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emaily\"/>
    </mc:Choice>
  </mc:AlternateContent>
  <bookViews>
    <workbookView xWindow="0" yWindow="0" windowWidth="0" windowHeight="0"/>
  </bookViews>
  <sheets>
    <sheet name="Rekapitulace stavby" sheetId="1" r:id="rId1"/>
    <sheet name="01 - D.1.1 - Architektoni..." sheetId="2" r:id="rId2"/>
    <sheet name="02 - D.1.2 - Stavebně kon..." sheetId="3" r:id="rId3"/>
    <sheet name="03 - D.2.1 - Dopravní část" sheetId="4" r:id="rId4"/>
    <sheet name="04 - Vedlejší náklady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'01 - D.1.1 - Architektoni...'!$C$122:$K$182</definedName>
    <definedName name="_xlnm.Print_Area" localSheetId="1">'01 - D.1.1 - Architektoni...'!$C$4:$J$76,'01 - D.1.1 - Architektoni...'!$C$82:$J$104,'01 - D.1.1 - Architektoni...'!$C$110:$K$182</definedName>
    <definedName name="_xlnm.Print_Titles" localSheetId="1">'01 - D.1.1 - Architektoni...'!$122:$122</definedName>
    <definedName name="_xlnm._FilterDatabase" localSheetId="2" hidden="1">'02 - D.1.2 - Stavebně kon...'!$C$129:$K$258</definedName>
    <definedName name="_xlnm.Print_Area" localSheetId="2">'02 - D.1.2 - Stavebně kon...'!$C$4:$J$76,'02 - D.1.2 - Stavebně kon...'!$C$82:$J$111,'02 - D.1.2 - Stavebně kon...'!$C$117:$K$258</definedName>
    <definedName name="_xlnm.Print_Titles" localSheetId="2">'02 - D.1.2 - Stavebně kon...'!$129:$129</definedName>
    <definedName name="_xlnm._FilterDatabase" localSheetId="3" hidden="1">'03 - D.2.1 - Dopravní část'!$C$126:$K$321</definedName>
    <definedName name="_xlnm.Print_Area" localSheetId="3">'03 - D.2.1 - Dopravní část'!$C$4:$J$76,'03 - D.2.1 - Dopravní část'!$C$82:$J$108,'03 - D.2.1 - Dopravní část'!$C$114:$K$321</definedName>
    <definedName name="_xlnm.Print_Titles" localSheetId="3">'03 - D.2.1 - Dopravní část'!$126:$126</definedName>
    <definedName name="_xlnm._FilterDatabase" localSheetId="4" hidden="1">'04 - Vedlejší náklady'!$C$120:$K$147</definedName>
    <definedName name="_xlnm.Print_Area" localSheetId="4">'04 - Vedlejší náklady'!$C$4:$J$76,'04 - Vedlejší náklady'!$C$82:$J$102,'04 - Vedlejší náklady'!$C$108:$K$147</definedName>
    <definedName name="_xlnm.Print_Titles" localSheetId="4">'04 - Vedlejší náklady'!$120:$120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46"/>
  <c r="BH146"/>
  <c r="BG146"/>
  <c r="BF146"/>
  <c r="T146"/>
  <c r="T145"/>
  <c r="R146"/>
  <c r="R145"/>
  <c r="P146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89"/>
  <c r="E7"/>
  <c r="E85"/>
  <c i="4" r="J37"/>
  <c r="J36"/>
  <c i="1" r="AY97"/>
  <c i="4" r="J35"/>
  <c i="1" r="AX97"/>
  <c i="4"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1"/>
  <c r="BH291"/>
  <c r="BG291"/>
  <c r="BF291"/>
  <c r="T291"/>
  <c r="R291"/>
  <c r="P291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2"/>
  <c r="BH272"/>
  <c r="BG272"/>
  <c r="BF272"/>
  <c r="T272"/>
  <c r="R272"/>
  <c r="P272"/>
  <c r="BI265"/>
  <c r="BH265"/>
  <c r="BG265"/>
  <c r="BF265"/>
  <c r="T265"/>
  <c r="R265"/>
  <c r="P265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T244"/>
  <c r="R245"/>
  <c r="R244"/>
  <c r="P245"/>
  <c r="P244"/>
  <c r="BI243"/>
  <c r="BH243"/>
  <c r="BG243"/>
  <c r="BF243"/>
  <c r="T243"/>
  <c r="R243"/>
  <c r="P243"/>
  <c r="BI235"/>
  <c r="BH235"/>
  <c r="BG235"/>
  <c r="BF235"/>
  <c r="T235"/>
  <c r="R235"/>
  <c r="P235"/>
  <c r="BI227"/>
  <c r="BH227"/>
  <c r="BG227"/>
  <c r="BF227"/>
  <c r="T227"/>
  <c r="R227"/>
  <c r="P227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T215"/>
  <c r="R216"/>
  <c r="R215"/>
  <c r="P216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5"/>
  <c r="BH155"/>
  <c r="BG155"/>
  <c r="BF155"/>
  <c r="T155"/>
  <c r="R155"/>
  <c r="P155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121"/>
  <c r="E7"/>
  <c r="E117"/>
  <c i="3" r="J37"/>
  <c r="J36"/>
  <c i="1" r="AY96"/>
  <c i="3" r="J35"/>
  <c i="1" r="AX96"/>
  <c i="3" r="BI255"/>
  <c r="BH255"/>
  <c r="BG255"/>
  <c r="BF255"/>
  <c r="T255"/>
  <c r="T254"/>
  <c r="R255"/>
  <c r="R254"/>
  <c r="P255"/>
  <c r="P254"/>
  <c r="BI253"/>
  <c r="BH253"/>
  <c r="BG253"/>
  <c r="BF253"/>
  <c r="T253"/>
  <c r="R253"/>
  <c r="P253"/>
  <c r="BI251"/>
  <c r="BH251"/>
  <c r="BG251"/>
  <c r="BF251"/>
  <c r="T251"/>
  <c r="R251"/>
  <c r="P251"/>
  <c r="BI246"/>
  <c r="BH246"/>
  <c r="BG246"/>
  <c r="BF246"/>
  <c r="T246"/>
  <c r="R246"/>
  <c r="P246"/>
  <c r="BI244"/>
  <c r="BH244"/>
  <c r="BG244"/>
  <c r="BF244"/>
  <c r="T244"/>
  <c r="R244"/>
  <c r="P244"/>
  <c r="BI239"/>
  <c r="BH239"/>
  <c r="BG239"/>
  <c r="BF239"/>
  <c r="T239"/>
  <c r="R239"/>
  <c r="P239"/>
  <c r="BI236"/>
  <c r="BH236"/>
  <c r="BG236"/>
  <c r="BF236"/>
  <c r="T236"/>
  <c r="T235"/>
  <c r="R236"/>
  <c r="R235"/>
  <c r="P236"/>
  <c r="P235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6"/>
  <c r="BH216"/>
  <c r="BG216"/>
  <c r="BF216"/>
  <c r="T216"/>
  <c r="R216"/>
  <c r="P216"/>
  <c r="BI211"/>
  <c r="BH211"/>
  <c r="BG211"/>
  <c r="BF211"/>
  <c r="T211"/>
  <c r="R211"/>
  <c r="P211"/>
  <c r="BI210"/>
  <c r="BH210"/>
  <c r="BG210"/>
  <c r="BF210"/>
  <c r="T210"/>
  <c r="R210"/>
  <c r="P210"/>
  <c r="BI204"/>
  <c r="BH204"/>
  <c r="BG204"/>
  <c r="BF204"/>
  <c r="T204"/>
  <c r="R204"/>
  <c r="P204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T194"/>
  <c r="R195"/>
  <c r="R194"/>
  <c r="P195"/>
  <c r="P194"/>
  <c r="BI188"/>
  <c r="BH188"/>
  <c r="BG188"/>
  <c r="BF188"/>
  <c r="T188"/>
  <c r="T187"/>
  <c r="R188"/>
  <c r="R187"/>
  <c r="P188"/>
  <c r="P187"/>
  <c r="BI185"/>
  <c r="BH185"/>
  <c r="BG185"/>
  <c r="BF185"/>
  <c r="T185"/>
  <c r="R185"/>
  <c r="P185"/>
  <c r="BI181"/>
  <c r="BH181"/>
  <c r="BG181"/>
  <c r="BF181"/>
  <c r="T181"/>
  <c r="R181"/>
  <c r="P181"/>
  <c r="BI176"/>
  <c r="BH176"/>
  <c r="BG176"/>
  <c r="BF176"/>
  <c r="T176"/>
  <c r="R176"/>
  <c r="P176"/>
  <c r="BI171"/>
  <c r="BH171"/>
  <c r="BG171"/>
  <c r="BF171"/>
  <c r="T171"/>
  <c r="R171"/>
  <c r="P171"/>
  <c r="BI167"/>
  <c r="BH167"/>
  <c r="BG167"/>
  <c r="BF167"/>
  <c r="T167"/>
  <c r="T166"/>
  <c r="R167"/>
  <c r="R166"/>
  <c r="P167"/>
  <c r="P166"/>
  <c r="BI163"/>
  <c r="BH163"/>
  <c r="BG163"/>
  <c r="BF163"/>
  <c r="T163"/>
  <c r="R163"/>
  <c r="P163"/>
  <c r="BI159"/>
  <c r="BH159"/>
  <c r="BG159"/>
  <c r="BF159"/>
  <c r="T159"/>
  <c r="R159"/>
  <c r="P159"/>
  <c r="BI153"/>
  <c r="BH153"/>
  <c r="BG153"/>
  <c r="BF153"/>
  <c r="T153"/>
  <c r="R153"/>
  <c r="P153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BI133"/>
  <c r="BH133"/>
  <c r="BG133"/>
  <c r="BF133"/>
  <c r="T133"/>
  <c r="R133"/>
  <c r="P133"/>
  <c r="J127"/>
  <c r="J126"/>
  <c r="F126"/>
  <c r="F124"/>
  <c r="E122"/>
  <c r="J92"/>
  <c r="J91"/>
  <c r="F91"/>
  <c r="F89"/>
  <c r="E87"/>
  <c r="J18"/>
  <c r="E18"/>
  <c r="F127"/>
  <c r="J17"/>
  <c r="J12"/>
  <c r="J124"/>
  <c r="E7"/>
  <c r="E120"/>
  <c i="2" r="J37"/>
  <c r="J36"/>
  <c i="1" r="AY95"/>
  <c i="2" r="J35"/>
  <c i="1" r="AX95"/>
  <c i="2" r="BI182"/>
  <c r="BH182"/>
  <c r="BG182"/>
  <c r="BF182"/>
  <c r="T182"/>
  <c r="R182"/>
  <c r="P182"/>
  <c r="BI179"/>
  <c r="BH179"/>
  <c r="BG179"/>
  <c r="BF179"/>
  <c r="T179"/>
  <c r="R179"/>
  <c r="P179"/>
  <c r="BI173"/>
  <c r="BH173"/>
  <c r="BG173"/>
  <c r="BF173"/>
  <c r="T173"/>
  <c r="R173"/>
  <c r="P173"/>
  <c r="BI168"/>
  <c r="BH168"/>
  <c r="BG168"/>
  <c r="BF168"/>
  <c r="T168"/>
  <c r="T167"/>
  <c r="R168"/>
  <c r="R167"/>
  <c r="P168"/>
  <c r="P167"/>
  <c r="BI163"/>
  <c r="BH163"/>
  <c r="BG163"/>
  <c r="BF163"/>
  <c r="T163"/>
  <c r="T162"/>
  <c r="R163"/>
  <c r="R162"/>
  <c r="P163"/>
  <c r="P162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BI133"/>
  <c r="BH133"/>
  <c r="BG133"/>
  <c r="BF133"/>
  <c r="T133"/>
  <c r="R133"/>
  <c r="P133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117"/>
  <c r="E7"/>
  <c r="E113"/>
  <c i="1" r="L90"/>
  <c r="AM90"/>
  <c r="AM89"/>
  <c r="L89"/>
  <c r="AM87"/>
  <c r="L87"/>
  <c r="L85"/>
  <c r="L84"/>
  <c i="2" r="J179"/>
  <c r="J173"/>
  <c r="BK163"/>
  <c r="BK156"/>
  <c r="BK148"/>
  <c r="BK138"/>
  <c r="BK134"/>
  <c r="J182"/>
  <c r="BK173"/>
  <c r="J163"/>
  <c r="BK159"/>
  <c r="J152"/>
  <c r="BK140"/>
  <c r="BK137"/>
  <c r="J126"/>
  <c r="J133"/>
  <c i="3" r="BK255"/>
  <c r="J253"/>
  <c r="J239"/>
  <c r="J229"/>
  <c r="J211"/>
  <c r="J188"/>
  <c r="BK145"/>
  <c r="J251"/>
  <c r="BK239"/>
  <c r="BK236"/>
  <c r="BK232"/>
  <c r="J219"/>
  <c r="BK211"/>
  <c r="BK195"/>
  <c r="J167"/>
  <c r="J141"/>
  <c r="J255"/>
  <c r="BK246"/>
  <c r="BK229"/>
  <c r="BK219"/>
  <c r="BK199"/>
  <c r="BK176"/>
  <c r="BK159"/>
  <c r="BK142"/>
  <c r="J236"/>
  <c r="J216"/>
  <c r="J195"/>
  <c r="J185"/>
  <c r="BK138"/>
  <c i="4" r="BK310"/>
  <c r="J307"/>
  <c r="BK297"/>
  <c r="BK291"/>
  <c r="J279"/>
  <c r="BK250"/>
  <c r="J243"/>
  <c r="BK219"/>
  <c r="BK211"/>
  <c r="BK188"/>
  <c r="BK180"/>
  <c r="BK161"/>
  <c r="BK151"/>
  <c r="J147"/>
  <c r="J141"/>
  <c r="J318"/>
  <c r="J312"/>
  <c r="BK307"/>
  <c r="J297"/>
  <c r="J291"/>
  <c r="J272"/>
  <c r="BK254"/>
  <c r="BK247"/>
  <c r="J222"/>
  <c r="BK184"/>
  <c r="J166"/>
  <c r="J149"/>
  <c r="BK141"/>
  <c r="J130"/>
  <c r="BK315"/>
  <c r="BK283"/>
  <c r="BK272"/>
  <c r="J253"/>
  <c r="J227"/>
  <c r="BK205"/>
  <c r="J155"/>
  <c r="BK149"/>
  <c r="J138"/>
  <c r="BK319"/>
  <c r="BK313"/>
  <c r="J304"/>
  <c r="BK262"/>
  <c r="BK243"/>
  <c r="J219"/>
  <c r="BK213"/>
  <c r="J205"/>
  <c r="J192"/>
  <c r="BK173"/>
  <c r="BK146"/>
  <c r="BK130"/>
  <c i="5" r="J138"/>
  <c r="J124"/>
  <c r="J142"/>
  <c r="BK136"/>
  <c r="J130"/>
  <c r="BK142"/>
  <c r="BK126"/>
  <c r="J146"/>
  <c r="BK141"/>
  <c r="J126"/>
  <c i="2" r="BK182"/>
  <c r="BK168"/>
  <c r="BK161"/>
  <c r="J159"/>
  <c r="BK152"/>
  <c r="J140"/>
  <c r="J137"/>
  <c r="BK133"/>
  <c r="BK179"/>
  <c r="J168"/>
  <c r="J161"/>
  <c r="J156"/>
  <c r="J148"/>
  <c r="J138"/>
  <c r="J134"/>
  <c r="BK126"/>
  <c i="1" r="AS94"/>
  <c i="3" r="J223"/>
  <c r="J210"/>
  <c r="J176"/>
  <c r="J142"/>
  <c r="J244"/>
  <c r="BK234"/>
  <c r="BK223"/>
  <c r="BK216"/>
  <c r="BK210"/>
  <c r="BK181"/>
  <c r="J163"/>
  <c r="J138"/>
  <c r="BK253"/>
  <c r="BK244"/>
  <c r="J222"/>
  <c r="BK203"/>
  <c r="J181"/>
  <c r="BK167"/>
  <c r="J145"/>
  <c r="J133"/>
  <c r="J232"/>
  <c r="J204"/>
  <c r="BK188"/>
  <c r="J159"/>
  <c i="4" r="J319"/>
  <c r="J308"/>
  <c r="BK304"/>
  <c r="BK295"/>
  <c r="BK285"/>
  <c r="BK276"/>
  <c r="J247"/>
  <c r="BK222"/>
  <c r="J213"/>
  <c r="J200"/>
  <c r="J184"/>
  <c r="BK166"/>
  <c r="BK155"/>
  <c r="BK148"/>
  <c r="BK145"/>
  <c r="BK321"/>
  <c r="J315"/>
  <c r="J310"/>
  <c r="J303"/>
  <c r="BK294"/>
  <c r="J282"/>
  <c r="J262"/>
  <c r="J251"/>
  <c r="J226"/>
  <c r="BK216"/>
  <c r="J169"/>
  <c r="J161"/>
  <c r="J145"/>
  <c r="J134"/>
  <c r="J320"/>
  <c r="J285"/>
  <c r="BK282"/>
  <c r="J254"/>
  <c r="J245"/>
  <c r="J214"/>
  <c r="J173"/>
  <c r="J151"/>
  <c r="J148"/>
  <c r="BK134"/>
  <c r="BK318"/>
  <c r="BK305"/>
  <c r="J301"/>
  <c r="J276"/>
  <c r="BK227"/>
  <c r="J216"/>
  <c r="BK210"/>
  <c r="BK200"/>
  <c r="J188"/>
  <c r="J170"/>
  <c r="BK138"/>
  <c i="5" r="BK146"/>
  <c r="J133"/>
  <c r="BK143"/>
  <c r="BK134"/>
  <c r="BK124"/>
  <c r="J131"/>
  <c r="BK125"/>
  <c i="3" r="J220"/>
  <c r="J199"/>
  <c r="J171"/>
  <c r="BK153"/>
  <c r="BK133"/>
  <c r="BK251"/>
  <c r="J234"/>
  <c r="BK220"/>
  <c r="BK204"/>
  <c r="BK185"/>
  <c r="BK171"/>
  <c r="J153"/>
  <c r="BK141"/>
  <c r="J246"/>
  <c r="BK222"/>
  <c r="J203"/>
  <c r="BK163"/>
  <c i="4" r="BK320"/>
  <c r="BK309"/>
  <c r="J305"/>
  <c r="J298"/>
  <c r="J294"/>
  <c r="J283"/>
  <c r="BK253"/>
  <c r="BK245"/>
  <c r="J235"/>
  <c r="BK214"/>
  <c r="J210"/>
  <c r="BK196"/>
  <c r="BK169"/>
  <c r="J162"/>
  <c r="BK160"/>
  <c r="J150"/>
  <c r="J146"/>
  <c r="BK135"/>
  <c r="J321"/>
  <c r="J313"/>
  <c r="BK308"/>
  <c r="BK301"/>
  <c r="J295"/>
  <c r="BK265"/>
  <c r="J258"/>
  <c r="J250"/>
  <c r="BK218"/>
  <c r="J208"/>
  <c r="BK162"/>
  <c r="BK147"/>
  <c r="J135"/>
  <c r="BK133"/>
  <c r="BK316"/>
  <c r="J309"/>
  <c r="BK279"/>
  <c r="J265"/>
  <c r="BK251"/>
  <c r="BK226"/>
  <c r="BK192"/>
  <c r="BK170"/>
  <c r="BK150"/>
  <c r="BK139"/>
  <c r="J133"/>
  <c r="J316"/>
  <c r="BK312"/>
  <c r="BK303"/>
  <c r="BK298"/>
  <c r="BK258"/>
  <c r="BK235"/>
  <c r="J218"/>
  <c r="J211"/>
  <c r="BK208"/>
  <c r="J196"/>
  <c r="J180"/>
  <c r="J160"/>
  <c r="J139"/>
  <c i="5" r="J134"/>
  <c r="J144"/>
  <c r="J141"/>
  <c r="BK138"/>
  <c r="BK131"/>
  <c r="BK144"/>
  <c r="J136"/>
  <c r="BK133"/>
  <c r="J125"/>
  <c r="J143"/>
  <c r="BK130"/>
  <c i="2" l="1" r="R125"/>
  <c r="T151"/>
  <c r="T172"/>
  <c r="T166"/>
  <c i="3" r="T132"/>
  <c r="R144"/>
  <c r="BK170"/>
  <c r="J170"/>
  <c r="J101"/>
  <c r="BK198"/>
  <c r="J198"/>
  <c r="J104"/>
  <c r="P215"/>
  <c r="BK228"/>
  <c r="J228"/>
  <c r="J106"/>
  <c r="R238"/>
  <c r="R237"/>
  <c i="4" r="BK129"/>
  <c r="J129"/>
  <c r="J98"/>
  <c r="T144"/>
  <c r="T159"/>
  <c r="R165"/>
  <c r="R172"/>
  <c r="R204"/>
  <c r="P217"/>
  <c r="P246"/>
  <c i="2" r="P125"/>
  <c r="P151"/>
  <c r="R172"/>
  <c r="R166"/>
  <c i="3" r="R132"/>
  <c r="T144"/>
  <c r="T170"/>
  <c r="P198"/>
  <c r="R215"/>
  <c r="P228"/>
  <c r="BK238"/>
  <c r="J238"/>
  <c r="J109"/>
  <c i="4" r="P129"/>
  <c r="P144"/>
  <c r="BK159"/>
  <c r="J159"/>
  <c r="J100"/>
  <c r="T165"/>
  <c r="P172"/>
  <c r="BK204"/>
  <c r="J204"/>
  <c r="J103"/>
  <c r="R217"/>
  <c r="BK246"/>
  <c r="J246"/>
  <c r="J107"/>
  <c i="2" r="BK125"/>
  <c r="J125"/>
  <c r="J98"/>
  <c r="BK151"/>
  <c r="J151"/>
  <c r="J99"/>
  <c r="P172"/>
  <c r="P166"/>
  <c i="3" r="BK132"/>
  <c r="J132"/>
  <c r="J98"/>
  <c r="BK144"/>
  <c r="J144"/>
  <c r="J99"/>
  <c r="R170"/>
  <c r="T198"/>
  <c r="T215"/>
  <c r="T228"/>
  <c r="T238"/>
  <c r="T237"/>
  <c i="4" r="T129"/>
  <c r="R144"/>
  <c r="P159"/>
  <c r="BK165"/>
  <c r="J165"/>
  <c r="J101"/>
  <c r="T172"/>
  <c r="T204"/>
  <c r="T217"/>
  <c r="R246"/>
  <c i="5" r="BK123"/>
  <c r="J123"/>
  <c r="J98"/>
  <c r="R123"/>
  <c r="BK132"/>
  <c r="J132"/>
  <c r="J99"/>
  <c r="T132"/>
  <c i="2" r="T125"/>
  <c r="T124"/>
  <c r="R151"/>
  <c r="BK172"/>
  <c r="J172"/>
  <c r="J103"/>
  <c i="3" r="P132"/>
  <c r="P144"/>
  <c r="P170"/>
  <c r="R198"/>
  <c r="BK215"/>
  <c r="J215"/>
  <c r="J105"/>
  <c r="R228"/>
  <c r="P238"/>
  <c r="P237"/>
  <c i="4" r="R129"/>
  <c r="BK144"/>
  <c r="J144"/>
  <c r="J99"/>
  <c r="R159"/>
  <c r="P165"/>
  <c r="BK172"/>
  <c r="J172"/>
  <c r="J102"/>
  <c r="P204"/>
  <c r="BK217"/>
  <c r="J217"/>
  <c r="J105"/>
  <c r="T246"/>
  <c i="5" r="P123"/>
  <c r="T123"/>
  <c r="P132"/>
  <c r="R132"/>
  <c r="BK140"/>
  <c r="J140"/>
  <c r="J100"/>
  <c r="P140"/>
  <c r="R140"/>
  <c r="T140"/>
  <c i="3" r="BK187"/>
  <c r="J187"/>
  <c r="J102"/>
  <c r="BK194"/>
  <c r="J194"/>
  <c r="J103"/>
  <c r="BK235"/>
  <c r="J235"/>
  <c r="J107"/>
  <c i="2" r="BK162"/>
  <c r="J162"/>
  <c r="J100"/>
  <c r="BK167"/>
  <c r="J167"/>
  <c r="J102"/>
  <c i="3" r="BK166"/>
  <c r="J166"/>
  <c r="J100"/>
  <c r="BK254"/>
  <c r="J254"/>
  <c r="J110"/>
  <c i="4" r="BK215"/>
  <c r="J215"/>
  <c r="J104"/>
  <c r="BK244"/>
  <c r="J244"/>
  <c r="J106"/>
  <c i="5" r="BK145"/>
  <c r="J145"/>
  <c r="J101"/>
  <c r="E111"/>
  <c r="J115"/>
  <c r="BE131"/>
  <c r="BE133"/>
  <c r="BE134"/>
  <c r="BE130"/>
  <c r="BE144"/>
  <c r="BE146"/>
  <c r="F92"/>
  <c r="BE124"/>
  <c r="BE125"/>
  <c r="BE126"/>
  <c r="BE136"/>
  <c r="BE138"/>
  <c r="BE141"/>
  <c r="BE142"/>
  <c r="BE143"/>
  <c i="3" r="BK237"/>
  <c r="J237"/>
  <c r="J108"/>
  <c i="4" r="E85"/>
  <c r="BE133"/>
  <c r="BE134"/>
  <c r="BE139"/>
  <c r="BE147"/>
  <c r="BE148"/>
  <c r="BE149"/>
  <c r="BE151"/>
  <c r="BE161"/>
  <c r="BE180"/>
  <c r="BE245"/>
  <c r="BE250"/>
  <c r="BE251"/>
  <c r="BE253"/>
  <c r="BE254"/>
  <c r="BE272"/>
  <c r="BE279"/>
  <c r="BE283"/>
  <c r="BE291"/>
  <c r="BE295"/>
  <c r="BE297"/>
  <c r="BE301"/>
  <c r="BE320"/>
  <c r="F92"/>
  <c r="BE141"/>
  <c r="BE145"/>
  <c r="BE160"/>
  <c r="BE162"/>
  <c r="BE169"/>
  <c r="BE184"/>
  <c r="BE196"/>
  <c r="BE208"/>
  <c r="BE211"/>
  <c r="BE214"/>
  <c r="BE216"/>
  <c r="BE218"/>
  <c r="BE219"/>
  <c r="BE227"/>
  <c r="BE235"/>
  <c r="BE247"/>
  <c r="BE308"/>
  <c r="BE310"/>
  <c r="BE318"/>
  <c r="BE135"/>
  <c r="BE138"/>
  <c r="BE150"/>
  <c r="BE155"/>
  <c r="BE173"/>
  <c r="BE188"/>
  <c r="BE192"/>
  <c r="BE200"/>
  <c r="BE210"/>
  <c r="BE213"/>
  <c r="BE222"/>
  <c r="BE243"/>
  <c r="BE258"/>
  <c r="BE262"/>
  <c r="BE276"/>
  <c r="BE282"/>
  <c r="BE285"/>
  <c r="BE298"/>
  <c r="BE304"/>
  <c r="BE309"/>
  <c r="BE315"/>
  <c r="BE319"/>
  <c r="BE321"/>
  <c r="J89"/>
  <c r="BE130"/>
  <c r="BE146"/>
  <c r="BE166"/>
  <c r="BE170"/>
  <c r="BE205"/>
  <c r="BE226"/>
  <c r="BE265"/>
  <c r="BE294"/>
  <c r="BE303"/>
  <c r="BE305"/>
  <c r="BE307"/>
  <c r="BE312"/>
  <c r="BE313"/>
  <c r="BE316"/>
  <c i="2" r="BK124"/>
  <c r="J124"/>
  <c r="J97"/>
  <c i="3" r="J89"/>
  <c r="BE142"/>
  <c r="BE145"/>
  <c r="BE167"/>
  <c r="BE176"/>
  <c r="BE204"/>
  <c r="BE210"/>
  <c r="BE223"/>
  <c r="BE239"/>
  <c r="BE251"/>
  <c r="E85"/>
  <c r="F92"/>
  <c r="BE188"/>
  <c r="BE211"/>
  <c r="BE222"/>
  <c r="BE236"/>
  <c r="BE246"/>
  <c i="2" r="BK166"/>
  <c r="J166"/>
  <c r="J101"/>
  <c i="3" r="BE141"/>
  <c r="BE171"/>
  <c r="BE185"/>
  <c r="BE220"/>
  <c r="BE229"/>
  <c r="BE253"/>
  <c r="BE133"/>
  <c r="BE138"/>
  <c r="BE153"/>
  <c r="BE159"/>
  <c r="BE163"/>
  <c r="BE181"/>
  <c r="BE195"/>
  <c r="BE199"/>
  <c r="BE203"/>
  <c r="BE216"/>
  <c r="BE219"/>
  <c r="BE232"/>
  <c r="BE234"/>
  <c r="BE244"/>
  <c r="BE255"/>
  <c i="2" r="BE152"/>
  <c r="E85"/>
  <c r="J89"/>
  <c r="F92"/>
  <c r="BE134"/>
  <c r="BE137"/>
  <c r="BE138"/>
  <c r="BE140"/>
  <c r="BE156"/>
  <c r="BE163"/>
  <c r="BE173"/>
  <c r="BE182"/>
  <c r="BE126"/>
  <c r="BE133"/>
  <c r="BE148"/>
  <c r="BE159"/>
  <c r="BE161"/>
  <c r="BE168"/>
  <c r="BE179"/>
  <c r="F36"/>
  <c i="1" r="BC95"/>
  <c i="3" r="F34"/>
  <c i="1" r="BA96"/>
  <c i="4" r="F36"/>
  <c i="1" r="BC97"/>
  <c i="5" r="F37"/>
  <c i="1" r="BD98"/>
  <c i="5" r="F36"/>
  <c i="1" r="BC98"/>
  <c i="2" r="F35"/>
  <c i="1" r="BB95"/>
  <c i="2" r="F37"/>
  <c i="1" r="BD95"/>
  <c i="3" r="J34"/>
  <c i="1" r="AW96"/>
  <c i="4" r="F34"/>
  <c i="1" r="BA97"/>
  <c i="5" r="F34"/>
  <c i="1" r="BA98"/>
  <c i="5" r="F35"/>
  <c i="1" r="BB98"/>
  <c i="2" r="J34"/>
  <c i="1" r="AW95"/>
  <c i="3" r="F35"/>
  <c i="1" r="BB96"/>
  <c i="3" r="F37"/>
  <c i="1" r="BD96"/>
  <c i="4" r="J34"/>
  <c i="1" r="AW97"/>
  <c i="5" r="J34"/>
  <c i="1" r="AW98"/>
  <c i="2" r="F34"/>
  <c i="1" r="BA95"/>
  <c i="3" r="F36"/>
  <c i="1" r="BC96"/>
  <c i="4" r="F35"/>
  <c i="1" r="BB97"/>
  <c i="4" r="F37"/>
  <c i="1" r="BD97"/>
  <c i="4" l="1" r="R128"/>
  <c r="R127"/>
  <c r="P128"/>
  <c r="P127"/>
  <c i="1" r="AU97"/>
  <c i="3" r="P131"/>
  <c r="P130"/>
  <c i="1" r="AU96"/>
  <c i="5" r="T122"/>
  <c r="T121"/>
  <c r="P122"/>
  <c r="P121"/>
  <c i="1" r="AU98"/>
  <c i="3" r="R131"/>
  <c r="R130"/>
  <c i="2" r="P124"/>
  <c r="P123"/>
  <c i="1" r="AU95"/>
  <c i="3" r="T131"/>
  <c r="T130"/>
  <c i="2" r="T123"/>
  <c i="5" r="R122"/>
  <c r="R121"/>
  <c i="4" r="T128"/>
  <c r="T127"/>
  <c i="2" r="R124"/>
  <c r="R123"/>
  <c i="5" r="BK122"/>
  <c r="J122"/>
  <c r="J97"/>
  <c i="3" r="BK131"/>
  <c r="J131"/>
  <c r="J97"/>
  <c i="4" r="BK128"/>
  <c r="J128"/>
  <c r="J97"/>
  <c i="2" r="BK123"/>
  <c r="J123"/>
  <c r="J96"/>
  <c r="J33"/>
  <c i="1" r="AV95"/>
  <c r="AT95"/>
  <c i="4" r="J33"/>
  <c i="1" r="AV97"/>
  <c r="AT97"/>
  <c i="3" r="F33"/>
  <c i="1" r="AZ96"/>
  <c r="BD94"/>
  <c r="W33"/>
  <c i="5" r="F33"/>
  <c i="1" r="AZ98"/>
  <c r="BA94"/>
  <c r="W30"/>
  <c i="3" r="J33"/>
  <c i="1" r="AV96"/>
  <c r="AT96"/>
  <c i="5" r="J33"/>
  <c i="1" r="AV98"/>
  <c r="AT98"/>
  <c r="BB94"/>
  <c r="W31"/>
  <c r="BC94"/>
  <c r="W32"/>
  <c i="2" r="F33"/>
  <c i="1" r="AZ95"/>
  <c i="4" r="F33"/>
  <c i="1" r="AZ97"/>
  <c i="3" l="1" r="BK130"/>
  <c r="J130"/>
  <c r="J96"/>
  <c i="4" r="BK127"/>
  <c r="J127"/>
  <c r="J96"/>
  <c i="5" r="BK121"/>
  <c r="J121"/>
  <c r="J96"/>
  <c i="1" r="AU94"/>
  <c i="2" r="J30"/>
  <c i="1" r="AG95"/>
  <c r="AZ94"/>
  <c r="W29"/>
  <c i="3" r="J30"/>
  <c i="1" r="AG96"/>
  <c r="AN96"/>
  <c r="AY94"/>
  <c r="AX94"/>
  <c r="AW94"/>
  <c r="AK30"/>
  <c i="3" l="1" r="J39"/>
  <c i="2" r="J39"/>
  <c i="1" r="AN95"/>
  <c i="5" r="J30"/>
  <c i="1" r="AG98"/>
  <c i="4" r="J30"/>
  <c i="1" r="AG97"/>
  <c r="AN97"/>
  <c r="AV94"/>
  <c r="AK29"/>
  <c i="4" l="1" r="J39"/>
  <c i="5" r="J39"/>
  <c i="1" r="AN98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<sst xmlns="http://schemas.openxmlformats.org/spreadsheetml/2006/main">
  <si>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</si>
  <si>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</si>
  <si>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</si>
  <si>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</si>
  <si>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</si>
  <si>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{7b7a90bb-c5e8-4d6b-8c02-fe5cdbda1903}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</si>
  <si>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</si>
  <si>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</si>
  <si>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</si>
  <si>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</si>
  <si>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</si>
  <si>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</si>
  <si>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Kód:</t>
  </si>
  <si>
    <t>SONA6922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</si>
  <si>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</si>
  <si>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</si>
  <si>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K.Vary, chodník U Imperiálu, opěrné zdi</t>
  </si>
  <si>
    <t>KSO:</t>
  </si>
  <si>
    <t>CC-CZ:</t>
  </si>
  <si>
    <t>Místo:</t>
  </si>
  <si>
    <t xml:space="preserve"> </t>
  </si>
  <si>
    <t>Datum:</t>
  </si>
  <si>
    <t>1. 10. 2024</t>
  </si>
  <si>
    <t>Zadavatel:</t>
  </si>
  <si>
    <t>IČ:</t>
  </si>
  <si>
    <t>Statutární město Karlovy Vary</t>
  </si>
  <si>
    <t>DIČ:</t>
  </si>
  <si>
    <t>Uchazeč:</t>
  </si>
  <si>
    <t>Vyplň údaj</t>
  </si>
  <si>
    <t>Projektant:</t>
  </si>
  <si>
    <t>DPT s.r.o.Ostrov</t>
  </si>
  <si>
    <t>True</t>
  </si>
  <si>
    <t>Zpracovatel:</t>
  </si>
  <si>
    <t>Neubauerová Soňa, SK-Projekt Ostrov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</si>
  <si>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</si>
  <si>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</si>
  <si>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</si>
  <si>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</si>
  <si>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</si>
  <si>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</si>
  <si>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</si>
  <si>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</si>
  <si>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</si>
  <si>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</si>
  <si>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</si>
  <si>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</si>
  <si>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</si>
  <si>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</si>
  <si>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</si>
  <si>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</si>
  <si>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</si>
  <si>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</si>
  <si>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</si>
  <si>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</si>
  <si>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</si>
  <si>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</si>
  <si>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</si>
  <si>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</si>
  <si>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</si>
  <si>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</si>
  <si>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</si>
  <si>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</si>
  <si>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</si>
  <si>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</si>
  <si>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</si>
  <si>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</si>
  <si>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</si>
  <si>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</si>
  <si>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</si>
  <si>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</si>
  <si>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</si>
  <si>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</si>
  <si>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</si>
  <si>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</si>
  <si>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</si>
  <si>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</si>
  <si>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</si>
  <si>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</si>
  <si>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</si>
  <si>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</si>
  <si>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</si>
  <si>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D.1.1 - Architektonické a stavebně technické řešení</t>
  </si>
  <si>
    <t>STA</t>
  </si>
  <si>
    <t>1</t>
  </si>
  <si>
    <t>{fe20e764-da46-4e6b-8bd1-b2eb92ceec3d}</t>
  </si>
  <si>
    <t>2</t>
  </si>
  <si>
    <t>02</t>
  </si>
  <si>
    <t>D.1.2 - Stavebně konstrukční řešení - zajištění - mikrozáporová stěna</t>
  </si>
  <si>
    <t>{32de4c4b-d85a-4ce0-8e0f-69081007b37d}</t>
  </si>
  <si>
    <t>03</t>
  </si>
  <si>
    <t>D.2.1 - Dopravní část</t>
  </si>
  <si>
    <t>{b45fb681-8700-4c56-8b1c-6288885554b1}</t>
  </si>
  <si>
    <t>04</t>
  </si>
  <si>
    <t>Vedlejší náklady</t>
  </si>
  <si>
    <t>{beb9549e-41ae-4ea6-89dd-3d4e79035bcf}</t>
  </si>
  <si>
    <t>KRYCÍ LIST SOUPISU PRACÍ</t>
  </si>
  <si>
    <t>Objekt:</t>
  </si>
  <si>
    <t>01 - D.1.1 - Architektonické a stavebně technické řešení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</si>
  <si>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</si>
  <si>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</si>
  <si>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</si>
  <si>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</si>
  <si>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</si>
  <si>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</si>
  <si>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</si>
  <si>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21 - Zakládání - úprava podloží </t>
  </si>
  <si>
    <t xml:space="preserve">    62 - Úprava povrchů vnějších</t>
  </si>
  <si>
    <t>PSV - Práce a dodávky PSV</t>
  </si>
  <si>
    <t xml:space="preserve">    767 - Konstrukce zámečnické</t>
  </si>
  <si>
    <t xml:space="preserve">    782 - Dokončovací práce - obklady z kamene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</si>
  <si>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</si>
  <si>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</si>
  <si>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</si>
  <si>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</si>
  <si>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</si>
  <si>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</si>
  <si>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</si>
  <si>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</si>
  <si>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</si>
  <si>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</si>
  <si>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</si>
  <si>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</si>
  <si>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</si>
  <si>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</si>
  <si>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</si>
  <si>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</si>
  <si>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</si>
  <si>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</si>
  <si>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132251254</t>
  </si>
  <si>
    <t>Hloubení rýh nezapažených š do 2000 mm v hornině třídy těžitelnosti I skupiny 3 objem do 500 m3 strojně</t>
  </si>
  <si>
    <t>m3</t>
  </si>
  <si>
    <t>CS ÚRS 2024 02</t>
  </si>
  <si>
    <t>4</t>
  </si>
  <si>
    <t>-2071770884</t>
  </si>
  <si>
    <t>P</t>
  </si>
  <si>
    <t>Poznámka k položce:_x000d_
včetně odstranění zbytků kamenné zdi</t>
  </si>
  <si>
    <t>VV</t>
  </si>
  <si>
    <t>výkop pro opěrnou zeď</t>
  </si>
  <si>
    <t>1,20*0,735*(135-54)</t>
  </si>
  <si>
    <t>1,20*0,935*54</t>
  </si>
  <si>
    <t>0,60*0,165*135+4,60</t>
  </si>
  <si>
    <t>Součet</t>
  </si>
  <si>
    <t>162751117</t>
  </si>
  <si>
    <t>Vodorovné přemístění přes 9 000 do 10000 m výkopku/sypaniny z horniny třídy těžitelnosti I skupiny 1 až 3</t>
  </si>
  <si>
    <t>1392459080</t>
  </si>
  <si>
    <t>3</t>
  </si>
  <si>
    <t>162751119</t>
  </si>
  <si>
    <t>Příplatek k vodorovnému přemístění výkopku/sypaniny z horniny třídy těžitelnosti I skupiny 1 až 3 za každých dalších 1000 m přes 10000 m</t>
  </si>
  <si>
    <t>-631971379</t>
  </si>
  <si>
    <t>celkem 15km</t>
  </si>
  <si>
    <t>150*5</t>
  </si>
  <si>
    <t>171251201</t>
  </si>
  <si>
    <t>Uložení sypaniny na skládky nebo meziskládky</t>
  </si>
  <si>
    <t>1602851427</t>
  </si>
  <si>
    <t>5</t>
  </si>
  <si>
    <t>171201231</t>
  </si>
  <si>
    <t>Poplatek za uložení zeminy a kamení na recyklační skládce (skládkovné) kód odpadu 17 05 04</t>
  </si>
  <si>
    <t>t</t>
  </si>
  <si>
    <t>458522861</t>
  </si>
  <si>
    <t>150*2,0</t>
  </si>
  <si>
    <t>6</t>
  </si>
  <si>
    <t>174151101</t>
  </si>
  <si>
    <t>Zásyp jam, šachet rýh nebo kolem objektů sypaninou se zhutněním</t>
  </si>
  <si>
    <t>-1580214094</t>
  </si>
  <si>
    <t>hutněný zpětný zásyp betonových recyklátem</t>
  </si>
  <si>
    <t>pro zeď výšky 0,8m</t>
  </si>
  <si>
    <t>(0,50+0,80)/2*0,50*(135-54)</t>
  </si>
  <si>
    <t>pro zeď výšky 1,0m</t>
  </si>
  <si>
    <t>(0,50+0,80)/2*0,70*54</t>
  </si>
  <si>
    <t>4,10</t>
  </si>
  <si>
    <t>7</t>
  </si>
  <si>
    <t>M</t>
  </si>
  <si>
    <t>58981120</t>
  </si>
  <si>
    <t>recyklát betonový frakce 0/16</t>
  </si>
  <si>
    <t>8</t>
  </si>
  <si>
    <t>-479087638</t>
  </si>
  <si>
    <t>pro hutněný zásyp za zdí</t>
  </si>
  <si>
    <t>55*1,90</t>
  </si>
  <si>
    <t xml:space="preserve">Zakládání - úprava podloží </t>
  </si>
  <si>
    <t>212752412</t>
  </si>
  <si>
    <t>Trativod z drenážních trubek korugovaných PE-HD SN 8 perforace 220° včetně lože otevřený výkop DN 150 pro liniové stavby</t>
  </si>
  <si>
    <t>m</t>
  </si>
  <si>
    <t>-828708580</t>
  </si>
  <si>
    <t>Poznámka k položce:_x000d_
včetně podsypu a obsypu štěrkem</t>
  </si>
  <si>
    <t>v rubu železobetonové převázky</t>
  </si>
  <si>
    <t>135</t>
  </si>
  <si>
    <t>9</t>
  </si>
  <si>
    <t>211971121</t>
  </si>
  <si>
    <t>Zřízení opláštění žeber nebo trativodů geotextilií v rýze nebo zářezu sklonu přes 1:2 š do 2,5 m</t>
  </si>
  <si>
    <t>m2</t>
  </si>
  <si>
    <t>-95977310</t>
  </si>
  <si>
    <t xml:space="preserve">pro drenáž </t>
  </si>
  <si>
    <t>2,0*135</t>
  </si>
  <si>
    <t>10</t>
  </si>
  <si>
    <t>69311080</t>
  </si>
  <si>
    <t>geotextilie netkaná separační, ochranná, filtrační, drenážní PES 200g/m2</t>
  </si>
  <si>
    <t>455638462</t>
  </si>
  <si>
    <t>270*1,20</t>
  </si>
  <si>
    <t>11</t>
  </si>
  <si>
    <t>2127500R1</t>
  </si>
  <si>
    <t>Vyústění drenáže po 10m</t>
  </si>
  <si>
    <t>kus</t>
  </si>
  <si>
    <t>-1321870350</t>
  </si>
  <si>
    <t>62</t>
  </si>
  <si>
    <t>Úprava povrchů vnějších</t>
  </si>
  <si>
    <t>6200000R1</t>
  </si>
  <si>
    <t>Vyplnění spár kamenné přizdívky provazcem Pe a PU tmelem</t>
  </si>
  <si>
    <t>879021849</t>
  </si>
  <si>
    <t>výplň dilatace kamenného obkladu - přizdívky</t>
  </si>
  <si>
    <t>0,8*41+1,0*27+0,20</t>
  </si>
  <si>
    <t>PSV</t>
  </si>
  <si>
    <t>Práce a dodávky PSV</t>
  </si>
  <si>
    <t>767</t>
  </si>
  <si>
    <t>Konstrukce zámečnické</t>
  </si>
  <si>
    <t>13</t>
  </si>
  <si>
    <t>7670000R1</t>
  </si>
  <si>
    <t xml:space="preserve">Zábradlí z ocelových trubek - sloupky TR 48x3, výplň vodorovná TR 20x2 - montáž a dodávka vč.dopravy, vč.povrchové úpravy nátěrem pro třídu C3, životnost 15let </t>
  </si>
  <si>
    <t>kg</t>
  </si>
  <si>
    <t>16</t>
  </si>
  <si>
    <t>-1776573920</t>
  </si>
  <si>
    <t>Poznámka k položce:_x000d_
včetně 328ks chemické kotvy M10</t>
  </si>
  <si>
    <t>výkres č.4</t>
  </si>
  <si>
    <t>2532</t>
  </si>
  <si>
    <t>782</t>
  </si>
  <si>
    <t>Dokončovací práce - obklady z kamene</t>
  </si>
  <si>
    <t>14</t>
  </si>
  <si>
    <t>7821300R1</t>
  </si>
  <si>
    <t>Obklad koruny opěrné stěny žulovými deskami tl.50-60mm s pemrlovným povrchem š.600mm - montáž a dodávka vč.dopravy</t>
  </si>
  <si>
    <t>-1108219402</t>
  </si>
  <si>
    <t>plošné lepení desek do flexibilní maltové směsi</t>
  </si>
  <si>
    <t>spojení s železobet.převázkou kotvením</t>
  </si>
  <si>
    <t>betonářskou ocelí B500B + chemickou kotvou</t>
  </si>
  <si>
    <t>4xpr.10 dl.100mm na každou desku</t>
  </si>
  <si>
    <t>0,66*135,15</t>
  </si>
  <si>
    <t>15</t>
  </si>
  <si>
    <t>7821300R2</t>
  </si>
  <si>
    <t>Kamenná přizdívka z žulových kvádrů tl.100mm na MC10 kotvená nerezovými stěnovými kotvami (7ks/m2) vč.spárování cement.flexibil.hmotou - montáž a dodávka vč.dopravy</t>
  </si>
  <si>
    <t>-1856891253</t>
  </si>
  <si>
    <t>Poznámka k položce:_x000d_
včetně penetračního nátěru na očištěný povrch</t>
  </si>
  <si>
    <t>0,80*81+1,0*54+0,20</t>
  </si>
  <si>
    <t>998782101</t>
  </si>
  <si>
    <t>Přesun hmot tonážní pro obklady kamenné v objektech v do 6 m</t>
  </si>
  <si>
    <t>-1538607722</t>
  </si>
  <si>
    <t>02 - D.1.2 - Stavebně konstrukční řešení - zajištění - mikrozáporová stěna</t>
  </si>
  <si>
    <t xml:space="preserve">    15 - Zemní práce - zajištění výkopu, násypu a svahu</t>
  </si>
  <si>
    <t xml:space="preserve">    2 - Zakládání</t>
  </si>
  <si>
    <t xml:space="preserve">    22 - Zakládání - vrty</t>
  </si>
  <si>
    <t xml:space="preserve">    28 - Zakládání - zpevňování hornin - injektáže a mikropiloty</t>
  </si>
  <si>
    <t xml:space="preserve">    29 - Zakládání - pomocné konstrukce pro zakládání</t>
  </si>
  <si>
    <t xml:space="preserve">    4 - Vodorovné konstrukce</t>
  </si>
  <si>
    <t xml:space="preserve">    63 - Podlahy a podlahové konstrukce</t>
  </si>
  <si>
    <t xml:space="preserve">    95 - Různé dokončovací konstrukce a práce pozemních staveb</t>
  </si>
  <si>
    <t xml:space="preserve">    998 - Přesun hmot</t>
  </si>
  <si>
    <t xml:space="preserve">    711 - Izolace proti vodě, vlhkosti a plynům</t>
  </si>
  <si>
    <t xml:space="preserve">    783 - Dokončovací práce - nátěry</t>
  </si>
  <si>
    <t>-1928886606</t>
  </si>
  <si>
    <t>zemina z vrtů</t>
  </si>
  <si>
    <t>3,14*0,12*0,12*438</t>
  </si>
  <si>
    <t>3,14*0,056*0,056*98+0,23</t>
  </si>
  <si>
    <t>319404368</t>
  </si>
  <si>
    <t>21*5</t>
  </si>
  <si>
    <t>616772544</t>
  </si>
  <si>
    <t>1405429216</t>
  </si>
  <si>
    <t>21*2,0</t>
  </si>
  <si>
    <t>Zemní práce - zajištění výkopu, násypu a svahu</t>
  </si>
  <si>
    <t>151711111</t>
  </si>
  <si>
    <t>Osazení zápor ocelových dl do 8 m</t>
  </si>
  <si>
    <t>-1419576120</t>
  </si>
  <si>
    <t>mikrozápory</t>
  </si>
  <si>
    <t>prvky 1-57</t>
  </si>
  <si>
    <t>8*34+7*10+6,5*8+6,0*5</t>
  </si>
  <si>
    <t>kotvy</t>
  </si>
  <si>
    <t>K1 - K14</t>
  </si>
  <si>
    <t>7*14</t>
  </si>
  <si>
    <t>13010974</t>
  </si>
  <si>
    <t>ocel profilová jakost S235JR (11 375) průřez HEB 140</t>
  </si>
  <si>
    <t>1413417721</t>
  </si>
  <si>
    <t>HEB140</t>
  </si>
  <si>
    <t>424*33,70/1000*1,10</t>
  </si>
  <si>
    <t>ztratné 10%</t>
  </si>
  <si>
    <t>5480000R1</t>
  </si>
  <si>
    <t>Tyčová nepředpínací kotva CPS 32 - dodávka vč.dopravy</t>
  </si>
  <si>
    <t>1008139680</t>
  </si>
  <si>
    <t>zemní kotvy K1 - K14</t>
  </si>
  <si>
    <t>7*14*1,10+0,20</t>
  </si>
  <si>
    <t>151712111</t>
  </si>
  <si>
    <t>Převázka ocelová zdvojená pro kotvení záporového pažení</t>
  </si>
  <si>
    <t>635971388</t>
  </si>
  <si>
    <t>Poznámka k položce:_x000d_
trvalá převázka do železobetonu v místě zemních kotev</t>
  </si>
  <si>
    <t>27</t>
  </si>
  <si>
    <t>Zakládání</t>
  </si>
  <si>
    <t>2311111R1</t>
  </si>
  <si>
    <t>Výplň mikrozápor pr.240mm aktivovanou cementovou kaší (popř.cementovým potěrem) - zřízení vč.dodání materiálu</t>
  </si>
  <si>
    <t>-479419939</t>
  </si>
  <si>
    <t>7*34+6*10+5,5*8+5,0*5</t>
  </si>
  <si>
    <t>22</t>
  </si>
  <si>
    <t>Zakládání - vrty</t>
  </si>
  <si>
    <t>224321112</t>
  </si>
  <si>
    <t>Vrty maloprofilové D přes 93 do 156 mm úklon do 45° hl 0 až 25 m hornina I a II omezený prostor</t>
  </si>
  <si>
    <t>-1016003280</t>
  </si>
  <si>
    <t>Poznámka k položce:_x000d_
průběžným sacím vrtáním</t>
  </si>
  <si>
    <t>224522112</t>
  </si>
  <si>
    <t>Vrty maloprofilové D přes 195 do 245 mm úklon přes 45° hl 0 až 25 m hornina I a II omezený prostor</t>
  </si>
  <si>
    <t>676134465</t>
  </si>
  <si>
    <t>Poznámka k položce:_x000d_
průběžným sacím vrtáním_x000d_
včetně nákladů na pažení</t>
  </si>
  <si>
    <t>227111115</t>
  </si>
  <si>
    <t>Odpažení maloprofilových vrtů průměru přes 195 do 245 mm</t>
  </si>
  <si>
    <t>-942651773</t>
  </si>
  <si>
    <t>mikrozápory - cca 50% délky budou zapažené</t>
  </si>
  <si>
    <t>(8*34+7*10+6,5*8+6,0*5)*0,50</t>
  </si>
  <si>
    <t>2245200R1</t>
  </si>
  <si>
    <t>Řádné vyčištění paty vrtu</t>
  </si>
  <si>
    <t>-869399449</t>
  </si>
  <si>
    <t>14+57</t>
  </si>
  <si>
    <t>28</t>
  </si>
  <si>
    <t>Zakládání - zpevňování hornin - injektáže a mikropiloty</t>
  </si>
  <si>
    <t>2826021R1</t>
  </si>
  <si>
    <t>Vysokotlaká injektáž zemních tyčových kotev pod tlakem 2,4 MPa - provedení vč.dodání směsi</t>
  </si>
  <si>
    <t>1861405577</t>
  </si>
  <si>
    <t xml:space="preserve">Poznámka k položce:_x000d_
spotřeba inj.směsi na etáž 0,5m max.28litrů_x000d_
_x000d_
</t>
  </si>
  <si>
    <t>spotřeba inj.směsi na etáž 0,50m je maximálně 28 litrů</t>
  </si>
  <si>
    <t>celková dl.injektáže na zemní kotvu je 4,5m</t>
  </si>
  <si>
    <t>spotřeba inj.směsi na zemní kotvu je 9*28litrů = 252 litrů</t>
  </si>
  <si>
    <t>29</t>
  </si>
  <si>
    <t>Zakládání - pomocné konstrukce pro zakládání</t>
  </si>
  <si>
    <t>2921100R1</t>
  </si>
  <si>
    <t>Ocelové roznášecí desky 200x200x20mm osazené do klínových podložek a upevněné k osazené ocelové převázce</t>
  </si>
  <si>
    <t>-724825807</t>
  </si>
  <si>
    <t>v místě zemních kotev</t>
  </si>
  <si>
    <t>Vodorovné konstrukce</t>
  </si>
  <si>
    <t>4173216R1</t>
  </si>
  <si>
    <t>Ztužující pásy ze železového betonu C 30/37 XC2, XF4</t>
  </si>
  <si>
    <t>-57480949</t>
  </si>
  <si>
    <t>železobetonová převázka</t>
  </si>
  <si>
    <t>výška 800mm, ve staničení 0,66-0,120 výška 1000mm</t>
  </si>
  <si>
    <t>0,50*0,80*81+0,50*1,0*54+0,60</t>
  </si>
  <si>
    <t>17</t>
  </si>
  <si>
    <t>4173200R1</t>
  </si>
  <si>
    <t>Příplatek za pohledový beton</t>
  </si>
  <si>
    <t>1837240639</t>
  </si>
  <si>
    <t>18</t>
  </si>
  <si>
    <t>4173511R1</t>
  </si>
  <si>
    <t>Zřízení bednění ztužujících pásů</t>
  </si>
  <si>
    <t>1638743096</t>
  </si>
  <si>
    <t>0,80*2*81</t>
  </si>
  <si>
    <t>1,0*2*54</t>
  </si>
  <si>
    <t>dilatace</t>
  </si>
  <si>
    <t>0,5*1,0*47+0,9</t>
  </si>
  <si>
    <t>19</t>
  </si>
  <si>
    <t>4173511R2</t>
  </si>
  <si>
    <t>Odstranění bednění ztužujících pásů</t>
  </si>
  <si>
    <t>-52309300</t>
  </si>
  <si>
    <t>20</t>
  </si>
  <si>
    <t>4173618R1</t>
  </si>
  <si>
    <t>Výztuž ztužujících pásů betonářskou ocelí 10 505</t>
  </si>
  <si>
    <t>1393405719</t>
  </si>
  <si>
    <t>dle tabulek výztuže v PD</t>
  </si>
  <si>
    <t>(207,43*11+232,22*11)/1000</t>
  </si>
  <si>
    <t>63</t>
  </si>
  <si>
    <t>Podlahy a podlahové konstrukce</t>
  </si>
  <si>
    <t>631311224</t>
  </si>
  <si>
    <t>Mazanina tl přes 80 do 120 mm z betonu prostého se zvýšenými nároky na prostředí tř. C 25/30</t>
  </si>
  <si>
    <t>1593632086</t>
  </si>
  <si>
    <t>pod železobetonovou převázku</t>
  </si>
  <si>
    <t>0,70*0,10*135</t>
  </si>
  <si>
    <t>631319173</t>
  </si>
  <si>
    <t>Příplatek k mazanině tl přes 80 do 120 mm za stržení povrchu spodní vrstvy před vložením výztuže</t>
  </si>
  <si>
    <t>1636673319</t>
  </si>
  <si>
    <t>23</t>
  </si>
  <si>
    <t>631351101</t>
  </si>
  <si>
    <t xml:space="preserve">Zřízení bednění rýh a hran </t>
  </si>
  <si>
    <t>-573751029</t>
  </si>
  <si>
    <t>0,10*2*135</t>
  </si>
  <si>
    <t>24</t>
  </si>
  <si>
    <t>631351102</t>
  </si>
  <si>
    <t xml:space="preserve">Odstranění bednění rýh a hran </t>
  </si>
  <si>
    <t>1995430429</t>
  </si>
  <si>
    <t>25</t>
  </si>
  <si>
    <t>631362021</t>
  </si>
  <si>
    <t>Výztuž mazanin svařovanými sítěmi Kari</t>
  </si>
  <si>
    <t>-1274885757</t>
  </si>
  <si>
    <t>síť AQ 60</t>
  </si>
  <si>
    <t>na šířku 500mm</t>
  </si>
  <si>
    <t>4,44*0,50*135/1000*1,20</t>
  </si>
  <si>
    <t>95</t>
  </si>
  <si>
    <t>Různé dokončovací konstrukce a práce pozemních staveb</t>
  </si>
  <si>
    <t>26</t>
  </si>
  <si>
    <t>953312122</t>
  </si>
  <si>
    <t>Vložky do svislých dilatačních spár z extrudovaných polystyrénových desek tl. přes 10 do 20 mm</t>
  </si>
  <si>
    <t>685028864</t>
  </si>
  <si>
    <t>dilatace železobetonové převázky</t>
  </si>
  <si>
    <t>0,50*0,80*14+0,50*1,0*10+0,40</t>
  </si>
  <si>
    <t>9530000R1</t>
  </si>
  <si>
    <t>Výplň líce dilatační spáry pružným tmelem</t>
  </si>
  <si>
    <t>-219856133</t>
  </si>
  <si>
    <t>0,80*14+1,0*10+0,80</t>
  </si>
  <si>
    <t>9539400R1</t>
  </si>
  <si>
    <t>Propjení nového železobetonového trámu a stávající kamenné zdi vrtanými trny R20 dl.1,5 v osové vzdálenosti 0,5m</t>
  </si>
  <si>
    <t>kpl</t>
  </si>
  <si>
    <t>-492399658</t>
  </si>
  <si>
    <t>998</t>
  </si>
  <si>
    <t>Přesun hmot</t>
  </si>
  <si>
    <t>998004011</t>
  </si>
  <si>
    <t>Přesun hmot pro injektování, kotvy a mikropiloty</t>
  </si>
  <si>
    <t>-1284752009</t>
  </si>
  <si>
    <t>711</t>
  </si>
  <si>
    <t>Izolace proti vodě, vlhkosti a plynům</t>
  </si>
  <si>
    <t>30</t>
  </si>
  <si>
    <t>711112001</t>
  </si>
  <si>
    <t>Provedení izolace proti zemní vlhkosti svislé za studena nátěrem penetračním</t>
  </si>
  <si>
    <t>976956966</t>
  </si>
  <si>
    <t>nátěr rubu žb převázky</t>
  </si>
  <si>
    <t>0,80*(135-54)</t>
  </si>
  <si>
    <t>1,0*(120-66)</t>
  </si>
  <si>
    <t>31</t>
  </si>
  <si>
    <t>11163150</t>
  </si>
  <si>
    <t>lak penetrační asfaltový</t>
  </si>
  <si>
    <t>32</t>
  </si>
  <si>
    <t>1819769825</t>
  </si>
  <si>
    <t>118,8*0,00034 'Přepočtené koeficientem množství</t>
  </si>
  <si>
    <t>711112002</t>
  </si>
  <si>
    <t>Provedení izolace proti zemní vlhkosti svislé za studena lakem asfaltovým</t>
  </si>
  <si>
    <t>880187479</t>
  </si>
  <si>
    <t>nátěr rubu žb převázky - 2x</t>
  </si>
  <si>
    <t>0,80*(135-54)*2</t>
  </si>
  <si>
    <t>1,0*(120-66)*2</t>
  </si>
  <si>
    <t>33</t>
  </si>
  <si>
    <t>11163152</t>
  </si>
  <si>
    <t>lak hydroizolační asfaltový</t>
  </si>
  <si>
    <t>-167643466</t>
  </si>
  <si>
    <t>237,6*0,00041 'Přepočtené koeficientem množství</t>
  </si>
  <si>
    <t>34</t>
  </si>
  <si>
    <t>998711101</t>
  </si>
  <si>
    <t>Přesun hmot tonážní pro izolace proti vodě, vlhkosti a plynům v objektech v do 6 m</t>
  </si>
  <si>
    <t>566692031</t>
  </si>
  <si>
    <t>783</t>
  </si>
  <si>
    <t>Dokončovací práce - nátěry</t>
  </si>
  <si>
    <t>35</t>
  </si>
  <si>
    <t>7830000R1</t>
  </si>
  <si>
    <t>Nátěr železobetonové římsy ochranným nátěrem OS-B (nátěr odolný proti chloridům)</t>
  </si>
  <si>
    <t>1190807025</t>
  </si>
  <si>
    <t>(0,80*2+0,50)*(135-54)</t>
  </si>
  <si>
    <t>(1,0*2+0,50)*(120-66)-0,1</t>
  </si>
  <si>
    <t>03 - D.2.1 - Dopravní část</t>
  </si>
  <si>
    <t xml:space="preserve">    11-1 - Odstranění pařezů vč.odvozu</t>
  </si>
  <si>
    <t xml:space="preserve">    11 - Zemní práce - přípravné a přidružené práce</t>
  </si>
  <si>
    <t xml:space="preserve">    5-1 - Chodník</t>
  </si>
  <si>
    <t xml:space="preserve">    5-2 - Vozovka</t>
  </si>
  <si>
    <t xml:space="preserve">    91 - Doplňující konstrukce a práce pozemních komunikací, letišť a ploch</t>
  </si>
  <si>
    <t xml:space="preserve">    96 - Bourání konstrukcí</t>
  </si>
  <si>
    <t xml:space="preserve">    997 - Přesun sutě</t>
  </si>
  <si>
    <t xml:space="preserve">    ODV - Odvodnění</t>
  </si>
  <si>
    <t>122252203</t>
  </si>
  <si>
    <t>Odkopávky a prokopávky nezapažené pro silnice a dálnice v hornině třídy těžitelnosti I objem do 100 m3 strojně</t>
  </si>
  <si>
    <t>1635881295</t>
  </si>
  <si>
    <t>výměra dle projektanta</t>
  </si>
  <si>
    <t>1290000R1</t>
  </si>
  <si>
    <t>Příplatek za ruční výkop v blízkosti stávajících sítí</t>
  </si>
  <si>
    <t>-975404187</t>
  </si>
  <si>
    <t>1121632532</t>
  </si>
  <si>
    <t>-1545868111</t>
  </si>
  <si>
    <t>35*5</t>
  </si>
  <si>
    <t>107410140</t>
  </si>
  <si>
    <t>662658572</t>
  </si>
  <si>
    <t>35*2,0</t>
  </si>
  <si>
    <t>181951112</t>
  </si>
  <si>
    <t>Úprava pláně v hornině třídy těžitelnosti I skupiny 1 až 3 se zhutněním strojně</t>
  </si>
  <si>
    <t>-472846126</t>
  </si>
  <si>
    <t>pod zpevnění</t>
  </si>
  <si>
    <t>190+70</t>
  </si>
  <si>
    <t>11-1</t>
  </si>
  <si>
    <t>Odstranění pařezů vč.odvozu</t>
  </si>
  <si>
    <t>112201151</t>
  </si>
  <si>
    <t>Odstranění pařezů D do 0,2 m ve svahu přes 1:2 do 1:1 s odklizením do 20 m a zasypáním jámy</t>
  </si>
  <si>
    <t>-2055117314</t>
  </si>
  <si>
    <t>112201152</t>
  </si>
  <si>
    <t>Odstranění pařezů D přes 0,2 do 0,3 m ve svahu přes 1:2 do 1:1 s odklizením do 20 m a zasypáním jámy</t>
  </si>
  <si>
    <t>536461603</t>
  </si>
  <si>
    <t>112201153</t>
  </si>
  <si>
    <t>Odstranění pařezů D přes 0,3 do 0,4 m ve svahu přes 1:2 do 1:1 s odklizením do 20 m a zasypáním jámy</t>
  </si>
  <si>
    <t>-147220128</t>
  </si>
  <si>
    <t>112201154</t>
  </si>
  <si>
    <t>Odstranění pařezů D přes 0,4 do 0,5 m ve svahu přes 1:2 do 1:1 s odklizením do 20 m a zasypáním jámy</t>
  </si>
  <si>
    <t>-611536247</t>
  </si>
  <si>
    <t>162201421</t>
  </si>
  <si>
    <t>Vodorovné přemístění pařezů do 1 km D přes 100 do 300 mm</t>
  </si>
  <si>
    <t>1926128256</t>
  </si>
  <si>
    <t>162201422</t>
  </si>
  <si>
    <t>Vodorovné přemístění pařezů do 1 km D přes 300 do 500 mm</t>
  </si>
  <si>
    <t>-1306316251</t>
  </si>
  <si>
    <t>162301971</t>
  </si>
  <si>
    <t>Příplatek k vodorovnému přemístění pařezů D přes 100 do 300 mm za každý další 1 km</t>
  </si>
  <si>
    <t>-1851786750</t>
  </si>
  <si>
    <t>celkem cca 5km</t>
  </si>
  <si>
    <t>bez poplatku</t>
  </si>
  <si>
    <t>3*4</t>
  </si>
  <si>
    <t>162301972</t>
  </si>
  <si>
    <t>Příplatek k vodorovnému přemístění pařezů D přes 300 do 500 mm za každý další 1 km</t>
  </si>
  <si>
    <t>2083198841</t>
  </si>
  <si>
    <t>9*4</t>
  </si>
  <si>
    <t>Zemní práce - přípravné a přidružené práce</t>
  </si>
  <si>
    <t>113107182</t>
  </si>
  <si>
    <t>Odstranění krytu živičného tl přes 50 do 100 mm strojně pl přes 50 do 200 m2</t>
  </si>
  <si>
    <t>1094383658</t>
  </si>
  <si>
    <t>113107241</t>
  </si>
  <si>
    <t>Odstranění krytu živičného tl 50 mm strojně pl přes 200 m2</t>
  </si>
  <si>
    <t>-495531520</t>
  </si>
  <si>
    <t>113201112</t>
  </si>
  <si>
    <t>Vytrhání obrub silničních ležatých</t>
  </si>
  <si>
    <t>2022186307</t>
  </si>
  <si>
    <t>kamenný obrubník</t>
  </si>
  <si>
    <t>138</t>
  </si>
  <si>
    <t>5-1</t>
  </si>
  <si>
    <t>Chodník</t>
  </si>
  <si>
    <t>564251111</t>
  </si>
  <si>
    <t>Podklad nebo podsyp ze štěrkopísku ŠP plochy přes 100 m2 tl 150 mm</t>
  </si>
  <si>
    <t>1821352892</t>
  </si>
  <si>
    <t>190</t>
  </si>
  <si>
    <t>591211111</t>
  </si>
  <si>
    <t>Kladení dlažby z kostek drobných z kamene do lože z kameniva těženého tl 50 mm</t>
  </si>
  <si>
    <t>-496924651</t>
  </si>
  <si>
    <t>58381007R</t>
  </si>
  <si>
    <t>kostka štípaná dlažební žula drobná tl.6cm</t>
  </si>
  <si>
    <t>335661447</t>
  </si>
  <si>
    <t>190*1,02+0,2</t>
  </si>
  <si>
    <t>5-2</t>
  </si>
  <si>
    <t>Vozovka</t>
  </si>
  <si>
    <t>564861111</t>
  </si>
  <si>
    <t>Podklad ze štěrkodrtě ŠD plochy přes 100 m2 tl 200 mm</t>
  </si>
  <si>
    <t>-1931065212</t>
  </si>
  <si>
    <t>výměra dle specifikace prací</t>
  </si>
  <si>
    <t>konstrukce opravované živičné vozovky</t>
  </si>
  <si>
    <t>70</t>
  </si>
  <si>
    <t xml:space="preserve">přidáno pod obrubníky </t>
  </si>
  <si>
    <t>135*0,30+0,5</t>
  </si>
  <si>
    <t>564952111</t>
  </si>
  <si>
    <t>Podklad z mechanicky zpevněného kameniva MZK tl 150 mm</t>
  </si>
  <si>
    <t>-1080622049</t>
  </si>
  <si>
    <t>565145101</t>
  </si>
  <si>
    <t>Asfaltový beton vrstva podkladní ACP 16 (obalované kamenivo OKS) tl 60 mm š do 1,5 m</t>
  </si>
  <si>
    <t>356007043</t>
  </si>
  <si>
    <t>573111113</t>
  </si>
  <si>
    <t>Postřik živičný infiltrační s posypem z asfaltu množství 1,5 kg/m2</t>
  </si>
  <si>
    <t>-840510108</t>
  </si>
  <si>
    <t>573231108</t>
  </si>
  <si>
    <t>Postřik živičný spojovací ze silniční emulze v množství 0,50 kg/m2</t>
  </si>
  <si>
    <t>-1062462659</t>
  </si>
  <si>
    <t>577134211</t>
  </si>
  <si>
    <t>Asfaltový beton vrstva obrusná ACO 11 (ABS) tř. II tl 40 mm š do 3 m z nemodifikovaného asfaltu</t>
  </si>
  <si>
    <t>977005730</t>
  </si>
  <si>
    <t>919726202</t>
  </si>
  <si>
    <t>Geotextilie pro vyztužení, separaci a filtraci tkaná z PP podélná pevnost v tahu přes 15 do 50 kN/m</t>
  </si>
  <si>
    <t>1113133675</t>
  </si>
  <si>
    <t>70+41</t>
  </si>
  <si>
    <t>91</t>
  </si>
  <si>
    <t>Doplňující konstrukce a práce pozemních komunikací, letišť a ploch</t>
  </si>
  <si>
    <t>916331112</t>
  </si>
  <si>
    <t>Osazení zahradního obrubníku betonového do lože z betonu s boční opěrou</t>
  </si>
  <si>
    <t>1949963841</t>
  </si>
  <si>
    <t>u konce úpravy napojení na stávající okraj chodníku</t>
  </si>
  <si>
    <t>59217036</t>
  </si>
  <si>
    <t>obrubník parkový betonový 500x80x250mm přírodní</t>
  </si>
  <si>
    <t>1099775139</t>
  </si>
  <si>
    <t>916241213</t>
  </si>
  <si>
    <t>Osazení obrubníku kamenného stojatého s boční opěrou do lože z betonu prostého</t>
  </si>
  <si>
    <t>834572736</t>
  </si>
  <si>
    <t>58380002</t>
  </si>
  <si>
    <t>obrubník kamenný žulový přímý 1000x320x240mm</t>
  </si>
  <si>
    <t>69686861</t>
  </si>
  <si>
    <t>138*1,02+0,24</t>
  </si>
  <si>
    <t>919735112</t>
  </si>
  <si>
    <t>Řezání stávajícího živičného krytu hl přes 50 do 100 mm</t>
  </si>
  <si>
    <t>149970486</t>
  </si>
  <si>
    <t>919732221</t>
  </si>
  <si>
    <t>Styčná spára napojení nového živičného povrchu na stávající za tepla š 15 mm hl 25 mm bez prořezání</t>
  </si>
  <si>
    <t>-691697944</t>
  </si>
  <si>
    <t>96</t>
  </si>
  <si>
    <t>Bourání konstrukcí</t>
  </si>
  <si>
    <t>9660051R1</t>
  </si>
  <si>
    <t>Vybourání lanového zábradlí vč.kamenných sloupků</t>
  </si>
  <si>
    <t>-562713570</t>
  </si>
  <si>
    <t>997</t>
  </si>
  <si>
    <t>Přesun sutě</t>
  </si>
  <si>
    <t>36</t>
  </si>
  <si>
    <t>9972200R1</t>
  </si>
  <si>
    <t>Odvoz vybouraného lana ze zábradlí</t>
  </si>
  <si>
    <t>-705177076</t>
  </si>
  <si>
    <t>37</t>
  </si>
  <si>
    <t>997221551</t>
  </si>
  <si>
    <t>Vodorovná doprava suti ze sypkých materiálů do 1 km</t>
  </si>
  <si>
    <t>1701304704</t>
  </si>
  <si>
    <t>vybouraný asfalt</t>
  </si>
  <si>
    <t>38</t>
  </si>
  <si>
    <t>997221559</t>
  </si>
  <si>
    <t>Příplatek za každý další 1 km u vodorovné dopravy suti ze sypkých materiálů</t>
  </si>
  <si>
    <t>563074675</t>
  </si>
  <si>
    <t>cca 15km</t>
  </si>
  <si>
    <t>36*14</t>
  </si>
  <si>
    <t>39</t>
  </si>
  <si>
    <t>997221645</t>
  </si>
  <si>
    <t>Poplatek za uložení na skládce (skládkovné) odpadu asfaltového bez dehtu kód odpadu 17 03 02</t>
  </si>
  <si>
    <t>1763762310</t>
  </si>
  <si>
    <t>40</t>
  </si>
  <si>
    <t>997221561</t>
  </si>
  <si>
    <t>Vodorovná doprava suti z kusových materiálů do 1 km</t>
  </si>
  <si>
    <t>749279524</t>
  </si>
  <si>
    <t>vybourané sloupky lanového zábradlí</t>
  </si>
  <si>
    <t>na placenou skládku do 15km</t>
  </si>
  <si>
    <t>6,5</t>
  </si>
  <si>
    <t xml:space="preserve">vybourané kamenné obrubníky </t>
  </si>
  <si>
    <t>na skládku investora do 5km</t>
  </si>
  <si>
    <t>138*0,20</t>
  </si>
  <si>
    <t>41</t>
  </si>
  <si>
    <t>997221569</t>
  </si>
  <si>
    <t>Příplatek za každý další 1 km u vodorovné dopravy suti z kusových materiálů</t>
  </si>
  <si>
    <t>584089669</t>
  </si>
  <si>
    <t>6,5*14</t>
  </si>
  <si>
    <t>138*0,20*4</t>
  </si>
  <si>
    <t>42</t>
  </si>
  <si>
    <t>997221615</t>
  </si>
  <si>
    <t>Poplatek za uložení na skládce (skládkovné) stavebního odpadu betonového kód odpadu 17 01 01</t>
  </si>
  <si>
    <t>-304263459</t>
  </si>
  <si>
    <t>43</t>
  </si>
  <si>
    <t>998223011</t>
  </si>
  <si>
    <t>Přesun hmot pro pozemní komunikace s krytem dlážděným</t>
  </si>
  <si>
    <t>-1439692838</t>
  </si>
  <si>
    <t>ODV</t>
  </si>
  <si>
    <t>Odvodnění</t>
  </si>
  <si>
    <t>44</t>
  </si>
  <si>
    <t>132254202</t>
  </si>
  <si>
    <t>Hloubení zapažených rýh š do 2000 mm v hornině třídy těžitelnosti I skupiny 3 objem do 50 m3</t>
  </si>
  <si>
    <t>-1288118171</t>
  </si>
  <si>
    <t xml:space="preserve">výkop pro přípojky k UV </t>
  </si>
  <si>
    <t>1,0*1,5*30+1,0*4</t>
  </si>
  <si>
    <t>45</t>
  </si>
  <si>
    <t>1390000R1</t>
  </si>
  <si>
    <t>2106525729</t>
  </si>
  <si>
    <t>46</t>
  </si>
  <si>
    <t>151101101</t>
  </si>
  <si>
    <t>Zřízení příložného pažení a rozepření stěn rýh hl do 2 m</t>
  </si>
  <si>
    <t>366063430</t>
  </si>
  <si>
    <t>1,5*2*30</t>
  </si>
  <si>
    <t>47</t>
  </si>
  <si>
    <t>151101111</t>
  </si>
  <si>
    <t>Odstranění příložného pažení a rozepření stěn rýh hl do 2 m</t>
  </si>
  <si>
    <t>788579362</t>
  </si>
  <si>
    <t>48</t>
  </si>
  <si>
    <t>451572111</t>
  </si>
  <si>
    <t>Lože pod potrubí otevřený výkop z kameniva drobného těženého</t>
  </si>
  <si>
    <t>-568726824</t>
  </si>
  <si>
    <t>pod potrubí</t>
  </si>
  <si>
    <t xml:space="preserve">přípojky k UV </t>
  </si>
  <si>
    <t>1,0*0,10*30</t>
  </si>
  <si>
    <t>49</t>
  </si>
  <si>
    <t>175151101</t>
  </si>
  <si>
    <t>Obsypání potrubí strojně sypaninou bez prohození, uloženou do 3 m</t>
  </si>
  <si>
    <t>-849955813</t>
  </si>
  <si>
    <t>pro potrubí</t>
  </si>
  <si>
    <t>1,0*0,50*30</t>
  </si>
  <si>
    <t>50</t>
  </si>
  <si>
    <t>58337600</t>
  </si>
  <si>
    <t>štěrkopísek frakce 0/45</t>
  </si>
  <si>
    <t>-160819261</t>
  </si>
  <si>
    <t>pro obsyp potrubí</t>
  </si>
  <si>
    <t>15*2,0</t>
  </si>
  <si>
    <t>51</t>
  </si>
  <si>
    <t>-1519186389</t>
  </si>
  <si>
    <t>nakoupeným materiálem</t>
  </si>
  <si>
    <t>výkop</t>
  </si>
  <si>
    <t>méně podsypy a obsypy a objem vpusti</t>
  </si>
  <si>
    <t>-3-15-1</t>
  </si>
  <si>
    <t>52</t>
  </si>
  <si>
    <t>58331200</t>
  </si>
  <si>
    <t>štěrkopísek netříděný</t>
  </si>
  <si>
    <t>776482260</t>
  </si>
  <si>
    <t xml:space="preserve">pro zásyp rýhy </t>
  </si>
  <si>
    <t>pod zpevněné konstrukce</t>
  </si>
  <si>
    <t>30*2,0</t>
  </si>
  <si>
    <t>53</t>
  </si>
  <si>
    <t>1209052354</t>
  </si>
  <si>
    <t xml:space="preserve">veškerá zemina </t>
  </si>
  <si>
    <t>54</t>
  </si>
  <si>
    <t>-1762289506</t>
  </si>
  <si>
    <t>49*5</t>
  </si>
  <si>
    <t>55</t>
  </si>
  <si>
    <t>1240075099</t>
  </si>
  <si>
    <t>56</t>
  </si>
  <si>
    <t>-2074702164</t>
  </si>
  <si>
    <t>49*2,0</t>
  </si>
  <si>
    <t>57</t>
  </si>
  <si>
    <t>162251101</t>
  </si>
  <si>
    <t>Vodorovné přemístění do 20 m výkopku/sypaniny z horniny třídy těžitelnosti I skupiny 1 až 3</t>
  </si>
  <si>
    <t>-1912031133</t>
  </si>
  <si>
    <t>přemístění materiálu pro podsypy a obsypy</t>
  </si>
  <si>
    <t>po stavbě k místu upotřebení</t>
  </si>
  <si>
    <t>náhrada přesunu hmot dle 827-1</t>
  </si>
  <si>
    <t>dle ÚRS Praha</t>
  </si>
  <si>
    <t>3+15</t>
  </si>
  <si>
    <t>58</t>
  </si>
  <si>
    <t>871313123</t>
  </si>
  <si>
    <t>Montáž kanalizačního potrubí hladkého plnostěnného SN 12 z PVC-U DN 160</t>
  </si>
  <si>
    <t>-488359742</t>
  </si>
  <si>
    <t>59</t>
  </si>
  <si>
    <t>28611106</t>
  </si>
  <si>
    <t>trubka kanalizační PVC-U plnostěnná jednovrstvá s rázovou odolností DN 160x6000mm SN12</t>
  </si>
  <si>
    <t>972058394</t>
  </si>
  <si>
    <t>60</t>
  </si>
  <si>
    <t>899722114</t>
  </si>
  <si>
    <t>Krytí potrubí z plastů výstražnou fólií z PVC přes 34 do 40 cm</t>
  </si>
  <si>
    <t>182884309</t>
  </si>
  <si>
    <t>61</t>
  </si>
  <si>
    <t>8990000R2</t>
  </si>
  <si>
    <t xml:space="preserve">Vyčištění potrubí po pokládce, provedení zkoušky těsnosti a průchodnosti kanalizace </t>
  </si>
  <si>
    <t>-496535255</t>
  </si>
  <si>
    <t>452311131</t>
  </si>
  <si>
    <t>Podkladní desky z betonu prostého bez zvýšených nároků na prostředí tř. C 12/15 otevřený výkop</t>
  </si>
  <si>
    <t>-708973384</t>
  </si>
  <si>
    <t>pod uliční vpusti</t>
  </si>
  <si>
    <t>1,15*1,15*0,15*4</t>
  </si>
  <si>
    <t>452351111</t>
  </si>
  <si>
    <t>Bednění podkladních desek nebo sedlového lože pod potrubí, stoky a drobné objekty otevřený výkop zřízení</t>
  </si>
  <si>
    <t>-229090250</t>
  </si>
  <si>
    <t>0,15*1,15*4*4</t>
  </si>
  <si>
    <t>64</t>
  </si>
  <si>
    <t>452351112</t>
  </si>
  <si>
    <t>Bednění podkladních desek nebo sedlového lože pod potrubí, stoky a drobné objekty otevřený výkop odstranění</t>
  </si>
  <si>
    <t>-1591310103</t>
  </si>
  <si>
    <t>65</t>
  </si>
  <si>
    <t>895941302</t>
  </si>
  <si>
    <t>Osazení vpusti uliční DN 450 z betonových dílců dno s kalištěm</t>
  </si>
  <si>
    <t>-1403321118</t>
  </si>
  <si>
    <t>66</t>
  </si>
  <si>
    <t>59223852</t>
  </si>
  <si>
    <t>dno pro uliční vpusť s kalovou prohlubní betonové 450x300x50mm</t>
  </si>
  <si>
    <t>748452754</t>
  </si>
  <si>
    <t>Poznámka k položce:_x000d_
TBV-Q 2a</t>
  </si>
  <si>
    <t>67</t>
  </si>
  <si>
    <t>895941331</t>
  </si>
  <si>
    <t>Osazení vpusti uliční DN 450 z betonových dílců skruž průběžná s výtokem</t>
  </si>
  <si>
    <t>-79476392</t>
  </si>
  <si>
    <t>68</t>
  </si>
  <si>
    <t>59223854</t>
  </si>
  <si>
    <t>skruž betonová s odtokem 150mm PVC pro uliční vpusť 450x350x50mm</t>
  </si>
  <si>
    <t>-1943233300</t>
  </si>
  <si>
    <t>69</t>
  </si>
  <si>
    <t>895941321</t>
  </si>
  <si>
    <t>Osazení vpusti uliční DN 450 z betonových dílců skruž středová 195 mm</t>
  </si>
  <si>
    <t>1289383128</t>
  </si>
  <si>
    <t>59223860</t>
  </si>
  <si>
    <t>skruž betonová středová pro uliční vpusť 450x195x50mm</t>
  </si>
  <si>
    <t>377455636</t>
  </si>
  <si>
    <t>Poznámka k položce:_x000d_
TBV-Q 6b</t>
  </si>
  <si>
    <t>71</t>
  </si>
  <si>
    <t>895941312</t>
  </si>
  <si>
    <t>Osazení vpusti uliční DN 450 z betonových dílců skruž horní 195 mm</t>
  </si>
  <si>
    <t>-1527014508</t>
  </si>
  <si>
    <t>72</t>
  </si>
  <si>
    <t>59223856</t>
  </si>
  <si>
    <t>skruž betonová horní pro uliční vpusť 450x195x50mm</t>
  </si>
  <si>
    <t>1315154458</t>
  </si>
  <si>
    <t>Poznámka k položce:_x000d_
TBV-Q 5c</t>
  </si>
  <si>
    <t>73</t>
  </si>
  <si>
    <t>452112112</t>
  </si>
  <si>
    <t>Osazení betonových prstenců nebo rámů v do 100 mm pod poklopy a mříže</t>
  </si>
  <si>
    <t>-466591267</t>
  </si>
  <si>
    <t>74</t>
  </si>
  <si>
    <t>59223864</t>
  </si>
  <si>
    <t>prstenec pro uliční vpusť vyrovnávací betonový 390x60x130mm</t>
  </si>
  <si>
    <t>259579691</t>
  </si>
  <si>
    <t>Poznámka k položce:_x000d_
TBV-Q 10a</t>
  </si>
  <si>
    <t>75</t>
  </si>
  <si>
    <t>899204112</t>
  </si>
  <si>
    <t>Osazení mříží litinových včetně rámů a košů na bahno pro třídu zatížení D400, E600</t>
  </si>
  <si>
    <t>1140159934</t>
  </si>
  <si>
    <t>76</t>
  </si>
  <si>
    <t>59224481</t>
  </si>
  <si>
    <t>mříž vtoková s rámem pro uliční vpusť 500x500, zatížení 40 tun</t>
  </si>
  <si>
    <t>-944425524</t>
  </si>
  <si>
    <t>77</t>
  </si>
  <si>
    <t>55241001</t>
  </si>
  <si>
    <t>koš kalový pod kruhovou mříž - těžký</t>
  </si>
  <si>
    <t>-127817025</t>
  </si>
  <si>
    <t>78</t>
  </si>
  <si>
    <t>8950000R5</t>
  </si>
  <si>
    <t>Demontáž stávající uliční vpusti vč.likvidace</t>
  </si>
  <si>
    <t>-1660730380</t>
  </si>
  <si>
    <t>04 - Vedlejší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</si>
  <si>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</si>
  <si>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</si>
  <si>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</si>
  <si>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</si>
  <si>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</si>
  <si>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</si>
  <si>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</si>
  <si>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</si>
  <si>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</si>
  <si>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012103000a</t>
  </si>
  <si>
    <t>Vytyčení základních směrových a výškových bodů stavby</t>
  </si>
  <si>
    <t>1024</t>
  </si>
  <si>
    <t>-1301418749</t>
  </si>
  <si>
    <t>012103000b</t>
  </si>
  <si>
    <t>Výškové a polohové vytýčení všech inženýrských sítí na staveništi a jejich ověření u správců</t>
  </si>
  <si>
    <t>602454464</t>
  </si>
  <si>
    <t>012303000</t>
  </si>
  <si>
    <t>Geodetické práce po výstavbě</t>
  </si>
  <si>
    <t>2060818403</t>
  </si>
  <si>
    <t xml:space="preserve">geodetické zaměření realizované stavby včetně zpracování podkladů </t>
  </si>
  <si>
    <t>pro vklad novostavby do katastru nemovitostí - geometrický plán</t>
  </si>
  <si>
    <t>1,0</t>
  </si>
  <si>
    <t>013254000</t>
  </si>
  <si>
    <t>Dokumentace skutečného provedení stavby</t>
  </si>
  <si>
    <t>sobor</t>
  </si>
  <si>
    <t>1193380921</t>
  </si>
  <si>
    <t>0130000R1</t>
  </si>
  <si>
    <t>Vkládání elektronické dokumentace skutečného provedení do DMVS</t>
  </si>
  <si>
    <t>175727190</t>
  </si>
  <si>
    <t>VRN3</t>
  </si>
  <si>
    <t>Zařízení staveniště</t>
  </si>
  <si>
    <t>030001000</t>
  </si>
  <si>
    <t>soubor</t>
  </si>
  <si>
    <t>769933877</t>
  </si>
  <si>
    <t>032803000</t>
  </si>
  <si>
    <t>Ostatní vybavení staveniště</t>
  </si>
  <si>
    <t>-653370752</t>
  </si>
  <si>
    <t>Poznámka k položce:_x000d_
Dodávka vybavení stavby dle příslušných ČSN se zaměřením na požární ochranu objektu a bezpečnost práce (hasící přístroje, výstražné tabulky, zajištění podmínek bezpečnosti pracovníků a veřejnosti)</t>
  </si>
  <si>
    <t>034503000</t>
  </si>
  <si>
    <t>Informační tabule na staveništi</t>
  </si>
  <si>
    <t>-1849619185</t>
  </si>
  <si>
    <t>Poznámka k položce:_x000d_
Informační tabule s údaji o stavbě</t>
  </si>
  <si>
    <t>039103000</t>
  </si>
  <si>
    <t>Rozebrání, bourání a odvoz zařízení staveniště</t>
  </si>
  <si>
    <t>1033454334</t>
  </si>
  <si>
    <t xml:space="preserve">Poznámka k položce:_x000d_
Úklid dokončené stavby  a uvedení jejího okolí do původního stavu</t>
  </si>
  <si>
    <t>VRN4</t>
  </si>
  <si>
    <t>Inženýrská činnost</t>
  </si>
  <si>
    <t>043154000</t>
  </si>
  <si>
    <t>Zkoušky hutnění pláně</t>
  </si>
  <si>
    <t>-434189901</t>
  </si>
  <si>
    <t>043194000</t>
  </si>
  <si>
    <t>Ostatní zkoušky - zkoušky PAU + vodní výluh</t>
  </si>
  <si>
    <t>897641614</t>
  </si>
  <si>
    <t>045203000</t>
  </si>
  <si>
    <t>Kompletační činnost</t>
  </si>
  <si>
    <t>670657479</t>
  </si>
  <si>
    <t>045303000</t>
  </si>
  <si>
    <t>Koordinační činnost</t>
  </si>
  <si>
    <t>soub</t>
  </si>
  <si>
    <t>-2069576701</t>
  </si>
  <si>
    <t>VRN7</t>
  </si>
  <si>
    <t>Provozní vlivy</t>
  </si>
  <si>
    <t>072103011</t>
  </si>
  <si>
    <t xml:space="preserve">Zajištění DIO komunikace </t>
  </si>
  <si>
    <t>-2035905047</t>
  </si>
  <si>
    <t>Poznámka k položce:_x000d_
Zpracování, odsouhlasení a realizace DIO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</si>
</sst>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4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4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6</v>
      </c>
    </row>
    <row r="5" s="1" customFormat="1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27" t="s">
        <v>13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14</v>
      </c>
      <c r="BS5" s="17" t="s">
        <v>6</v>
      </c>
    </row>
    <row r="6" s="1" customFormat="1" ht="36.96" customHeight="1">
      <c r="B6" s="21"/>
      <c r="C6" s="22"/>
      <c r="D6" s="29" t="s">
        <v>15</v>
      </c>
      <c r="E6" s="22"/>
      <c r="F6" s="22"/>
      <c r="G6" s="22"/>
      <c r="H6" s="22"/>
      <c r="I6" s="22"/>
      <c r="J6" s="22"/>
      <c r="K6" s="30" t="s">
        <v>16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17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18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19</v>
      </c>
      <c r="E8" s="22"/>
      <c r="F8" s="22"/>
      <c r="G8" s="22"/>
      <c r="H8" s="22"/>
      <c r="I8" s="22"/>
      <c r="J8" s="22"/>
      <c r="K8" s="27" t="s">
        <v>20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21</v>
      </c>
      <c r="AL8" s="22"/>
      <c r="AM8" s="22"/>
      <c r="AN8" s="33" t="s">
        <v>22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24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25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24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24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24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31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48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49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50</v>
      </c>
      <c r="AI60" s="42"/>
      <c r="AJ60" s="42"/>
      <c r="AK60" s="42"/>
      <c r="AL60" s="42"/>
      <c r="AM60" s="64" t="s">
        <v>51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52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53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50</v>
      </c>
      <c r="AI75" s="42"/>
      <c r="AJ75" s="42"/>
      <c r="AK75" s="42"/>
      <c r="AL75" s="42"/>
      <c r="AM75" s="64" t="s">
        <v>51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12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SONA6922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15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K.Vary, chodník U Imperiálu, opěrné zdi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19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21</v>
      </c>
      <c r="AJ87" s="40"/>
      <c r="AK87" s="40"/>
      <c r="AL87" s="40"/>
      <c r="AM87" s="79" t="str">
        <f>IF(AN8= "","",AN8)</f>
        <v>1. 10. 2024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23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Statutární město Karlovy Vary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>DPT s.r.o.Ostrov</v>
      </c>
      <c r="AN89" s="71"/>
      <c r="AO89" s="71"/>
      <c r="AP89" s="71"/>
      <c r="AQ89" s="40"/>
      <c r="AR89" s="44"/>
      <c r="AS89" s="81" t="s">
        <v>55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25.6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32</v>
      </c>
      <c r="AJ90" s="40"/>
      <c r="AK90" s="40"/>
      <c r="AL90" s="40"/>
      <c r="AM90" s="80" t="str">
        <f>IF(E20="","",E20)</f>
        <v>Neubauerová Soňa, SK-Projekt Ostrov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56</v>
      </c>
      <c r="D92" s="94"/>
      <c r="E92" s="94"/>
      <c r="F92" s="94"/>
      <c r="G92" s="94"/>
      <c r="H92" s="95"/>
      <c r="I92" s="96" t="s">
        <v>57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58</v>
      </c>
      <c r="AH92" s="94"/>
      <c r="AI92" s="94"/>
      <c r="AJ92" s="94"/>
      <c r="AK92" s="94"/>
      <c r="AL92" s="94"/>
      <c r="AM92" s="94"/>
      <c r="AN92" s="96" t="s">
        <v>59</v>
      </c>
      <c r="AO92" s="94"/>
      <c r="AP92" s="98"/>
      <c r="AQ92" s="99" t="s">
        <v>60</v>
      </c>
      <c r="AR92" s="44"/>
      <c r="AS92" s="100" t="s">
        <v>61</v>
      </c>
      <c r="AT92" s="101" t="s">
        <v>62</v>
      </c>
      <c r="AU92" s="101" t="s">
        <v>63</v>
      </c>
      <c r="AV92" s="101" t="s">
        <v>64</v>
      </c>
      <c r="AW92" s="101" t="s">
        <v>65</v>
      </c>
      <c r="AX92" s="101" t="s">
        <v>66</v>
      </c>
      <c r="AY92" s="101" t="s">
        <v>67</v>
      </c>
      <c r="AZ92" s="101" t="s">
        <v>68</v>
      </c>
      <c r="BA92" s="101" t="s">
        <v>69</v>
      </c>
      <c r="BB92" s="101" t="s">
        <v>70</v>
      </c>
      <c r="BC92" s="101" t="s">
        <v>71</v>
      </c>
      <c r="BD92" s="102" t="s">
        <v>72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73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ROUND(SUM(AG95:AG98),2)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ROUND(SUM(AS95:AS98),2)</f>
        <v>0</v>
      </c>
      <c r="AT94" s="114">
        <f>ROUND(SUM(AV94:AW94),2)</f>
        <v>0</v>
      </c>
      <c r="AU94" s="115">
        <f>ROUND(SUM(AU95:AU98),5)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ROUND(SUM(AZ95:AZ98),2)</f>
        <v>0</v>
      </c>
      <c r="BA94" s="114">
        <f>ROUND(SUM(BA95:BA98),2)</f>
        <v>0</v>
      </c>
      <c r="BB94" s="114">
        <f>ROUND(SUM(BB95:BB98),2)</f>
        <v>0</v>
      </c>
      <c r="BC94" s="114">
        <f>ROUND(SUM(BC95:BC98),2)</f>
        <v>0</v>
      </c>
      <c r="BD94" s="116">
        <f>ROUND(SUM(BD95:BD98),2)</f>
        <v>0</v>
      </c>
      <c r="BE94" s="6"/>
      <c r="BS94" s="117" t="s">
        <v>74</v>
      </c>
      <c r="BT94" s="117" t="s">
        <v>75</v>
      </c>
      <c r="BU94" s="118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9" t="s">
        <v>79</v>
      </c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D.1.1 - Architektoni...'!J30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82</v>
      </c>
      <c r="AR95" s="126"/>
      <c r="AS95" s="127">
        <v>0</v>
      </c>
      <c r="AT95" s="128">
        <f>ROUND(SUM(AV95:AW95),2)</f>
        <v>0</v>
      </c>
      <c r="AU95" s="129">
        <f>'01 - D.1.1 - Architektoni...'!P123</f>
        <v>0</v>
      </c>
      <c r="AV95" s="128">
        <f>'01 - D.1.1 - Architektoni...'!J33</f>
        <v>0</v>
      </c>
      <c r="AW95" s="128">
        <f>'01 - D.1.1 - Architektoni...'!J34</f>
        <v>0</v>
      </c>
      <c r="AX95" s="128">
        <f>'01 - D.1.1 - Architektoni...'!J35</f>
        <v>0</v>
      </c>
      <c r="AY95" s="128">
        <f>'01 - D.1.1 - Architektoni...'!J36</f>
        <v>0</v>
      </c>
      <c r="AZ95" s="128">
        <f>'01 - D.1.1 - Architektoni...'!F33</f>
        <v>0</v>
      </c>
      <c r="BA95" s="128">
        <f>'01 - D.1.1 - Architektoni...'!F34</f>
        <v>0</v>
      </c>
      <c r="BB95" s="128">
        <f>'01 - D.1.1 - Architektoni...'!F35</f>
        <v>0</v>
      </c>
      <c r="BC95" s="128">
        <f>'01 - D.1.1 - Architektoni...'!F36</f>
        <v>0</v>
      </c>
      <c r="BD95" s="130">
        <f>'01 - D.1.1 - Architektoni...'!F37</f>
        <v>0</v>
      </c>
      <c r="BE95" s="7"/>
      <c r="BT95" s="131" t="s">
        <v>83</v>
      </c>
      <c r="BV95" s="131" t="s">
        <v>77</v>
      </c>
      <c r="BW95" s="131" t="s">
        <v>84</v>
      </c>
      <c r="BX95" s="131" t="s">
        <v>5</v>
      </c>
      <c r="CL95" s="131" t="s">
        <v>1</v>
      </c>
      <c r="CM95" s="131" t="s">
        <v>85</v>
      </c>
    </row>
    <row r="96" s="7" customFormat="1" ht="24.75" customHeight="1">
      <c r="A96" s="119" t="s">
        <v>79</v>
      </c>
      <c r="B96" s="120"/>
      <c r="C96" s="121"/>
      <c r="D96" s="122" t="s">
        <v>86</v>
      </c>
      <c r="E96" s="122"/>
      <c r="F96" s="122"/>
      <c r="G96" s="122"/>
      <c r="H96" s="122"/>
      <c r="I96" s="123"/>
      <c r="J96" s="122" t="s">
        <v>87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'02 - D.1.2 - Stavebně kon...'!J30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82</v>
      </c>
      <c r="AR96" s="126"/>
      <c r="AS96" s="127">
        <v>0</v>
      </c>
      <c r="AT96" s="128">
        <f>ROUND(SUM(AV96:AW96),2)</f>
        <v>0</v>
      </c>
      <c r="AU96" s="129">
        <f>'02 - D.1.2 - Stavebně kon...'!P130</f>
        <v>0</v>
      </c>
      <c r="AV96" s="128">
        <f>'02 - D.1.2 - Stavebně kon...'!J33</f>
        <v>0</v>
      </c>
      <c r="AW96" s="128">
        <f>'02 - D.1.2 - Stavebně kon...'!J34</f>
        <v>0</v>
      </c>
      <c r="AX96" s="128">
        <f>'02 - D.1.2 - Stavebně kon...'!J35</f>
        <v>0</v>
      </c>
      <c r="AY96" s="128">
        <f>'02 - D.1.2 - Stavebně kon...'!J36</f>
        <v>0</v>
      </c>
      <c r="AZ96" s="128">
        <f>'02 - D.1.2 - Stavebně kon...'!F33</f>
        <v>0</v>
      </c>
      <c r="BA96" s="128">
        <f>'02 - D.1.2 - Stavebně kon...'!F34</f>
        <v>0</v>
      </c>
      <c r="BB96" s="128">
        <f>'02 - D.1.2 - Stavebně kon...'!F35</f>
        <v>0</v>
      </c>
      <c r="BC96" s="128">
        <f>'02 - D.1.2 - Stavebně kon...'!F36</f>
        <v>0</v>
      </c>
      <c r="BD96" s="130">
        <f>'02 - D.1.2 - Stavebně kon...'!F37</f>
        <v>0</v>
      </c>
      <c r="BE96" s="7"/>
      <c r="BT96" s="131" t="s">
        <v>83</v>
      </c>
      <c r="BV96" s="131" t="s">
        <v>77</v>
      </c>
      <c r="BW96" s="131" t="s">
        <v>88</v>
      </c>
      <c r="BX96" s="131" t="s">
        <v>5</v>
      </c>
      <c r="CL96" s="131" t="s">
        <v>1</v>
      </c>
      <c r="CM96" s="131" t="s">
        <v>85</v>
      </c>
    </row>
    <row r="97" s="7" customFormat="1" ht="16.5" customHeight="1">
      <c r="A97" s="119" t="s">
        <v>79</v>
      </c>
      <c r="B97" s="120"/>
      <c r="C97" s="121"/>
      <c r="D97" s="122" t="s">
        <v>89</v>
      </c>
      <c r="E97" s="122"/>
      <c r="F97" s="122"/>
      <c r="G97" s="122"/>
      <c r="H97" s="122"/>
      <c r="I97" s="123"/>
      <c r="J97" s="122" t="s">
        <v>90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'03 - D.2.1 - Dopravní část'!J30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82</v>
      </c>
      <c r="AR97" s="126"/>
      <c r="AS97" s="127">
        <v>0</v>
      </c>
      <c r="AT97" s="128">
        <f>ROUND(SUM(AV97:AW97),2)</f>
        <v>0</v>
      </c>
      <c r="AU97" s="129">
        <f>'03 - D.2.1 - Dopravní část'!P127</f>
        <v>0</v>
      </c>
      <c r="AV97" s="128">
        <f>'03 - D.2.1 - Dopravní část'!J33</f>
        <v>0</v>
      </c>
      <c r="AW97" s="128">
        <f>'03 - D.2.1 - Dopravní část'!J34</f>
        <v>0</v>
      </c>
      <c r="AX97" s="128">
        <f>'03 - D.2.1 - Dopravní část'!J35</f>
        <v>0</v>
      </c>
      <c r="AY97" s="128">
        <f>'03 - D.2.1 - Dopravní část'!J36</f>
        <v>0</v>
      </c>
      <c r="AZ97" s="128">
        <f>'03 - D.2.1 - Dopravní část'!F33</f>
        <v>0</v>
      </c>
      <c r="BA97" s="128">
        <f>'03 - D.2.1 - Dopravní část'!F34</f>
        <v>0</v>
      </c>
      <c r="BB97" s="128">
        <f>'03 - D.2.1 - Dopravní část'!F35</f>
        <v>0</v>
      </c>
      <c r="BC97" s="128">
        <f>'03 - D.2.1 - Dopravní část'!F36</f>
        <v>0</v>
      </c>
      <c r="BD97" s="130">
        <f>'03 - D.2.1 - Dopravní část'!F37</f>
        <v>0</v>
      </c>
      <c r="BE97" s="7"/>
      <c r="BT97" s="131" t="s">
        <v>83</v>
      </c>
      <c r="BV97" s="131" t="s">
        <v>77</v>
      </c>
      <c r="BW97" s="131" t="s">
        <v>91</v>
      </c>
      <c r="BX97" s="131" t="s">
        <v>5</v>
      </c>
      <c r="CL97" s="131" t="s">
        <v>1</v>
      </c>
      <c r="CM97" s="131" t="s">
        <v>85</v>
      </c>
    </row>
    <row r="98" s="7" customFormat="1" ht="16.5" customHeight="1">
      <c r="A98" s="119" t="s">
        <v>79</v>
      </c>
      <c r="B98" s="120"/>
      <c r="C98" s="121"/>
      <c r="D98" s="122" t="s">
        <v>92</v>
      </c>
      <c r="E98" s="122"/>
      <c r="F98" s="122"/>
      <c r="G98" s="122"/>
      <c r="H98" s="122"/>
      <c r="I98" s="123"/>
      <c r="J98" s="122" t="s">
        <v>93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'04 - Vedlejší náklady'!J30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82</v>
      </c>
      <c r="AR98" s="126"/>
      <c r="AS98" s="132">
        <v>0</v>
      </c>
      <c r="AT98" s="133">
        <f>ROUND(SUM(AV98:AW98),2)</f>
        <v>0</v>
      </c>
      <c r="AU98" s="134">
        <f>'04 - Vedlejší náklady'!P121</f>
        <v>0</v>
      </c>
      <c r="AV98" s="133">
        <f>'04 - Vedlejší náklady'!J33</f>
        <v>0</v>
      </c>
      <c r="AW98" s="133">
        <f>'04 - Vedlejší náklady'!J34</f>
        <v>0</v>
      </c>
      <c r="AX98" s="133">
        <f>'04 - Vedlejší náklady'!J35</f>
        <v>0</v>
      </c>
      <c r="AY98" s="133">
        <f>'04 - Vedlejší náklady'!J36</f>
        <v>0</v>
      </c>
      <c r="AZ98" s="133">
        <f>'04 - Vedlejší náklady'!F33</f>
        <v>0</v>
      </c>
      <c r="BA98" s="133">
        <f>'04 - Vedlejší náklady'!F34</f>
        <v>0</v>
      </c>
      <c r="BB98" s="133">
        <f>'04 - Vedlejší náklady'!F35</f>
        <v>0</v>
      </c>
      <c r="BC98" s="133">
        <f>'04 - Vedlejší náklady'!F36</f>
        <v>0</v>
      </c>
      <c r="BD98" s="135">
        <f>'04 - Vedlejší náklady'!F37</f>
        <v>0</v>
      </c>
      <c r="BE98" s="7"/>
      <c r="BT98" s="131" t="s">
        <v>83</v>
      </c>
      <c r="BV98" s="131" t="s">
        <v>77</v>
      </c>
      <c r="BW98" s="131" t="s">
        <v>94</v>
      </c>
      <c r="BX98" s="131" t="s">
        <v>5</v>
      </c>
      <c r="CL98" s="131" t="s">
        <v>1</v>
      </c>
      <c r="CM98" s="131" t="s">
        <v>85</v>
      </c>
    </row>
    <row r="99" s="2" customFormat="1" ht="30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</sheetData>
  <sheetProtection sheet="1" formatColumns="0" formatRows="0" objects="1" scenarios="1" spinCount="100000" saltValue="0Gt8LcDYyH799AVfDoqwGm2uQaGYnut4xdOwejdgekv/5y8XLiAzuZ0f77wkces2P0FWxYdckgtn4iLCvQnHPg==" hashValue="8pthbICilclEdFafm6Khew11BTS1pGow+yZrLWeXm0trys8Pw3HX8ur7h+jj1kLLK7zVPI4kzzKbMPLHJc0TiQ==" algorithmName="SHA-512" password="CC35"/>
  <mergeCells count="54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D.1.1 - Architektoni...'!C2" display="/"/>
    <hyperlink ref="A96" location="'02 - D.1.2 - Stavebně kon...'!C2" display="/"/>
    <hyperlink ref="A97" location="'03 - D.2.1 - Dopravní část'!C2" display="/"/>
    <hyperlink ref="A98" location="'04 - Vedlejš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s="1" customFormat="1" ht="24.96" customHeight="1">
      <c r="B4" s="20"/>
      <c r="D4" s="138" t="s">
        <v>95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15</v>
      </c>
      <c r="L6" s="20"/>
    </row>
    <row r="7" s="1" customFormat="1" ht="16.5" customHeight="1">
      <c r="B7" s="20"/>
      <c r="E7" s="141" t="str">
        <f>'Rekapitulace stavby'!K6</f>
        <v>K.Vary, chodník U Imperiálu, opěrné zdi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17</v>
      </c>
      <c r="E11" s="38"/>
      <c r="F11" s="143" t="s">
        <v>1</v>
      </c>
      <c r="G11" s="38"/>
      <c r="H11" s="38"/>
      <c r="I11" s="140" t="s">
        <v>18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19</v>
      </c>
      <c r="E12" s="38"/>
      <c r="F12" s="143" t="s">
        <v>20</v>
      </c>
      <c r="G12" s="38"/>
      <c r="H12" s="38"/>
      <c r="I12" s="140" t="s">
        <v>21</v>
      </c>
      <c r="J12" s="144" t="str">
        <f>'Rekapitulace stavby'!AN8</f>
        <v>1. 10. 2024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23</v>
      </c>
      <c r="E14" s="38"/>
      <c r="F14" s="38"/>
      <c r="G14" s="38"/>
      <c r="H14" s="38"/>
      <c r="I14" s="140" t="s">
        <v>24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25</v>
      </c>
      <c r="F15" s="38"/>
      <c r="G15" s="38"/>
      <c r="H15" s="38"/>
      <c r="I15" s="140" t="s">
        <v>26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24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24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30</v>
      </c>
      <c r="F21" s="38"/>
      <c r="G21" s="38"/>
      <c r="H21" s="38"/>
      <c r="I21" s="140" t="s">
        <v>26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24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33</v>
      </c>
      <c r="F24" s="38"/>
      <c r="G24" s="38"/>
      <c r="H24" s="38"/>
      <c r="I24" s="140" t="s">
        <v>26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ROUND((SUM(BE123:BE182)),  2)</f>
        <v>0</v>
      </c>
      <c r="G33" s="38"/>
      <c r="H33" s="38"/>
      <c r="I33" s="155">
        <v>0.20999999999999999</v>
      </c>
      <c r="J33" s="154">
        <f>ROUND(((SUM(BE123:BE182))*I33),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41</v>
      </c>
      <c r="F34" s="154">
        <f>ROUND((SUM(BF123:BF182)),  2)</f>
        <v>0</v>
      </c>
      <c r="G34" s="38"/>
      <c r="H34" s="38"/>
      <c r="I34" s="155">
        <v>0.12</v>
      </c>
      <c r="J34" s="154">
        <f>ROUND(((SUM(BF123:BF182))*I34),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ROUND((SUM(BG123:BG182)),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ROUND((SUM(BH123:BH182)),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ROUND((SUM(BI123:BI182)),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K.Vary, chodník U Imperiálu, opěrné zdi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D.1.1 - Architektonické a stavebně technické řešení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40"/>
      <c r="E89" s="40"/>
      <c r="F89" s="27" t="str">
        <f>F12</f>
        <v xml:space="preserve"> </v>
      </c>
      <c r="G89" s="40"/>
      <c r="H89" s="40"/>
      <c r="I89" s="32" t="s">
        <v>21</v>
      </c>
      <c r="J89" s="79" t="str">
        <f>IF(J12="","",J12)</f>
        <v>1. 10. 2024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40"/>
      <c r="E91" s="40"/>
      <c r="F91" s="27" t="str">
        <f>E15</f>
        <v>Statutární město Karlovy Vary</v>
      </c>
      <c r="G91" s="40"/>
      <c r="H91" s="40"/>
      <c r="I91" s="32" t="s">
        <v>29</v>
      </c>
      <c r="J91" s="36" t="str">
        <f>E21</f>
        <v>DPT s.r.o.Ostrov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>Neubauerová Soňa, SK-Projekt Ostrov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99</v>
      </c>
      <c r="D94" s="176"/>
      <c r="E94" s="176"/>
      <c r="F94" s="176"/>
      <c r="G94" s="176"/>
      <c r="H94" s="176"/>
      <c r="I94" s="176"/>
      <c r="J94" s="177" t="s">
        <v>100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101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102</v>
      </c>
    </row>
    <row r="97" s="9" customFormat="1" ht="24.96" customHeight="1">
      <c r="A97" s="9"/>
      <c r="B97" s="179"/>
      <c r="C97" s="180"/>
      <c r="D97" s="181" t="s">
        <v>103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104</v>
      </c>
      <c r="E98" s="188"/>
      <c r="F98" s="188"/>
      <c r="G98" s="188"/>
      <c r="H98" s="188"/>
      <c r="I98" s="188"/>
      <c r="J98" s="189">
        <f>J125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105</v>
      </c>
      <c r="E99" s="188"/>
      <c r="F99" s="188"/>
      <c r="G99" s="188"/>
      <c r="H99" s="188"/>
      <c r="I99" s="188"/>
      <c r="J99" s="189">
        <f>J151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106</v>
      </c>
      <c r="E100" s="188"/>
      <c r="F100" s="188"/>
      <c r="G100" s="188"/>
      <c r="H100" s="188"/>
      <c r="I100" s="188"/>
      <c r="J100" s="189">
        <f>J162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9"/>
      <c r="C101" s="180"/>
      <c r="D101" s="181" t="s">
        <v>107</v>
      </c>
      <c r="E101" s="182"/>
      <c r="F101" s="182"/>
      <c r="G101" s="182"/>
      <c r="H101" s="182"/>
      <c r="I101" s="182"/>
      <c r="J101" s="183">
        <f>J166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5"/>
      <c r="C102" s="186"/>
      <c r="D102" s="187" t="s">
        <v>108</v>
      </c>
      <c r="E102" s="188"/>
      <c r="F102" s="188"/>
      <c r="G102" s="188"/>
      <c r="H102" s="188"/>
      <c r="I102" s="188"/>
      <c r="J102" s="189">
        <f>J167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109</v>
      </c>
      <c r="E103" s="188"/>
      <c r="F103" s="188"/>
      <c r="G103" s="188"/>
      <c r="H103" s="188"/>
      <c r="I103" s="188"/>
      <c r="J103" s="189">
        <f>J172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110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15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74" t="str">
        <f>E7</f>
        <v>K.Vary, chodník U Imperiálu, opěrné zdi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96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01 - D.1.1 - Architektonické a stavebně technické řešení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19</v>
      </c>
      <c r="D117" s="40"/>
      <c r="E117" s="40"/>
      <c r="F117" s="27" t="str">
        <f>F12</f>
        <v xml:space="preserve"> </v>
      </c>
      <c r="G117" s="40"/>
      <c r="H117" s="40"/>
      <c r="I117" s="32" t="s">
        <v>21</v>
      </c>
      <c r="J117" s="79" t="str">
        <f>IF(J12="","",J12)</f>
        <v>1. 10. 2024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23</v>
      </c>
      <c r="D119" s="40"/>
      <c r="E119" s="40"/>
      <c r="F119" s="27" t="str">
        <f>E15</f>
        <v>Statutární město Karlovy Vary</v>
      </c>
      <c r="G119" s="40"/>
      <c r="H119" s="40"/>
      <c r="I119" s="32" t="s">
        <v>29</v>
      </c>
      <c r="J119" s="36" t="str">
        <f>E21</f>
        <v>DPT s.r.o.Ostrov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5.65" customHeight="1">
      <c r="A120" s="38"/>
      <c r="B120" s="39"/>
      <c r="C120" s="32" t="s">
        <v>27</v>
      </c>
      <c r="D120" s="40"/>
      <c r="E120" s="40"/>
      <c r="F120" s="27" t="str">
        <f>IF(E18="","",E18)</f>
        <v>Vyplň údaj</v>
      </c>
      <c r="G120" s="40"/>
      <c r="H120" s="40"/>
      <c r="I120" s="32" t="s">
        <v>32</v>
      </c>
      <c r="J120" s="36" t="str">
        <f>E24</f>
        <v>Neubauerová Soňa, SK-Projekt Ostrov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1"/>
      <c r="B122" s="192"/>
      <c r="C122" s="193" t="s">
        <v>111</v>
      </c>
      <c r="D122" s="194" t="s">
        <v>60</v>
      </c>
      <c r="E122" s="194" t="s">
        <v>56</v>
      </c>
      <c r="F122" s="194" t="s">
        <v>57</v>
      </c>
      <c r="G122" s="194" t="s">
        <v>112</v>
      </c>
      <c r="H122" s="194" t="s">
        <v>113</v>
      </c>
      <c r="I122" s="194" t="s">
        <v>114</v>
      </c>
      <c r="J122" s="194" t="s">
        <v>100</v>
      </c>
      <c r="K122" s="195" t="s">
        <v>115</v>
      </c>
      <c r="L122" s="196"/>
      <c r="M122" s="100" t="s">
        <v>1</v>
      </c>
      <c r="N122" s="101" t="s">
        <v>39</v>
      </c>
      <c r="O122" s="101" t="s">
        <v>116</v>
      </c>
      <c r="P122" s="101" t="s">
        <v>117</v>
      </c>
      <c r="Q122" s="101" t="s">
        <v>118</v>
      </c>
      <c r="R122" s="101" t="s">
        <v>119</v>
      </c>
      <c r="S122" s="101" t="s">
        <v>120</v>
      </c>
      <c r="T122" s="102" t="s">
        <v>121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8"/>
      <c r="B123" s="39"/>
      <c r="C123" s="107" t="s">
        <v>122</v>
      </c>
      <c r="D123" s="40"/>
      <c r="E123" s="40"/>
      <c r="F123" s="40"/>
      <c r="G123" s="40"/>
      <c r="H123" s="40"/>
      <c r="I123" s="40"/>
      <c r="J123" s="197">
        <f>BK123</f>
        <v>0</v>
      </c>
      <c r="K123" s="40"/>
      <c r="L123" s="44"/>
      <c r="M123" s="103"/>
      <c r="N123" s="198"/>
      <c r="O123" s="104"/>
      <c r="P123" s="199">
        <f>P124+P166</f>
        <v>0</v>
      </c>
      <c r="Q123" s="104"/>
      <c r="R123" s="199">
        <f>R124+R166</f>
        <v>51.904499999999999</v>
      </c>
      <c r="S123" s="104"/>
      <c r="T123" s="200">
        <f>T124+T166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74</v>
      </c>
      <c r="AU123" s="17" t="s">
        <v>102</v>
      </c>
      <c r="BK123" s="201">
        <f>BK124+BK166</f>
        <v>0</v>
      </c>
    </row>
    <row r="124" s="12" customFormat="1" ht="25.92" customHeight="1">
      <c r="A124" s="12"/>
      <c r="B124" s="202"/>
      <c r="C124" s="203"/>
      <c r="D124" s="204" t="s">
        <v>74</v>
      </c>
      <c r="E124" s="205" t="s">
        <v>123</v>
      </c>
      <c r="F124" s="205" t="s">
        <v>124</v>
      </c>
      <c r="G124" s="203"/>
      <c r="H124" s="203"/>
      <c r="I124" s="206"/>
      <c r="J124" s="207">
        <f>BK124</f>
        <v>0</v>
      </c>
      <c r="K124" s="203"/>
      <c r="L124" s="208"/>
      <c r="M124" s="209"/>
      <c r="N124" s="210"/>
      <c r="O124" s="210"/>
      <c r="P124" s="211">
        <f>P125+P151+P162</f>
        <v>0</v>
      </c>
      <c r="Q124" s="210"/>
      <c r="R124" s="211">
        <f>R125+R151+R162</f>
        <v>0.14849999999999999</v>
      </c>
      <c r="S124" s="210"/>
      <c r="T124" s="212">
        <f>T125+T151+T162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83</v>
      </c>
      <c r="AT124" s="214" t="s">
        <v>74</v>
      </c>
      <c r="AU124" s="214" t="s">
        <v>75</v>
      </c>
      <c r="AY124" s="213" t="s">
        <v>125</v>
      </c>
      <c r="BK124" s="215">
        <f>BK125+BK151+BK162</f>
        <v>0</v>
      </c>
    </row>
    <row r="125" s="12" customFormat="1" ht="22.8" customHeight="1">
      <c r="A125" s="12"/>
      <c r="B125" s="202"/>
      <c r="C125" s="203"/>
      <c r="D125" s="204" t="s">
        <v>74</v>
      </c>
      <c r="E125" s="216" t="s">
        <v>83</v>
      </c>
      <c r="F125" s="216" t="s">
        <v>126</v>
      </c>
      <c r="G125" s="203"/>
      <c r="H125" s="203"/>
      <c r="I125" s="206"/>
      <c r="J125" s="217">
        <f>BK125</f>
        <v>0</v>
      </c>
      <c r="K125" s="203"/>
      <c r="L125" s="208"/>
      <c r="M125" s="209"/>
      <c r="N125" s="210"/>
      <c r="O125" s="210"/>
      <c r="P125" s="211">
        <f>SUM(P126:P150)</f>
        <v>0</v>
      </c>
      <c r="Q125" s="210"/>
      <c r="R125" s="211">
        <f>SUM(R126:R150)</f>
        <v>0</v>
      </c>
      <c r="S125" s="210"/>
      <c r="T125" s="212">
        <f>SUM(T126:T150)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83</v>
      </c>
      <c r="AT125" s="214" t="s">
        <v>74</v>
      </c>
      <c r="AU125" s="214" t="s">
        <v>83</v>
      </c>
      <c r="AY125" s="213" t="s">
        <v>125</v>
      </c>
      <c r="BK125" s="215">
        <f>SUM(BK126:BK150)</f>
        <v>0</v>
      </c>
    </row>
    <row r="126" s="2" customFormat="1" ht="33" customHeight="1">
      <c r="A126" s="38"/>
      <c r="B126" s="39"/>
      <c r="C126" s="218" t="s">
        <v>83</v>
      </c>
      <c r="D126" s="218" t="s">
        <v>127</v>
      </c>
      <c r="E126" s="219" t="s">
        <v>128</v>
      </c>
      <c r="F126" s="220" t="s">
        <v>129</v>
      </c>
      <c r="G126" s="221" t="s">
        <v>130</v>
      </c>
      <c r="H126" s="222">
        <v>150</v>
      </c>
      <c r="I126" s="223"/>
      <c r="J126" s="222">
        <f>ROUND(I126*H126,2)</f>
        <v>0</v>
      </c>
      <c r="K126" s="220" t="s">
        <v>131</v>
      </c>
      <c r="L126" s="44"/>
      <c r="M126" s="224" t="s">
        <v>1</v>
      </c>
      <c r="N126" s="225" t="s">
        <v>40</v>
      </c>
      <c r="O126" s="91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8" t="s">
        <v>132</v>
      </c>
      <c r="AT126" s="228" t="s">
        <v>127</v>
      </c>
      <c r="AU126" s="228" t="s">
        <v>85</v>
      </c>
      <c r="AY126" s="17" t="s">
        <v>125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7" t="s">
        <v>83</v>
      </c>
      <c r="BK126" s="229">
        <f>ROUND(I126*H126,2)</f>
        <v>0</v>
      </c>
      <c r="BL126" s="17" t="s">
        <v>132</v>
      </c>
      <c r="BM126" s="228" t="s">
        <v>133</v>
      </c>
    </row>
    <row r="127" s="2" customFormat="1">
      <c r="A127" s="38"/>
      <c r="B127" s="39"/>
      <c r="C127" s="40"/>
      <c r="D127" s="230" t="s">
        <v>134</v>
      </c>
      <c r="E127" s="40"/>
      <c r="F127" s="231" t="s">
        <v>135</v>
      </c>
      <c r="G127" s="40"/>
      <c r="H127" s="40"/>
      <c r="I127" s="232"/>
      <c r="J127" s="40"/>
      <c r="K127" s="40"/>
      <c r="L127" s="44"/>
      <c r="M127" s="233"/>
      <c r="N127" s="234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134</v>
      </c>
      <c r="AU127" s="17" t="s">
        <v>85</v>
      </c>
    </row>
    <row r="128" s="13" customFormat="1">
      <c r="A128" s="13"/>
      <c r="B128" s="235"/>
      <c r="C128" s="236"/>
      <c r="D128" s="230" t="s">
        <v>136</v>
      </c>
      <c r="E128" s="237" t="s">
        <v>1</v>
      </c>
      <c r="F128" s="238" t="s">
        <v>137</v>
      </c>
      <c r="G128" s="236"/>
      <c r="H128" s="237" t="s">
        <v>1</v>
      </c>
      <c r="I128" s="239"/>
      <c r="J128" s="236"/>
      <c r="K128" s="236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136</v>
      </c>
      <c r="AU128" s="244" t="s">
        <v>85</v>
      </c>
      <c r="AV128" s="13" t="s">
        <v>83</v>
      </c>
      <c r="AW128" s="13" t="s">
        <v>31</v>
      </c>
      <c r="AX128" s="13" t="s">
        <v>75</v>
      </c>
      <c r="AY128" s="244" t="s">
        <v>125</v>
      </c>
    </row>
    <row r="129" s="14" customFormat="1">
      <c r="A129" s="14"/>
      <c r="B129" s="245"/>
      <c r="C129" s="246"/>
      <c r="D129" s="230" t="s">
        <v>136</v>
      </c>
      <c r="E129" s="247" t="s">
        <v>1</v>
      </c>
      <c r="F129" s="248" t="s">
        <v>138</v>
      </c>
      <c r="G129" s="246"/>
      <c r="H129" s="249">
        <v>71.439999999999998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136</v>
      </c>
      <c r="AU129" s="255" t="s">
        <v>85</v>
      </c>
      <c r="AV129" s="14" t="s">
        <v>85</v>
      </c>
      <c r="AW129" s="14" t="s">
        <v>31</v>
      </c>
      <c r="AX129" s="14" t="s">
        <v>75</v>
      </c>
      <c r="AY129" s="255" t="s">
        <v>125</v>
      </c>
    </row>
    <row r="130" s="14" customFormat="1">
      <c r="A130" s="14"/>
      <c r="B130" s="245"/>
      <c r="C130" s="246"/>
      <c r="D130" s="230" t="s">
        <v>136</v>
      </c>
      <c r="E130" s="247" t="s">
        <v>1</v>
      </c>
      <c r="F130" s="248" t="s">
        <v>139</v>
      </c>
      <c r="G130" s="246"/>
      <c r="H130" s="249">
        <v>60.590000000000003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136</v>
      </c>
      <c r="AU130" s="255" t="s">
        <v>85</v>
      </c>
      <c r="AV130" s="14" t="s">
        <v>85</v>
      </c>
      <c r="AW130" s="14" t="s">
        <v>31</v>
      </c>
      <c r="AX130" s="14" t="s">
        <v>75</v>
      </c>
      <c r="AY130" s="255" t="s">
        <v>125</v>
      </c>
    </row>
    <row r="131" s="14" customFormat="1">
      <c r="A131" s="14"/>
      <c r="B131" s="245"/>
      <c r="C131" s="246"/>
      <c r="D131" s="230" t="s">
        <v>136</v>
      </c>
      <c r="E131" s="247" t="s">
        <v>1</v>
      </c>
      <c r="F131" s="248" t="s">
        <v>140</v>
      </c>
      <c r="G131" s="246"/>
      <c r="H131" s="249">
        <v>17.969999999999999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136</v>
      </c>
      <c r="AU131" s="255" t="s">
        <v>85</v>
      </c>
      <c r="AV131" s="14" t="s">
        <v>85</v>
      </c>
      <c r="AW131" s="14" t="s">
        <v>31</v>
      </c>
      <c r="AX131" s="14" t="s">
        <v>75</v>
      </c>
      <c r="AY131" s="255" t="s">
        <v>125</v>
      </c>
    </row>
    <row r="132" s="15" customFormat="1">
      <c r="A132" s="15"/>
      <c r="B132" s="256"/>
      <c r="C132" s="257"/>
      <c r="D132" s="230" t="s">
        <v>136</v>
      </c>
      <c r="E132" s="258" t="s">
        <v>1</v>
      </c>
      <c r="F132" s="259" t="s">
        <v>141</v>
      </c>
      <c r="G132" s="257"/>
      <c r="H132" s="260">
        <v>150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136</v>
      </c>
      <c r="AU132" s="266" t="s">
        <v>85</v>
      </c>
      <c r="AV132" s="15" t="s">
        <v>132</v>
      </c>
      <c r="AW132" s="15" t="s">
        <v>31</v>
      </c>
      <c r="AX132" s="15" t="s">
        <v>83</v>
      </c>
      <c r="AY132" s="266" t="s">
        <v>125</v>
      </c>
    </row>
    <row r="133" s="2" customFormat="1" ht="37.8" customHeight="1">
      <c r="A133" s="38"/>
      <c r="B133" s="39"/>
      <c r="C133" s="218" t="s">
        <v>85</v>
      </c>
      <c r="D133" s="218" t="s">
        <v>127</v>
      </c>
      <c r="E133" s="219" t="s">
        <v>142</v>
      </c>
      <c r="F133" s="220" t="s">
        <v>143</v>
      </c>
      <c r="G133" s="221" t="s">
        <v>130</v>
      </c>
      <c r="H133" s="222">
        <v>150</v>
      </c>
      <c r="I133" s="223"/>
      <c r="J133" s="222">
        <f>ROUND(I133*H133,2)</f>
        <v>0</v>
      </c>
      <c r="K133" s="220" t="s">
        <v>131</v>
      </c>
      <c r="L133" s="44"/>
      <c r="M133" s="224" t="s">
        <v>1</v>
      </c>
      <c r="N133" s="225" t="s">
        <v>40</v>
      </c>
      <c r="O133" s="91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8" t="s">
        <v>132</v>
      </c>
      <c r="AT133" s="228" t="s">
        <v>127</v>
      </c>
      <c r="AU133" s="228" t="s">
        <v>85</v>
      </c>
      <c r="AY133" s="17" t="s">
        <v>125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7" t="s">
        <v>83</v>
      </c>
      <c r="BK133" s="229">
        <f>ROUND(I133*H133,2)</f>
        <v>0</v>
      </c>
      <c r="BL133" s="17" t="s">
        <v>132</v>
      </c>
      <c r="BM133" s="228" t="s">
        <v>144</v>
      </c>
    </row>
    <row r="134" s="2" customFormat="1" ht="44.25" customHeight="1">
      <c r="A134" s="38"/>
      <c r="B134" s="39"/>
      <c r="C134" s="218" t="s">
        <v>145</v>
      </c>
      <c r="D134" s="218" t="s">
        <v>127</v>
      </c>
      <c r="E134" s="219" t="s">
        <v>146</v>
      </c>
      <c r="F134" s="220" t="s">
        <v>147</v>
      </c>
      <c r="G134" s="221" t="s">
        <v>130</v>
      </c>
      <c r="H134" s="222">
        <v>750</v>
      </c>
      <c r="I134" s="223"/>
      <c r="J134" s="222">
        <f>ROUND(I134*H134,2)</f>
        <v>0</v>
      </c>
      <c r="K134" s="220" t="s">
        <v>131</v>
      </c>
      <c r="L134" s="44"/>
      <c r="M134" s="224" t="s">
        <v>1</v>
      </c>
      <c r="N134" s="225" t="s">
        <v>40</v>
      </c>
      <c r="O134" s="91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8" t="s">
        <v>132</v>
      </c>
      <c r="AT134" s="228" t="s">
        <v>127</v>
      </c>
      <c r="AU134" s="228" t="s">
        <v>85</v>
      </c>
      <c r="AY134" s="17" t="s">
        <v>125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7" t="s">
        <v>83</v>
      </c>
      <c r="BK134" s="229">
        <f>ROUND(I134*H134,2)</f>
        <v>0</v>
      </c>
      <c r="BL134" s="17" t="s">
        <v>132</v>
      </c>
      <c r="BM134" s="228" t="s">
        <v>148</v>
      </c>
    </row>
    <row r="135" s="13" customFormat="1">
      <c r="A135" s="13"/>
      <c r="B135" s="235"/>
      <c r="C135" s="236"/>
      <c r="D135" s="230" t="s">
        <v>136</v>
      </c>
      <c r="E135" s="237" t="s">
        <v>1</v>
      </c>
      <c r="F135" s="238" t="s">
        <v>149</v>
      </c>
      <c r="G135" s="236"/>
      <c r="H135" s="237" t="s">
        <v>1</v>
      </c>
      <c r="I135" s="239"/>
      <c r="J135" s="236"/>
      <c r="K135" s="236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136</v>
      </c>
      <c r="AU135" s="244" t="s">
        <v>85</v>
      </c>
      <c r="AV135" s="13" t="s">
        <v>83</v>
      </c>
      <c r="AW135" s="13" t="s">
        <v>31</v>
      </c>
      <c r="AX135" s="13" t="s">
        <v>75</v>
      </c>
      <c r="AY135" s="244" t="s">
        <v>125</v>
      </c>
    </row>
    <row r="136" s="14" customFormat="1">
      <c r="A136" s="14"/>
      <c r="B136" s="245"/>
      <c r="C136" s="246"/>
      <c r="D136" s="230" t="s">
        <v>136</v>
      </c>
      <c r="E136" s="247" t="s">
        <v>1</v>
      </c>
      <c r="F136" s="248" t="s">
        <v>150</v>
      </c>
      <c r="G136" s="246"/>
      <c r="H136" s="249">
        <v>750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136</v>
      </c>
      <c r="AU136" s="255" t="s">
        <v>85</v>
      </c>
      <c r="AV136" s="14" t="s">
        <v>85</v>
      </c>
      <c r="AW136" s="14" t="s">
        <v>31</v>
      </c>
      <c r="AX136" s="14" t="s">
        <v>83</v>
      </c>
      <c r="AY136" s="255" t="s">
        <v>125</v>
      </c>
    </row>
    <row r="137" s="2" customFormat="1" ht="16.5" customHeight="1">
      <c r="A137" s="38"/>
      <c r="B137" s="39"/>
      <c r="C137" s="218" t="s">
        <v>132</v>
      </c>
      <c r="D137" s="218" t="s">
        <v>127</v>
      </c>
      <c r="E137" s="219" t="s">
        <v>151</v>
      </c>
      <c r="F137" s="220" t="s">
        <v>152</v>
      </c>
      <c r="G137" s="221" t="s">
        <v>130</v>
      </c>
      <c r="H137" s="222">
        <v>150</v>
      </c>
      <c r="I137" s="223"/>
      <c r="J137" s="222">
        <f>ROUND(I137*H137,2)</f>
        <v>0</v>
      </c>
      <c r="K137" s="220" t="s">
        <v>131</v>
      </c>
      <c r="L137" s="44"/>
      <c r="M137" s="224" t="s">
        <v>1</v>
      </c>
      <c r="N137" s="225" t="s">
        <v>40</v>
      </c>
      <c r="O137" s="91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8" t="s">
        <v>132</v>
      </c>
      <c r="AT137" s="228" t="s">
        <v>127</v>
      </c>
      <c r="AU137" s="228" t="s">
        <v>85</v>
      </c>
      <c r="AY137" s="17" t="s">
        <v>125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7" t="s">
        <v>83</v>
      </c>
      <c r="BK137" s="229">
        <f>ROUND(I137*H137,2)</f>
        <v>0</v>
      </c>
      <c r="BL137" s="17" t="s">
        <v>132</v>
      </c>
      <c r="BM137" s="228" t="s">
        <v>153</v>
      </c>
    </row>
    <row r="138" s="2" customFormat="1" ht="33" customHeight="1">
      <c r="A138" s="38"/>
      <c r="B138" s="39"/>
      <c r="C138" s="218" t="s">
        <v>154</v>
      </c>
      <c r="D138" s="218" t="s">
        <v>127</v>
      </c>
      <c r="E138" s="219" t="s">
        <v>155</v>
      </c>
      <c r="F138" s="220" t="s">
        <v>156</v>
      </c>
      <c r="G138" s="221" t="s">
        <v>157</v>
      </c>
      <c r="H138" s="222">
        <v>300</v>
      </c>
      <c r="I138" s="223"/>
      <c r="J138" s="222">
        <f>ROUND(I138*H138,2)</f>
        <v>0</v>
      </c>
      <c r="K138" s="220" t="s">
        <v>131</v>
      </c>
      <c r="L138" s="44"/>
      <c r="M138" s="224" t="s">
        <v>1</v>
      </c>
      <c r="N138" s="225" t="s">
        <v>40</v>
      </c>
      <c r="O138" s="91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8" t="s">
        <v>132</v>
      </c>
      <c r="AT138" s="228" t="s">
        <v>127</v>
      </c>
      <c r="AU138" s="228" t="s">
        <v>85</v>
      </c>
      <c r="AY138" s="17" t="s">
        <v>125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7" t="s">
        <v>83</v>
      </c>
      <c r="BK138" s="229">
        <f>ROUND(I138*H138,2)</f>
        <v>0</v>
      </c>
      <c r="BL138" s="17" t="s">
        <v>132</v>
      </c>
      <c r="BM138" s="228" t="s">
        <v>158</v>
      </c>
    </row>
    <row r="139" s="14" customFormat="1">
      <c r="A139" s="14"/>
      <c r="B139" s="245"/>
      <c r="C139" s="246"/>
      <c r="D139" s="230" t="s">
        <v>136</v>
      </c>
      <c r="E139" s="247" t="s">
        <v>1</v>
      </c>
      <c r="F139" s="248" t="s">
        <v>159</v>
      </c>
      <c r="G139" s="246"/>
      <c r="H139" s="249">
        <v>300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136</v>
      </c>
      <c r="AU139" s="255" t="s">
        <v>85</v>
      </c>
      <c r="AV139" s="14" t="s">
        <v>85</v>
      </c>
      <c r="AW139" s="14" t="s">
        <v>31</v>
      </c>
      <c r="AX139" s="14" t="s">
        <v>83</v>
      </c>
      <c r="AY139" s="255" t="s">
        <v>125</v>
      </c>
    </row>
    <row r="140" s="2" customFormat="1" ht="24.15" customHeight="1">
      <c r="A140" s="38"/>
      <c r="B140" s="39"/>
      <c r="C140" s="218" t="s">
        <v>160</v>
      </c>
      <c r="D140" s="218" t="s">
        <v>127</v>
      </c>
      <c r="E140" s="219" t="s">
        <v>161</v>
      </c>
      <c r="F140" s="220" t="s">
        <v>162</v>
      </c>
      <c r="G140" s="221" t="s">
        <v>130</v>
      </c>
      <c r="H140" s="222">
        <v>55</v>
      </c>
      <c r="I140" s="223"/>
      <c r="J140" s="222">
        <f>ROUND(I140*H140,2)</f>
        <v>0</v>
      </c>
      <c r="K140" s="220" t="s">
        <v>131</v>
      </c>
      <c r="L140" s="44"/>
      <c r="M140" s="224" t="s">
        <v>1</v>
      </c>
      <c r="N140" s="225" t="s">
        <v>40</v>
      </c>
      <c r="O140" s="91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8" t="s">
        <v>132</v>
      </c>
      <c r="AT140" s="228" t="s">
        <v>127</v>
      </c>
      <c r="AU140" s="228" t="s">
        <v>85</v>
      </c>
      <c r="AY140" s="17" t="s">
        <v>125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7" t="s">
        <v>83</v>
      </c>
      <c r="BK140" s="229">
        <f>ROUND(I140*H140,2)</f>
        <v>0</v>
      </c>
      <c r="BL140" s="17" t="s">
        <v>132</v>
      </c>
      <c r="BM140" s="228" t="s">
        <v>163</v>
      </c>
    </row>
    <row r="141" s="13" customFormat="1">
      <c r="A141" s="13"/>
      <c r="B141" s="235"/>
      <c r="C141" s="236"/>
      <c r="D141" s="230" t="s">
        <v>136</v>
      </c>
      <c r="E141" s="237" t="s">
        <v>1</v>
      </c>
      <c r="F141" s="238" t="s">
        <v>164</v>
      </c>
      <c r="G141" s="236"/>
      <c r="H141" s="237" t="s">
        <v>1</v>
      </c>
      <c r="I141" s="239"/>
      <c r="J141" s="236"/>
      <c r="K141" s="236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136</v>
      </c>
      <c r="AU141" s="244" t="s">
        <v>85</v>
      </c>
      <c r="AV141" s="13" t="s">
        <v>83</v>
      </c>
      <c r="AW141" s="13" t="s">
        <v>31</v>
      </c>
      <c r="AX141" s="13" t="s">
        <v>75</v>
      </c>
      <c r="AY141" s="244" t="s">
        <v>125</v>
      </c>
    </row>
    <row r="142" s="13" customFormat="1">
      <c r="A142" s="13"/>
      <c r="B142" s="235"/>
      <c r="C142" s="236"/>
      <c r="D142" s="230" t="s">
        <v>136</v>
      </c>
      <c r="E142" s="237" t="s">
        <v>1</v>
      </c>
      <c r="F142" s="238" t="s">
        <v>165</v>
      </c>
      <c r="G142" s="236"/>
      <c r="H142" s="237" t="s">
        <v>1</v>
      </c>
      <c r="I142" s="239"/>
      <c r="J142" s="236"/>
      <c r="K142" s="236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136</v>
      </c>
      <c r="AU142" s="244" t="s">
        <v>85</v>
      </c>
      <c r="AV142" s="13" t="s">
        <v>83</v>
      </c>
      <c r="AW142" s="13" t="s">
        <v>31</v>
      </c>
      <c r="AX142" s="13" t="s">
        <v>75</v>
      </c>
      <c r="AY142" s="244" t="s">
        <v>125</v>
      </c>
    </row>
    <row r="143" s="14" customFormat="1">
      <c r="A143" s="14"/>
      <c r="B143" s="245"/>
      <c r="C143" s="246"/>
      <c r="D143" s="230" t="s">
        <v>136</v>
      </c>
      <c r="E143" s="247" t="s">
        <v>1</v>
      </c>
      <c r="F143" s="248" t="s">
        <v>166</v>
      </c>
      <c r="G143" s="246"/>
      <c r="H143" s="249">
        <v>26.329999999999998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136</v>
      </c>
      <c r="AU143" s="255" t="s">
        <v>85</v>
      </c>
      <c r="AV143" s="14" t="s">
        <v>85</v>
      </c>
      <c r="AW143" s="14" t="s">
        <v>31</v>
      </c>
      <c r="AX143" s="14" t="s">
        <v>75</v>
      </c>
      <c r="AY143" s="255" t="s">
        <v>125</v>
      </c>
    </row>
    <row r="144" s="13" customFormat="1">
      <c r="A144" s="13"/>
      <c r="B144" s="235"/>
      <c r="C144" s="236"/>
      <c r="D144" s="230" t="s">
        <v>136</v>
      </c>
      <c r="E144" s="237" t="s">
        <v>1</v>
      </c>
      <c r="F144" s="238" t="s">
        <v>167</v>
      </c>
      <c r="G144" s="236"/>
      <c r="H144" s="237" t="s">
        <v>1</v>
      </c>
      <c r="I144" s="239"/>
      <c r="J144" s="236"/>
      <c r="K144" s="236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136</v>
      </c>
      <c r="AU144" s="244" t="s">
        <v>85</v>
      </c>
      <c r="AV144" s="13" t="s">
        <v>83</v>
      </c>
      <c r="AW144" s="13" t="s">
        <v>31</v>
      </c>
      <c r="AX144" s="13" t="s">
        <v>75</v>
      </c>
      <c r="AY144" s="244" t="s">
        <v>125</v>
      </c>
    </row>
    <row r="145" s="14" customFormat="1">
      <c r="A145" s="14"/>
      <c r="B145" s="245"/>
      <c r="C145" s="246"/>
      <c r="D145" s="230" t="s">
        <v>136</v>
      </c>
      <c r="E145" s="247" t="s">
        <v>1</v>
      </c>
      <c r="F145" s="248" t="s">
        <v>168</v>
      </c>
      <c r="G145" s="246"/>
      <c r="H145" s="249">
        <v>24.57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136</v>
      </c>
      <c r="AU145" s="255" t="s">
        <v>85</v>
      </c>
      <c r="AV145" s="14" t="s">
        <v>85</v>
      </c>
      <c r="AW145" s="14" t="s">
        <v>31</v>
      </c>
      <c r="AX145" s="14" t="s">
        <v>75</v>
      </c>
      <c r="AY145" s="255" t="s">
        <v>125</v>
      </c>
    </row>
    <row r="146" s="14" customFormat="1">
      <c r="A146" s="14"/>
      <c r="B146" s="245"/>
      <c r="C146" s="246"/>
      <c r="D146" s="230" t="s">
        <v>136</v>
      </c>
      <c r="E146" s="247" t="s">
        <v>1</v>
      </c>
      <c r="F146" s="248" t="s">
        <v>169</v>
      </c>
      <c r="G146" s="246"/>
      <c r="H146" s="249">
        <v>4.0999999999999996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136</v>
      </c>
      <c r="AU146" s="255" t="s">
        <v>85</v>
      </c>
      <c r="AV146" s="14" t="s">
        <v>85</v>
      </c>
      <c r="AW146" s="14" t="s">
        <v>31</v>
      </c>
      <c r="AX146" s="14" t="s">
        <v>75</v>
      </c>
      <c r="AY146" s="255" t="s">
        <v>125</v>
      </c>
    </row>
    <row r="147" s="15" customFormat="1">
      <c r="A147" s="15"/>
      <c r="B147" s="256"/>
      <c r="C147" s="257"/>
      <c r="D147" s="230" t="s">
        <v>136</v>
      </c>
      <c r="E147" s="258" t="s">
        <v>1</v>
      </c>
      <c r="F147" s="259" t="s">
        <v>141</v>
      </c>
      <c r="G147" s="257"/>
      <c r="H147" s="260">
        <v>55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136</v>
      </c>
      <c r="AU147" s="266" t="s">
        <v>85</v>
      </c>
      <c r="AV147" s="15" t="s">
        <v>132</v>
      </c>
      <c r="AW147" s="15" t="s">
        <v>31</v>
      </c>
      <c r="AX147" s="15" t="s">
        <v>83</v>
      </c>
      <c r="AY147" s="266" t="s">
        <v>125</v>
      </c>
    </row>
    <row r="148" s="2" customFormat="1" ht="16.5" customHeight="1">
      <c r="A148" s="38"/>
      <c r="B148" s="39"/>
      <c r="C148" s="267" t="s">
        <v>170</v>
      </c>
      <c r="D148" s="267" t="s">
        <v>171</v>
      </c>
      <c r="E148" s="268" t="s">
        <v>172</v>
      </c>
      <c r="F148" s="269" t="s">
        <v>173</v>
      </c>
      <c r="G148" s="270" t="s">
        <v>157</v>
      </c>
      <c r="H148" s="271">
        <v>104.5</v>
      </c>
      <c r="I148" s="272"/>
      <c r="J148" s="271">
        <f>ROUND(I148*H148,2)</f>
        <v>0</v>
      </c>
      <c r="K148" s="269" t="s">
        <v>131</v>
      </c>
      <c r="L148" s="273"/>
      <c r="M148" s="274" t="s">
        <v>1</v>
      </c>
      <c r="N148" s="275" t="s">
        <v>40</v>
      </c>
      <c r="O148" s="91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8" t="s">
        <v>174</v>
      </c>
      <c r="AT148" s="228" t="s">
        <v>171</v>
      </c>
      <c r="AU148" s="228" t="s">
        <v>85</v>
      </c>
      <c r="AY148" s="17" t="s">
        <v>125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7" t="s">
        <v>83</v>
      </c>
      <c r="BK148" s="229">
        <f>ROUND(I148*H148,2)</f>
        <v>0</v>
      </c>
      <c r="BL148" s="17" t="s">
        <v>132</v>
      </c>
      <c r="BM148" s="228" t="s">
        <v>175</v>
      </c>
    </row>
    <row r="149" s="13" customFormat="1">
      <c r="A149" s="13"/>
      <c r="B149" s="235"/>
      <c r="C149" s="236"/>
      <c r="D149" s="230" t="s">
        <v>136</v>
      </c>
      <c r="E149" s="237" t="s">
        <v>1</v>
      </c>
      <c r="F149" s="238" t="s">
        <v>176</v>
      </c>
      <c r="G149" s="236"/>
      <c r="H149" s="237" t="s">
        <v>1</v>
      </c>
      <c r="I149" s="239"/>
      <c r="J149" s="236"/>
      <c r="K149" s="236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136</v>
      </c>
      <c r="AU149" s="244" t="s">
        <v>85</v>
      </c>
      <c r="AV149" s="13" t="s">
        <v>83</v>
      </c>
      <c r="AW149" s="13" t="s">
        <v>31</v>
      </c>
      <c r="AX149" s="13" t="s">
        <v>75</v>
      </c>
      <c r="AY149" s="244" t="s">
        <v>125</v>
      </c>
    </row>
    <row r="150" s="14" customFormat="1">
      <c r="A150" s="14"/>
      <c r="B150" s="245"/>
      <c r="C150" s="246"/>
      <c r="D150" s="230" t="s">
        <v>136</v>
      </c>
      <c r="E150" s="247" t="s">
        <v>1</v>
      </c>
      <c r="F150" s="248" t="s">
        <v>177</v>
      </c>
      <c r="G150" s="246"/>
      <c r="H150" s="249">
        <v>104.5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136</v>
      </c>
      <c r="AU150" s="255" t="s">
        <v>85</v>
      </c>
      <c r="AV150" s="14" t="s">
        <v>85</v>
      </c>
      <c r="AW150" s="14" t="s">
        <v>31</v>
      </c>
      <c r="AX150" s="14" t="s">
        <v>83</v>
      </c>
      <c r="AY150" s="255" t="s">
        <v>125</v>
      </c>
    </row>
    <row r="151" s="12" customFormat="1" ht="22.8" customHeight="1">
      <c r="A151" s="12"/>
      <c r="B151" s="202"/>
      <c r="C151" s="203"/>
      <c r="D151" s="204" t="s">
        <v>74</v>
      </c>
      <c r="E151" s="216" t="s">
        <v>7</v>
      </c>
      <c r="F151" s="216" t="s">
        <v>178</v>
      </c>
      <c r="G151" s="203"/>
      <c r="H151" s="203"/>
      <c r="I151" s="206"/>
      <c r="J151" s="217">
        <f>BK151</f>
        <v>0</v>
      </c>
      <c r="K151" s="203"/>
      <c r="L151" s="208"/>
      <c r="M151" s="209"/>
      <c r="N151" s="210"/>
      <c r="O151" s="210"/>
      <c r="P151" s="211">
        <f>SUM(P152:P161)</f>
        <v>0</v>
      </c>
      <c r="Q151" s="210"/>
      <c r="R151" s="211">
        <f>SUM(R152:R161)</f>
        <v>0.14849999999999999</v>
      </c>
      <c r="S151" s="210"/>
      <c r="T151" s="212">
        <f>SUM(T152:T161)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3" t="s">
        <v>83</v>
      </c>
      <c r="AT151" s="214" t="s">
        <v>74</v>
      </c>
      <c r="AU151" s="214" t="s">
        <v>83</v>
      </c>
      <c r="AY151" s="213" t="s">
        <v>125</v>
      </c>
      <c r="BK151" s="215">
        <f>SUM(BK152:BK161)</f>
        <v>0</v>
      </c>
    </row>
    <row r="152" s="2" customFormat="1" ht="37.8" customHeight="1">
      <c r="A152" s="38"/>
      <c r="B152" s="39"/>
      <c r="C152" s="218" t="s">
        <v>174</v>
      </c>
      <c r="D152" s="218" t="s">
        <v>127</v>
      </c>
      <c r="E152" s="219" t="s">
        <v>179</v>
      </c>
      <c r="F152" s="220" t="s">
        <v>180</v>
      </c>
      <c r="G152" s="221" t="s">
        <v>181</v>
      </c>
      <c r="H152" s="222">
        <v>135</v>
      </c>
      <c r="I152" s="223"/>
      <c r="J152" s="222">
        <f>ROUND(I152*H152,2)</f>
        <v>0</v>
      </c>
      <c r="K152" s="220" t="s">
        <v>131</v>
      </c>
      <c r="L152" s="44"/>
      <c r="M152" s="224" t="s">
        <v>1</v>
      </c>
      <c r="N152" s="225" t="s">
        <v>40</v>
      </c>
      <c r="O152" s="91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8" t="s">
        <v>132</v>
      </c>
      <c r="AT152" s="228" t="s">
        <v>127</v>
      </c>
      <c r="AU152" s="228" t="s">
        <v>85</v>
      </c>
      <c r="AY152" s="17" t="s">
        <v>125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7" t="s">
        <v>83</v>
      </c>
      <c r="BK152" s="229">
        <f>ROUND(I152*H152,2)</f>
        <v>0</v>
      </c>
      <c r="BL152" s="17" t="s">
        <v>132</v>
      </c>
      <c r="BM152" s="228" t="s">
        <v>182</v>
      </c>
    </row>
    <row r="153" s="2" customFormat="1">
      <c r="A153" s="38"/>
      <c r="B153" s="39"/>
      <c r="C153" s="40"/>
      <c r="D153" s="230" t="s">
        <v>134</v>
      </c>
      <c r="E153" s="40"/>
      <c r="F153" s="231" t="s">
        <v>183</v>
      </c>
      <c r="G153" s="40"/>
      <c r="H153" s="40"/>
      <c r="I153" s="232"/>
      <c r="J153" s="40"/>
      <c r="K153" s="40"/>
      <c r="L153" s="44"/>
      <c r="M153" s="233"/>
      <c r="N153" s="234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134</v>
      </c>
      <c r="AU153" s="17" t="s">
        <v>85</v>
      </c>
    </row>
    <row r="154" s="13" customFormat="1">
      <c r="A154" s="13"/>
      <c r="B154" s="235"/>
      <c r="C154" s="236"/>
      <c r="D154" s="230" t="s">
        <v>136</v>
      </c>
      <c r="E154" s="237" t="s">
        <v>1</v>
      </c>
      <c r="F154" s="238" t="s">
        <v>184</v>
      </c>
      <c r="G154" s="236"/>
      <c r="H154" s="237" t="s">
        <v>1</v>
      </c>
      <c r="I154" s="239"/>
      <c r="J154" s="236"/>
      <c r="K154" s="236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136</v>
      </c>
      <c r="AU154" s="244" t="s">
        <v>85</v>
      </c>
      <c r="AV154" s="13" t="s">
        <v>83</v>
      </c>
      <c r="AW154" s="13" t="s">
        <v>31</v>
      </c>
      <c r="AX154" s="13" t="s">
        <v>75</v>
      </c>
      <c r="AY154" s="244" t="s">
        <v>125</v>
      </c>
    </row>
    <row r="155" s="14" customFormat="1">
      <c r="A155" s="14"/>
      <c r="B155" s="245"/>
      <c r="C155" s="246"/>
      <c r="D155" s="230" t="s">
        <v>136</v>
      </c>
      <c r="E155" s="247" t="s">
        <v>1</v>
      </c>
      <c r="F155" s="248" t="s">
        <v>185</v>
      </c>
      <c r="G155" s="246"/>
      <c r="H155" s="249">
        <v>135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136</v>
      </c>
      <c r="AU155" s="255" t="s">
        <v>85</v>
      </c>
      <c r="AV155" s="14" t="s">
        <v>85</v>
      </c>
      <c r="AW155" s="14" t="s">
        <v>31</v>
      </c>
      <c r="AX155" s="14" t="s">
        <v>83</v>
      </c>
      <c r="AY155" s="255" t="s">
        <v>125</v>
      </c>
    </row>
    <row r="156" s="2" customFormat="1" ht="33" customHeight="1">
      <c r="A156" s="38"/>
      <c r="B156" s="39"/>
      <c r="C156" s="218" t="s">
        <v>186</v>
      </c>
      <c r="D156" s="218" t="s">
        <v>127</v>
      </c>
      <c r="E156" s="219" t="s">
        <v>187</v>
      </c>
      <c r="F156" s="220" t="s">
        <v>188</v>
      </c>
      <c r="G156" s="221" t="s">
        <v>189</v>
      </c>
      <c r="H156" s="222">
        <v>270</v>
      </c>
      <c r="I156" s="223"/>
      <c r="J156" s="222">
        <f>ROUND(I156*H156,2)</f>
        <v>0</v>
      </c>
      <c r="K156" s="220" t="s">
        <v>131</v>
      </c>
      <c r="L156" s="44"/>
      <c r="M156" s="224" t="s">
        <v>1</v>
      </c>
      <c r="N156" s="225" t="s">
        <v>40</v>
      </c>
      <c r="O156" s="91"/>
      <c r="P156" s="226">
        <f>O156*H156</f>
        <v>0</v>
      </c>
      <c r="Q156" s="226">
        <v>0.00031</v>
      </c>
      <c r="R156" s="226">
        <f>Q156*H156</f>
        <v>0.083699999999999997</v>
      </c>
      <c r="S156" s="226">
        <v>0</v>
      </c>
      <c r="T156" s="22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8" t="s">
        <v>132</v>
      </c>
      <c r="AT156" s="228" t="s">
        <v>127</v>
      </c>
      <c r="AU156" s="228" t="s">
        <v>85</v>
      </c>
      <c r="AY156" s="17" t="s">
        <v>125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7" t="s">
        <v>83</v>
      </c>
      <c r="BK156" s="229">
        <f>ROUND(I156*H156,2)</f>
        <v>0</v>
      </c>
      <c r="BL156" s="17" t="s">
        <v>132</v>
      </c>
      <c r="BM156" s="228" t="s">
        <v>190</v>
      </c>
    </row>
    <row r="157" s="13" customFormat="1">
      <c r="A157" s="13"/>
      <c r="B157" s="235"/>
      <c r="C157" s="236"/>
      <c r="D157" s="230" t="s">
        <v>136</v>
      </c>
      <c r="E157" s="237" t="s">
        <v>1</v>
      </c>
      <c r="F157" s="238" t="s">
        <v>191</v>
      </c>
      <c r="G157" s="236"/>
      <c r="H157" s="237" t="s">
        <v>1</v>
      </c>
      <c r="I157" s="239"/>
      <c r="J157" s="236"/>
      <c r="K157" s="236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136</v>
      </c>
      <c r="AU157" s="244" t="s">
        <v>85</v>
      </c>
      <c r="AV157" s="13" t="s">
        <v>83</v>
      </c>
      <c r="AW157" s="13" t="s">
        <v>31</v>
      </c>
      <c r="AX157" s="13" t="s">
        <v>75</v>
      </c>
      <c r="AY157" s="244" t="s">
        <v>125</v>
      </c>
    </row>
    <row r="158" s="14" customFormat="1">
      <c r="A158" s="14"/>
      <c r="B158" s="245"/>
      <c r="C158" s="246"/>
      <c r="D158" s="230" t="s">
        <v>136</v>
      </c>
      <c r="E158" s="247" t="s">
        <v>1</v>
      </c>
      <c r="F158" s="248" t="s">
        <v>192</v>
      </c>
      <c r="G158" s="246"/>
      <c r="H158" s="249">
        <v>270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136</v>
      </c>
      <c r="AU158" s="255" t="s">
        <v>85</v>
      </c>
      <c r="AV158" s="14" t="s">
        <v>85</v>
      </c>
      <c r="AW158" s="14" t="s">
        <v>31</v>
      </c>
      <c r="AX158" s="14" t="s">
        <v>83</v>
      </c>
      <c r="AY158" s="255" t="s">
        <v>125</v>
      </c>
    </row>
    <row r="159" s="2" customFormat="1" ht="24.15" customHeight="1">
      <c r="A159" s="38"/>
      <c r="B159" s="39"/>
      <c r="C159" s="267" t="s">
        <v>193</v>
      </c>
      <c r="D159" s="267" t="s">
        <v>171</v>
      </c>
      <c r="E159" s="268" t="s">
        <v>194</v>
      </c>
      <c r="F159" s="269" t="s">
        <v>195</v>
      </c>
      <c r="G159" s="270" t="s">
        <v>189</v>
      </c>
      <c r="H159" s="271">
        <v>324</v>
      </c>
      <c r="I159" s="272"/>
      <c r="J159" s="271">
        <f>ROUND(I159*H159,2)</f>
        <v>0</v>
      </c>
      <c r="K159" s="269" t="s">
        <v>131</v>
      </c>
      <c r="L159" s="273"/>
      <c r="M159" s="274" t="s">
        <v>1</v>
      </c>
      <c r="N159" s="275" t="s">
        <v>40</v>
      </c>
      <c r="O159" s="91"/>
      <c r="P159" s="226">
        <f>O159*H159</f>
        <v>0</v>
      </c>
      <c r="Q159" s="226">
        <v>0.00020000000000000001</v>
      </c>
      <c r="R159" s="226">
        <f>Q159*H159</f>
        <v>0.064799999999999996</v>
      </c>
      <c r="S159" s="226">
        <v>0</v>
      </c>
      <c r="T159" s="22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8" t="s">
        <v>174</v>
      </c>
      <c r="AT159" s="228" t="s">
        <v>171</v>
      </c>
      <c r="AU159" s="228" t="s">
        <v>85</v>
      </c>
      <c r="AY159" s="17" t="s">
        <v>125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7" t="s">
        <v>83</v>
      </c>
      <c r="BK159" s="229">
        <f>ROUND(I159*H159,2)</f>
        <v>0</v>
      </c>
      <c r="BL159" s="17" t="s">
        <v>132</v>
      </c>
      <c r="BM159" s="228" t="s">
        <v>196</v>
      </c>
    </row>
    <row r="160" s="14" customFormat="1">
      <c r="A160" s="14"/>
      <c r="B160" s="245"/>
      <c r="C160" s="246"/>
      <c r="D160" s="230" t="s">
        <v>136</v>
      </c>
      <c r="E160" s="247" t="s">
        <v>1</v>
      </c>
      <c r="F160" s="248" t="s">
        <v>197</v>
      </c>
      <c r="G160" s="246"/>
      <c r="H160" s="249">
        <v>324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136</v>
      </c>
      <c r="AU160" s="255" t="s">
        <v>85</v>
      </c>
      <c r="AV160" s="14" t="s">
        <v>85</v>
      </c>
      <c r="AW160" s="14" t="s">
        <v>31</v>
      </c>
      <c r="AX160" s="14" t="s">
        <v>83</v>
      </c>
      <c r="AY160" s="255" t="s">
        <v>125</v>
      </c>
    </row>
    <row r="161" s="2" customFormat="1" ht="16.5" customHeight="1">
      <c r="A161" s="38"/>
      <c r="B161" s="39"/>
      <c r="C161" s="218" t="s">
        <v>198</v>
      </c>
      <c r="D161" s="218" t="s">
        <v>127</v>
      </c>
      <c r="E161" s="219" t="s">
        <v>199</v>
      </c>
      <c r="F161" s="220" t="s">
        <v>200</v>
      </c>
      <c r="G161" s="221" t="s">
        <v>201</v>
      </c>
      <c r="H161" s="222">
        <v>14</v>
      </c>
      <c r="I161" s="223"/>
      <c r="J161" s="222">
        <f>ROUND(I161*H161,2)</f>
        <v>0</v>
      </c>
      <c r="K161" s="220" t="s">
        <v>1</v>
      </c>
      <c r="L161" s="44"/>
      <c r="M161" s="224" t="s">
        <v>1</v>
      </c>
      <c r="N161" s="225" t="s">
        <v>40</v>
      </c>
      <c r="O161" s="91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8" t="s">
        <v>132</v>
      </c>
      <c r="AT161" s="228" t="s">
        <v>127</v>
      </c>
      <c r="AU161" s="228" t="s">
        <v>85</v>
      </c>
      <c r="AY161" s="17" t="s">
        <v>125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7" t="s">
        <v>83</v>
      </c>
      <c r="BK161" s="229">
        <f>ROUND(I161*H161,2)</f>
        <v>0</v>
      </c>
      <c r="BL161" s="17" t="s">
        <v>132</v>
      </c>
      <c r="BM161" s="228" t="s">
        <v>202</v>
      </c>
    </row>
    <row r="162" s="12" customFormat="1" ht="22.8" customHeight="1">
      <c r="A162" s="12"/>
      <c r="B162" s="202"/>
      <c r="C162" s="203"/>
      <c r="D162" s="204" t="s">
        <v>74</v>
      </c>
      <c r="E162" s="216" t="s">
        <v>203</v>
      </c>
      <c r="F162" s="216" t="s">
        <v>204</v>
      </c>
      <c r="G162" s="203"/>
      <c r="H162" s="203"/>
      <c r="I162" s="206"/>
      <c r="J162" s="217">
        <f>BK162</f>
        <v>0</v>
      </c>
      <c r="K162" s="203"/>
      <c r="L162" s="208"/>
      <c r="M162" s="209"/>
      <c r="N162" s="210"/>
      <c r="O162" s="210"/>
      <c r="P162" s="211">
        <f>SUM(P163:P165)</f>
        <v>0</v>
      </c>
      <c r="Q162" s="210"/>
      <c r="R162" s="211">
        <f>SUM(R163:R165)</f>
        <v>0</v>
      </c>
      <c r="S162" s="210"/>
      <c r="T162" s="212">
        <f>SUM(T163:T165)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3" t="s">
        <v>83</v>
      </c>
      <c r="AT162" s="214" t="s">
        <v>74</v>
      </c>
      <c r="AU162" s="214" t="s">
        <v>83</v>
      </c>
      <c r="AY162" s="213" t="s">
        <v>125</v>
      </c>
      <c r="BK162" s="215">
        <f>SUM(BK163:BK165)</f>
        <v>0</v>
      </c>
    </row>
    <row r="163" s="2" customFormat="1" ht="24.15" customHeight="1">
      <c r="A163" s="38"/>
      <c r="B163" s="39"/>
      <c r="C163" s="218" t="s">
        <v>8</v>
      </c>
      <c r="D163" s="218" t="s">
        <v>127</v>
      </c>
      <c r="E163" s="219" t="s">
        <v>205</v>
      </c>
      <c r="F163" s="220" t="s">
        <v>206</v>
      </c>
      <c r="G163" s="221" t="s">
        <v>181</v>
      </c>
      <c r="H163" s="222">
        <v>60</v>
      </c>
      <c r="I163" s="223"/>
      <c r="J163" s="222">
        <f>ROUND(I163*H163,2)</f>
        <v>0</v>
      </c>
      <c r="K163" s="220" t="s">
        <v>1</v>
      </c>
      <c r="L163" s="44"/>
      <c r="M163" s="224" t="s">
        <v>1</v>
      </c>
      <c r="N163" s="225" t="s">
        <v>40</v>
      </c>
      <c r="O163" s="91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8" t="s">
        <v>132</v>
      </c>
      <c r="AT163" s="228" t="s">
        <v>127</v>
      </c>
      <c r="AU163" s="228" t="s">
        <v>85</v>
      </c>
      <c r="AY163" s="17" t="s">
        <v>125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7" t="s">
        <v>83</v>
      </c>
      <c r="BK163" s="229">
        <f>ROUND(I163*H163,2)</f>
        <v>0</v>
      </c>
      <c r="BL163" s="17" t="s">
        <v>132</v>
      </c>
      <c r="BM163" s="228" t="s">
        <v>207</v>
      </c>
    </row>
    <row r="164" s="13" customFormat="1">
      <c r="A164" s="13"/>
      <c r="B164" s="235"/>
      <c r="C164" s="236"/>
      <c r="D164" s="230" t="s">
        <v>136</v>
      </c>
      <c r="E164" s="237" t="s">
        <v>1</v>
      </c>
      <c r="F164" s="238" t="s">
        <v>208</v>
      </c>
      <c r="G164" s="236"/>
      <c r="H164" s="237" t="s">
        <v>1</v>
      </c>
      <c r="I164" s="239"/>
      <c r="J164" s="236"/>
      <c r="K164" s="236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136</v>
      </c>
      <c r="AU164" s="244" t="s">
        <v>85</v>
      </c>
      <c r="AV164" s="13" t="s">
        <v>83</v>
      </c>
      <c r="AW164" s="13" t="s">
        <v>31</v>
      </c>
      <c r="AX164" s="13" t="s">
        <v>75</v>
      </c>
      <c r="AY164" s="244" t="s">
        <v>125</v>
      </c>
    </row>
    <row r="165" s="14" customFormat="1">
      <c r="A165" s="14"/>
      <c r="B165" s="245"/>
      <c r="C165" s="246"/>
      <c r="D165" s="230" t="s">
        <v>136</v>
      </c>
      <c r="E165" s="247" t="s">
        <v>1</v>
      </c>
      <c r="F165" s="248" t="s">
        <v>209</v>
      </c>
      <c r="G165" s="246"/>
      <c r="H165" s="249">
        <v>60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136</v>
      </c>
      <c r="AU165" s="255" t="s">
        <v>85</v>
      </c>
      <c r="AV165" s="14" t="s">
        <v>85</v>
      </c>
      <c r="AW165" s="14" t="s">
        <v>31</v>
      </c>
      <c r="AX165" s="14" t="s">
        <v>83</v>
      </c>
      <c r="AY165" s="255" t="s">
        <v>125</v>
      </c>
    </row>
    <row r="166" s="12" customFormat="1" ht="25.92" customHeight="1">
      <c r="A166" s="12"/>
      <c r="B166" s="202"/>
      <c r="C166" s="203"/>
      <c r="D166" s="204" t="s">
        <v>74</v>
      </c>
      <c r="E166" s="205" t="s">
        <v>210</v>
      </c>
      <c r="F166" s="205" t="s">
        <v>211</v>
      </c>
      <c r="G166" s="203"/>
      <c r="H166" s="203"/>
      <c r="I166" s="206"/>
      <c r="J166" s="207">
        <f>BK166</f>
        <v>0</v>
      </c>
      <c r="K166" s="203"/>
      <c r="L166" s="208"/>
      <c r="M166" s="209"/>
      <c r="N166" s="210"/>
      <c r="O166" s="210"/>
      <c r="P166" s="211">
        <f>P167+P172</f>
        <v>0</v>
      </c>
      <c r="Q166" s="210"/>
      <c r="R166" s="211">
        <f>R167+R172</f>
        <v>51.756</v>
      </c>
      <c r="S166" s="210"/>
      <c r="T166" s="212">
        <f>T167+T172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3" t="s">
        <v>85</v>
      </c>
      <c r="AT166" s="214" t="s">
        <v>74</v>
      </c>
      <c r="AU166" s="214" t="s">
        <v>75</v>
      </c>
      <c r="AY166" s="213" t="s">
        <v>125</v>
      </c>
      <c r="BK166" s="215">
        <f>BK167+BK172</f>
        <v>0</v>
      </c>
    </row>
    <row r="167" s="12" customFormat="1" ht="22.8" customHeight="1">
      <c r="A167" s="12"/>
      <c r="B167" s="202"/>
      <c r="C167" s="203"/>
      <c r="D167" s="204" t="s">
        <v>74</v>
      </c>
      <c r="E167" s="216" t="s">
        <v>212</v>
      </c>
      <c r="F167" s="216" t="s">
        <v>213</v>
      </c>
      <c r="G167" s="203"/>
      <c r="H167" s="203"/>
      <c r="I167" s="206"/>
      <c r="J167" s="217">
        <f>BK167</f>
        <v>0</v>
      </c>
      <c r="K167" s="203"/>
      <c r="L167" s="208"/>
      <c r="M167" s="209"/>
      <c r="N167" s="210"/>
      <c r="O167" s="210"/>
      <c r="P167" s="211">
        <f>SUM(P168:P171)</f>
        <v>0</v>
      </c>
      <c r="Q167" s="210"/>
      <c r="R167" s="211">
        <f>SUM(R168:R171)</f>
        <v>0</v>
      </c>
      <c r="S167" s="210"/>
      <c r="T167" s="212">
        <f>SUM(T168:T171)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3" t="s">
        <v>85</v>
      </c>
      <c r="AT167" s="214" t="s">
        <v>74</v>
      </c>
      <c r="AU167" s="214" t="s">
        <v>83</v>
      </c>
      <c r="AY167" s="213" t="s">
        <v>125</v>
      </c>
      <c r="BK167" s="215">
        <f>SUM(BK168:BK171)</f>
        <v>0</v>
      </c>
    </row>
    <row r="168" s="2" customFormat="1" ht="49.05" customHeight="1">
      <c r="A168" s="38"/>
      <c r="B168" s="39"/>
      <c r="C168" s="218" t="s">
        <v>214</v>
      </c>
      <c r="D168" s="218" t="s">
        <v>127</v>
      </c>
      <c r="E168" s="219" t="s">
        <v>215</v>
      </c>
      <c r="F168" s="220" t="s">
        <v>216</v>
      </c>
      <c r="G168" s="221" t="s">
        <v>217</v>
      </c>
      <c r="H168" s="222">
        <v>2532</v>
      </c>
      <c r="I168" s="223"/>
      <c r="J168" s="222">
        <f>ROUND(I168*H168,2)</f>
        <v>0</v>
      </c>
      <c r="K168" s="220" t="s">
        <v>1</v>
      </c>
      <c r="L168" s="44"/>
      <c r="M168" s="224" t="s">
        <v>1</v>
      </c>
      <c r="N168" s="225" t="s">
        <v>40</v>
      </c>
      <c r="O168" s="91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8" t="s">
        <v>218</v>
      </c>
      <c r="AT168" s="228" t="s">
        <v>127</v>
      </c>
      <c r="AU168" s="228" t="s">
        <v>85</v>
      </c>
      <c r="AY168" s="17" t="s">
        <v>125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7" t="s">
        <v>83</v>
      </c>
      <c r="BK168" s="229">
        <f>ROUND(I168*H168,2)</f>
        <v>0</v>
      </c>
      <c r="BL168" s="17" t="s">
        <v>218</v>
      </c>
      <c r="BM168" s="228" t="s">
        <v>219</v>
      </c>
    </row>
    <row r="169" s="2" customFormat="1">
      <c r="A169" s="38"/>
      <c r="B169" s="39"/>
      <c r="C169" s="40"/>
      <c r="D169" s="230" t="s">
        <v>134</v>
      </c>
      <c r="E169" s="40"/>
      <c r="F169" s="231" t="s">
        <v>220</v>
      </c>
      <c r="G169" s="40"/>
      <c r="H169" s="40"/>
      <c r="I169" s="232"/>
      <c r="J169" s="40"/>
      <c r="K169" s="40"/>
      <c r="L169" s="44"/>
      <c r="M169" s="233"/>
      <c r="N169" s="234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134</v>
      </c>
      <c r="AU169" s="17" t="s">
        <v>85</v>
      </c>
    </row>
    <row r="170" s="13" customFormat="1">
      <c r="A170" s="13"/>
      <c r="B170" s="235"/>
      <c r="C170" s="236"/>
      <c r="D170" s="230" t="s">
        <v>136</v>
      </c>
      <c r="E170" s="237" t="s">
        <v>1</v>
      </c>
      <c r="F170" s="238" t="s">
        <v>221</v>
      </c>
      <c r="G170" s="236"/>
      <c r="H170" s="237" t="s">
        <v>1</v>
      </c>
      <c r="I170" s="239"/>
      <c r="J170" s="236"/>
      <c r="K170" s="236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136</v>
      </c>
      <c r="AU170" s="244" t="s">
        <v>85</v>
      </c>
      <c r="AV170" s="13" t="s">
        <v>83</v>
      </c>
      <c r="AW170" s="13" t="s">
        <v>31</v>
      </c>
      <c r="AX170" s="13" t="s">
        <v>75</v>
      </c>
      <c r="AY170" s="244" t="s">
        <v>125</v>
      </c>
    </row>
    <row r="171" s="14" customFormat="1">
      <c r="A171" s="14"/>
      <c r="B171" s="245"/>
      <c r="C171" s="246"/>
      <c r="D171" s="230" t="s">
        <v>136</v>
      </c>
      <c r="E171" s="247" t="s">
        <v>1</v>
      </c>
      <c r="F171" s="248" t="s">
        <v>222</v>
      </c>
      <c r="G171" s="246"/>
      <c r="H171" s="249">
        <v>2532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136</v>
      </c>
      <c r="AU171" s="255" t="s">
        <v>85</v>
      </c>
      <c r="AV171" s="14" t="s">
        <v>85</v>
      </c>
      <c r="AW171" s="14" t="s">
        <v>31</v>
      </c>
      <c r="AX171" s="14" t="s">
        <v>83</v>
      </c>
      <c r="AY171" s="255" t="s">
        <v>125</v>
      </c>
    </row>
    <row r="172" s="12" customFormat="1" ht="22.8" customHeight="1">
      <c r="A172" s="12"/>
      <c r="B172" s="202"/>
      <c r="C172" s="203"/>
      <c r="D172" s="204" t="s">
        <v>74</v>
      </c>
      <c r="E172" s="216" t="s">
        <v>223</v>
      </c>
      <c r="F172" s="216" t="s">
        <v>224</v>
      </c>
      <c r="G172" s="203"/>
      <c r="H172" s="203"/>
      <c r="I172" s="206"/>
      <c r="J172" s="217">
        <f>BK172</f>
        <v>0</v>
      </c>
      <c r="K172" s="203"/>
      <c r="L172" s="208"/>
      <c r="M172" s="209"/>
      <c r="N172" s="210"/>
      <c r="O172" s="210"/>
      <c r="P172" s="211">
        <f>SUM(P173:P182)</f>
        <v>0</v>
      </c>
      <c r="Q172" s="210"/>
      <c r="R172" s="211">
        <f>SUM(R173:R182)</f>
        <v>51.756</v>
      </c>
      <c r="S172" s="210"/>
      <c r="T172" s="212">
        <f>SUM(T173:T182)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3" t="s">
        <v>85</v>
      </c>
      <c r="AT172" s="214" t="s">
        <v>74</v>
      </c>
      <c r="AU172" s="214" t="s">
        <v>83</v>
      </c>
      <c r="AY172" s="213" t="s">
        <v>125</v>
      </c>
      <c r="BK172" s="215">
        <f>SUM(BK173:BK182)</f>
        <v>0</v>
      </c>
    </row>
    <row r="173" s="2" customFormat="1" ht="37.8" customHeight="1">
      <c r="A173" s="38"/>
      <c r="B173" s="39"/>
      <c r="C173" s="218" t="s">
        <v>225</v>
      </c>
      <c r="D173" s="218" t="s">
        <v>127</v>
      </c>
      <c r="E173" s="219" t="s">
        <v>226</v>
      </c>
      <c r="F173" s="220" t="s">
        <v>227</v>
      </c>
      <c r="G173" s="221" t="s">
        <v>189</v>
      </c>
      <c r="H173" s="222">
        <v>89.200000000000003</v>
      </c>
      <c r="I173" s="223"/>
      <c r="J173" s="222">
        <f>ROUND(I173*H173,2)</f>
        <v>0</v>
      </c>
      <c r="K173" s="220" t="s">
        <v>1</v>
      </c>
      <c r="L173" s="44"/>
      <c r="M173" s="224" t="s">
        <v>1</v>
      </c>
      <c r="N173" s="225" t="s">
        <v>40</v>
      </c>
      <c r="O173" s="91"/>
      <c r="P173" s="226">
        <f>O173*H173</f>
        <v>0</v>
      </c>
      <c r="Q173" s="226">
        <v>0.17999999999999999</v>
      </c>
      <c r="R173" s="226">
        <f>Q173*H173</f>
        <v>16.056000000000001</v>
      </c>
      <c r="S173" s="226">
        <v>0</v>
      </c>
      <c r="T173" s="22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8" t="s">
        <v>218</v>
      </c>
      <c r="AT173" s="228" t="s">
        <v>127</v>
      </c>
      <c r="AU173" s="228" t="s">
        <v>85</v>
      </c>
      <c r="AY173" s="17" t="s">
        <v>125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7" t="s">
        <v>83</v>
      </c>
      <c r="BK173" s="229">
        <f>ROUND(I173*H173,2)</f>
        <v>0</v>
      </c>
      <c r="BL173" s="17" t="s">
        <v>218</v>
      </c>
      <c r="BM173" s="228" t="s">
        <v>228</v>
      </c>
    </row>
    <row r="174" s="13" customFormat="1">
      <c r="A174" s="13"/>
      <c r="B174" s="235"/>
      <c r="C174" s="236"/>
      <c r="D174" s="230" t="s">
        <v>136</v>
      </c>
      <c r="E174" s="237" t="s">
        <v>1</v>
      </c>
      <c r="F174" s="238" t="s">
        <v>229</v>
      </c>
      <c r="G174" s="236"/>
      <c r="H174" s="237" t="s">
        <v>1</v>
      </c>
      <c r="I174" s="239"/>
      <c r="J174" s="236"/>
      <c r="K174" s="236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136</v>
      </c>
      <c r="AU174" s="244" t="s">
        <v>85</v>
      </c>
      <c r="AV174" s="13" t="s">
        <v>83</v>
      </c>
      <c r="AW174" s="13" t="s">
        <v>31</v>
      </c>
      <c r="AX174" s="13" t="s">
        <v>75</v>
      </c>
      <c r="AY174" s="244" t="s">
        <v>125</v>
      </c>
    </row>
    <row r="175" s="13" customFormat="1">
      <c r="A175" s="13"/>
      <c r="B175" s="235"/>
      <c r="C175" s="236"/>
      <c r="D175" s="230" t="s">
        <v>136</v>
      </c>
      <c r="E175" s="237" t="s">
        <v>1</v>
      </c>
      <c r="F175" s="238" t="s">
        <v>230</v>
      </c>
      <c r="G175" s="236"/>
      <c r="H175" s="237" t="s">
        <v>1</v>
      </c>
      <c r="I175" s="239"/>
      <c r="J175" s="236"/>
      <c r="K175" s="236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136</v>
      </c>
      <c r="AU175" s="244" t="s">
        <v>85</v>
      </c>
      <c r="AV175" s="13" t="s">
        <v>83</v>
      </c>
      <c r="AW175" s="13" t="s">
        <v>31</v>
      </c>
      <c r="AX175" s="13" t="s">
        <v>75</v>
      </c>
      <c r="AY175" s="244" t="s">
        <v>125</v>
      </c>
    </row>
    <row r="176" s="13" customFormat="1">
      <c r="A176" s="13"/>
      <c r="B176" s="235"/>
      <c r="C176" s="236"/>
      <c r="D176" s="230" t="s">
        <v>136</v>
      </c>
      <c r="E176" s="237" t="s">
        <v>1</v>
      </c>
      <c r="F176" s="238" t="s">
        <v>231</v>
      </c>
      <c r="G176" s="236"/>
      <c r="H176" s="237" t="s">
        <v>1</v>
      </c>
      <c r="I176" s="239"/>
      <c r="J176" s="236"/>
      <c r="K176" s="236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136</v>
      </c>
      <c r="AU176" s="244" t="s">
        <v>85</v>
      </c>
      <c r="AV176" s="13" t="s">
        <v>83</v>
      </c>
      <c r="AW176" s="13" t="s">
        <v>31</v>
      </c>
      <c r="AX176" s="13" t="s">
        <v>75</v>
      </c>
      <c r="AY176" s="244" t="s">
        <v>125</v>
      </c>
    </row>
    <row r="177" s="13" customFormat="1">
      <c r="A177" s="13"/>
      <c r="B177" s="235"/>
      <c r="C177" s="236"/>
      <c r="D177" s="230" t="s">
        <v>136</v>
      </c>
      <c r="E177" s="237" t="s">
        <v>1</v>
      </c>
      <c r="F177" s="238" t="s">
        <v>232</v>
      </c>
      <c r="G177" s="236"/>
      <c r="H177" s="237" t="s">
        <v>1</v>
      </c>
      <c r="I177" s="239"/>
      <c r="J177" s="236"/>
      <c r="K177" s="236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136</v>
      </c>
      <c r="AU177" s="244" t="s">
        <v>85</v>
      </c>
      <c r="AV177" s="13" t="s">
        <v>83</v>
      </c>
      <c r="AW177" s="13" t="s">
        <v>31</v>
      </c>
      <c r="AX177" s="13" t="s">
        <v>75</v>
      </c>
      <c r="AY177" s="244" t="s">
        <v>125</v>
      </c>
    </row>
    <row r="178" s="14" customFormat="1">
      <c r="A178" s="14"/>
      <c r="B178" s="245"/>
      <c r="C178" s="246"/>
      <c r="D178" s="230" t="s">
        <v>136</v>
      </c>
      <c r="E178" s="247" t="s">
        <v>1</v>
      </c>
      <c r="F178" s="248" t="s">
        <v>233</v>
      </c>
      <c r="G178" s="246"/>
      <c r="H178" s="249">
        <v>89.200000000000003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136</v>
      </c>
      <c r="AU178" s="255" t="s">
        <v>85</v>
      </c>
      <c r="AV178" s="14" t="s">
        <v>85</v>
      </c>
      <c r="AW178" s="14" t="s">
        <v>31</v>
      </c>
      <c r="AX178" s="14" t="s">
        <v>83</v>
      </c>
      <c r="AY178" s="255" t="s">
        <v>125</v>
      </c>
    </row>
    <row r="179" s="2" customFormat="1" ht="49.05" customHeight="1">
      <c r="A179" s="38"/>
      <c r="B179" s="39"/>
      <c r="C179" s="218" t="s">
        <v>234</v>
      </c>
      <c r="D179" s="218" t="s">
        <v>127</v>
      </c>
      <c r="E179" s="219" t="s">
        <v>235</v>
      </c>
      <c r="F179" s="220" t="s">
        <v>236</v>
      </c>
      <c r="G179" s="221" t="s">
        <v>189</v>
      </c>
      <c r="H179" s="222">
        <v>119</v>
      </c>
      <c r="I179" s="223"/>
      <c r="J179" s="222">
        <f>ROUND(I179*H179,2)</f>
        <v>0</v>
      </c>
      <c r="K179" s="220" t="s">
        <v>1</v>
      </c>
      <c r="L179" s="44"/>
      <c r="M179" s="224" t="s">
        <v>1</v>
      </c>
      <c r="N179" s="225" t="s">
        <v>40</v>
      </c>
      <c r="O179" s="91"/>
      <c r="P179" s="226">
        <f>O179*H179</f>
        <v>0</v>
      </c>
      <c r="Q179" s="226">
        <v>0.29999999999999999</v>
      </c>
      <c r="R179" s="226">
        <f>Q179*H179</f>
        <v>35.699999999999996</v>
      </c>
      <c r="S179" s="226">
        <v>0</v>
      </c>
      <c r="T179" s="22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8" t="s">
        <v>218</v>
      </c>
      <c r="AT179" s="228" t="s">
        <v>127</v>
      </c>
      <c r="AU179" s="228" t="s">
        <v>85</v>
      </c>
      <c r="AY179" s="17" t="s">
        <v>125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7" t="s">
        <v>83</v>
      </c>
      <c r="BK179" s="229">
        <f>ROUND(I179*H179,2)</f>
        <v>0</v>
      </c>
      <c r="BL179" s="17" t="s">
        <v>218</v>
      </c>
      <c r="BM179" s="228" t="s">
        <v>237</v>
      </c>
    </row>
    <row r="180" s="2" customFormat="1">
      <c r="A180" s="38"/>
      <c r="B180" s="39"/>
      <c r="C180" s="40"/>
      <c r="D180" s="230" t="s">
        <v>134</v>
      </c>
      <c r="E180" s="40"/>
      <c r="F180" s="231" t="s">
        <v>238</v>
      </c>
      <c r="G180" s="40"/>
      <c r="H180" s="40"/>
      <c r="I180" s="232"/>
      <c r="J180" s="40"/>
      <c r="K180" s="40"/>
      <c r="L180" s="44"/>
      <c r="M180" s="233"/>
      <c r="N180" s="234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134</v>
      </c>
      <c r="AU180" s="17" t="s">
        <v>85</v>
      </c>
    </row>
    <row r="181" s="14" customFormat="1">
      <c r="A181" s="14"/>
      <c r="B181" s="245"/>
      <c r="C181" s="246"/>
      <c r="D181" s="230" t="s">
        <v>136</v>
      </c>
      <c r="E181" s="247" t="s">
        <v>1</v>
      </c>
      <c r="F181" s="248" t="s">
        <v>239</v>
      </c>
      <c r="G181" s="246"/>
      <c r="H181" s="249">
        <v>119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136</v>
      </c>
      <c r="AU181" s="255" t="s">
        <v>85</v>
      </c>
      <c r="AV181" s="14" t="s">
        <v>85</v>
      </c>
      <c r="AW181" s="14" t="s">
        <v>31</v>
      </c>
      <c r="AX181" s="14" t="s">
        <v>83</v>
      </c>
      <c r="AY181" s="255" t="s">
        <v>125</v>
      </c>
    </row>
    <row r="182" s="2" customFormat="1" ht="24.15" customHeight="1">
      <c r="A182" s="38"/>
      <c r="B182" s="39"/>
      <c r="C182" s="218" t="s">
        <v>218</v>
      </c>
      <c r="D182" s="218" t="s">
        <v>127</v>
      </c>
      <c r="E182" s="219" t="s">
        <v>240</v>
      </c>
      <c r="F182" s="220" t="s">
        <v>241</v>
      </c>
      <c r="G182" s="221" t="s">
        <v>157</v>
      </c>
      <c r="H182" s="222">
        <v>51.759999999999998</v>
      </c>
      <c r="I182" s="223"/>
      <c r="J182" s="222">
        <f>ROUND(I182*H182,2)</f>
        <v>0</v>
      </c>
      <c r="K182" s="220" t="s">
        <v>131</v>
      </c>
      <c r="L182" s="44"/>
      <c r="M182" s="276" t="s">
        <v>1</v>
      </c>
      <c r="N182" s="277" t="s">
        <v>40</v>
      </c>
      <c r="O182" s="278"/>
      <c r="P182" s="279">
        <f>O182*H182</f>
        <v>0</v>
      </c>
      <c r="Q182" s="279">
        <v>0</v>
      </c>
      <c r="R182" s="279">
        <f>Q182*H182</f>
        <v>0</v>
      </c>
      <c r="S182" s="279">
        <v>0</v>
      </c>
      <c r="T182" s="28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8" t="s">
        <v>218</v>
      </c>
      <c r="AT182" s="228" t="s">
        <v>127</v>
      </c>
      <c r="AU182" s="228" t="s">
        <v>85</v>
      </c>
      <c r="AY182" s="17" t="s">
        <v>125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7" t="s">
        <v>83</v>
      </c>
      <c r="BK182" s="229">
        <f>ROUND(I182*H182,2)</f>
        <v>0</v>
      </c>
      <c r="BL182" s="17" t="s">
        <v>218</v>
      </c>
      <c r="BM182" s="228" t="s">
        <v>242</v>
      </c>
    </row>
    <row r="183" s="2" customFormat="1" ht="6.96" customHeight="1">
      <c r="A183" s="38"/>
      <c r="B183" s="66"/>
      <c r="C183" s="67"/>
      <c r="D183" s="67"/>
      <c r="E183" s="67"/>
      <c r="F183" s="67"/>
      <c r="G183" s="67"/>
      <c r="H183" s="67"/>
      <c r="I183" s="67"/>
      <c r="J183" s="67"/>
      <c r="K183" s="67"/>
      <c r="L183" s="44"/>
      <c r="M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</row>
  </sheetData>
  <sheetProtection sheet="1" autoFilter="0" formatColumns="0" formatRows="0" objects="1" scenarios="1" spinCount="100000" saltValue="TkeHNAY4yv46f6nbsLBmCXez8NKJ49t3nCHvQEKN1JLZadfPxGUfXdhd7wcu53m6DWCge0irhFqnkujsr9jBpw==" hashValue="XJomh0FtD66udOdsc2gHoYZtONhSWxkNYi9KZ7B3NyAJMfIBWLq9wJb5OTU5kub0vAFc6aN2FdxVxkNjeGcfzQ==" algorithmName="SHA-512" password="CC35"/>
  <autoFilter ref="C122:K182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s="1" customFormat="1" ht="24.96" customHeight="1">
      <c r="B4" s="20"/>
      <c r="D4" s="138" t="s">
        <v>95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15</v>
      </c>
      <c r="L6" s="20"/>
    </row>
    <row r="7" s="1" customFormat="1" ht="16.5" customHeight="1">
      <c r="B7" s="20"/>
      <c r="E7" s="141" t="str">
        <f>'Rekapitulace stavby'!K6</f>
        <v>K.Vary, chodník U Imperiálu, opěrné zdi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42" t="s">
        <v>243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17</v>
      </c>
      <c r="E11" s="38"/>
      <c r="F11" s="143" t="s">
        <v>1</v>
      </c>
      <c r="G11" s="38"/>
      <c r="H11" s="38"/>
      <c r="I11" s="140" t="s">
        <v>18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19</v>
      </c>
      <c r="E12" s="38"/>
      <c r="F12" s="143" t="s">
        <v>20</v>
      </c>
      <c r="G12" s="38"/>
      <c r="H12" s="38"/>
      <c r="I12" s="140" t="s">
        <v>21</v>
      </c>
      <c r="J12" s="144" t="str">
        <f>'Rekapitulace stavby'!AN8</f>
        <v>1. 10. 2024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23</v>
      </c>
      <c r="E14" s="38"/>
      <c r="F14" s="38"/>
      <c r="G14" s="38"/>
      <c r="H14" s="38"/>
      <c r="I14" s="140" t="s">
        <v>24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25</v>
      </c>
      <c r="F15" s="38"/>
      <c r="G15" s="38"/>
      <c r="H15" s="38"/>
      <c r="I15" s="140" t="s">
        <v>26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24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24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30</v>
      </c>
      <c r="F21" s="38"/>
      <c r="G21" s="38"/>
      <c r="H21" s="38"/>
      <c r="I21" s="140" t="s">
        <v>26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24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33</v>
      </c>
      <c r="F24" s="38"/>
      <c r="G24" s="38"/>
      <c r="H24" s="38"/>
      <c r="I24" s="140" t="s">
        <v>26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ROUND(J130,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ROUND((SUM(BE130:BE258)),  2)</f>
        <v>0</v>
      </c>
      <c r="G33" s="38"/>
      <c r="H33" s="38"/>
      <c r="I33" s="155">
        <v>0.20999999999999999</v>
      </c>
      <c r="J33" s="154">
        <f>ROUND(((SUM(BE130:BE258))*I33),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41</v>
      </c>
      <c r="F34" s="154">
        <f>ROUND((SUM(BF130:BF258)),  2)</f>
        <v>0</v>
      </c>
      <c r="G34" s="38"/>
      <c r="H34" s="38"/>
      <c r="I34" s="155">
        <v>0.12</v>
      </c>
      <c r="J34" s="154">
        <f>ROUND(((SUM(BF130:BF258))*I34),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ROUND((SUM(BG130:BG258)),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ROUND((SUM(BH130:BH258)),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ROUND((SUM(BI130:BI258)),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K.Vary, chodník U Imperiálu, opěrné zdi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30" customHeight="1">
      <c r="A87" s="38"/>
      <c r="B87" s="39"/>
      <c r="C87" s="40"/>
      <c r="D87" s="40"/>
      <c r="E87" s="76" t="str">
        <f>E9</f>
        <v>02 - D.1.2 - Stavebně konstrukční řešení - zajištění - mikrozáporová stěna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40"/>
      <c r="E89" s="40"/>
      <c r="F89" s="27" t="str">
        <f>F12</f>
        <v xml:space="preserve"> </v>
      </c>
      <c r="G89" s="40"/>
      <c r="H89" s="40"/>
      <c r="I89" s="32" t="s">
        <v>21</v>
      </c>
      <c r="J89" s="79" t="str">
        <f>IF(J12="","",J12)</f>
        <v>1. 10. 2024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40"/>
      <c r="E91" s="40"/>
      <c r="F91" s="27" t="str">
        <f>E15</f>
        <v>Statutární město Karlovy Vary</v>
      </c>
      <c r="G91" s="40"/>
      <c r="H91" s="40"/>
      <c r="I91" s="32" t="s">
        <v>29</v>
      </c>
      <c r="J91" s="36" t="str">
        <f>E21</f>
        <v>DPT s.r.o.Ostrov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>Neubauerová Soňa, SK-Projekt Ostrov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99</v>
      </c>
      <c r="D94" s="176"/>
      <c r="E94" s="176"/>
      <c r="F94" s="176"/>
      <c r="G94" s="176"/>
      <c r="H94" s="176"/>
      <c r="I94" s="176"/>
      <c r="J94" s="177" t="s">
        <v>100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101</v>
      </c>
      <c r="D96" s="40"/>
      <c r="E96" s="40"/>
      <c r="F96" s="40"/>
      <c r="G96" s="40"/>
      <c r="H96" s="40"/>
      <c r="I96" s="40"/>
      <c r="J96" s="110">
        <f>J130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102</v>
      </c>
    </row>
    <row r="97" s="9" customFormat="1" ht="24.96" customHeight="1">
      <c r="A97" s="9"/>
      <c r="B97" s="179"/>
      <c r="C97" s="180"/>
      <c r="D97" s="181" t="s">
        <v>103</v>
      </c>
      <c r="E97" s="182"/>
      <c r="F97" s="182"/>
      <c r="G97" s="182"/>
      <c r="H97" s="182"/>
      <c r="I97" s="182"/>
      <c r="J97" s="183">
        <f>J131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104</v>
      </c>
      <c r="E98" s="188"/>
      <c r="F98" s="188"/>
      <c r="G98" s="188"/>
      <c r="H98" s="188"/>
      <c r="I98" s="188"/>
      <c r="J98" s="189">
        <f>J132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244</v>
      </c>
      <c r="E99" s="188"/>
      <c r="F99" s="188"/>
      <c r="G99" s="188"/>
      <c r="H99" s="188"/>
      <c r="I99" s="188"/>
      <c r="J99" s="189">
        <f>J144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245</v>
      </c>
      <c r="E100" s="188"/>
      <c r="F100" s="188"/>
      <c r="G100" s="188"/>
      <c r="H100" s="188"/>
      <c r="I100" s="188"/>
      <c r="J100" s="189">
        <f>J166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246</v>
      </c>
      <c r="E101" s="188"/>
      <c r="F101" s="188"/>
      <c r="G101" s="188"/>
      <c r="H101" s="188"/>
      <c r="I101" s="188"/>
      <c r="J101" s="189">
        <f>J170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247</v>
      </c>
      <c r="E102" s="188"/>
      <c r="F102" s="188"/>
      <c r="G102" s="188"/>
      <c r="H102" s="188"/>
      <c r="I102" s="188"/>
      <c r="J102" s="189">
        <f>J187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248</v>
      </c>
      <c r="E103" s="188"/>
      <c r="F103" s="188"/>
      <c r="G103" s="188"/>
      <c r="H103" s="188"/>
      <c r="I103" s="188"/>
      <c r="J103" s="189">
        <f>J194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249</v>
      </c>
      <c r="E104" s="188"/>
      <c r="F104" s="188"/>
      <c r="G104" s="188"/>
      <c r="H104" s="188"/>
      <c r="I104" s="188"/>
      <c r="J104" s="189">
        <f>J198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250</v>
      </c>
      <c r="E105" s="188"/>
      <c r="F105" s="188"/>
      <c r="G105" s="188"/>
      <c r="H105" s="188"/>
      <c r="I105" s="188"/>
      <c r="J105" s="189">
        <f>J215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251</v>
      </c>
      <c r="E106" s="188"/>
      <c r="F106" s="188"/>
      <c r="G106" s="188"/>
      <c r="H106" s="188"/>
      <c r="I106" s="188"/>
      <c r="J106" s="189">
        <f>J228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252</v>
      </c>
      <c r="E107" s="188"/>
      <c r="F107" s="188"/>
      <c r="G107" s="188"/>
      <c r="H107" s="188"/>
      <c r="I107" s="188"/>
      <c r="J107" s="189">
        <f>J235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9"/>
      <c r="C108" s="180"/>
      <c r="D108" s="181" t="s">
        <v>107</v>
      </c>
      <c r="E108" s="182"/>
      <c r="F108" s="182"/>
      <c r="G108" s="182"/>
      <c r="H108" s="182"/>
      <c r="I108" s="182"/>
      <c r="J108" s="183">
        <f>J237</f>
        <v>0</v>
      </c>
      <c r="K108" s="180"/>
      <c r="L108" s="18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5"/>
      <c r="C109" s="186"/>
      <c r="D109" s="187" t="s">
        <v>253</v>
      </c>
      <c r="E109" s="188"/>
      <c r="F109" s="188"/>
      <c r="G109" s="188"/>
      <c r="H109" s="188"/>
      <c r="I109" s="188"/>
      <c r="J109" s="189">
        <f>J238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5"/>
      <c r="C110" s="186"/>
      <c r="D110" s="187" t="s">
        <v>254</v>
      </c>
      <c r="E110" s="188"/>
      <c r="F110" s="188"/>
      <c r="G110" s="188"/>
      <c r="H110" s="188"/>
      <c r="I110" s="188"/>
      <c r="J110" s="189">
        <f>J254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110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15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174" t="str">
        <f>E7</f>
        <v>K.Vary, chodník U Imperiálu, opěrné zdi</v>
      </c>
      <c r="F120" s="32"/>
      <c r="G120" s="32"/>
      <c r="H120" s="32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96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30" customHeight="1">
      <c r="A122" s="38"/>
      <c r="B122" s="39"/>
      <c r="C122" s="40"/>
      <c r="D122" s="40"/>
      <c r="E122" s="76" t="str">
        <f>E9</f>
        <v>02 - D.1.2 - Stavebně konstrukční řešení - zajištění - mikrozáporová stěna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19</v>
      </c>
      <c r="D124" s="40"/>
      <c r="E124" s="40"/>
      <c r="F124" s="27" t="str">
        <f>F12</f>
        <v xml:space="preserve"> </v>
      </c>
      <c r="G124" s="40"/>
      <c r="H124" s="40"/>
      <c r="I124" s="32" t="s">
        <v>21</v>
      </c>
      <c r="J124" s="79" t="str">
        <f>IF(J12="","",J12)</f>
        <v>1. 10. 2024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23</v>
      </c>
      <c r="D126" s="40"/>
      <c r="E126" s="40"/>
      <c r="F126" s="27" t="str">
        <f>E15</f>
        <v>Statutární město Karlovy Vary</v>
      </c>
      <c r="G126" s="40"/>
      <c r="H126" s="40"/>
      <c r="I126" s="32" t="s">
        <v>29</v>
      </c>
      <c r="J126" s="36" t="str">
        <f>E21</f>
        <v>DPT s.r.o.Ostrov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25.65" customHeight="1">
      <c r="A127" s="38"/>
      <c r="B127" s="39"/>
      <c r="C127" s="32" t="s">
        <v>27</v>
      </c>
      <c r="D127" s="40"/>
      <c r="E127" s="40"/>
      <c r="F127" s="27" t="str">
        <f>IF(E18="","",E18)</f>
        <v>Vyplň údaj</v>
      </c>
      <c r="G127" s="40"/>
      <c r="H127" s="40"/>
      <c r="I127" s="32" t="s">
        <v>32</v>
      </c>
      <c r="J127" s="36" t="str">
        <f>E24</f>
        <v>Neubauerová Soňa, SK-Projekt Ostrov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91"/>
      <c r="B129" s="192"/>
      <c r="C129" s="193" t="s">
        <v>111</v>
      </c>
      <c r="D129" s="194" t="s">
        <v>60</v>
      </c>
      <c r="E129" s="194" t="s">
        <v>56</v>
      </c>
      <c r="F129" s="194" t="s">
        <v>57</v>
      </c>
      <c r="G129" s="194" t="s">
        <v>112</v>
      </c>
      <c r="H129" s="194" t="s">
        <v>113</v>
      </c>
      <c r="I129" s="194" t="s">
        <v>114</v>
      </c>
      <c r="J129" s="194" t="s">
        <v>100</v>
      </c>
      <c r="K129" s="195" t="s">
        <v>115</v>
      </c>
      <c r="L129" s="196"/>
      <c r="M129" s="100" t="s">
        <v>1</v>
      </c>
      <c r="N129" s="101" t="s">
        <v>39</v>
      </c>
      <c r="O129" s="101" t="s">
        <v>116</v>
      </c>
      <c r="P129" s="101" t="s">
        <v>117</v>
      </c>
      <c r="Q129" s="101" t="s">
        <v>118</v>
      </c>
      <c r="R129" s="101" t="s">
        <v>119</v>
      </c>
      <c r="S129" s="101" t="s">
        <v>120</v>
      </c>
      <c r="T129" s="102" t="s">
        <v>121</v>
      </c>
      <c r="U129" s="191"/>
      <c r="V129" s="191"/>
      <c r="W129" s="191"/>
      <c r="X129" s="191"/>
      <c r="Y129" s="191"/>
      <c r="Z129" s="191"/>
      <c r="AA129" s="191"/>
      <c r="AB129" s="191"/>
      <c r="AC129" s="191"/>
      <c r="AD129" s="191"/>
      <c r="AE129" s="191"/>
    </row>
    <row r="130" s="2" customFormat="1" ht="22.8" customHeight="1">
      <c r="A130" s="38"/>
      <c r="B130" s="39"/>
      <c r="C130" s="107" t="s">
        <v>122</v>
      </c>
      <c r="D130" s="40"/>
      <c r="E130" s="40"/>
      <c r="F130" s="40"/>
      <c r="G130" s="40"/>
      <c r="H130" s="40"/>
      <c r="I130" s="40"/>
      <c r="J130" s="197">
        <f>BK130</f>
        <v>0</v>
      </c>
      <c r="K130" s="40"/>
      <c r="L130" s="44"/>
      <c r="M130" s="103"/>
      <c r="N130" s="198"/>
      <c r="O130" s="104"/>
      <c r="P130" s="199">
        <f>P131+P237</f>
        <v>0</v>
      </c>
      <c r="Q130" s="104"/>
      <c r="R130" s="199">
        <f>R131+R237</f>
        <v>236.40357309999996</v>
      </c>
      <c r="S130" s="104"/>
      <c r="T130" s="200">
        <f>T131+T237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74</v>
      </c>
      <c r="AU130" s="17" t="s">
        <v>102</v>
      </c>
      <c r="BK130" s="201">
        <f>BK131+BK237</f>
        <v>0</v>
      </c>
    </row>
    <row r="131" s="12" customFormat="1" ht="25.92" customHeight="1">
      <c r="A131" s="12"/>
      <c r="B131" s="202"/>
      <c r="C131" s="203"/>
      <c r="D131" s="204" t="s">
        <v>74</v>
      </c>
      <c r="E131" s="205" t="s">
        <v>123</v>
      </c>
      <c r="F131" s="205" t="s">
        <v>124</v>
      </c>
      <c r="G131" s="203"/>
      <c r="H131" s="203"/>
      <c r="I131" s="206"/>
      <c r="J131" s="207">
        <f>BK131</f>
        <v>0</v>
      </c>
      <c r="K131" s="203"/>
      <c r="L131" s="208"/>
      <c r="M131" s="209"/>
      <c r="N131" s="210"/>
      <c r="O131" s="210"/>
      <c r="P131" s="211">
        <f>P132+P144+P166+P170+P187+P194+P198+P215+P228+P235</f>
        <v>0</v>
      </c>
      <c r="Q131" s="210"/>
      <c r="R131" s="211">
        <f>R132+R144+R166+R170+R187+R194+R198+R215+R228+R235</f>
        <v>236.26357309999997</v>
      </c>
      <c r="S131" s="210"/>
      <c r="T131" s="212">
        <f>T132+T144+T166+T170+T187+T194+T198+T215+T228+T235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83</v>
      </c>
      <c r="AT131" s="214" t="s">
        <v>74</v>
      </c>
      <c r="AU131" s="214" t="s">
        <v>75</v>
      </c>
      <c r="AY131" s="213" t="s">
        <v>125</v>
      </c>
      <c r="BK131" s="215">
        <f>BK132+BK144+BK166+BK170+BK187+BK194+BK198+BK215+BK228+BK235</f>
        <v>0</v>
      </c>
    </row>
    <row r="132" s="12" customFormat="1" ht="22.8" customHeight="1">
      <c r="A132" s="12"/>
      <c r="B132" s="202"/>
      <c r="C132" s="203"/>
      <c r="D132" s="204" t="s">
        <v>74</v>
      </c>
      <c r="E132" s="216" t="s">
        <v>83</v>
      </c>
      <c r="F132" s="216" t="s">
        <v>126</v>
      </c>
      <c r="G132" s="203"/>
      <c r="H132" s="203"/>
      <c r="I132" s="206"/>
      <c r="J132" s="217">
        <f>BK132</f>
        <v>0</v>
      </c>
      <c r="K132" s="203"/>
      <c r="L132" s="208"/>
      <c r="M132" s="209"/>
      <c r="N132" s="210"/>
      <c r="O132" s="210"/>
      <c r="P132" s="211">
        <f>SUM(P133:P143)</f>
        <v>0</v>
      </c>
      <c r="Q132" s="210"/>
      <c r="R132" s="211">
        <f>SUM(R133:R143)</f>
        <v>0</v>
      </c>
      <c r="S132" s="210"/>
      <c r="T132" s="212">
        <f>SUM(T133:T143)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83</v>
      </c>
      <c r="AT132" s="214" t="s">
        <v>74</v>
      </c>
      <c r="AU132" s="214" t="s">
        <v>83</v>
      </c>
      <c r="AY132" s="213" t="s">
        <v>125</v>
      </c>
      <c r="BK132" s="215">
        <f>SUM(BK133:BK143)</f>
        <v>0</v>
      </c>
    </row>
    <row r="133" s="2" customFormat="1" ht="37.8" customHeight="1">
      <c r="A133" s="38"/>
      <c r="B133" s="39"/>
      <c r="C133" s="218" t="s">
        <v>83</v>
      </c>
      <c r="D133" s="218" t="s">
        <v>127</v>
      </c>
      <c r="E133" s="219" t="s">
        <v>142</v>
      </c>
      <c r="F133" s="220" t="s">
        <v>143</v>
      </c>
      <c r="G133" s="221" t="s">
        <v>130</v>
      </c>
      <c r="H133" s="222">
        <v>21</v>
      </c>
      <c r="I133" s="223"/>
      <c r="J133" s="222">
        <f>ROUND(I133*H133,2)</f>
        <v>0</v>
      </c>
      <c r="K133" s="220" t="s">
        <v>131</v>
      </c>
      <c r="L133" s="44"/>
      <c r="M133" s="224" t="s">
        <v>1</v>
      </c>
      <c r="N133" s="225" t="s">
        <v>40</v>
      </c>
      <c r="O133" s="91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8" t="s">
        <v>132</v>
      </c>
      <c r="AT133" s="228" t="s">
        <v>127</v>
      </c>
      <c r="AU133" s="228" t="s">
        <v>85</v>
      </c>
      <c r="AY133" s="17" t="s">
        <v>125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7" t="s">
        <v>83</v>
      </c>
      <c r="BK133" s="229">
        <f>ROUND(I133*H133,2)</f>
        <v>0</v>
      </c>
      <c r="BL133" s="17" t="s">
        <v>132</v>
      </c>
      <c r="BM133" s="228" t="s">
        <v>255</v>
      </c>
    </row>
    <row r="134" s="13" customFormat="1">
      <c r="A134" s="13"/>
      <c r="B134" s="235"/>
      <c r="C134" s="236"/>
      <c r="D134" s="230" t="s">
        <v>136</v>
      </c>
      <c r="E134" s="237" t="s">
        <v>1</v>
      </c>
      <c r="F134" s="238" t="s">
        <v>256</v>
      </c>
      <c r="G134" s="236"/>
      <c r="H134" s="237" t="s">
        <v>1</v>
      </c>
      <c r="I134" s="239"/>
      <c r="J134" s="236"/>
      <c r="K134" s="236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136</v>
      </c>
      <c r="AU134" s="244" t="s">
        <v>85</v>
      </c>
      <c r="AV134" s="13" t="s">
        <v>83</v>
      </c>
      <c r="AW134" s="13" t="s">
        <v>31</v>
      </c>
      <c r="AX134" s="13" t="s">
        <v>75</v>
      </c>
      <c r="AY134" s="244" t="s">
        <v>125</v>
      </c>
    </row>
    <row r="135" s="14" customFormat="1">
      <c r="A135" s="14"/>
      <c r="B135" s="245"/>
      <c r="C135" s="246"/>
      <c r="D135" s="230" t="s">
        <v>136</v>
      </c>
      <c r="E135" s="247" t="s">
        <v>1</v>
      </c>
      <c r="F135" s="248" t="s">
        <v>257</v>
      </c>
      <c r="G135" s="246"/>
      <c r="H135" s="249">
        <v>19.800000000000001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136</v>
      </c>
      <c r="AU135" s="255" t="s">
        <v>85</v>
      </c>
      <c r="AV135" s="14" t="s">
        <v>85</v>
      </c>
      <c r="AW135" s="14" t="s">
        <v>31</v>
      </c>
      <c r="AX135" s="14" t="s">
        <v>75</v>
      </c>
      <c r="AY135" s="255" t="s">
        <v>125</v>
      </c>
    </row>
    <row r="136" s="14" customFormat="1">
      <c r="A136" s="14"/>
      <c r="B136" s="245"/>
      <c r="C136" s="246"/>
      <c r="D136" s="230" t="s">
        <v>136</v>
      </c>
      <c r="E136" s="247" t="s">
        <v>1</v>
      </c>
      <c r="F136" s="248" t="s">
        <v>258</v>
      </c>
      <c r="G136" s="246"/>
      <c r="H136" s="249">
        <v>1.2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136</v>
      </c>
      <c r="AU136" s="255" t="s">
        <v>85</v>
      </c>
      <c r="AV136" s="14" t="s">
        <v>85</v>
      </c>
      <c r="AW136" s="14" t="s">
        <v>31</v>
      </c>
      <c r="AX136" s="14" t="s">
        <v>75</v>
      </c>
      <c r="AY136" s="255" t="s">
        <v>125</v>
      </c>
    </row>
    <row r="137" s="15" customFormat="1">
      <c r="A137" s="15"/>
      <c r="B137" s="256"/>
      <c r="C137" s="257"/>
      <c r="D137" s="230" t="s">
        <v>136</v>
      </c>
      <c r="E137" s="258" t="s">
        <v>1</v>
      </c>
      <c r="F137" s="259" t="s">
        <v>141</v>
      </c>
      <c r="G137" s="257"/>
      <c r="H137" s="260">
        <v>21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136</v>
      </c>
      <c r="AU137" s="266" t="s">
        <v>85</v>
      </c>
      <c r="AV137" s="15" t="s">
        <v>132</v>
      </c>
      <c r="AW137" s="15" t="s">
        <v>31</v>
      </c>
      <c r="AX137" s="15" t="s">
        <v>83</v>
      </c>
      <c r="AY137" s="266" t="s">
        <v>125</v>
      </c>
    </row>
    <row r="138" s="2" customFormat="1" ht="44.25" customHeight="1">
      <c r="A138" s="38"/>
      <c r="B138" s="39"/>
      <c r="C138" s="218" t="s">
        <v>85</v>
      </c>
      <c r="D138" s="218" t="s">
        <v>127</v>
      </c>
      <c r="E138" s="219" t="s">
        <v>146</v>
      </c>
      <c r="F138" s="220" t="s">
        <v>147</v>
      </c>
      <c r="G138" s="221" t="s">
        <v>130</v>
      </c>
      <c r="H138" s="222">
        <v>105</v>
      </c>
      <c r="I138" s="223"/>
      <c r="J138" s="222">
        <f>ROUND(I138*H138,2)</f>
        <v>0</v>
      </c>
      <c r="K138" s="220" t="s">
        <v>131</v>
      </c>
      <c r="L138" s="44"/>
      <c r="M138" s="224" t="s">
        <v>1</v>
      </c>
      <c r="N138" s="225" t="s">
        <v>40</v>
      </c>
      <c r="O138" s="91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8" t="s">
        <v>132</v>
      </c>
      <c r="AT138" s="228" t="s">
        <v>127</v>
      </c>
      <c r="AU138" s="228" t="s">
        <v>85</v>
      </c>
      <c r="AY138" s="17" t="s">
        <v>125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7" t="s">
        <v>83</v>
      </c>
      <c r="BK138" s="229">
        <f>ROUND(I138*H138,2)</f>
        <v>0</v>
      </c>
      <c r="BL138" s="17" t="s">
        <v>132</v>
      </c>
      <c r="BM138" s="228" t="s">
        <v>259</v>
      </c>
    </row>
    <row r="139" s="13" customFormat="1">
      <c r="A139" s="13"/>
      <c r="B139" s="235"/>
      <c r="C139" s="236"/>
      <c r="D139" s="230" t="s">
        <v>136</v>
      </c>
      <c r="E139" s="237" t="s">
        <v>1</v>
      </c>
      <c r="F139" s="238" t="s">
        <v>149</v>
      </c>
      <c r="G139" s="236"/>
      <c r="H139" s="237" t="s">
        <v>1</v>
      </c>
      <c r="I139" s="239"/>
      <c r="J139" s="236"/>
      <c r="K139" s="236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136</v>
      </c>
      <c r="AU139" s="244" t="s">
        <v>85</v>
      </c>
      <c r="AV139" s="13" t="s">
        <v>83</v>
      </c>
      <c r="AW139" s="13" t="s">
        <v>31</v>
      </c>
      <c r="AX139" s="13" t="s">
        <v>75</v>
      </c>
      <c r="AY139" s="244" t="s">
        <v>125</v>
      </c>
    </row>
    <row r="140" s="14" customFormat="1">
      <c r="A140" s="14"/>
      <c r="B140" s="245"/>
      <c r="C140" s="246"/>
      <c r="D140" s="230" t="s">
        <v>136</v>
      </c>
      <c r="E140" s="247" t="s">
        <v>1</v>
      </c>
      <c r="F140" s="248" t="s">
        <v>260</v>
      </c>
      <c r="G140" s="246"/>
      <c r="H140" s="249">
        <v>105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136</v>
      </c>
      <c r="AU140" s="255" t="s">
        <v>85</v>
      </c>
      <c r="AV140" s="14" t="s">
        <v>85</v>
      </c>
      <c r="AW140" s="14" t="s">
        <v>31</v>
      </c>
      <c r="AX140" s="14" t="s">
        <v>83</v>
      </c>
      <c r="AY140" s="255" t="s">
        <v>125</v>
      </c>
    </row>
    <row r="141" s="2" customFormat="1" ht="16.5" customHeight="1">
      <c r="A141" s="38"/>
      <c r="B141" s="39"/>
      <c r="C141" s="218" t="s">
        <v>145</v>
      </c>
      <c r="D141" s="218" t="s">
        <v>127</v>
      </c>
      <c r="E141" s="219" t="s">
        <v>151</v>
      </c>
      <c r="F141" s="220" t="s">
        <v>152</v>
      </c>
      <c r="G141" s="221" t="s">
        <v>130</v>
      </c>
      <c r="H141" s="222">
        <v>21</v>
      </c>
      <c r="I141" s="223"/>
      <c r="J141" s="222">
        <f>ROUND(I141*H141,2)</f>
        <v>0</v>
      </c>
      <c r="K141" s="220" t="s">
        <v>131</v>
      </c>
      <c r="L141" s="44"/>
      <c r="M141" s="224" t="s">
        <v>1</v>
      </c>
      <c r="N141" s="225" t="s">
        <v>40</v>
      </c>
      <c r="O141" s="91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8" t="s">
        <v>132</v>
      </c>
      <c r="AT141" s="228" t="s">
        <v>127</v>
      </c>
      <c r="AU141" s="228" t="s">
        <v>85</v>
      </c>
      <c r="AY141" s="17" t="s">
        <v>125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7" t="s">
        <v>83</v>
      </c>
      <c r="BK141" s="229">
        <f>ROUND(I141*H141,2)</f>
        <v>0</v>
      </c>
      <c r="BL141" s="17" t="s">
        <v>132</v>
      </c>
      <c r="BM141" s="228" t="s">
        <v>261</v>
      </c>
    </row>
    <row r="142" s="2" customFormat="1" ht="33" customHeight="1">
      <c r="A142" s="38"/>
      <c r="B142" s="39"/>
      <c r="C142" s="218" t="s">
        <v>132</v>
      </c>
      <c r="D142" s="218" t="s">
        <v>127</v>
      </c>
      <c r="E142" s="219" t="s">
        <v>155</v>
      </c>
      <c r="F142" s="220" t="s">
        <v>156</v>
      </c>
      <c r="G142" s="221" t="s">
        <v>157</v>
      </c>
      <c r="H142" s="222">
        <v>42</v>
      </c>
      <c r="I142" s="223"/>
      <c r="J142" s="222">
        <f>ROUND(I142*H142,2)</f>
        <v>0</v>
      </c>
      <c r="K142" s="220" t="s">
        <v>131</v>
      </c>
      <c r="L142" s="44"/>
      <c r="M142" s="224" t="s">
        <v>1</v>
      </c>
      <c r="N142" s="225" t="s">
        <v>40</v>
      </c>
      <c r="O142" s="91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8" t="s">
        <v>132</v>
      </c>
      <c r="AT142" s="228" t="s">
        <v>127</v>
      </c>
      <c r="AU142" s="228" t="s">
        <v>85</v>
      </c>
      <c r="AY142" s="17" t="s">
        <v>125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7" t="s">
        <v>83</v>
      </c>
      <c r="BK142" s="229">
        <f>ROUND(I142*H142,2)</f>
        <v>0</v>
      </c>
      <c r="BL142" s="17" t="s">
        <v>132</v>
      </c>
      <c r="BM142" s="228" t="s">
        <v>262</v>
      </c>
    </row>
    <row r="143" s="14" customFormat="1">
      <c r="A143" s="14"/>
      <c r="B143" s="245"/>
      <c r="C143" s="246"/>
      <c r="D143" s="230" t="s">
        <v>136</v>
      </c>
      <c r="E143" s="247" t="s">
        <v>1</v>
      </c>
      <c r="F143" s="248" t="s">
        <v>263</v>
      </c>
      <c r="G143" s="246"/>
      <c r="H143" s="249">
        <v>42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136</v>
      </c>
      <c r="AU143" s="255" t="s">
        <v>85</v>
      </c>
      <c r="AV143" s="14" t="s">
        <v>85</v>
      </c>
      <c r="AW143" s="14" t="s">
        <v>31</v>
      </c>
      <c r="AX143" s="14" t="s">
        <v>83</v>
      </c>
      <c r="AY143" s="255" t="s">
        <v>125</v>
      </c>
    </row>
    <row r="144" s="12" customFormat="1" ht="22.8" customHeight="1">
      <c r="A144" s="12"/>
      <c r="B144" s="202"/>
      <c r="C144" s="203"/>
      <c r="D144" s="204" t="s">
        <v>74</v>
      </c>
      <c r="E144" s="216" t="s">
        <v>234</v>
      </c>
      <c r="F144" s="216" t="s">
        <v>264</v>
      </c>
      <c r="G144" s="203"/>
      <c r="H144" s="203"/>
      <c r="I144" s="206"/>
      <c r="J144" s="217">
        <f>BK144</f>
        <v>0</v>
      </c>
      <c r="K144" s="203"/>
      <c r="L144" s="208"/>
      <c r="M144" s="209"/>
      <c r="N144" s="210"/>
      <c r="O144" s="210"/>
      <c r="P144" s="211">
        <f>SUM(P145:P165)</f>
        <v>0</v>
      </c>
      <c r="Q144" s="210"/>
      <c r="R144" s="211">
        <f>SUM(R145:R165)</f>
        <v>20.4315</v>
      </c>
      <c r="S144" s="210"/>
      <c r="T144" s="212">
        <f>SUM(T145:T165)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3" t="s">
        <v>83</v>
      </c>
      <c r="AT144" s="214" t="s">
        <v>74</v>
      </c>
      <c r="AU144" s="214" t="s">
        <v>83</v>
      </c>
      <c r="AY144" s="213" t="s">
        <v>125</v>
      </c>
      <c r="BK144" s="215">
        <f>SUM(BK145:BK165)</f>
        <v>0</v>
      </c>
    </row>
    <row r="145" s="2" customFormat="1" ht="16.5" customHeight="1">
      <c r="A145" s="38"/>
      <c r="B145" s="39"/>
      <c r="C145" s="218" t="s">
        <v>154</v>
      </c>
      <c r="D145" s="218" t="s">
        <v>127</v>
      </c>
      <c r="E145" s="219" t="s">
        <v>265</v>
      </c>
      <c r="F145" s="220" t="s">
        <v>266</v>
      </c>
      <c r="G145" s="221" t="s">
        <v>181</v>
      </c>
      <c r="H145" s="222">
        <v>522</v>
      </c>
      <c r="I145" s="223"/>
      <c r="J145" s="222">
        <f>ROUND(I145*H145,2)</f>
        <v>0</v>
      </c>
      <c r="K145" s="220" t="s">
        <v>131</v>
      </c>
      <c r="L145" s="44"/>
      <c r="M145" s="224" t="s">
        <v>1</v>
      </c>
      <c r="N145" s="225" t="s">
        <v>40</v>
      </c>
      <c r="O145" s="91"/>
      <c r="P145" s="226">
        <f>O145*H145</f>
        <v>0</v>
      </c>
      <c r="Q145" s="226">
        <v>0.0010200000000000001</v>
      </c>
      <c r="R145" s="226">
        <f>Q145*H145</f>
        <v>0.53244000000000002</v>
      </c>
      <c r="S145" s="226">
        <v>0</v>
      </c>
      <c r="T145" s="22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8" t="s">
        <v>132</v>
      </c>
      <c r="AT145" s="228" t="s">
        <v>127</v>
      </c>
      <c r="AU145" s="228" t="s">
        <v>85</v>
      </c>
      <c r="AY145" s="17" t="s">
        <v>125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7" t="s">
        <v>83</v>
      </c>
      <c r="BK145" s="229">
        <f>ROUND(I145*H145,2)</f>
        <v>0</v>
      </c>
      <c r="BL145" s="17" t="s">
        <v>132</v>
      </c>
      <c r="BM145" s="228" t="s">
        <v>267</v>
      </c>
    </row>
    <row r="146" s="13" customFormat="1">
      <c r="A146" s="13"/>
      <c r="B146" s="235"/>
      <c r="C146" s="236"/>
      <c r="D146" s="230" t="s">
        <v>136</v>
      </c>
      <c r="E146" s="237" t="s">
        <v>1</v>
      </c>
      <c r="F146" s="238" t="s">
        <v>268</v>
      </c>
      <c r="G146" s="236"/>
      <c r="H146" s="237" t="s">
        <v>1</v>
      </c>
      <c r="I146" s="239"/>
      <c r="J146" s="236"/>
      <c r="K146" s="236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136</v>
      </c>
      <c r="AU146" s="244" t="s">
        <v>85</v>
      </c>
      <c r="AV146" s="13" t="s">
        <v>83</v>
      </c>
      <c r="AW146" s="13" t="s">
        <v>31</v>
      </c>
      <c r="AX146" s="13" t="s">
        <v>75</v>
      </c>
      <c r="AY146" s="244" t="s">
        <v>125</v>
      </c>
    </row>
    <row r="147" s="13" customFormat="1">
      <c r="A147" s="13"/>
      <c r="B147" s="235"/>
      <c r="C147" s="236"/>
      <c r="D147" s="230" t="s">
        <v>136</v>
      </c>
      <c r="E147" s="237" t="s">
        <v>1</v>
      </c>
      <c r="F147" s="238" t="s">
        <v>269</v>
      </c>
      <c r="G147" s="236"/>
      <c r="H147" s="237" t="s">
        <v>1</v>
      </c>
      <c r="I147" s="239"/>
      <c r="J147" s="236"/>
      <c r="K147" s="236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136</v>
      </c>
      <c r="AU147" s="244" t="s">
        <v>85</v>
      </c>
      <c r="AV147" s="13" t="s">
        <v>83</v>
      </c>
      <c r="AW147" s="13" t="s">
        <v>31</v>
      </c>
      <c r="AX147" s="13" t="s">
        <v>75</v>
      </c>
      <c r="AY147" s="244" t="s">
        <v>125</v>
      </c>
    </row>
    <row r="148" s="14" customFormat="1">
      <c r="A148" s="14"/>
      <c r="B148" s="245"/>
      <c r="C148" s="246"/>
      <c r="D148" s="230" t="s">
        <v>136</v>
      </c>
      <c r="E148" s="247" t="s">
        <v>1</v>
      </c>
      <c r="F148" s="248" t="s">
        <v>270</v>
      </c>
      <c r="G148" s="246"/>
      <c r="H148" s="249">
        <v>424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136</v>
      </c>
      <c r="AU148" s="255" t="s">
        <v>85</v>
      </c>
      <c r="AV148" s="14" t="s">
        <v>85</v>
      </c>
      <c r="AW148" s="14" t="s">
        <v>31</v>
      </c>
      <c r="AX148" s="14" t="s">
        <v>75</v>
      </c>
      <c r="AY148" s="255" t="s">
        <v>125</v>
      </c>
    </row>
    <row r="149" s="13" customFormat="1">
      <c r="A149" s="13"/>
      <c r="B149" s="235"/>
      <c r="C149" s="236"/>
      <c r="D149" s="230" t="s">
        <v>136</v>
      </c>
      <c r="E149" s="237" t="s">
        <v>1</v>
      </c>
      <c r="F149" s="238" t="s">
        <v>271</v>
      </c>
      <c r="G149" s="236"/>
      <c r="H149" s="237" t="s">
        <v>1</v>
      </c>
      <c r="I149" s="239"/>
      <c r="J149" s="236"/>
      <c r="K149" s="236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136</v>
      </c>
      <c r="AU149" s="244" t="s">
        <v>85</v>
      </c>
      <c r="AV149" s="13" t="s">
        <v>83</v>
      </c>
      <c r="AW149" s="13" t="s">
        <v>31</v>
      </c>
      <c r="AX149" s="13" t="s">
        <v>75</v>
      </c>
      <c r="AY149" s="244" t="s">
        <v>125</v>
      </c>
    </row>
    <row r="150" s="13" customFormat="1">
      <c r="A150" s="13"/>
      <c r="B150" s="235"/>
      <c r="C150" s="236"/>
      <c r="D150" s="230" t="s">
        <v>136</v>
      </c>
      <c r="E150" s="237" t="s">
        <v>1</v>
      </c>
      <c r="F150" s="238" t="s">
        <v>272</v>
      </c>
      <c r="G150" s="236"/>
      <c r="H150" s="237" t="s">
        <v>1</v>
      </c>
      <c r="I150" s="239"/>
      <c r="J150" s="236"/>
      <c r="K150" s="236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136</v>
      </c>
      <c r="AU150" s="244" t="s">
        <v>85</v>
      </c>
      <c r="AV150" s="13" t="s">
        <v>83</v>
      </c>
      <c r="AW150" s="13" t="s">
        <v>31</v>
      </c>
      <c r="AX150" s="13" t="s">
        <v>75</v>
      </c>
      <c r="AY150" s="244" t="s">
        <v>125</v>
      </c>
    </row>
    <row r="151" s="14" customFormat="1">
      <c r="A151" s="14"/>
      <c r="B151" s="245"/>
      <c r="C151" s="246"/>
      <c r="D151" s="230" t="s">
        <v>136</v>
      </c>
      <c r="E151" s="247" t="s">
        <v>1</v>
      </c>
      <c r="F151" s="248" t="s">
        <v>273</v>
      </c>
      <c r="G151" s="246"/>
      <c r="H151" s="249">
        <v>98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136</v>
      </c>
      <c r="AU151" s="255" t="s">
        <v>85</v>
      </c>
      <c r="AV151" s="14" t="s">
        <v>85</v>
      </c>
      <c r="AW151" s="14" t="s">
        <v>31</v>
      </c>
      <c r="AX151" s="14" t="s">
        <v>75</v>
      </c>
      <c r="AY151" s="255" t="s">
        <v>125</v>
      </c>
    </row>
    <row r="152" s="15" customFormat="1">
      <c r="A152" s="15"/>
      <c r="B152" s="256"/>
      <c r="C152" s="257"/>
      <c r="D152" s="230" t="s">
        <v>136</v>
      </c>
      <c r="E152" s="258" t="s">
        <v>1</v>
      </c>
      <c r="F152" s="259" t="s">
        <v>141</v>
      </c>
      <c r="G152" s="257"/>
      <c r="H152" s="260">
        <v>522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136</v>
      </c>
      <c r="AU152" s="266" t="s">
        <v>85</v>
      </c>
      <c r="AV152" s="15" t="s">
        <v>132</v>
      </c>
      <c r="AW152" s="15" t="s">
        <v>31</v>
      </c>
      <c r="AX152" s="15" t="s">
        <v>83</v>
      </c>
      <c r="AY152" s="266" t="s">
        <v>125</v>
      </c>
    </row>
    <row r="153" s="2" customFormat="1" ht="21.75" customHeight="1">
      <c r="A153" s="38"/>
      <c r="B153" s="39"/>
      <c r="C153" s="267" t="s">
        <v>160</v>
      </c>
      <c r="D153" s="267" t="s">
        <v>171</v>
      </c>
      <c r="E153" s="268" t="s">
        <v>274</v>
      </c>
      <c r="F153" s="269" t="s">
        <v>275</v>
      </c>
      <c r="G153" s="270" t="s">
        <v>157</v>
      </c>
      <c r="H153" s="271">
        <v>15.720000000000001</v>
      </c>
      <c r="I153" s="272"/>
      <c r="J153" s="271">
        <f>ROUND(I153*H153,2)</f>
        <v>0</v>
      </c>
      <c r="K153" s="269" t="s">
        <v>131</v>
      </c>
      <c r="L153" s="273"/>
      <c r="M153" s="274" t="s">
        <v>1</v>
      </c>
      <c r="N153" s="275" t="s">
        <v>40</v>
      </c>
      <c r="O153" s="91"/>
      <c r="P153" s="226">
        <f>O153*H153</f>
        <v>0</v>
      </c>
      <c r="Q153" s="226">
        <v>1</v>
      </c>
      <c r="R153" s="226">
        <f>Q153*H153</f>
        <v>15.720000000000001</v>
      </c>
      <c r="S153" s="226">
        <v>0</v>
      </c>
      <c r="T153" s="22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8" t="s">
        <v>174</v>
      </c>
      <c r="AT153" s="228" t="s">
        <v>171</v>
      </c>
      <c r="AU153" s="228" t="s">
        <v>85</v>
      </c>
      <c r="AY153" s="17" t="s">
        <v>125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7" t="s">
        <v>83</v>
      </c>
      <c r="BK153" s="229">
        <f>ROUND(I153*H153,2)</f>
        <v>0</v>
      </c>
      <c r="BL153" s="17" t="s">
        <v>132</v>
      </c>
      <c r="BM153" s="228" t="s">
        <v>276</v>
      </c>
    </row>
    <row r="154" s="13" customFormat="1">
      <c r="A154" s="13"/>
      <c r="B154" s="235"/>
      <c r="C154" s="236"/>
      <c r="D154" s="230" t="s">
        <v>136</v>
      </c>
      <c r="E154" s="237" t="s">
        <v>1</v>
      </c>
      <c r="F154" s="238" t="s">
        <v>268</v>
      </c>
      <c r="G154" s="236"/>
      <c r="H154" s="237" t="s">
        <v>1</v>
      </c>
      <c r="I154" s="239"/>
      <c r="J154" s="236"/>
      <c r="K154" s="236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136</v>
      </c>
      <c r="AU154" s="244" t="s">
        <v>85</v>
      </c>
      <c r="AV154" s="13" t="s">
        <v>83</v>
      </c>
      <c r="AW154" s="13" t="s">
        <v>31</v>
      </c>
      <c r="AX154" s="13" t="s">
        <v>75</v>
      </c>
      <c r="AY154" s="244" t="s">
        <v>125</v>
      </c>
    </row>
    <row r="155" s="13" customFormat="1">
      <c r="A155" s="13"/>
      <c r="B155" s="235"/>
      <c r="C155" s="236"/>
      <c r="D155" s="230" t="s">
        <v>136</v>
      </c>
      <c r="E155" s="237" t="s">
        <v>1</v>
      </c>
      <c r="F155" s="238" t="s">
        <v>269</v>
      </c>
      <c r="G155" s="236"/>
      <c r="H155" s="237" t="s">
        <v>1</v>
      </c>
      <c r="I155" s="239"/>
      <c r="J155" s="236"/>
      <c r="K155" s="236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136</v>
      </c>
      <c r="AU155" s="244" t="s">
        <v>85</v>
      </c>
      <c r="AV155" s="13" t="s">
        <v>83</v>
      </c>
      <c r="AW155" s="13" t="s">
        <v>31</v>
      </c>
      <c r="AX155" s="13" t="s">
        <v>75</v>
      </c>
      <c r="AY155" s="244" t="s">
        <v>125</v>
      </c>
    </row>
    <row r="156" s="13" customFormat="1">
      <c r="A156" s="13"/>
      <c r="B156" s="235"/>
      <c r="C156" s="236"/>
      <c r="D156" s="230" t="s">
        <v>136</v>
      </c>
      <c r="E156" s="237" t="s">
        <v>1</v>
      </c>
      <c r="F156" s="238" t="s">
        <v>277</v>
      </c>
      <c r="G156" s="236"/>
      <c r="H156" s="237" t="s">
        <v>1</v>
      </c>
      <c r="I156" s="239"/>
      <c r="J156" s="236"/>
      <c r="K156" s="236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136</v>
      </c>
      <c r="AU156" s="244" t="s">
        <v>85</v>
      </c>
      <c r="AV156" s="13" t="s">
        <v>83</v>
      </c>
      <c r="AW156" s="13" t="s">
        <v>31</v>
      </c>
      <c r="AX156" s="13" t="s">
        <v>75</v>
      </c>
      <c r="AY156" s="244" t="s">
        <v>125</v>
      </c>
    </row>
    <row r="157" s="14" customFormat="1">
      <c r="A157" s="14"/>
      <c r="B157" s="245"/>
      <c r="C157" s="246"/>
      <c r="D157" s="230" t="s">
        <v>136</v>
      </c>
      <c r="E157" s="247" t="s">
        <v>1</v>
      </c>
      <c r="F157" s="248" t="s">
        <v>278</v>
      </c>
      <c r="G157" s="246"/>
      <c r="H157" s="249">
        <v>15.720000000000001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136</v>
      </c>
      <c r="AU157" s="255" t="s">
        <v>85</v>
      </c>
      <c r="AV157" s="14" t="s">
        <v>85</v>
      </c>
      <c r="AW157" s="14" t="s">
        <v>31</v>
      </c>
      <c r="AX157" s="14" t="s">
        <v>83</v>
      </c>
      <c r="AY157" s="255" t="s">
        <v>125</v>
      </c>
    </row>
    <row r="158" s="13" customFormat="1">
      <c r="A158" s="13"/>
      <c r="B158" s="235"/>
      <c r="C158" s="236"/>
      <c r="D158" s="230" t="s">
        <v>136</v>
      </c>
      <c r="E158" s="237" t="s">
        <v>1</v>
      </c>
      <c r="F158" s="238" t="s">
        <v>279</v>
      </c>
      <c r="G158" s="236"/>
      <c r="H158" s="237" t="s">
        <v>1</v>
      </c>
      <c r="I158" s="239"/>
      <c r="J158" s="236"/>
      <c r="K158" s="236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136</v>
      </c>
      <c r="AU158" s="244" t="s">
        <v>85</v>
      </c>
      <c r="AV158" s="13" t="s">
        <v>83</v>
      </c>
      <c r="AW158" s="13" t="s">
        <v>31</v>
      </c>
      <c r="AX158" s="13" t="s">
        <v>75</v>
      </c>
      <c r="AY158" s="244" t="s">
        <v>125</v>
      </c>
    </row>
    <row r="159" s="2" customFormat="1" ht="24.15" customHeight="1">
      <c r="A159" s="38"/>
      <c r="B159" s="39"/>
      <c r="C159" s="267" t="s">
        <v>170</v>
      </c>
      <c r="D159" s="267" t="s">
        <v>171</v>
      </c>
      <c r="E159" s="268" t="s">
        <v>280</v>
      </c>
      <c r="F159" s="269" t="s">
        <v>281</v>
      </c>
      <c r="G159" s="270" t="s">
        <v>181</v>
      </c>
      <c r="H159" s="271">
        <v>108</v>
      </c>
      <c r="I159" s="272"/>
      <c r="J159" s="271">
        <f>ROUND(I159*H159,2)</f>
        <v>0</v>
      </c>
      <c r="K159" s="269" t="s">
        <v>1</v>
      </c>
      <c r="L159" s="273"/>
      <c r="M159" s="274" t="s">
        <v>1</v>
      </c>
      <c r="N159" s="275" t="s">
        <v>40</v>
      </c>
      <c r="O159" s="91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8" t="s">
        <v>174</v>
      </c>
      <c r="AT159" s="228" t="s">
        <v>171</v>
      </c>
      <c r="AU159" s="228" t="s">
        <v>85</v>
      </c>
      <c r="AY159" s="17" t="s">
        <v>125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7" t="s">
        <v>83</v>
      </c>
      <c r="BK159" s="229">
        <f>ROUND(I159*H159,2)</f>
        <v>0</v>
      </c>
      <c r="BL159" s="17" t="s">
        <v>132</v>
      </c>
      <c r="BM159" s="228" t="s">
        <v>282</v>
      </c>
    </row>
    <row r="160" s="13" customFormat="1">
      <c r="A160" s="13"/>
      <c r="B160" s="235"/>
      <c r="C160" s="236"/>
      <c r="D160" s="230" t="s">
        <v>136</v>
      </c>
      <c r="E160" s="237" t="s">
        <v>1</v>
      </c>
      <c r="F160" s="238" t="s">
        <v>283</v>
      </c>
      <c r="G160" s="236"/>
      <c r="H160" s="237" t="s">
        <v>1</v>
      </c>
      <c r="I160" s="239"/>
      <c r="J160" s="236"/>
      <c r="K160" s="236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136</v>
      </c>
      <c r="AU160" s="244" t="s">
        <v>85</v>
      </c>
      <c r="AV160" s="13" t="s">
        <v>83</v>
      </c>
      <c r="AW160" s="13" t="s">
        <v>31</v>
      </c>
      <c r="AX160" s="13" t="s">
        <v>75</v>
      </c>
      <c r="AY160" s="244" t="s">
        <v>125</v>
      </c>
    </row>
    <row r="161" s="14" customFormat="1">
      <c r="A161" s="14"/>
      <c r="B161" s="245"/>
      <c r="C161" s="246"/>
      <c r="D161" s="230" t="s">
        <v>136</v>
      </c>
      <c r="E161" s="247" t="s">
        <v>1</v>
      </c>
      <c r="F161" s="248" t="s">
        <v>284</v>
      </c>
      <c r="G161" s="246"/>
      <c r="H161" s="249">
        <v>108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136</v>
      </c>
      <c r="AU161" s="255" t="s">
        <v>85</v>
      </c>
      <c r="AV161" s="14" t="s">
        <v>85</v>
      </c>
      <c r="AW161" s="14" t="s">
        <v>31</v>
      </c>
      <c r="AX161" s="14" t="s">
        <v>83</v>
      </c>
      <c r="AY161" s="255" t="s">
        <v>125</v>
      </c>
    </row>
    <row r="162" s="13" customFormat="1">
      <c r="A162" s="13"/>
      <c r="B162" s="235"/>
      <c r="C162" s="236"/>
      <c r="D162" s="230" t="s">
        <v>136</v>
      </c>
      <c r="E162" s="237" t="s">
        <v>1</v>
      </c>
      <c r="F162" s="238" t="s">
        <v>279</v>
      </c>
      <c r="G162" s="236"/>
      <c r="H162" s="237" t="s">
        <v>1</v>
      </c>
      <c r="I162" s="239"/>
      <c r="J162" s="236"/>
      <c r="K162" s="236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136</v>
      </c>
      <c r="AU162" s="244" t="s">
        <v>85</v>
      </c>
      <c r="AV162" s="13" t="s">
        <v>83</v>
      </c>
      <c r="AW162" s="13" t="s">
        <v>31</v>
      </c>
      <c r="AX162" s="13" t="s">
        <v>75</v>
      </c>
      <c r="AY162" s="244" t="s">
        <v>125</v>
      </c>
    </row>
    <row r="163" s="2" customFormat="1" ht="24.15" customHeight="1">
      <c r="A163" s="38"/>
      <c r="B163" s="39"/>
      <c r="C163" s="218" t="s">
        <v>174</v>
      </c>
      <c r="D163" s="218" t="s">
        <v>127</v>
      </c>
      <c r="E163" s="219" t="s">
        <v>285</v>
      </c>
      <c r="F163" s="220" t="s">
        <v>286</v>
      </c>
      <c r="G163" s="221" t="s">
        <v>181</v>
      </c>
      <c r="H163" s="222">
        <v>27</v>
      </c>
      <c r="I163" s="223"/>
      <c r="J163" s="222">
        <f>ROUND(I163*H163,2)</f>
        <v>0</v>
      </c>
      <c r="K163" s="220" t="s">
        <v>131</v>
      </c>
      <c r="L163" s="44"/>
      <c r="M163" s="224" t="s">
        <v>1</v>
      </c>
      <c r="N163" s="225" t="s">
        <v>40</v>
      </c>
      <c r="O163" s="91"/>
      <c r="P163" s="226">
        <f>O163*H163</f>
        <v>0</v>
      </c>
      <c r="Q163" s="226">
        <v>0.15478</v>
      </c>
      <c r="R163" s="226">
        <f>Q163*H163</f>
        <v>4.1790599999999998</v>
      </c>
      <c r="S163" s="226">
        <v>0</v>
      </c>
      <c r="T163" s="22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8" t="s">
        <v>132</v>
      </c>
      <c r="AT163" s="228" t="s">
        <v>127</v>
      </c>
      <c r="AU163" s="228" t="s">
        <v>85</v>
      </c>
      <c r="AY163" s="17" t="s">
        <v>125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7" t="s">
        <v>83</v>
      </c>
      <c r="BK163" s="229">
        <f>ROUND(I163*H163,2)</f>
        <v>0</v>
      </c>
      <c r="BL163" s="17" t="s">
        <v>132</v>
      </c>
      <c r="BM163" s="228" t="s">
        <v>287</v>
      </c>
    </row>
    <row r="164" s="2" customFormat="1">
      <c r="A164" s="38"/>
      <c r="B164" s="39"/>
      <c r="C164" s="40"/>
      <c r="D164" s="230" t="s">
        <v>134</v>
      </c>
      <c r="E164" s="40"/>
      <c r="F164" s="231" t="s">
        <v>288</v>
      </c>
      <c r="G164" s="40"/>
      <c r="H164" s="40"/>
      <c r="I164" s="232"/>
      <c r="J164" s="40"/>
      <c r="K164" s="40"/>
      <c r="L164" s="44"/>
      <c r="M164" s="233"/>
      <c r="N164" s="234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134</v>
      </c>
      <c r="AU164" s="17" t="s">
        <v>85</v>
      </c>
    </row>
    <row r="165" s="14" customFormat="1">
      <c r="A165" s="14"/>
      <c r="B165" s="245"/>
      <c r="C165" s="246"/>
      <c r="D165" s="230" t="s">
        <v>136</v>
      </c>
      <c r="E165" s="247" t="s">
        <v>1</v>
      </c>
      <c r="F165" s="248" t="s">
        <v>289</v>
      </c>
      <c r="G165" s="246"/>
      <c r="H165" s="249">
        <v>27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136</v>
      </c>
      <c r="AU165" s="255" t="s">
        <v>85</v>
      </c>
      <c r="AV165" s="14" t="s">
        <v>85</v>
      </c>
      <c r="AW165" s="14" t="s">
        <v>31</v>
      </c>
      <c r="AX165" s="14" t="s">
        <v>83</v>
      </c>
      <c r="AY165" s="255" t="s">
        <v>125</v>
      </c>
    </row>
    <row r="166" s="12" customFormat="1" ht="22.8" customHeight="1">
      <c r="A166" s="12"/>
      <c r="B166" s="202"/>
      <c r="C166" s="203"/>
      <c r="D166" s="204" t="s">
        <v>74</v>
      </c>
      <c r="E166" s="216" t="s">
        <v>85</v>
      </c>
      <c r="F166" s="216" t="s">
        <v>290</v>
      </c>
      <c r="G166" s="203"/>
      <c r="H166" s="203"/>
      <c r="I166" s="206"/>
      <c r="J166" s="217">
        <f>BK166</f>
        <v>0</v>
      </c>
      <c r="K166" s="203"/>
      <c r="L166" s="208"/>
      <c r="M166" s="209"/>
      <c r="N166" s="210"/>
      <c r="O166" s="210"/>
      <c r="P166" s="211">
        <f>SUM(P167:P169)</f>
        <v>0</v>
      </c>
      <c r="Q166" s="210"/>
      <c r="R166" s="211">
        <f>SUM(R167:R169)</f>
        <v>33.030000000000001</v>
      </c>
      <c r="S166" s="210"/>
      <c r="T166" s="212">
        <f>SUM(T167:T169)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3" t="s">
        <v>83</v>
      </c>
      <c r="AT166" s="214" t="s">
        <v>74</v>
      </c>
      <c r="AU166" s="214" t="s">
        <v>83</v>
      </c>
      <c r="AY166" s="213" t="s">
        <v>125</v>
      </c>
      <c r="BK166" s="215">
        <f>SUM(BK167:BK169)</f>
        <v>0</v>
      </c>
    </row>
    <row r="167" s="2" customFormat="1" ht="37.8" customHeight="1">
      <c r="A167" s="38"/>
      <c r="B167" s="39"/>
      <c r="C167" s="218" t="s">
        <v>186</v>
      </c>
      <c r="D167" s="218" t="s">
        <v>127</v>
      </c>
      <c r="E167" s="219" t="s">
        <v>291</v>
      </c>
      <c r="F167" s="220" t="s">
        <v>292</v>
      </c>
      <c r="G167" s="221" t="s">
        <v>181</v>
      </c>
      <c r="H167" s="222">
        <v>367</v>
      </c>
      <c r="I167" s="223"/>
      <c r="J167" s="222">
        <f>ROUND(I167*H167,2)</f>
        <v>0</v>
      </c>
      <c r="K167" s="220" t="s">
        <v>1</v>
      </c>
      <c r="L167" s="44"/>
      <c r="M167" s="224" t="s">
        <v>1</v>
      </c>
      <c r="N167" s="225" t="s">
        <v>40</v>
      </c>
      <c r="O167" s="91"/>
      <c r="P167" s="226">
        <f>O167*H167</f>
        <v>0</v>
      </c>
      <c r="Q167" s="226">
        <v>0.089999999999999997</v>
      </c>
      <c r="R167" s="226">
        <f>Q167*H167</f>
        <v>33.030000000000001</v>
      </c>
      <c r="S167" s="226">
        <v>0</v>
      </c>
      <c r="T167" s="22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8" t="s">
        <v>132</v>
      </c>
      <c r="AT167" s="228" t="s">
        <v>127</v>
      </c>
      <c r="AU167" s="228" t="s">
        <v>85</v>
      </c>
      <c r="AY167" s="17" t="s">
        <v>125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7" t="s">
        <v>83</v>
      </c>
      <c r="BK167" s="229">
        <f>ROUND(I167*H167,2)</f>
        <v>0</v>
      </c>
      <c r="BL167" s="17" t="s">
        <v>132</v>
      </c>
      <c r="BM167" s="228" t="s">
        <v>293</v>
      </c>
    </row>
    <row r="168" s="13" customFormat="1">
      <c r="A168" s="13"/>
      <c r="B168" s="235"/>
      <c r="C168" s="236"/>
      <c r="D168" s="230" t="s">
        <v>136</v>
      </c>
      <c r="E168" s="237" t="s">
        <v>1</v>
      </c>
      <c r="F168" s="238" t="s">
        <v>269</v>
      </c>
      <c r="G168" s="236"/>
      <c r="H168" s="237" t="s">
        <v>1</v>
      </c>
      <c r="I168" s="239"/>
      <c r="J168" s="236"/>
      <c r="K168" s="236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136</v>
      </c>
      <c r="AU168" s="244" t="s">
        <v>85</v>
      </c>
      <c r="AV168" s="13" t="s">
        <v>83</v>
      </c>
      <c r="AW168" s="13" t="s">
        <v>31</v>
      </c>
      <c r="AX168" s="13" t="s">
        <v>75</v>
      </c>
      <c r="AY168" s="244" t="s">
        <v>125</v>
      </c>
    </row>
    <row r="169" s="14" customFormat="1">
      <c r="A169" s="14"/>
      <c r="B169" s="245"/>
      <c r="C169" s="246"/>
      <c r="D169" s="230" t="s">
        <v>136</v>
      </c>
      <c r="E169" s="247" t="s">
        <v>1</v>
      </c>
      <c r="F169" s="248" t="s">
        <v>294</v>
      </c>
      <c r="G169" s="246"/>
      <c r="H169" s="249">
        <v>367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136</v>
      </c>
      <c r="AU169" s="255" t="s">
        <v>85</v>
      </c>
      <c r="AV169" s="14" t="s">
        <v>85</v>
      </c>
      <c r="AW169" s="14" t="s">
        <v>31</v>
      </c>
      <c r="AX169" s="14" t="s">
        <v>83</v>
      </c>
      <c r="AY169" s="255" t="s">
        <v>125</v>
      </c>
    </row>
    <row r="170" s="12" customFormat="1" ht="22.8" customHeight="1">
      <c r="A170" s="12"/>
      <c r="B170" s="202"/>
      <c r="C170" s="203"/>
      <c r="D170" s="204" t="s">
        <v>74</v>
      </c>
      <c r="E170" s="216" t="s">
        <v>295</v>
      </c>
      <c r="F170" s="216" t="s">
        <v>296</v>
      </c>
      <c r="G170" s="203"/>
      <c r="H170" s="203"/>
      <c r="I170" s="206"/>
      <c r="J170" s="217">
        <f>BK170</f>
        <v>0</v>
      </c>
      <c r="K170" s="203"/>
      <c r="L170" s="208"/>
      <c r="M170" s="209"/>
      <c r="N170" s="210"/>
      <c r="O170" s="210"/>
      <c r="P170" s="211">
        <f>SUM(P171:P186)</f>
        <v>0</v>
      </c>
      <c r="Q170" s="210"/>
      <c r="R170" s="211">
        <f>SUM(R171:R186)</f>
        <v>0.19245999999999999</v>
      </c>
      <c r="S170" s="210"/>
      <c r="T170" s="212">
        <f>SUM(T171:T186)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3" t="s">
        <v>83</v>
      </c>
      <c r="AT170" s="214" t="s">
        <v>74</v>
      </c>
      <c r="AU170" s="214" t="s">
        <v>83</v>
      </c>
      <c r="AY170" s="213" t="s">
        <v>125</v>
      </c>
      <c r="BK170" s="215">
        <f>SUM(BK171:BK186)</f>
        <v>0</v>
      </c>
    </row>
    <row r="171" s="2" customFormat="1" ht="33" customHeight="1">
      <c r="A171" s="38"/>
      <c r="B171" s="39"/>
      <c r="C171" s="218" t="s">
        <v>193</v>
      </c>
      <c r="D171" s="218" t="s">
        <v>127</v>
      </c>
      <c r="E171" s="219" t="s">
        <v>297</v>
      </c>
      <c r="F171" s="220" t="s">
        <v>298</v>
      </c>
      <c r="G171" s="221" t="s">
        <v>181</v>
      </c>
      <c r="H171" s="222">
        <v>98</v>
      </c>
      <c r="I171" s="223"/>
      <c r="J171" s="222">
        <f>ROUND(I171*H171,2)</f>
        <v>0</v>
      </c>
      <c r="K171" s="220" t="s">
        <v>131</v>
      </c>
      <c r="L171" s="44"/>
      <c r="M171" s="224" t="s">
        <v>1</v>
      </c>
      <c r="N171" s="225" t="s">
        <v>40</v>
      </c>
      <c r="O171" s="91"/>
      <c r="P171" s="226">
        <f>O171*H171</f>
        <v>0</v>
      </c>
      <c r="Q171" s="226">
        <v>0.00019000000000000001</v>
      </c>
      <c r="R171" s="226">
        <f>Q171*H171</f>
        <v>0.018620000000000001</v>
      </c>
      <c r="S171" s="226">
        <v>0</v>
      </c>
      <c r="T171" s="22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8" t="s">
        <v>132</v>
      </c>
      <c r="AT171" s="228" t="s">
        <v>127</v>
      </c>
      <c r="AU171" s="228" t="s">
        <v>85</v>
      </c>
      <c r="AY171" s="17" t="s">
        <v>125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7" t="s">
        <v>83</v>
      </c>
      <c r="BK171" s="229">
        <f>ROUND(I171*H171,2)</f>
        <v>0</v>
      </c>
      <c r="BL171" s="17" t="s">
        <v>132</v>
      </c>
      <c r="BM171" s="228" t="s">
        <v>299</v>
      </c>
    </row>
    <row r="172" s="2" customFormat="1">
      <c r="A172" s="38"/>
      <c r="B172" s="39"/>
      <c r="C172" s="40"/>
      <c r="D172" s="230" t="s">
        <v>134</v>
      </c>
      <c r="E172" s="40"/>
      <c r="F172" s="231" t="s">
        <v>300</v>
      </c>
      <c r="G172" s="40"/>
      <c r="H172" s="40"/>
      <c r="I172" s="232"/>
      <c r="J172" s="40"/>
      <c r="K172" s="40"/>
      <c r="L172" s="44"/>
      <c r="M172" s="233"/>
      <c r="N172" s="234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134</v>
      </c>
      <c r="AU172" s="17" t="s">
        <v>85</v>
      </c>
    </row>
    <row r="173" s="13" customFormat="1">
      <c r="A173" s="13"/>
      <c r="B173" s="235"/>
      <c r="C173" s="236"/>
      <c r="D173" s="230" t="s">
        <v>136</v>
      </c>
      <c r="E173" s="237" t="s">
        <v>1</v>
      </c>
      <c r="F173" s="238" t="s">
        <v>271</v>
      </c>
      <c r="G173" s="236"/>
      <c r="H173" s="237" t="s">
        <v>1</v>
      </c>
      <c r="I173" s="239"/>
      <c r="J173" s="236"/>
      <c r="K173" s="236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136</v>
      </c>
      <c r="AU173" s="244" t="s">
        <v>85</v>
      </c>
      <c r="AV173" s="13" t="s">
        <v>83</v>
      </c>
      <c r="AW173" s="13" t="s">
        <v>31</v>
      </c>
      <c r="AX173" s="13" t="s">
        <v>75</v>
      </c>
      <c r="AY173" s="244" t="s">
        <v>125</v>
      </c>
    </row>
    <row r="174" s="13" customFormat="1">
      <c r="A174" s="13"/>
      <c r="B174" s="235"/>
      <c r="C174" s="236"/>
      <c r="D174" s="230" t="s">
        <v>136</v>
      </c>
      <c r="E174" s="237" t="s">
        <v>1</v>
      </c>
      <c r="F174" s="238" t="s">
        <v>272</v>
      </c>
      <c r="G174" s="236"/>
      <c r="H174" s="237" t="s">
        <v>1</v>
      </c>
      <c r="I174" s="239"/>
      <c r="J174" s="236"/>
      <c r="K174" s="236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136</v>
      </c>
      <c r="AU174" s="244" t="s">
        <v>85</v>
      </c>
      <c r="AV174" s="13" t="s">
        <v>83</v>
      </c>
      <c r="AW174" s="13" t="s">
        <v>31</v>
      </c>
      <c r="AX174" s="13" t="s">
        <v>75</v>
      </c>
      <c r="AY174" s="244" t="s">
        <v>125</v>
      </c>
    </row>
    <row r="175" s="14" customFormat="1">
      <c r="A175" s="14"/>
      <c r="B175" s="245"/>
      <c r="C175" s="246"/>
      <c r="D175" s="230" t="s">
        <v>136</v>
      </c>
      <c r="E175" s="247" t="s">
        <v>1</v>
      </c>
      <c r="F175" s="248" t="s">
        <v>273</v>
      </c>
      <c r="G175" s="246"/>
      <c r="H175" s="249">
        <v>98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136</v>
      </c>
      <c r="AU175" s="255" t="s">
        <v>85</v>
      </c>
      <c r="AV175" s="14" t="s">
        <v>85</v>
      </c>
      <c r="AW175" s="14" t="s">
        <v>31</v>
      </c>
      <c r="AX175" s="14" t="s">
        <v>83</v>
      </c>
      <c r="AY175" s="255" t="s">
        <v>125</v>
      </c>
    </row>
    <row r="176" s="2" customFormat="1" ht="33" customHeight="1">
      <c r="A176" s="38"/>
      <c r="B176" s="39"/>
      <c r="C176" s="218" t="s">
        <v>198</v>
      </c>
      <c r="D176" s="218" t="s">
        <v>127</v>
      </c>
      <c r="E176" s="219" t="s">
        <v>301</v>
      </c>
      <c r="F176" s="220" t="s">
        <v>302</v>
      </c>
      <c r="G176" s="221" t="s">
        <v>181</v>
      </c>
      <c r="H176" s="222">
        <v>424</v>
      </c>
      <c r="I176" s="223"/>
      <c r="J176" s="222">
        <f>ROUND(I176*H176,2)</f>
        <v>0</v>
      </c>
      <c r="K176" s="220" t="s">
        <v>131</v>
      </c>
      <c r="L176" s="44"/>
      <c r="M176" s="224" t="s">
        <v>1</v>
      </c>
      <c r="N176" s="225" t="s">
        <v>40</v>
      </c>
      <c r="O176" s="91"/>
      <c r="P176" s="226">
        <f>O176*H176</f>
        <v>0</v>
      </c>
      <c r="Q176" s="226">
        <v>0.00040999999999999999</v>
      </c>
      <c r="R176" s="226">
        <f>Q176*H176</f>
        <v>0.17384</v>
      </c>
      <c r="S176" s="226">
        <v>0</v>
      </c>
      <c r="T176" s="22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8" t="s">
        <v>132</v>
      </c>
      <c r="AT176" s="228" t="s">
        <v>127</v>
      </c>
      <c r="AU176" s="228" t="s">
        <v>85</v>
      </c>
      <c r="AY176" s="17" t="s">
        <v>125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7" t="s">
        <v>83</v>
      </c>
      <c r="BK176" s="229">
        <f>ROUND(I176*H176,2)</f>
        <v>0</v>
      </c>
      <c r="BL176" s="17" t="s">
        <v>132</v>
      </c>
      <c r="BM176" s="228" t="s">
        <v>303</v>
      </c>
    </row>
    <row r="177" s="2" customFormat="1">
      <c r="A177" s="38"/>
      <c r="B177" s="39"/>
      <c r="C177" s="40"/>
      <c r="D177" s="230" t="s">
        <v>134</v>
      </c>
      <c r="E177" s="40"/>
      <c r="F177" s="231" t="s">
        <v>304</v>
      </c>
      <c r="G177" s="40"/>
      <c r="H177" s="40"/>
      <c r="I177" s="232"/>
      <c r="J177" s="40"/>
      <c r="K177" s="40"/>
      <c r="L177" s="44"/>
      <c r="M177" s="233"/>
      <c r="N177" s="234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134</v>
      </c>
      <c r="AU177" s="17" t="s">
        <v>85</v>
      </c>
    </row>
    <row r="178" s="13" customFormat="1">
      <c r="A178" s="13"/>
      <c r="B178" s="235"/>
      <c r="C178" s="236"/>
      <c r="D178" s="230" t="s">
        <v>136</v>
      </c>
      <c r="E178" s="237" t="s">
        <v>1</v>
      </c>
      <c r="F178" s="238" t="s">
        <v>268</v>
      </c>
      <c r="G178" s="236"/>
      <c r="H178" s="237" t="s">
        <v>1</v>
      </c>
      <c r="I178" s="239"/>
      <c r="J178" s="236"/>
      <c r="K178" s="236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136</v>
      </c>
      <c r="AU178" s="244" t="s">
        <v>85</v>
      </c>
      <c r="AV178" s="13" t="s">
        <v>83</v>
      </c>
      <c r="AW178" s="13" t="s">
        <v>31</v>
      </c>
      <c r="AX178" s="13" t="s">
        <v>75</v>
      </c>
      <c r="AY178" s="244" t="s">
        <v>125</v>
      </c>
    </row>
    <row r="179" s="13" customFormat="1">
      <c r="A179" s="13"/>
      <c r="B179" s="235"/>
      <c r="C179" s="236"/>
      <c r="D179" s="230" t="s">
        <v>136</v>
      </c>
      <c r="E179" s="237" t="s">
        <v>1</v>
      </c>
      <c r="F179" s="238" t="s">
        <v>269</v>
      </c>
      <c r="G179" s="236"/>
      <c r="H179" s="237" t="s">
        <v>1</v>
      </c>
      <c r="I179" s="239"/>
      <c r="J179" s="236"/>
      <c r="K179" s="236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136</v>
      </c>
      <c r="AU179" s="244" t="s">
        <v>85</v>
      </c>
      <c r="AV179" s="13" t="s">
        <v>83</v>
      </c>
      <c r="AW179" s="13" t="s">
        <v>31</v>
      </c>
      <c r="AX179" s="13" t="s">
        <v>75</v>
      </c>
      <c r="AY179" s="244" t="s">
        <v>125</v>
      </c>
    </row>
    <row r="180" s="14" customFormat="1">
      <c r="A180" s="14"/>
      <c r="B180" s="245"/>
      <c r="C180" s="246"/>
      <c r="D180" s="230" t="s">
        <v>136</v>
      </c>
      <c r="E180" s="247" t="s">
        <v>1</v>
      </c>
      <c r="F180" s="248" t="s">
        <v>270</v>
      </c>
      <c r="G180" s="246"/>
      <c r="H180" s="249">
        <v>424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136</v>
      </c>
      <c r="AU180" s="255" t="s">
        <v>85</v>
      </c>
      <c r="AV180" s="14" t="s">
        <v>85</v>
      </c>
      <c r="AW180" s="14" t="s">
        <v>31</v>
      </c>
      <c r="AX180" s="14" t="s">
        <v>83</v>
      </c>
      <c r="AY180" s="255" t="s">
        <v>125</v>
      </c>
    </row>
    <row r="181" s="2" customFormat="1" ht="24.15" customHeight="1">
      <c r="A181" s="38"/>
      <c r="B181" s="39"/>
      <c r="C181" s="218" t="s">
        <v>8</v>
      </c>
      <c r="D181" s="218" t="s">
        <v>127</v>
      </c>
      <c r="E181" s="219" t="s">
        <v>305</v>
      </c>
      <c r="F181" s="220" t="s">
        <v>306</v>
      </c>
      <c r="G181" s="221" t="s">
        <v>181</v>
      </c>
      <c r="H181" s="222">
        <v>212</v>
      </c>
      <c r="I181" s="223"/>
      <c r="J181" s="222">
        <f>ROUND(I181*H181,2)</f>
        <v>0</v>
      </c>
      <c r="K181" s="220" t="s">
        <v>131</v>
      </c>
      <c r="L181" s="44"/>
      <c r="M181" s="224" t="s">
        <v>1</v>
      </c>
      <c r="N181" s="225" t="s">
        <v>40</v>
      </c>
      <c r="O181" s="91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8" t="s">
        <v>132</v>
      </c>
      <c r="AT181" s="228" t="s">
        <v>127</v>
      </c>
      <c r="AU181" s="228" t="s">
        <v>85</v>
      </c>
      <c r="AY181" s="17" t="s">
        <v>125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7" t="s">
        <v>83</v>
      </c>
      <c r="BK181" s="229">
        <f>ROUND(I181*H181,2)</f>
        <v>0</v>
      </c>
      <c r="BL181" s="17" t="s">
        <v>132</v>
      </c>
      <c r="BM181" s="228" t="s">
        <v>307</v>
      </c>
    </row>
    <row r="182" s="13" customFormat="1">
      <c r="A182" s="13"/>
      <c r="B182" s="235"/>
      <c r="C182" s="236"/>
      <c r="D182" s="230" t="s">
        <v>136</v>
      </c>
      <c r="E182" s="237" t="s">
        <v>1</v>
      </c>
      <c r="F182" s="238" t="s">
        <v>308</v>
      </c>
      <c r="G182" s="236"/>
      <c r="H182" s="237" t="s">
        <v>1</v>
      </c>
      <c r="I182" s="239"/>
      <c r="J182" s="236"/>
      <c r="K182" s="236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136</v>
      </c>
      <c r="AU182" s="244" t="s">
        <v>85</v>
      </c>
      <c r="AV182" s="13" t="s">
        <v>83</v>
      </c>
      <c r="AW182" s="13" t="s">
        <v>31</v>
      </c>
      <c r="AX182" s="13" t="s">
        <v>75</v>
      </c>
      <c r="AY182" s="244" t="s">
        <v>125</v>
      </c>
    </row>
    <row r="183" s="13" customFormat="1">
      <c r="A183" s="13"/>
      <c r="B183" s="235"/>
      <c r="C183" s="236"/>
      <c r="D183" s="230" t="s">
        <v>136</v>
      </c>
      <c r="E183" s="237" t="s">
        <v>1</v>
      </c>
      <c r="F183" s="238" t="s">
        <v>269</v>
      </c>
      <c r="G183" s="236"/>
      <c r="H183" s="237" t="s">
        <v>1</v>
      </c>
      <c r="I183" s="239"/>
      <c r="J183" s="236"/>
      <c r="K183" s="236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136</v>
      </c>
      <c r="AU183" s="244" t="s">
        <v>85</v>
      </c>
      <c r="AV183" s="13" t="s">
        <v>83</v>
      </c>
      <c r="AW183" s="13" t="s">
        <v>31</v>
      </c>
      <c r="AX183" s="13" t="s">
        <v>75</v>
      </c>
      <c r="AY183" s="244" t="s">
        <v>125</v>
      </c>
    </row>
    <row r="184" s="14" customFormat="1">
      <c r="A184" s="14"/>
      <c r="B184" s="245"/>
      <c r="C184" s="246"/>
      <c r="D184" s="230" t="s">
        <v>136</v>
      </c>
      <c r="E184" s="247" t="s">
        <v>1</v>
      </c>
      <c r="F184" s="248" t="s">
        <v>309</v>
      </c>
      <c r="G184" s="246"/>
      <c r="H184" s="249">
        <v>212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136</v>
      </c>
      <c r="AU184" s="255" t="s">
        <v>85</v>
      </c>
      <c r="AV184" s="14" t="s">
        <v>85</v>
      </c>
      <c r="AW184" s="14" t="s">
        <v>31</v>
      </c>
      <c r="AX184" s="14" t="s">
        <v>83</v>
      </c>
      <c r="AY184" s="255" t="s">
        <v>125</v>
      </c>
    </row>
    <row r="185" s="2" customFormat="1" ht="16.5" customHeight="1">
      <c r="A185" s="38"/>
      <c r="B185" s="39"/>
      <c r="C185" s="218" t="s">
        <v>214</v>
      </c>
      <c r="D185" s="218" t="s">
        <v>127</v>
      </c>
      <c r="E185" s="219" t="s">
        <v>310</v>
      </c>
      <c r="F185" s="220" t="s">
        <v>311</v>
      </c>
      <c r="G185" s="221" t="s">
        <v>201</v>
      </c>
      <c r="H185" s="222">
        <v>71</v>
      </c>
      <c r="I185" s="223"/>
      <c r="J185" s="222">
        <f>ROUND(I185*H185,2)</f>
        <v>0</v>
      </c>
      <c r="K185" s="220" t="s">
        <v>1</v>
      </c>
      <c r="L185" s="44"/>
      <c r="M185" s="224" t="s">
        <v>1</v>
      </c>
      <c r="N185" s="225" t="s">
        <v>40</v>
      </c>
      <c r="O185" s="91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8" t="s">
        <v>132</v>
      </c>
      <c r="AT185" s="228" t="s">
        <v>127</v>
      </c>
      <c r="AU185" s="228" t="s">
        <v>85</v>
      </c>
      <c r="AY185" s="17" t="s">
        <v>125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7" t="s">
        <v>83</v>
      </c>
      <c r="BK185" s="229">
        <f>ROUND(I185*H185,2)</f>
        <v>0</v>
      </c>
      <c r="BL185" s="17" t="s">
        <v>132</v>
      </c>
      <c r="BM185" s="228" t="s">
        <v>312</v>
      </c>
    </row>
    <row r="186" s="14" customFormat="1">
      <c r="A186" s="14"/>
      <c r="B186" s="245"/>
      <c r="C186" s="246"/>
      <c r="D186" s="230" t="s">
        <v>136</v>
      </c>
      <c r="E186" s="247" t="s">
        <v>1</v>
      </c>
      <c r="F186" s="248" t="s">
        <v>313</v>
      </c>
      <c r="G186" s="246"/>
      <c r="H186" s="249">
        <v>71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136</v>
      </c>
      <c r="AU186" s="255" t="s">
        <v>85</v>
      </c>
      <c r="AV186" s="14" t="s">
        <v>85</v>
      </c>
      <c r="AW186" s="14" t="s">
        <v>31</v>
      </c>
      <c r="AX186" s="14" t="s">
        <v>83</v>
      </c>
      <c r="AY186" s="255" t="s">
        <v>125</v>
      </c>
    </row>
    <row r="187" s="12" customFormat="1" ht="22.8" customHeight="1">
      <c r="A187" s="12"/>
      <c r="B187" s="202"/>
      <c r="C187" s="203"/>
      <c r="D187" s="204" t="s">
        <v>74</v>
      </c>
      <c r="E187" s="216" t="s">
        <v>314</v>
      </c>
      <c r="F187" s="216" t="s">
        <v>315</v>
      </c>
      <c r="G187" s="203"/>
      <c r="H187" s="203"/>
      <c r="I187" s="206"/>
      <c r="J187" s="217">
        <f>BK187</f>
        <v>0</v>
      </c>
      <c r="K187" s="203"/>
      <c r="L187" s="208"/>
      <c r="M187" s="209"/>
      <c r="N187" s="210"/>
      <c r="O187" s="210"/>
      <c r="P187" s="211">
        <f>SUM(P188:P193)</f>
        <v>0</v>
      </c>
      <c r="Q187" s="210"/>
      <c r="R187" s="211">
        <f>SUM(R188:R193)</f>
        <v>0.0020999999999999999</v>
      </c>
      <c r="S187" s="210"/>
      <c r="T187" s="212">
        <f>SUM(T188:T193)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3" t="s">
        <v>83</v>
      </c>
      <c r="AT187" s="214" t="s">
        <v>74</v>
      </c>
      <c r="AU187" s="214" t="s">
        <v>83</v>
      </c>
      <c r="AY187" s="213" t="s">
        <v>125</v>
      </c>
      <c r="BK187" s="215">
        <f>SUM(BK188:BK193)</f>
        <v>0</v>
      </c>
    </row>
    <row r="188" s="2" customFormat="1" ht="24.15" customHeight="1">
      <c r="A188" s="38"/>
      <c r="B188" s="39"/>
      <c r="C188" s="218" t="s">
        <v>225</v>
      </c>
      <c r="D188" s="218" t="s">
        <v>127</v>
      </c>
      <c r="E188" s="219" t="s">
        <v>316</v>
      </c>
      <c r="F188" s="220" t="s">
        <v>317</v>
      </c>
      <c r="G188" s="221" t="s">
        <v>201</v>
      </c>
      <c r="H188" s="222">
        <v>14</v>
      </c>
      <c r="I188" s="223"/>
      <c r="J188" s="222">
        <f>ROUND(I188*H188,2)</f>
        <v>0</v>
      </c>
      <c r="K188" s="220" t="s">
        <v>1</v>
      </c>
      <c r="L188" s="44"/>
      <c r="M188" s="224" t="s">
        <v>1</v>
      </c>
      <c r="N188" s="225" t="s">
        <v>40</v>
      </c>
      <c r="O188" s="91"/>
      <c r="P188" s="226">
        <f>O188*H188</f>
        <v>0</v>
      </c>
      <c r="Q188" s="226">
        <v>0.00014999999999999999</v>
      </c>
      <c r="R188" s="226">
        <f>Q188*H188</f>
        <v>0.0020999999999999999</v>
      </c>
      <c r="S188" s="226">
        <v>0</v>
      </c>
      <c r="T188" s="22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8" t="s">
        <v>132</v>
      </c>
      <c r="AT188" s="228" t="s">
        <v>127</v>
      </c>
      <c r="AU188" s="228" t="s">
        <v>85</v>
      </c>
      <c r="AY188" s="17" t="s">
        <v>125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7" t="s">
        <v>83</v>
      </c>
      <c r="BK188" s="229">
        <f>ROUND(I188*H188,2)</f>
        <v>0</v>
      </c>
      <c r="BL188" s="17" t="s">
        <v>132</v>
      </c>
      <c r="BM188" s="228" t="s">
        <v>318</v>
      </c>
    </row>
    <row r="189" s="2" customFormat="1">
      <c r="A189" s="38"/>
      <c r="B189" s="39"/>
      <c r="C189" s="40"/>
      <c r="D189" s="230" t="s">
        <v>134</v>
      </c>
      <c r="E189" s="40"/>
      <c r="F189" s="231" t="s">
        <v>319</v>
      </c>
      <c r="G189" s="40"/>
      <c r="H189" s="40"/>
      <c r="I189" s="232"/>
      <c r="J189" s="40"/>
      <c r="K189" s="40"/>
      <c r="L189" s="44"/>
      <c r="M189" s="233"/>
      <c r="N189" s="234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134</v>
      </c>
      <c r="AU189" s="17" t="s">
        <v>85</v>
      </c>
    </row>
    <row r="190" s="13" customFormat="1">
      <c r="A190" s="13"/>
      <c r="B190" s="235"/>
      <c r="C190" s="236"/>
      <c r="D190" s="230" t="s">
        <v>136</v>
      </c>
      <c r="E190" s="237" t="s">
        <v>1</v>
      </c>
      <c r="F190" s="238" t="s">
        <v>320</v>
      </c>
      <c r="G190" s="236"/>
      <c r="H190" s="237" t="s">
        <v>1</v>
      </c>
      <c r="I190" s="239"/>
      <c r="J190" s="236"/>
      <c r="K190" s="236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136</v>
      </c>
      <c r="AU190" s="244" t="s">
        <v>85</v>
      </c>
      <c r="AV190" s="13" t="s">
        <v>83</v>
      </c>
      <c r="AW190" s="13" t="s">
        <v>31</v>
      </c>
      <c r="AX190" s="13" t="s">
        <v>75</v>
      </c>
      <c r="AY190" s="244" t="s">
        <v>125</v>
      </c>
    </row>
    <row r="191" s="13" customFormat="1">
      <c r="A191" s="13"/>
      <c r="B191" s="235"/>
      <c r="C191" s="236"/>
      <c r="D191" s="230" t="s">
        <v>136</v>
      </c>
      <c r="E191" s="237" t="s">
        <v>1</v>
      </c>
      <c r="F191" s="238" t="s">
        <v>321</v>
      </c>
      <c r="G191" s="236"/>
      <c r="H191" s="237" t="s">
        <v>1</v>
      </c>
      <c r="I191" s="239"/>
      <c r="J191" s="236"/>
      <c r="K191" s="236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136</v>
      </c>
      <c r="AU191" s="244" t="s">
        <v>85</v>
      </c>
      <c r="AV191" s="13" t="s">
        <v>83</v>
      </c>
      <c r="AW191" s="13" t="s">
        <v>31</v>
      </c>
      <c r="AX191" s="13" t="s">
        <v>75</v>
      </c>
      <c r="AY191" s="244" t="s">
        <v>125</v>
      </c>
    </row>
    <row r="192" s="13" customFormat="1">
      <c r="A192" s="13"/>
      <c r="B192" s="235"/>
      <c r="C192" s="236"/>
      <c r="D192" s="230" t="s">
        <v>136</v>
      </c>
      <c r="E192" s="237" t="s">
        <v>1</v>
      </c>
      <c r="F192" s="238" t="s">
        <v>322</v>
      </c>
      <c r="G192" s="236"/>
      <c r="H192" s="237" t="s">
        <v>1</v>
      </c>
      <c r="I192" s="239"/>
      <c r="J192" s="236"/>
      <c r="K192" s="236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136</v>
      </c>
      <c r="AU192" s="244" t="s">
        <v>85</v>
      </c>
      <c r="AV192" s="13" t="s">
        <v>83</v>
      </c>
      <c r="AW192" s="13" t="s">
        <v>31</v>
      </c>
      <c r="AX192" s="13" t="s">
        <v>75</v>
      </c>
      <c r="AY192" s="244" t="s">
        <v>125</v>
      </c>
    </row>
    <row r="193" s="14" customFormat="1">
      <c r="A193" s="14"/>
      <c r="B193" s="245"/>
      <c r="C193" s="246"/>
      <c r="D193" s="230" t="s">
        <v>136</v>
      </c>
      <c r="E193" s="247" t="s">
        <v>1</v>
      </c>
      <c r="F193" s="248" t="s">
        <v>225</v>
      </c>
      <c r="G193" s="246"/>
      <c r="H193" s="249">
        <v>14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136</v>
      </c>
      <c r="AU193" s="255" t="s">
        <v>85</v>
      </c>
      <c r="AV193" s="14" t="s">
        <v>85</v>
      </c>
      <c r="AW193" s="14" t="s">
        <v>31</v>
      </c>
      <c r="AX193" s="14" t="s">
        <v>83</v>
      </c>
      <c r="AY193" s="255" t="s">
        <v>125</v>
      </c>
    </row>
    <row r="194" s="12" customFormat="1" ht="22.8" customHeight="1">
      <c r="A194" s="12"/>
      <c r="B194" s="202"/>
      <c r="C194" s="203"/>
      <c r="D194" s="204" t="s">
        <v>74</v>
      </c>
      <c r="E194" s="216" t="s">
        <v>323</v>
      </c>
      <c r="F194" s="216" t="s">
        <v>324</v>
      </c>
      <c r="G194" s="203"/>
      <c r="H194" s="203"/>
      <c r="I194" s="206"/>
      <c r="J194" s="217">
        <f>BK194</f>
        <v>0</v>
      </c>
      <c r="K194" s="203"/>
      <c r="L194" s="208"/>
      <c r="M194" s="209"/>
      <c r="N194" s="210"/>
      <c r="O194" s="210"/>
      <c r="P194" s="211">
        <f>SUM(P195:P197)</f>
        <v>0</v>
      </c>
      <c r="Q194" s="210"/>
      <c r="R194" s="211">
        <f>SUM(R195:R197)</f>
        <v>0</v>
      </c>
      <c r="S194" s="210"/>
      <c r="T194" s="212">
        <f>SUM(T195:T197)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3" t="s">
        <v>83</v>
      </c>
      <c r="AT194" s="214" t="s">
        <v>74</v>
      </c>
      <c r="AU194" s="214" t="s">
        <v>83</v>
      </c>
      <c r="AY194" s="213" t="s">
        <v>125</v>
      </c>
      <c r="BK194" s="215">
        <f>SUM(BK195:BK197)</f>
        <v>0</v>
      </c>
    </row>
    <row r="195" s="2" customFormat="1" ht="37.8" customHeight="1">
      <c r="A195" s="38"/>
      <c r="B195" s="39"/>
      <c r="C195" s="218" t="s">
        <v>234</v>
      </c>
      <c r="D195" s="218" t="s">
        <v>127</v>
      </c>
      <c r="E195" s="219" t="s">
        <v>325</v>
      </c>
      <c r="F195" s="220" t="s">
        <v>326</v>
      </c>
      <c r="G195" s="221" t="s">
        <v>201</v>
      </c>
      <c r="H195" s="222">
        <v>14</v>
      </c>
      <c r="I195" s="223"/>
      <c r="J195" s="222">
        <f>ROUND(I195*H195,2)</f>
        <v>0</v>
      </c>
      <c r="K195" s="220" t="s">
        <v>1</v>
      </c>
      <c r="L195" s="44"/>
      <c r="M195" s="224" t="s">
        <v>1</v>
      </c>
      <c r="N195" s="225" t="s">
        <v>40</v>
      </c>
      <c r="O195" s="91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8" t="s">
        <v>132</v>
      </c>
      <c r="AT195" s="228" t="s">
        <v>127</v>
      </c>
      <c r="AU195" s="228" t="s">
        <v>85</v>
      </c>
      <c r="AY195" s="17" t="s">
        <v>125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7" t="s">
        <v>83</v>
      </c>
      <c r="BK195" s="229">
        <f>ROUND(I195*H195,2)</f>
        <v>0</v>
      </c>
      <c r="BL195" s="17" t="s">
        <v>132</v>
      </c>
      <c r="BM195" s="228" t="s">
        <v>327</v>
      </c>
    </row>
    <row r="196" s="13" customFormat="1">
      <c r="A196" s="13"/>
      <c r="B196" s="235"/>
      <c r="C196" s="236"/>
      <c r="D196" s="230" t="s">
        <v>136</v>
      </c>
      <c r="E196" s="237" t="s">
        <v>1</v>
      </c>
      <c r="F196" s="238" t="s">
        <v>328</v>
      </c>
      <c r="G196" s="236"/>
      <c r="H196" s="237" t="s">
        <v>1</v>
      </c>
      <c r="I196" s="239"/>
      <c r="J196" s="236"/>
      <c r="K196" s="236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136</v>
      </c>
      <c r="AU196" s="244" t="s">
        <v>85</v>
      </c>
      <c r="AV196" s="13" t="s">
        <v>83</v>
      </c>
      <c r="AW196" s="13" t="s">
        <v>31</v>
      </c>
      <c r="AX196" s="13" t="s">
        <v>75</v>
      </c>
      <c r="AY196" s="244" t="s">
        <v>125</v>
      </c>
    </row>
    <row r="197" s="14" customFormat="1">
      <c r="A197" s="14"/>
      <c r="B197" s="245"/>
      <c r="C197" s="246"/>
      <c r="D197" s="230" t="s">
        <v>136</v>
      </c>
      <c r="E197" s="247" t="s">
        <v>1</v>
      </c>
      <c r="F197" s="248" t="s">
        <v>225</v>
      </c>
      <c r="G197" s="246"/>
      <c r="H197" s="249">
        <v>14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136</v>
      </c>
      <c r="AU197" s="255" t="s">
        <v>85</v>
      </c>
      <c r="AV197" s="14" t="s">
        <v>85</v>
      </c>
      <c r="AW197" s="14" t="s">
        <v>31</v>
      </c>
      <c r="AX197" s="14" t="s">
        <v>83</v>
      </c>
      <c r="AY197" s="255" t="s">
        <v>125</v>
      </c>
    </row>
    <row r="198" s="12" customFormat="1" ht="22.8" customHeight="1">
      <c r="A198" s="12"/>
      <c r="B198" s="202"/>
      <c r="C198" s="203"/>
      <c r="D198" s="204" t="s">
        <v>74</v>
      </c>
      <c r="E198" s="216" t="s">
        <v>132</v>
      </c>
      <c r="F198" s="216" t="s">
        <v>329</v>
      </c>
      <c r="G198" s="203"/>
      <c r="H198" s="203"/>
      <c r="I198" s="206"/>
      <c r="J198" s="217">
        <f>BK198</f>
        <v>0</v>
      </c>
      <c r="K198" s="203"/>
      <c r="L198" s="208"/>
      <c r="M198" s="209"/>
      <c r="N198" s="210"/>
      <c r="O198" s="210"/>
      <c r="P198" s="211">
        <f>SUM(P199:P214)</f>
        <v>0</v>
      </c>
      <c r="Q198" s="210"/>
      <c r="R198" s="211">
        <f>SUM(R199:R214)</f>
        <v>158.14142439999998</v>
      </c>
      <c r="S198" s="210"/>
      <c r="T198" s="212">
        <f>SUM(T199:T214)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3" t="s">
        <v>83</v>
      </c>
      <c r="AT198" s="214" t="s">
        <v>74</v>
      </c>
      <c r="AU198" s="214" t="s">
        <v>83</v>
      </c>
      <c r="AY198" s="213" t="s">
        <v>125</v>
      </c>
      <c r="BK198" s="215">
        <f>SUM(BK199:BK214)</f>
        <v>0</v>
      </c>
    </row>
    <row r="199" s="2" customFormat="1" ht="21.75" customHeight="1">
      <c r="A199" s="38"/>
      <c r="B199" s="39"/>
      <c r="C199" s="218" t="s">
        <v>218</v>
      </c>
      <c r="D199" s="218" t="s">
        <v>127</v>
      </c>
      <c r="E199" s="219" t="s">
        <v>330</v>
      </c>
      <c r="F199" s="220" t="s">
        <v>331</v>
      </c>
      <c r="G199" s="221" t="s">
        <v>130</v>
      </c>
      <c r="H199" s="222">
        <v>60</v>
      </c>
      <c r="I199" s="223"/>
      <c r="J199" s="222">
        <f>ROUND(I199*H199,2)</f>
        <v>0</v>
      </c>
      <c r="K199" s="220" t="s">
        <v>1</v>
      </c>
      <c r="L199" s="44"/>
      <c r="M199" s="224" t="s">
        <v>1</v>
      </c>
      <c r="N199" s="225" t="s">
        <v>40</v>
      </c>
      <c r="O199" s="91"/>
      <c r="P199" s="226">
        <f>O199*H199</f>
        <v>0</v>
      </c>
      <c r="Q199" s="226">
        <v>2.5019800000000001</v>
      </c>
      <c r="R199" s="226">
        <f>Q199*H199</f>
        <v>150.11879999999999</v>
      </c>
      <c r="S199" s="226">
        <v>0</v>
      </c>
      <c r="T199" s="227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8" t="s">
        <v>132</v>
      </c>
      <c r="AT199" s="228" t="s">
        <v>127</v>
      </c>
      <c r="AU199" s="228" t="s">
        <v>85</v>
      </c>
      <c r="AY199" s="17" t="s">
        <v>125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7" t="s">
        <v>83</v>
      </c>
      <c r="BK199" s="229">
        <f>ROUND(I199*H199,2)</f>
        <v>0</v>
      </c>
      <c r="BL199" s="17" t="s">
        <v>132</v>
      </c>
      <c r="BM199" s="228" t="s">
        <v>332</v>
      </c>
    </row>
    <row r="200" s="13" customFormat="1">
      <c r="A200" s="13"/>
      <c r="B200" s="235"/>
      <c r="C200" s="236"/>
      <c r="D200" s="230" t="s">
        <v>136</v>
      </c>
      <c r="E200" s="237" t="s">
        <v>1</v>
      </c>
      <c r="F200" s="238" t="s">
        <v>333</v>
      </c>
      <c r="G200" s="236"/>
      <c r="H200" s="237" t="s">
        <v>1</v>
      </c>
      <c r="I200" s="239"/>
      <c r="J200" s="236"/>
      <c r="K200" s="236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136</v>
      </c>
      <c r="AU200" s="244" t="s">
        <v>85</v>
      </c>
      <c r="AV200" s="13" t="s">
        <v>83</v>
      </c>
      <c r="AW200" s="13" t="s">
        <v>31</v>
      </c>
      <c r="AX200" s="13" t="s">
        <v>75</v>
      </c>
      <c r="AY200" s="244" t="s">
        <v>125</v>
      </c>
    </row>
    <row r="201" s="13" customFormat="1">
      <c r="A201" s="13"/>
      <c r="B201" s="235"/>
      <c r="C201" s="236"/>
      <c r="D201" s="230" t="s">
        <v>136</v>
      </c>
      <c r="E201" s="237" t="s">
        <v>1</v>
      </c>
      <c r="F201" s="238" t="s">
        <v>334</v>
      </c>
      <c r="G201" s="236"/>
      <c r="H201" s="237" t="s">
        <v>1</v>
      </c>
      <c r="I201" s="239"/>
      <c r="J201" s="236"/>
      <c r="K201" s="236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136</v>
      </c>
      <c r="AU201" s="244" t="s">
        <v>85</v>
      </c>
      <c r="AV201" s="13" t="s">
        <v>83</v>
      </c>
      <c r="AW201" s="13" t="s">
        <v>31</v>
      </c>
      <c r="AX201" s="13" t="s">
        <v>75</v>
      </c>
      <c r="AY201" s="244" t="s">
        <v>125</v>
      </c>
    </row>
    <row r="202" s="14" customFormat="1">
      <c r="A202" s="14"/>
      <c r="B202" s="245"/>
      <c r="C202" s="246"/>
      <c r="D202" s="230" t="s">
        <v>136</v>
      </c>
      <c r="E202" s="247" t="s">
        <v>1</v>
      </c>
      <c r="F202" s="248" t="s">
        <v>335</v>
      </c>
      <c r="G202" s="246"/>
      <c r="H202" s="249">
        <v>60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136</v>
      </c>
      <c r="AU202" s="255" t="s">
        <v>85</v>
      </c>
      <c r="AV202" s="14" t="s">
        <v>85</v>
      </c>
      <c r="AW202" s="14" t="s">
        <v>31</v>
      </c>
      <c r="AX202" s="14" t="s">
        <v>83</v>
      </c>
      <c r="AY202" s="255" t="s">
        <v>125</v>
      </c>
    </row>
    <row r="203" s="2" customFormat="1" ht="16.5" customHeight="1">
      <c r="A203" s="38"/>
      <c r="B203" s="39"/>
      <c r="C203" s="218" t="s">
        <v>336</v>
      </c>
      <c r="D203" s="218" t="s">
        <v>127</v>
      </c>
      <c r="E203" s="219" t="s">
        <v>337</v>
      </c>
      <c r="F203" s="220" t="s">
        <v>338</v>
      </c>
      <c r="G203" s="221" t="s">
        <v>130</v>
      </c>
      <c r="H203" s="222">
        <v>60</v>
      </c>
      <c r="I203" s="223"/>
      <c r="J203" s="222">
        <f>ROUND(I203*H203,2)</f>
        <v>0</v>
      </c>
      <c r="K203" s="220" t="s">
        <v>1</v>
      </c>
      <c r="L203" s="44"/>
      <c r="M203" s="224" t="s">
        <v>1</v>
      </c>
      <c r="N203" s="225" t="s">
        <v>40</v>
      </c>
      <c r="O203" s="91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8" t="s">
        <v>132</v>
      </c>
      <c r="AT203" s="228" t="s">
        <v>127</v>
      </c>
      <c r="AU203" s="228" t="s">
        <v>85</v>
      </c>
      <c r="AY203" s="17" t="s">
        <v>125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7" t="s">
        <v>83</v>
      </c>
      <c r="BK203" s="229">
        <f>ROUND(I203*H203,2)</f>
        <v>0</v>
      </c>
      <c r="BL203" s="17" t="s">
        <v>132</v>
      </c>
      <c r="BM203" s="228" t="s">
        <v>339</v>
      </c>
    </row>
    <row r="204" s="2" customFormat="1" ht="16.5" customHeight="1">
      <c r="A204" s="38"/>
      <c r="B204" s="39"/>
      <c r="C204" s="218" t="s">
        <v>340</v>
      </c>
      <c r="D204" s="218" t="s">
        <v>127</v>
      </c>
      <c r="E204" s="219" t="s">
        <v>341</v>
      </c>
      <c r="F204" s="220" t="s">
        <v>342</v>
      </c>
      <c r="G204" s="221" t="s">
        <v>189</v>
      </c>
      <c r="H204" s="222">
        <v>262</v>
      </c>
      <c r="I204" s="223"/>
      <c r="J204" s="222">
        <f>ROUND(I204*H204,2)</f>
        <v>0</v>
      </c>
      <c r="K204" s="220" t="s">
        <v>1</v>
      </c>
      <c r="L204" s="44"/>
      <c r="M204" s="224" t="s">
        <v>1</v>
      </c>
      <c r="N204" s="225" t="s">
        <v>40</v>
      </c>
      <c r="O204" s="91"/>
      <c r="P204" s="226">
        <f>O204*H204</f>
        <v>0</v>
      </c>
      <c r="Q204" s="226">
        <v>0.011169999999999999</v>
      </c>
      <c r="R204" s="226">
        <f>Q204*H204</f>
        <v>2.9265399999999997</v>
      </c>
      <c r="S204" s="226">
        <v>0</v>
      </c>
      <c r="T204" s="227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8" t="s">
        <v>132</v>
      </c>
      <c r="AT204" s="228" t="s">
        <v>127</v>
      </c>
      <c r="AU204" s="228" t="s">
        <v>85</v>
      </c>
      <c r="AY204" s="17" t="s">
        <v>125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7" t="s">
        <v>83</v>
      </c>
      <c r="BK204" s="229">
        <f>ROUND(I204*H204,2)</f>
        <v>0</v>
      </c>
      <c r="BL204" s="17" t="s">
        <v>132</v>
      </c>
      <c r="BM204" s="228" t="s">
        <v>343</v>
      </c>
    </row>
    <row r="205" s="14" customFormat="1">
      <c r="A205" s="14"/>
      <c r="B205" s="245"/>
      <c r="C205" s="246"/>
      <c r="D205" s="230" t="s">
        <v>136</v>
      </c>
      <c r="E205" s="247" t="s">
        <v>1</v>
      </c>
      <c r="F205" s="248" t="s">
        <v>344</v>
      </c>
      <c r="G205" s="246"/>
      <c r="H205" s="249">
        <v>129.59999999999999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136</v>
      </c>
      <c r="AU205" s="255" t="s">
        <v>85</v>
      </c>
      <c r="AV205" s="14" t="s">
        <v>85</v>
      </c>
      <c r="AW205" s="14" t="s">
        <v>31</v>
      </c>
      <c r="AX205" s="14" t="s">
        <v>75</v>
      </c>
      <c r="AY205" s="255" t="s">
        <v>125</v>
      </c>
    </row>
    <row r="206" s="14" customFormat="1">
      <c r="A206" s="14"/>
      <c r="B206" s="245"/>
      <c r="C206" s="246"/>
      <c r="D206" s="230" t="s">
        <v>136</v>
      </c>
      <c r="E206" s="247" t="s">
        <v>1</v>
      </c>
      <c r="F206" s="248" t="s">
        <v>345</v>
      </c>
      <c r="G206" s="246"/>
      <c r="H206" s="249">
        <v>108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136</v>
      </c>
      <c r="AU206" s="255" t="s">
        <v>85</v>
      </c>
      <c r="AV206" s="14" t="s">
        <v>85</v>
      </c>
      <c r="AW206" s="14" t="s">
        <v>31</v>
      </c>
      <c r="AX206" s="14" t="s">
        <v>75</v>
      </c>
      <c r="AY206" s="255" t="s">
        <v>125</v>
      </c>
    </row>
    <row r="207" s="13" customFormat="1">
      <c r="A207" s="13"/>
      <c r="B207" s="235"/>
      <c r="C207" s="236"/>
      <c r="D207" s="230" t="s">
        <v>136</v>
      </c>
      <c r="E207" s="237" t="s">
        <v>1</v>
      </c>
      <c r="F207" s="238" t="s">
        <v>346</v>
      </c>
      <c r="G207" s="236"/>
      <c r="H207" s="237" t="s">
        <v>1</v>
      </c>
      <c r="I207" s="239"/>
      <c r="J207" s="236"/>
      <c r="K207" s="236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136</v>
      </c>
      <c r="AU207" s="244" t="s">
        <v>85</v>
      </c>
      <c r="AV207" s="13" t="s">
        <v>83</v>
      </c>
      <c r="AW207" s="13" t="s">
        <v>31</v>
      </c>
      <c r="AX207" s="13" t="s">
        <v>75</v>
      </c>
      <c r="AY207" s="244" t="s">
        <v>125</v>
      </c>
    </row>
    <row r="208" s="14" customFormat="1">
      <c r="A208" s="14"/>
      <c r="B208" s="245"/>
      <c r="C208" s="246"/>
      <c r="D208" s="230" t="s">
        <v>136</v>
      </c>
      <c r="E208" s="247" t="s">
        <v>1</v>
      </c>
      <c r="F208" s="248" t="s">
        <v>347</v>
      </c>
      <c r="G208" s="246"/>
      <c r="H208" s="249">
        <v>24.399999999999999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136</v>
      </c>
      <c r="AU208" s="255" t="s">
        <v>85</v>
      </c>
      <c r="AV208" s="14" t="s">
        <v>85</v>
      </c>
      <c r="AW208" s="14" t="s">
        <v>31</v>
      </c>
      <c r="AX208" s="14" t="s">
        <v>75</v>
      </c>
      <c r="AY208" s="255" t="s">
        <v>125</v>
      </c>
    </row>
    <row r="209" s="15" customFormat="1">
      <c r="A209" s="15"/>
      <c r="B209" s="256"/>
      <c r="C209" s="257"/>
      <c r="D209" s="230" t="s">
        <v>136</v>
      </c>
      <c r="E209" s="258" t="s">
        <v>1</v>
      </c>
      <c r="F209" s="259" t="s">
        <v>141</v>
      </c>
      <c r="G209" s="257"/>
      <c r="H209" s="260">
        <v>262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136</v>
      </c>
      <c r="AU209" s="266" t="s">
        <v>85</v>
      </c>
      <c r="AV209" s="15" t="s">
        <v>132</v>
      </c>
      <c r="AW209" s="15" t="s">
        <v>31</v>
      </c>
      <c r="AX209" s="15" t="s">
        <v>83</v>
      </c>
      <c r="AY209" s="266" t="s">
        <v>125</v>
      </c>
    </row>
    <row r="210" s="2" customFormat="1" ht="16.5" customHeight="1">
      <c r="A210" s="38"/>
      <c r="B210" s="39"/>
      <c r="C210" s="218" t="s">
        <v>348</v>
      </c>
      <c r="D210" s="218" t="s">
        <v>127</v>
      </c>
      <c r="E210" s="219" t="s">
        <v>349</v>
      </c>
      <c r="F210" s="220" t="s">
        <v>350</v>
      </c>
      <c r="G210" s="221" t="s">
        <v>189</v>
      </c>
      <c r="H210" s="222">
        <v>262</v>
      </c>
      <c r="I210" s="223"/>
      <c r="J210" s="222">
        <f>ROUND(I210*H210,2)</f>
        <v>0</v>
      </c>
      <c r="K210" s="220" t="s">
        <v>1</v>
      </c>
      <c r="L210" s="44"/>
      <c r="M210" s="224" t="s">
        <v>1</v>
      </c>
      <c r="N210" s="225" t="s">
        <v>40</v>
      </c>
      <c r="O210" s="91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8" t="s">
        <v>132</v>
      </c>
      <c r="AT210" s="228" t="s">
        <v>127</v>
      </c>
      <c r="AU210" s="228" t="s">
        <v>85</v>
      </c>
      <c r="AY210" s="17" t="s">
        <v>125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7" t="s">
        <v>83</v>
      </c>
      <c r="BK210" s="229">
        <f>ROUND(I210*H210,2)</f>
        <v>0</v>
      </c>
      <c r="BL210" s="17" t="s">
        <v>132</v>
      </c>
      <c r="BM210" s="228" t="s">
        <v>351</v>
      </c>
    </row>
    <row r="211" s="2" customFormat="1" ht="16.5" customHeight="1">
      <c r="A211" s="38"/>
      <c r="B211" s="39"/>
      <c r="C211" s="218" t="s">
        <v>352</v>
      </c>
      <c r="D211" s="218" t="s">
        <v>127</v>
      </c>
      <c r="E211" s="219" t="s">
        <v>353</v>
      </c>
      <c r="F211" s="220" t="s">
        <v>354</v>
      </c>
      <c r="G211" s="221" t="s">
        <v>157</v>
      </c>
      <c r="H211" s="222">
        <v>4.8399999999999999</v>
      </c>
      <c r="I211" s="223"/>
      <c r="J211" s="222">
        <f>ROUND(I211*H211,2)</f>
        <v>0</v>
      </c>
      <c r="K211" s="220" t="s">
        <v>1</v>
      </c>
      <c r="L211" s="44"/>
      <c r="M211" s="224" t="s">
        <v>1</v>
      </c>
      <c r="N211" s="225" t="s">
        <v>40</v>
      </c>
      <c r="O211" s="91"/>
      <c r="P211" s="226">
        <f>O211*H211</f>
        <v>0</v>
      </c>
      <c r="Q211" s="226">
        <v>1.05291</v>
      </c>
      <c r="R211" s="226">
        <f>Q211*H211</f>
        <v>5.0960843999999996</v>
      </c>
      <c r="S211" s="226">
        <v>0</v>
      </c>
      <c r="T211" s="227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8" t="s">
        <v>132</v>
      </c>
      <c r="AT211" s="228" t="s">
        <v>127</v>
      </c>
      <c r="AU211" s="228" t="s">
        <v>85</v>
      </c>
      <c r="AY211" s="17" t="s">
        <v>125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7" t="s">
        <v>83</v>
      </c>
      <c r="BK211" s="229">
        <f>ROUND(I211*H211,2)</f>
        <v>0</v>
      </c>
      <c r="BL211" s="17" t="s">
        <v>132</v>
      </c>
      <c r="BM211" s="228" t="s">
        <v>355</v>
      </c>
    </row>
    <row r="212" s="13" customFormat="1">
      <c r="A212" s="13"/>
      <c r="B212" s="235"/>
      <c r="C212" s="236"/>
      <c r="D212" s="230" t="s">
        <v>136</v>
      </c>
      <c r="E212" s="237" t="s">
        <v>1</v>
      </c>
      <c r="F212" s="238" t="s">
        <v>333</v>
      </c>
      <c r="G212" s="236"/>
      <c r="H212" s="237" t="s">
        <v>1</v>
      </c>
      <c r="I212" s="239"/>
      <c r="J212" s="236"/>
      <c r="K212" s="236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136</v>
      </c>
      <c r="AU212" s="244" t="s">
        <v>85</v>
      </c>
      <c r="AV212" s="13" t="s">
        <v>83</v>
      </c>
      <c r="AW212" s="13" t="s">
        <v>31</v>
      </c>
      <c r="AX212" s="13" t="s">
        <v>75</v>
      </c>
      <c r="AY212" s="244" t="s">
        <v>125</v>
      </c>
    </row>
    <row r="213" s="13" customFormat="1">
      <c r="A213" s="13"/>
      <c r="B213" s="235"/>
      <c r="C213" s="236"/>
      <c r="D213" s="230" t="s">
        <v>136</v>
      </c>
      <c r="E213" s="237" t="s">
        <v>1</v>
      </c>
      <c r="F213" s="238" t="s">
        <v>356</v>
      </c>
      <c r="G213" s="236"/>
      <c r="H213" s="237" t="s">
        <v>1</v>
      </c>
      <c r="I213" s="239"/>
      <c r="J213" s="236"/>
      <c r="K213" s="236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136</v>
      </c>
      <c r="AU213" s="244" t="s">
        <v>85</v>
      </c>
      <c r="AV213" s="13" t="s">
        <v>83</v>
      </c>
      <c r="AW213" s="13" t="s">
        <v>31</v>
      </c>
      <c r="AX213" s="13" t="s">
        <v>75</v>
      </c>
      <c r="AY213" s="244" t="s">
        <v>125</v>
      </c>
    </row>
    <row r="214" s="14" customFormat="1">
      <c r="A214" s="14"/>
      <c r="B214" s="245"/>
      <c r="C214" s="246"/>
      <c r="D214" s="230" t="s">
        <v>136</v>
      </c>
      <c r="E214" s="247" t="s">
        <v>1</v>
      </c>
      <c r="F214" s="248" t="s">
        <v>357</v>
      </c>
      <c r="G214" s="246"/>
      <c r="H214" s="249">
        <v>4.8399999999999999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136</v>
      </c>
      <c r="AU214" s="255" t="s">
        <v>85</v>
      </c>
      <c r="AV214" s="14" t="s">
        <v>85</v>
      </c>
      <c r="AW214" s="14" t="s">
        <v>31</v>
      </c>
      <c r="AX214" s="14" t="s">
        <v>83</v>
      </c>
      <c r="AY214" s="255" t="s">
        <v>125</v>
      </c>
    </row>
    <row r="215" s="12" customFormat="1" ht="22.8" customHeight="1">
      <c r="A215" s="12"/>
      <c r="B215" s="202"/>
      <c r="C215" s="203"/>
      <c r="D215" s="204" t="s">
        <v>74</v>
      </c>
      <c r="E215" s="216" t="s">
        <v>358</v>
      </c>
      <c r="F215" s="216" t="s">
        <v>359</v>
      </c>
      <c r="G215" s="203"/>
      <c r="H215" s="203"/>
      <c r="I215" s="206"/>
      <c r="J215" s="217">
        <f>BK215</f>
        <v>0</v>
      </c>
      <c r="K215" s="203"/>
      <c r="L215" s="208"/>
      <c r="M215" s="209"/>
      <c r="N215" s="210"/>
      <c r="O215" s="210"/>
      <c r="P215" s="211">
        <f>SUM(P216:P227)</f>
        <v>0</v>
      </c>
      <c r="Q215" s="210"/>
      <c r="R215" s="211">
        <f>SUM(R216:R227)</f>
        <v>24.459158699999996</v>
      </c>
      <c r="S215" s="210"/>
      <c r="T215" s="212">
        <f>SUM(T216:T227)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3" t="s">
        <v>83</v>
      </c>
      <c r="AT215" s="214" t="s">
        <v>74</v>
      </c>
      <c r="AU215" s="214" t="s">
        <v>83</v>
      </c>
      <c r="AY215" s="213" t="s">
        <v>125</v>
      </c>
      <c r="BK215" s="215">
        <f>SUM(BK216:BK227)</f>
        <v>0</v>
      </c>
    </row>
    <row r="216" s="2" customFormat="1" ht="33" customHeight="1">
      <c r="A216" s="38"/>
      <c r="B216" s="39"/>
      <c r="C216" s="218" t="s">
        <v>7</v>
      </c>
      <c r="D216" s="218" t="s">
        <v>127</v>
      </c>
      <c r="E216" s="219" t="s">
        <v>360</v>
      </c>
      <c r="F216" s="220" t="s">
        <v>361</v>
      </c>
      <c r="G216" s="221" t="s">
        <v>130</v>
      </c>
      <c r="H216" s="222">
        <v>9.4499999999999993</v>
      </c>
      <c r="I216" s="223"/>
      <c r="J216" s="222">
        <f>ROUND(I216*H216,2)</f>
        <v>0</v>
      </c>
      <c r="K216" s="220" t="s">
        <v>131</v>
      </c>
      <c r="L216" s="44"/>
      <c r="M216" s="224" t="s">
        <v>1</v>
      </c>
      <c r="N216" s="225" t="s">
        <v>40</v>
      </c>
      <c r="O216" s="91"/>
      <c r="P216" s="226">
        <f>O216*H216</f>
        <v>0</v>
      </c>
      <c r="Q216" s="226">
        <v>2.5018699999999998</v>
      </c>
      <c r="R216" s="226">
        <f>Q216*H216</f>
        <v>23.642671499999995</v>
      </c>
      <c r="S216" s="226">
        <v>0</v>
      </c>
      <c r="T216" s="227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8" t="s">
        <v>132</v>
      </c>
      <c r="AT216" s="228" t="s">
        <v>127</v>
      </c>
      <c r="AU216" s="228" t="s">
        <v>85</v>
      </c>
      <c r="AY216" s="17" t="s">
        <v>125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7" t="s">
        <v>83</v>
      </c>
      <c r="BK216" s="229">
        <f>ROUND(I216*H216,2)</f>
        <v>0</v>
      </c>
      <c r="BL216" s="17" t="s">
        <v>132</v>
      </c>
      <c r="BM216" s="228" t="s">
        <v>362</v>
      </c>
    </row>
    <row r="217" s="13" customFormat="1">
      <c r="A217" s="13"/>
      <c r="B217" s="235"/>
      <c r="C217" s="236"/>
      <c r="D217" s="230" t="s">
        <v>136</v>
      </c>
      <c r="E217" s="237" t="s">
        <v>1</v>
      </c>
      <c r="F217" s="238" t="s">
        <v>363</v>
      </c>
      <c r="G217" s="236"/>
      <c r="H217" s="237" t="s">
        <v>1</v>
      </c>
      <c r="I217" s="239"/>
      <c r="J217" s="236"/>
      <c r="K217" s="236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136</v>
      </c>
      <c r="AU217" s="244" t="s">
        <v>85</v>
      </c>
      <c r="AV217" s="13" t="s">
        <v>83</v>
      </c>
      <c r="AW217" s="13" t="s">
        <v>31</v>
      </c>
      <c r="AX217" s="13" t="s">
        <v>75</v>
      </c>
      <c r="AY217" s="244" t="s">
        <v>125</v>
      </c>
    </row>
    <row r="218" s="14" customFormat="1">
      <c r="A218" s="14"/>
      <c r="B218" s="245"/>
      <c r="C218" s="246"/>
      <c r="D218" s="230" t="s">
        <v>136</v>
      </c>
      <c r="E218" s="247" t="s">
        <v>1</v>
      </c>
      <c r="F218" s="248" t="s">
        <v>364</v>
      </c>
      <c r="G218" s="246"/>
      <c r="H218" s="249">
        <v>9.4499999999999993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136</v>
      </c>
      <c r="AU218" s="255" t="s">
        <v>85</v>
      </c>
      <c r="AV218" s="14" t="s">
        <v>85</v>
      </c>
      <c r="AW218" s="14" t="s">
        <v>31</v>
      </c>
      <c r="AX218" s="14" t="s">
        <v>83</v>
      </c>
      <c r="AY218" s="255" t="s">
        <v>125</v>
      </c>
    </row>
    <row r="219" s="2" customFormat="1" ht="33" customHeight="1">
      <c r="A219" s="38"/>
      <c r="B219" s="39"/>
      <c r="C219" s="218" t="s">
        <v>295</v>
      </c>
      <c r="D219" s="218" t="s">
        <v>127</v>
      </c>
      <c r="E219" s="219" t="s">
        <v>365</v>
      </c>
      <c r="F219" s="220" t="s">
        <v>366</v>
      </c>
      <c r="G219" s="221" t="s">
        <v>130</v>
      </c>
      <c r="H219" s="222">
        <v>9.4499999999999993</v>
      </c>
      <c r="I219" s="223"/>
      <c r="J219" s="222">
        <f>ROUND(I219*H219,2)</f>
        <v>0</v>
      </c>
      <c r="K219" s="220" t="s">
        <v>131</v>
      </c>
      <c r="L219" s="44"/>
      <c r="M219" s="224" t="s">
        <v>1</v>
      </c>
      <c r="N219" s="225" t="s">
        <v>40</v>
      </c>
      <c r="O219" s="91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8" t="s">
        <v>132</v>
      </c>
      <c r="AT219" s="228" t="s">
        <v>127</v>
      </c>
      <c r="AU219" s="228" t="s">
        <v>85</v>
      </c>
      <c r="AY219" s="17" t="s">
        <v>125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17" t="s">
        <v>83</v>
      </c>
      <c r="BK219" s="229">
        <f>ROUND(I219*H219,2)</f>
        <v>0</v>
      </c>
      <c r="BL219" s="17" t="s">
        <v>132</v>
      </c>
      <c r="BM219" s="228" t="s">
        <v>367</v>
      </c>
    </row>
    <row r="220" s="2" customFormat="1" ht="16.5" customHeight="1">
      <c r="A220" s="38"/>
      <c r="B220" s="39"/>
      <c r="C220" s="218" t="s">
        <v>368</v>
      </c>
      <c r="D220" s="218" t="s">
        <v>127</v>
      </c>
      <c r="E220" s="219" t="s">
        <v>369</v>
      </c>
      <c r="F220" s="220" t="s">
        <v>370</v>
      </c>
      <c r="G220" s="221" t="s">
        <v>189</v>
      </c>
      <c r="H220" s="222">
        <v>27</v>
      </c>
      <c r="I220" s="223"/>
      <c r="J220" s="222">
        <f>ROUND(I220*H220,2)</f>
        <v>0</v>
      </c>
      <c r="K220" s="220" t="s">
        <v>131</v>
      </c>
      <c r="L220" s="44"/>
      <c r="M220" s="224" t="s">
        <v>1</v>
      </c>
      <c r="N220" s="225" t="s">
        <v>40</v>
      </c>
      <c r="O220" s="91"/>
      <c r="P220" s="226">
        <f>O220*H220</f>
        <v>0</v>
      </c>
      <c r="Q220" s="226">
        <v>0.016070000000000001</v>
      </c>
      <c r="R220" s="226">
        <f>Q220*H220</f>
        <v>0.43389</v>
      </c>
      <c r="S220" s="226">
        <v>0</v>
      </c>
      <c r="T220" s="227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8" t="s">
        <v>132</v>
      </c>
      <c r="AT220" s="228" t="s">
        <v>127</v>
      </c>
      <c r="AU220" s="228" t="s">
        <v>85</v>
      </c>
      <c r="AY220" s="17" t="s">
        <v>125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7" t="s">
        <v>83</v>
      </c>
      <c r="BK220" s="229">
        <f>ROUND(I220*H220,2)</f>
        <v>0</v>
      </c>
      <c r="BL220" s="17" t="s">
        <v>132</v>
      </c>
      <c r="BM220" s="228" t="s">
        <v>371</v>
      </c>
    </row>
    <row r="221" s="14" customFormat="1">
      <c r="A221" s="14"/>
      <c r="B221" s="245"/>
      <c r="C221" s="246"/>
      <c r="D221" s="230" t="s">
        <v>136</v>
      </c>
      <c r="E221" s="247" t="s">
        <v>1</v>
      </c>
      <c r="F221" s="248" t="s">
        <v>372</v>
      </c>
      <c r="G221" s="246"/>
      <c r="H221" s="249">
        <v>27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136</v>
      </c>
      <c r="AU221" s="255" t="s">
        <v>85</v>
      </c>
      <c r="AV221" s="14" t="s">
        <v>85</v>
      </c>
      <c r="AW221" s="14" t="s">
        <v>31</v>
      </c>
      <c r="AX221" s="14" t="s">
        <v>83</v>
      </c>
      <c r="AY221" s="255" t="s">
        <v>125</v>
      </c>
    </row>
    <row r="222" s="2" customFormat="1" ht="16.5" customHeight="1">
      <c r="A222" s="38"/>
      <c r="B222" s="39"/>
      <c r="C222" s="218" t="s">
        <v>373</v>
      </c>
      <c r="D222" s="218" t="s">
        <v>127</v>
      </c>
      <c r="E222" s="219" t="s">
        <v>374</v>
      </c>
      <c r="F222" s="220" t="s">
        <v>375</v>
      </c>
      <c r="G222" s="221" t="s">
        <v>189</v>
      </c>
      <c r="H222" s="222">
        <v>27</v>
      </c>
      <c r="I222" s="223"/>
      <c r="J222" s="222">
        <f>ROUND(I222*H222,2)</f>
        <v>0</v>
      </c>
      <c r="K222" s="220" t="s">
        <v>131</v>
      </c>
      <c r="L222" s="44"/>
      <c r="M222" s="224" t="s">
        <v>1</v>
      </c>
      <c r="N222" s="225" t="s">
        <v>40</v>
      </c>
      <c r="O222" s="91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8" t="s">
        <v>132</v>
      </c>
      <c r="AT222" s="228" t="s">
        <v>127</v>
      </c>
      <c r="AU222" s="228" t="s">
        <v>85</v>
      </c>
      <c r="AY222" s="17" t="s">
        <v>125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7" t="s">
        <v>83</v>
      </c>
      <c r="BK222" s="229">
        <f>ROUND(I222*H222,2)</f>
        <v>0</v>
      </c>
      <c r="BL222" s="17" t="s">
        <v>132</v>
      </c>
      <c r="BM222" s="228" t="s">
        <v>376</v>
      </c>
    </row>
    <row r="223" s="2" customFormat="1" ht="16.5" customHeight="1">
      <c r="A223" s="38"/>
      <c r="B223" s="39"/>
      <c r="C223" s="218" t="s">
        <v>377</v>
      </c>
      <c r="D223" s="218" t="s">
        <v>127</v>
      </c>
      <c r="E223" s="219" t="s">
        <v>378</v>
      </c>
      <c r="F223" s="220" t="s">
        <v>379</v>
      </c>
      <c r="G223" s="221" t="s">
        <v>157</v>
      </c>
      <c r="H223" s="222">
        <v>0.35999999999999999</v>
      </c>
      <c r="I223" s="223"/>
      <c r="J223" s="222">
        <f>ROUND(I223*H223,2)</f>
        <v>0</v>
      </c>
      <c r="K223" s="220" t="s">
        <v>131</v>
      </c>
      <c r="L223" s="44"/>
      <c r="M223" s="224" t="s">
        <v>1</v>
      </c>
      <c r="N223" s="225" t="s">
        <v>40</v>
      </c>
      <c r="O223" s="91"/>
      <c r="P223" s="226">
        <f>O223*H223</f>
        <v>0</v>
      </c>
      <c r="Q223" s="226">
        <v>1.06277</v>
      </c>
      <c r="R223" s="226">
        <f>Q223*H223</f>
        <v>0.38259719999999997</v>
      </c>
      <c r="S223" s="226">
        <v>0</v>
      </c>
      <c r="T223" s="227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8" t="s">
        <v>132</v>
      </c>
      <c r="AT223" s="228" t="s">
        <v>127</v>
      </c>
      <c r="AU223" s="228" t="s">
        <v>85</v>
      </c>
      <c r="AY223" s="17" t="s">
        <v>125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7" t="s">
        <v>83</v>
      </c>
      <c r="BK223" s="229">
        <f>ROUND(I223*H223,2)</f>
        <v>0</v>
      </c>
      <c r="BL223" s="17" t="s">
        <v>132</v>
      </c>
      <c r="BM223" s="228" t="s">
        <v>380</v>
      </c>
    </row>
    <row r="224" s="13" customFormat="1">
      <c r="A224" s="13"/>
      <c r="B224" s="235"/>
      <c r="C224" s="236"/>
      <c r="D224" s="230" t="s">
        <v>136</v>
      </c>
      <c r="E224" s="237" t="s">
        <v>1</v>
      </c>
      <c r="F224" s="238" t="s">
        <v>363</v>
      </c>
      <c r="G224" s="236"/>
      <c r="H224" s="237" t="s">
        <v>1</v>
      </c>
      <c r="I224" s="239"/>
      <c r="J224" s="236"/>
      <c r="K224" s="236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136</v>
      </c>
      <c r="AU224" s="244" t="s">
        <v>85</v>
      </c>
      <c r="AV224" s="13" t="s">
        <v>83</v>
      </c>
      <c r="AW224" s="13" t="s">
        <v>31</v>
      </c>
      <c r="AX224" s="13" t="s">
        <v>75</v>
      </c>
      <c r="AY224" s="244" t="s">
        <v>125</v>
      </c>
    </row>
    <row r="225" s="13" customFormat="1">
      <c r="A225" s="13"/>
      <c r="B225" s="235"/>
      <c r="C225" s="236"/>
      <c r="D225" s="230" t="s">
        <v>136</v>
      </c>
      <c r="E225" s="237" t="s">
        <v>1</v>
      </c>
      <c r="F225" s="238" t="s">
        <v>381</v>
      </c>
      <c r="G225" s="236"/>
      <c r="H225" s="237" t="s">
        <v>1</v>
      </c>
      <c r="I225" s="239"/>
      <c r="J225" s="236"/>
      <c r="K225" s="236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136</v>
      </c>
      <c r="AU225" s="244" t="s">
        <v>85</v>
      </c>
      <c r="AV225" s="13" t="s">
        <v>83</v>
      </c>
      <c r="AW225" s="13" t="s">
        <v>31</v>
      </c>
      <c r="AX225" s="13" t="s">
        <v>75</v>
      </c>
      <c r="AY225" s="244" t="s">
        <v>125</v>
      </c>
    </row>
    <row r="226" s="13" customFormat="1">
      <c r="A226" s="13"/>
      <c r="B226" s="235"/>
      <c r="C226" s="236"/>
      <c r="D226" s="230" t="s">
        <v>136</v>
      </c>
      <c r="E226" s="237" t="s">
        <v>1</v>
      </c>
      <c r="F226" s="238" t="s">
        <v>382</v>
      </c>
      <c r="G226" s="236"/>
      <c r="H226" s="237" t="s">
        <v>1</v>
      </c>
      <c r="I226" s="239"/>
      <c r="J226" s="236"/>
      <c r="K226" s="236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136</v>
      </c>
      <c r="AU226" s="244" t="s">
        <v>85</v>
      </c>
      <c r="AV226" s="13" t="s">
        <v>83</v>
      </c>
      <c r="AW226" s="13" t="s">
        <v>31</v>
      </c>
      <c r="AX226" s="13" t="s">
        <v>75</v>
      </c>
      <c r="AY226" s="244" t="s">
        <v>125</v>
      </c>
    </row>
    <row r="227" s="14" customFormat="1">
      <c r="A227" s="14"/>
      <c r="B227" s="245"/>
      <c r="C227" s="246"/>
      <c r="D227" s="230" t="s">
        <v>136</v>
      </c>
      <c r="E227" s="247" t="s">
        <v>1</v>
      </c>
      <c r="F227" s="248" t="s">
        <v>383</v>
      </c>
      <c r="G227" s="246"/>
      <c r="H227" s="249">
        <v>0.35999999999999999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136</v>
      </c>
      <c r="AU227" s="255" t="s">
        <v>85</v>
      </c>
      <c r="AV227" s="14" t="s">
        <v>85</v>
      </c>
      <c r="AW227" s="14" t="s">
        <v>31</v>
      </c>
      <c r="AX227" s="14" t="s">
        <v>83</v>
      </c>
      <c r="AY227" s="255" t="s">
        <v>125</v>
      </c>
    </row>
    <row r="228" s="12" customFormat="1" ht="22.8" customHeight="1">
      <c r="A228" s="12"/>
      <c r="B228" s="202"/>
      <c r="C228" s="203"/>
      <c r="D228" s="204" t="s">
        <v>74</v>
      </c>
      <c r="E228" s="216" t="s">
        <v>384</v>
      </c>
      <c r="F228" s="216" t="s">
        <v>385</v>
      </c>
      <c r="G228" s="203"/>
      <c r="H228" s="203"/>
      <c r="I228" s="206"/>
      <c r="J228" s="217">
        <f>BK228</f>
        <v>0</v>
      </c>
      <c r="K228" s="203"/>
      <c r="L228" s="208"/>
      <c r="M228" s="209"/>
      <c r="N228" s="210"/>
      <c r="O228" s="210"/>
      <c r="P228" s="211">
        <f>SUM(P229:P234)</f>
        <v>0</v>
      </c>
      <c r="Q228" s="210"/>
      <c r="R228" s="211">
        <f>SUM(R229:R234)</f>
        <v>0.0069300000000000004</v>
      </c>
      <c r="S228" s="210"/>
      <c r="T228" s="212">
        <f>SUM(T229:T234)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3" t="s">
        <v>83</v>
      </c>
      <c r="AT228" s="214" t="s">
        <v>74</v>
      </c>
      <c r="AU228" s="214" t="s">
        <v>83</v>
      </c>
      <c r="AY228" s="213" t="s">
        <v>125</v>
      </c>
      <c r="BK228" s="215">
        <f>SUM(BK229:BK234)</f>
        <v>0</v>
      </c>
    </row>
    <row r="229" s="2" customFormat="1" ht="33" customHeight="1">
      <c r="A229" s="38"/>
      <c r="B229" s="39"/>
      <c r="C229" s="218" t="s">
        <v>386</v>
      </c>
      <c r="D229" s="218" t="s">
        <v>127</v>
      </c>
      <c r="E229" s="219" t="s">
        <v>387</v>
      </c>
      <c r="F229" s="220" t="s">
        <v>388</v>
      </c>
      <c r="G229" s="221" t="s">
        <v>189</v>
      </c>
      <c r="H229" s="222">
        <v>11</v>
      </c>
      <c r="I229" s="223"/>
      <c r="J229" s="222">
        <f>ROUND(I229*H229,2)</f>
        <v>0</v>
      </c>
      <c r="K229" s="220" t="s">
        <v>131</v>
      </c>
      <c r="L229" s="44"/>
      <c r="M229" s="224" t="s">
        <v>1</v>
      </c>
      <c r="N229" s="225" t="s">
        <v>40</v>
      </c>
      <c r="O229" s="91"/>
      <c r="P229" s="226">
        <f>O229*H229</f>
        <v>0</v>
      </c>
      <c r="Q229" s="226">
        <v>0.00063000000000000003</v>
      </c>
      <c r="R229" s="226">
        <f>Q229*H229</f>
        <v>0.0069300000000000004</v>
      </c>
      <c r="S229" s="226">
        <v>0</v>
      </c>
      <c r="T229" s="227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8" t="s">
        <v>132</v>
      </c>
      <c r="AT229" s="228" t="s">
        <v>127</v>
      </c>
      <c r="AU229" s="228" t="s">
        <v>85</v>
      </c>
      <c r="AY229" s="17" t="s">
        <v>125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7" t="s">
        <v>83</v>
      </c>
      <c r="BK229" s="229">
        <f>ROUND(I229*H229,2)</f>
        <v>0</v>
      </c>
      <c r="BL229" s="17" t="s">
        <v>132</v>
      </c>
      <c r="BM229" s="228" t="s">
        <v>389</v>
      </c>
    </row>
    <row r="230" s="13" customFormat="1">
      <c r="A230" s="13"/>
      <c r="B230" s="235"/>
      <c r="C230" s="236"/>
      <c r="D230" s="230" t="s">
        <v>136</v>
      </c>
      <c r="E230" s="237" t="s">
        <v>1</v>
      </c>
      <c r="F230" s="238" t="s">
        <v>390</v>
      </c>
      <c r="G230" s="236"/>
      <c r="H230" s="237" t="s">
        <v>1</v>
      </c>
      <c r="I230" s="239"/>
      <c r="J230" s="236"/>
      <c r="K230" s="236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136</v>
      </c>
      <c r="AU230" s="244" t="s">
        <v>85</v>
      </c>
      <c r="AV230" s="13" t="s">
        <v>83</v>
      </c>
      <c r="AW230" s="13" t="s">
        <v>31</v>
      </c>
      <c r="AX230" s="13" t="s">
        <v>75</v>
      </c>
      <c r="AY230" s="244" t="s">
        <v>125</v>
      </c>
    </row>
    <row r="231" s="14" customFormat="1">
      <c r="A231" s="14"/>
      <c r="B231" s="245"/>
      <c r="C231" s="246"/>
      <c r="D231" s="230" t="s">
        <v>136</v>
      </c>
      <c r="E231" s="247" t="s">
        <v>1</v>
      </c>
      <c r="F231" s="248" t="s">
        <v>391</v>
      </c>
      <c r="G231" s="246"/>
      <c r="H231" s="249">
        <v>11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136</v>
      </c>
      <c r="AU231" s="255" t="s">
        <v>85</v>
      </c>
      <c r="AV231" s="14" t="s">
        <v>85</v>
      </c>
      <c r="AW231" s="14" t="s">
        <v>31</v>
      </c>
      <c r="AX231" s="14" t="s">
        <v>83</v>
      </c>
      <c r="AY231" s="255" t="s">
        <v>125</v>
      </c>
    </row>
    <row r="232" s="2" customFormat="1" ht="16.5" customHeight="1">
      <c r="A232" s="38"/>
      <c r="B232" s="39"/>
      <c r="C232" s="218" t="s">
        <v>289</v>
      </c>
      <c r="D232" s="218" t="s">
        <v>127</v>
      </c>
      <c r="E232" s="219" t="s">
        <v>392</v>
      </c>
      <c r="F232" s="220" t="s">
        <v>393</v>
      </c>
      <c r="G232" s="221" t="s">
        <v>171</v>
      </c>
      <c r="H232" s="222">
        <v>22</v>
      </c>
      <c r="I232" s="223"/>
      <c r="J232" s="222">
        <f>ROUND(I232*H232,2)</f>
        <v>0</v>
      </c>
      <c r="K232" s="220" t="s">
        <v>1</v>
      </c>
      <c r="L232" s="44"/>
      <c r="M232" s="224" t="s">
        <v>1</v>
      </c>
      <c r="N232" s="225" t="s">
        <v>40</v>
      </c>
      <c r="O232" s="91"/>
      <c r="P232" s="226">
        <f>O232*H232</f>
        <v>0</v>
      </c>
      <c r="Q232" s="226">
        <v>0</v>
      </c>
      <c r="R232" s="226">
        <f>Q232*H232</f>
        <v>0</v>
      </c>
      <c r="S232" s="226">
        <v>0</v>
      </c>
      <c r="T232" s="227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8" t="s">
        <v>132</v>
      </c>
      <c r="AT232" s="228" t="s">
        <v>127</v>
      </c>
      <c r="AU232" s="228" t="s">
        <v>85</v>
      </c>
      <c r="AY232" s="17" t="s">
        <v>125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17" t="s">
        <v>83</v>
      </c>
      <c r="BK232" s="229">
        <f>ROUND(I232*H232,2)</f>
        <v>0</v>
      </c>
      <c r="BL232" s="17" t="s">
        <v>132</v>
      </c>
      <c r="BM232" s="228" t="s">
        <v>394</v>
      </c>
    </row>
    <row r="233" s="14" customFormat="1">
      <c r="A233" s="14"/>
      <c r="B233" s="245"/>
      <c r="C233" s="246"/>
      <c r="D233" s="230" t="s">
        <v>136</v>
      </c>
      <c r="E233" s="247" t="s">
        <v>1</v>
      </c>
      <c r="F233" s="248" t="s">
        <v>395</v>
      </c>
      <c r="G233" s="246"/>
      <c r="H233" s="249">
        <v>22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136</v>
      </c>
      <c r="AU233" s="255" t="s">
        <v>85</v>
      </c>
      <c r="AV233" s="14" t="s">
        <v>85</v>
      </c>
      <c r="AW233" s="14" t="s">
        <v>31</v>
      </c>
      <c r="AX233" s="14" t="s">
        <v>83</v>
      </c>
      <c r="AY233" s="255" t="s">
        <v>125</v>
      </c>
    </row>
    <row r="234" s="2" customFormat="1" ht="37.8" customHeight="1">
      <c r="A234" s="38"/>
      <c r="B234" s="39"/>
      <c r="C234" s="218" t="s">
        <v>314</v>
      </c>
      <c r="D234" s="218" t="s">
        <v>127</v>
      </c>
      <c r="E234" s="219" t="s">
        <v>396</v>
      </c>
      <c r="F234" s="220" t="s">
        <v>397</v>
      </c>
      <c r="G234" s="221" t="s">
        <v>398</v>
      </c>
      <c r="H234" s="222">
        <v>1</v>
      </c>
      <c r="I234" s="223"/>
      <c r="J234" s="222">
        <f>ROUND(I234*H234,2)</f>
        <v>0</v>
      </c>
      <c r="K234" s="220" t="s">
        <v>1</v>
      </c>
      <c r="L234" s="44"/>
      <c r="M234" s="224" t="s">
        <v>1</v>
      </c>
      <c r="N234" s="225" t="s">
        <v>40</v>
      </c>
      <c r="O234" s="91"/>
      <c r="P234" s="226">
        <f>O234*H234</f>
        <v>0</v>
      </c>
      <c r="Q234" s="226">
        <v>0</v>
      </c>
      <c r="R234" s="226">
        <f>Q234*H234</f>
        <v>0</v>
      </c>
      <c r="S234" s="226">
        <v>0</v>
      </c>
      <c r="T234" s="227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8" t="s">
        <v>132</v>
      </c>
      <c r="AT234" s="228" t="s">
        <v>127</v>
      </c>
      <c r="AU234" s="228" t="s">
        <v>85</v>
      </c>
      <c r="AY234" s="17" t="s">
        <v>125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17" t="s">
        <v>83</v>
      </c>
      <c r="BK234" s="229">
        <f>ROUND(I234*H234,2)</f>
        <v>0</v>
      </c>
      <c r="BL234" s="17" t="s">
        <v>132</v>
      </c>
      <c r="BM234" s="228" t="s">
        <v>399</v>
      </c>
    </row>
    <row r="235" s="12" customFormat="1" ht="22.8" customHeight="1">
      <c r="A235" s="12"/>
      <c r="B235" s="202"/>
      <c r="C235" s="203"/>
      <c r="D235" s="204" t="s">
        <v>74</v>
      </c>
      <c r="E235" s="216" t="s">
        <v>400</v>
      </c>
      <c r="F235" s="216" t="s">
        <v>401</v>
      </c>
      <c r="G235" s="203"/>
      <c r="H235" s="203"/>
      <c r="I235" s="206"/>
      <c r="J235" s="217">
        <f>BK235</f>
        <v>0</v>
      </c>
      <c r="K235" s="203"/>
      <c r="L235" s="208"/>
      <c r="M235" s="209"/>
      <c r="N235" s="210"/>
      <c r="O235" s="210"/>
      <c r="P235" s="211">
        <f>P236</f>
        <v>0</v>
      </c>
      <c r="Q235" s="210"/>
      <c r="R235" s="211">
        <f>R236</f>
        <v>0</v>
      </c>
      <c r="S235" s="210"/>
      <c r="T235" s="212">
        <f>T236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3" t="s">
        <v>83</v>
      </c>
      <c r="AT235" s="214" t="s">
        <v>74</v>
      </c>
      <c r="AU235" s="214" t="s">
        <v>83</v>
      </c>
      <c r="AY235" s="213" t="s">
        <v>125</v>
      </c>
      <c r="BK235" s="215">
        <f>BK236</f>
        <v>0</v>
      </c>
    </row>
    <row r="236" s="2" customFormat="1" ht="16.5" customHeight="1">
      <c r="A236" s="38"/>
      <c r="B236" s="39"/>
      <c r="C236" s="218" t="s">
        <v>323</v>
      </c>
      <c r="D236" s="218" t="s">
        <v>127</v>
      </c>
      <c r="E236" s="219" t="s">
        <v>402</v>
      </c>
      <c r="F236" s="220" t="s">
        <v>403</v>
      </c>
      <c r="G236" s="221" t="s">
        <v>157</v>
      </c>
      <c r="H236" s="222">
        <v>236.25999999999999</v>
      </c>
      <c r="I236" s="223"/>
      <c r="J236" s="222">
        <f>ROUND(I236*H236,2)</f>
        <v>0</v>
      </c>
      <c r="K236" s="220" t="s">
        <v>131</v>
      </c>
      <c r="L236" s="44"/>
      <c r="M236" s="224" t="s">
        <v>1</v>
      </c>
      <c r="N236" s="225" t="s">
        <v>40</v>
      </c>
      <c r="O236" s="91"/>
      <c r="P236" s="226">
        <f>O236*H236</f>
        <v>0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8" t="s">
        <v>132</v>
      </c>
      <c r="AT236" s="228" t="s">
        <v>127</v>
      </c>
      <c r="AU236" s="228" t="s">
        <v>85</v>
      </c>
      <c r="AY236" s="17" t="s">
        <v>125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7" t="s">
        <v>83</v>
      </c>
      <c r="BK236" s="229">
        <f>ROUND(I236*H236,2)</f>
        <v>0</v>
      </c>
      <c r="BL236" s="17" t="s">
        <v>132</v>
      </c>
      <c r="BM236" s="228" t="s">
        <v>404</v>
      </c>
    </row>
    <row r="237" s="12" customFormat="1" ht="25.92" customHeight="1">
      <c r="A237" s="12"/>
      <c r="B237" s="202"/>
      <c r="C237" s="203"/>
      <c r="D237" s="204" t="s">
        <v>74</v>
      </c>
      <c r="E237" s="205" t="s">
        <v>210</v>
      </c>
      <c r="F237" s="205" t="s">
        <v>211</v>
      </c>
      <c r="G237" s="203"/>
      <c r="H237" s="203"/>
      <c r="I237" s="206"/>
      <c r="J237" s="207">
        <f>BK237</f>
        <v>0</v>
      </c>
      <c r="K237" s="203"/>
      <c r="L237" s="208"/>
      <c r="M237" s="209"/>
      <c r="N237" s="210"/>
      <c r="O237" s="210"/>
      <c r="P237" s="211">
        <f>P238+P254</f>
        <v>0</v>
      </c>
      <c r="Q237" s="210"/>
      <c r="R237" s="211">
        <f>R238+R254</f>
        <v>0.14000000000000001</v>
      </c>
      <c r="S237" s="210"/>
      <c r="T237" s="212">
        <f>T238+T254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3" t="s">
        <v>85</v>
      </c>
      <c r="AT237" s="214" t="s">
        <v>74</v>
      </c>
      <c r="AU237" s="214" t="s">
        <v>75</v>
      </c>
      <c r="AY237" s="213" t="s">
        <v>125</v>
      </c>
      <c r="BK237" s="215">
        <f>BK238+BK254</f>
        <v>0</v>
      </c>
    </row>
    <row r="238" s="12" customFormat="1" ht="22.8" customHeight="1">
      <c r="A238" s="12"/>
      <c r="B238" s="202"/>
      <c r="C238" s="203"/>
      <c r="D238" s="204" t="s">
        <v>74</v>
      </c>
      <c r="E238" s="216" t="s">
        <v>405</v>
      </c>
      <c r="F238" s="216" t="s">
        <v>406</v>
      </c>
      <c r="G238" s="203"/>
      <c r="H238" s="203"/>
      <c r="I238" s="206"/>
      <c r="J238" s="217">
        <f>BK238</f>
        <v>0</v>
      </c>
      <c r="K238" s="203"/>
      <c r="L238" s="208"/>
      <c r="M238" s="209"/>
      <c r="N238" s="210"/>
      <c r="O238" s="210"/>
      <c r="P238" s="211">
        <f>SUM(P239:P253)</f>
        <v>0</v>
      </c>
      <c r="Q238" s="210"/>
      <c r="R238" s="211">
        <f>SUM(R239:R253)</f>
        <v>0.14000000000000001</v>
      </c>
      <c r="S238" s="210"/>
      <c r="T238" s="212">
        <f>SUM(T239:T253)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3" t="s">
        <v>85</v>
      </c>
      <c r="AT238" s="214" t="s">
        <v>74</v>
      </c>
      <c r="AU238" s="214" t="s">
        <v>83</v>
      </c>
      <c r="AY238" s="213" t="s">
        <v>125</v>
      </c>
      <c r="BK238" s="215">
        <f>SUM(BK239:BK253)</f>
        <v>0</v>
      </c>
    </row>
    <row r="239" s="2" customFormat="1" ht="24.15" customHeight="1">
      <c r="A239" s="38"/>
      <c r="B239" s="39"/>
      <c r="C239" s="218" t="s">
        <v>407</v>
      </c>
      <c r="D239" s="218" t="s">
        <v>127</v>
      </c>
      <c r="E239" s="219" t="s">
        <v>408</v>
      </c>
      <c r="F239" s="220" t="s">
        <v>409</v>
      </c>
      <c r="G239" s="221" t="s">
        <v>189</v>
      </c>
      <c r="H239" s="222">
        <v>118.8</v>
      </c>
      <c r="I239" s="223"/>
      <c r="J239" s="222">
        <f>ROUND(I239*H239,2)</f>
        <v>0</v>
      </c>
      <c r="K239" s="220" t="s">
        <v>131</v>
      </c>
      <c r="L239" s="44"/>
      <c r="M239" s="224" t="s">
        <v>1</v>
      </c>
      <c r="N239" s="225" t="s">
        <v>40</v>
      </c>
      <c r="O239" s="91"/>
      <c r="P239" s="226">
        <f>O239*H239</f>
        <v>0</v>
      </c>
      <c r="Q239" s="226">
        <v>0</v>
      </c>
      <c r="R239" s="226">
        <f>Q239*H239</f>
        <v>0</v>
      </c>
      <c r="S239" s="226">
        <v>0</v>
      </c>
      <c r="T239" s="227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8" t="s">
        <v>218</v>
      </c>
      <c r="AT239" s="228" t="s">
        <v>127</v>
      </c>
      <c r="AU239" s="228" t="s">
        <v>85</v>
      </c>
      <c r="AY239" s="17" t="s">
        <v>125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17" t="s">
        <v>83</v>
      </c>
      <c r="BK239" s="229">
        <f>ROUND(I239*H239,2)</f>
        <v>0</v>
      </c>
      <c r="BL239" s="17" t="s">
        <v>218</v>
      </c>
      <c r="BM239" s="228" t="s">
        <v>410</v>
      </c>
    </row>
    <row r="240" s="13" customFormat="1">
      <c r="A240" s="13"/>
      <c r="B240" s="235"/>
      <c r="C240" s="236"/>
      <c r="D240" s="230" t="s">
        <v>136</v>
      </c>
      <c r="E240" s="237" t="s">
        <v>1</v>
      </c>
      <c r="F240" s="238" t="s">
        <v>411</v>
      </c>
      <c r="G240" s="236"/>
      <c r="H240" s="237" t="s">
        <v>1</v>
      </c>
      <c r="I240" s="239"/>
      <c r="J240" s="236"/>
      <c r="K240" s="236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136</v>
      </c>
      <c r="AU240" s="244" t="s">
        <v>85</v>
      </c>
      <c r="AV240" s="13" t="s">
        <v>83</v>
      </c>
      <c r="AW240" s="13" t="s">
        <v>31</v>
      </c>
      <c r="AX240" s="13" t="s">
        <v>75</v>
      </c>
      <c r="AY240" s="244" t="s">
        <v>125</v>
      </c>
    </row>
    <row r="241" s="14" customFormat="1">
      <c r="A241" s="14"/>
      <c r="B241" s="245"/>
      <c r="C241" s="246"/>
      <c r="D241" s="230" t="s">
        <v>136</v>
      </c>
      <c r="E241" s="247" t="s">
        <v>1</v>
      </c>
      <c r="F241" s="248" t="s">
        <v>412</v>
      </c>
      <c r="G241" s="246"/>
      <c r="H241" s="249">
        <v>64.799999999999997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136</v>
      </c>
      <c r="AU241" s="255" t="s">
        <v>85</v>
      </c>
      <c r="AV241" s="14" t="s">
        <v>85</v>
      </c>
      <c r="AW241" s="14" t="s">
        <v>31</v>
      </c>
      <c r="AX241" s="14" t="s">
        <v>75</v>
      </c>
      <c r="AY241" s="255" t="s">
        <v>125</v>
      </c>
    </row>
    <row r="242" s="14" customFormat="1">
      <c r="A242" s="14"/>
      <c r="B242" s="245"/>
      <c r="C242" s="246"/>
      <c r="D242" s="230" t="s">
        <v>136</v>
      </c>
      <c r="E242" s="247" t="s">
        <v>1</v>
      </c>
      <c r="F242" s="248" t="s">
        <v>413</v>
      </c>
      <c r="G242" s="246"/>
      <c r="H242" s="249">
        <v>54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136</v>
      </c>
      <c r="AU242" s="255" t="s">
        <v>85</v>
      </c>
      <c r="AV242" s="14" t="s">
        <v>85</v>
      </c>
      <c r="AW242" s="14" t="s">
        <v>31</v>
      </c>
      <c r="AX242" s="14" t="s">
        <v>75</v>
      </c>
      <c r="AY242" s="255" t="s">
        <v>125</v>
      </c>
    </row>
    <row r="243" s="15" customFormat="1">
      <c r="A243" s="15"/>
      <c r="B243" s="256"/>
      <c r="C243" s="257"/>
      <c r="D243" s="230" t="s">
        <v>136</v>
      </c>
      <c r="E243" s="258" t="s">
        <v>1</v>
      </c>
      <c r="F243" s="259" t="s">
        <v>141</v>
      </c>
      <c r="G243" s="257"/>
      <c r="H243" s="260">
        <v>118.8</v>
      </c>
      <c r="I243" s="261"/>
      <c r="J243" s="257"/>
      <c r="K243" s="257"/>
      <c r="L243" s="262"/>
      <c r="M243" s="263"/>
      <c r="N243" s="264"/>
      <c r="O243" s="264"/>
      <c r="P243" s="264"/>
      <c r="Q243" s="264"/>
      <c r="R243" s="264"/>
      <c r="S243" s="264"/>
      <c r="T243" s="26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6" t="s">
        <v>136</v>
      </c>
      <c r="AU243" s="266" t="s">
        <v>85</v>
      </c>
      <c r="AV243" s="15" t="s">
        <v>132</v>
      </c>
      <c r="AW243" s="15" t="s">
        <v>31</v>
      </c>
      <c r="AX243" s="15" t="s">
        <v>83</v>
      </c>
      <c r="AY243" s="266" t="s">
        <v>125</v>
      </c>
    </row>
    <row r="244" s="2" customFormat="1" ht="16.5" customHeight="1">
      <c r="A244" s="38"/>
      <c r="B244" s="39"/>
      <c r="C244" s="267" t="s">
        <v>414</v>
      </c>
      <c r="D244" s="267" t="s">
        <v>171</v>
      </c>
      <c r="E244" s="268" t="s">
        <v>415</v>
      </c>
      <c r="F244" s="269" t="s">
        <v>416</v>
      </c>
      <c r="G244" s="270" t="s">
        <v>157</v>
      </c>
      <c r="H244" s="271">
        <v>0.040000000000000001</v>
      </c>
      <c r="I244" s="272"/>
      <c r="J244" s="271">
        <f>ROUND(I244*H244,2)</f>
        <v>0</v>
      </c>
      <c r="K244" s="269" t="s">
        <v>131</v>
      </c>
      <c r="L244" s="273"/>
      <c r="M244" s="274" t="s">
        <v>1</v>
      </c>
      <c r="N244" s="275" t="s">
        <v>40</v>
      </c>
      <c r="O244" s="91"/>
      <c r="P244" s="226">
        <f>O244*H244</f>
        <v>0</v>
      </c>
      <c r="Q244" s="226">
        <v>1</v>
      </c>
      <c r="R244" s="226">
        <f>Q244*H244</f>
        <v>0.040000000000000001</v>
      </c>
      <c r="S244" s="226">
        <v>0</v>
      </c>
      <c r="T244" s="227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8" t="s">
        <v>417</v>
      </c>
      <c r="AT244" s="228" t="s">
        <v>171</v>
      </c>
      <c r="AU244" s="228" t="s">
        <v>85</v>
      </c>
      <c r="AY244" s="17" t="s">
        <v>125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17" t="s">
        <v>83</v>
      </c>
      <c r="BK244" s="229">
        <f>ROUND(I244*H244,2)</f>
        <v>0</v>
      </c>
      <c r="BL244" s="17" t="s">
        <v>218</v>
      </c>
      <c r="BM244" s="228" t="s">
        <v>418</v>
      </c>
    </row>
    <row r="245" s="14" customFormat="1">
      <c r="A245" s="14"/>
      <c r="B245" s="245"/>
      <c r="C245" s="246"/>
      <c r="D245" s="230" t="s">
        <v>136</v>
      </c>
      <c r="E245" s="246"/>
      <c r="F245" s="248" t="s">
        <v>419</v>
      </c>
      <c r="G245" s="246"/>
      <c r="H245" s="249">
        <v>0.040000000000000001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136</v>
      </c>
      <c r="AU245" s="255" t="s">
        <v>85</v>
      </c>
      <c r="AV245" s="14" t="s">
        <v>85</v>
      </c>
      <c r="AW245" s="14" t="s">
        <v>4</v>
      </c>
      <c r="AX245" s="14" t="s">
        <v>83</v>
      </c>
      <c r="AY245" s="255" t="s">
        <v>125</v>
      </c>
    </row>
    <row r="246" s="2" customFormat="1" ht="24.15" customHeight="1">
      <c r="A246" s="38"/>
      <c r="B246" s="39"/>
      <c r="C246" s="218" t="s">
        <v>417</v>
      </c>
      <c r="D246" s="218" t="s">
        <v>127</v>
      </c>
      <c r="E246" s="219" t="s">
        <v>420</v>
      </c>
      <c r="F246" s="220" t="s">
        <v>421</v>
      </c>
      <c r="G246" s="221" t="s">
        <v>189</v>
      </c>
      <c r="H246" s="222">
        <v>237.59999999999999</v>
      </c>
      <c r="I246" s="223"/>
      <c r="J246" s="222">
        <f>ROUND(I246*H246,2)</f>
        <v>0</v>
      </c>
      <c r="K246" s="220" t="s">
        <v>131</v>
      </c>
      <c r="L246" s="44"/>
      <c r="M246" s="224" t="s">
        <v>1</v>
      </c>
      <c r="N246" s="225" t="s">
        <v>40</v>
      </c>
      <c r="O246" s="91"/>
      <c r="P246" s="226">
        <f>O246*H246</f>
        <v>0</v>
      </c>
      <c r="Q246" s="226">
        <v>0</v>
      </c>
      <c r="R246" s="226">
        <f>Q246*H246</f>
        <v>0</v>
      </c>
      <c r="S246" s="226">
        <v>0</v>
      </c>
      <c r="T246" s="227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8" t="s">
        <v>218</v>
      </c>
      <c r="AT246" s="228" t="s">
        <v>127</v>
      </c>
      <c r="AU246" s="228" t="s">
        <v>85</v>
      </c>
      <c r="AY246" s="17" t="s">
        <v>125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17" t="s">
        <v>83</v>
      </c>
      <c r="BK246" s="229">
        <f>ROUND(I246*H246,2)</f>
        <v>0</v>
      </c>
      <c r="BL246" s="17" t="s">
        <v>218</v>
      </c>
      <c r="BM246" s="228" t="s">
        <v>422</v>
      </c>
    </row>
    <row r="247" s="13" customFormat="1">
      <c r="A247" s="13"/>
      <c r="B247" s="235"/>
      <c r="C247" s="236"/>
      <c r="D247" s="230" t="s">
        <v>136</v>
      </c>
      <c r="E247" s="237" t="s">
        <v>1</v>
      </c>
      <c r="F247" s="238" t="s">
        <v>423</v>
      </c>
      <c r="G247" s="236"/>
      <c r="H247" s="237" t="s">
        <v>1</v>
      </c>
      <c r="I247" s="239"/>
      <c r="J247" s="236"/>
      <c r="K247" s="236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136</v>
      </c>
      <c r="AU247" s="244" t="s">
        <v>85</v>
      </c>
      <c r="AV247" s="13" t="s">
        <v>83</v>
      </c>
      <c r="AW247" s="13" t="s">
        <v>31</v>
      </c>
      <c r="AX247" s="13" t="s">
        <v>75</v>
      </c>
      <c r="AY247" s="244" t="s">
        <v>125</v>
      </c>
    </row>
    <row r="248" s="14" customFormat="1">
      <c r="A248" s="14"/>
      <c r="B248" s="245"/>
      <c r="C248" s="246"/>
      <c r="D248" s="230" t="s">
        <v>136</v>
      </c>
      <c r="E248" s="247" t="s">
        <v>1</v>
      </c>
      <c r="F248" s="248" t="s">
        <v>424</v>
      </c>
      <c r="G248" s="246"/>
      <c r="H248" s="249">
        <v>129.59999999999999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136</v>
      </c>
      <c r="AU248" s="255" t="s">
        <v>85</v>
      </c>
      <c r="AV248" s="14" t="s">
        <v>85</v>
      </c>
      <c r="AW248" s="14" t="s">
        <v>31</v>
      </c>
      <c r="AX248" s="14" t="s">
        <v>75</v>
      </c>
      <c r="AY248" s="255" t="s">
        <v>125</v>
      </c>
    </row>
    <row r="249" s="14" customFormat="1">
      <c r="A249" s="14"/>
      <c r="B249" s="245"/>
      <c r="C249" s="246"/>
      <c r="D249" s="230" t="s">
        <v>136</v>
      </c>
      <c r="E249" s="247" t="s">
        <v>1</v>
      </c>
      <c r="F249" s="248" t="s">
        <v>425</v>
      </c>
      <c r="G249" s="246"/>
      <c r="H249" s="249">
        <v>108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136</v>
      </c>
      <c r="AU249" s="255" t="s">
        <v>85</v>
      </c>
      <c r="AV249" s="14" t="s">
        <v>85</v>
      </c>
      <c r="AW249" s="14" t="s">
        <v>31</v>
      </c>
      <c r="AX249" s="14" t="s">
        <v>75</v>
      </c>
      <c r="AY249" s="255" t="s">
        <v>125</v>
      </c>
    </row>
    <row r="250" s="15" customFormat="1">
      <c r="A250" s="15"/>
      <c r="B250" s="256"/>
      <c r="C250" s="257"/>
      <c r="D250" s="230" t="s">
        <v>136</v>
      </c>
      <c r="E250" s="258" t="s">
        <v>1</v>
      </c>
      <c r="F250" s="259" t="s">
        <v>141</v>
      </c>
      <c r="G250" s="257"/>
      <c r="H250" s="260">
        <v>237.59999999999999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6" t="s">
        <v>136</v>
      </c>
      <c r="AU250" s="266" t="s">
        <v>85</v>
      </c>
      <c r="AV250" s="15" t="s">
        <v>132</v>
      </c>
      <c r="AW250" s="15" t="s">
        <v>31</v>
      </c>
      <c r="AX250" s="15" t="s">
        <v>83</v>
      </c>
      <c r="AY250" s="266" t="s">
        <v>125</v>
      </c>
    </row>
    <row r="251" s="2" customFormat="1" ht="16.5" customHeight="1">
      <c r="A251" s="38"/>
      <c r="B251" s="39"/>
      <c r="C251" s="267" t="s">
        <v>426</v>
      </c>
      <c r="D251" s="267" t="s">
        <v>171</v>
      </c>
      <c r="E251" s="268" t="s">
        <v>427</v>
      </c>
      <c r="F251" s="269" t="s">
        <v>428</v>
      </c>
      <c r="G251" s="270" t="s">
        <v>157</v>
      </c>
      <c r="H251" s="271">
        <v>0.10000000000000001</v>
      </c>
      <c r="I251" s="272"/>
      <c r="J251" s="271">
        <f>ROUND(I251*H251,2)</f>
        <v>0</v>
      </c>
      <c r="K251" s="269" t="s">
        <v>131</v>
      </c>
      <c r="L251" s="273"/>
      <c r="M251" s="274" t="s">
        <v>1</v>
      </c>
      <c r="N251" s="275" t="s">
        <v>40</v>
      </c>
      <c r="O251" s="91"/>
      <c r="P251" s="226">
        <f>O251*H251</f>
        <v>0</v>
      </c>
      <c r="Q251" s="226">
        <v>1</v>
      </c>
      <c r="R251" s="226">
        <f>Q251*H251</f>
        <v>0.10000000000000001</v>
      </c>
      <c r="S251" s="226">
        <v>0</v>
      </c>
      <c r="T251" s="227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8" t="s">
        <v>417</v>
      </c>
      <c r="AT251" s="228" t="s">
        <v>171</v>
      </c>
      <c r="AU251" s="228" t="s">
        <v>85</v>
      </c>
      <c r="AY251" s="17" t="s">
        <v>125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17" t="s">
        <v>83</v>
      </c>
      <c r="BK251" s="229">
        <f>ROUND(I251*H251,2)</f>
        <v>0</v>
      </c>
      <c r="BL251" s="17" t="s">
        <v>218</v>
      </c>
      <c r="BM251" s="228" t="s">
        <v>429</v>
      </c>
    </row>
    <row r="252" s="14" customFormat="1">
      <c r="A252" s="14"/>
      <c r="B252" s="245"/>
      <c r="C252" s="246"/>
      <c r="D252" s="230" t="s">
        <v>136</v>
      </c>
      <c r="E252" s="246"/>
      <c r="F252" s="248" t="s">
        <v>430</v>
      </c>
      <c r="G252" s="246"/>
      <c r="H252" s="249">
        <v>0.10000000000000001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136</v>
      </c>
      <c r="AU252" s="255" t="s">
        <v>85</v>
      </c>
      <c r="AV252" s="14" t="s">
        <v>85</v>
      </c>
      <c r="AW252" s="14" t="s">
        <v>4</v>
      </c>
      <c r="AX252" s="14" t="s">
        <v>83</v>
      </c>
      <c r="AY252" s="255" t="s">
        <v>125</v>
      </c>
    </row>
    <row r="253" s="2" customFormat="1" ht="24.15" customHeight="1">
      <c r="A253" s="38"/>
      <c r="B253" s="39"/>
      <c r="C253" s="218" t="s">
        <v>431</v>
      </c>
      <c r="D253" s="218" t="s">
        <v>127</v>
      </c>
      <c r="E253" s="219" t="s">
        <v>432</v>
      </c>
      <c r="F253" s="220" t="s">
        <v>433</v>
      </c>
      <c r="G253" s="221" t="s">
        <v>157</v>
      </c>
      <c r="H253" s="222">
        <v>0.14000000000000001</v>
      </c>
      <c r="I253" s="223"/>
      <c r="J253" s="222">
        <f>ROUND(I253*H253,2)</f>
        <v>0</v>
      </c>
      <c r="K253" s="220" t="s">
        <v>131</v>
      </c>
      <c r="L253" s="44"/>
      <c r="M253" s="224" t="s">
        <v>1</v>
      </c>
      <c r="N253" s="225" t="s">
        <v>40</v>
      </c>
      <c r="O253" s="91"/>
      <c r="P253" s="226">
        <f>O253*H253</f>
        <v>0</v>
      </c>
      <c r="Q253" s="226">
        <v>0</v>
      </c>
      <c r="R253" s="226">
        <f>Q253*H253</f>
        <v>0</v>
      </c>
      <c r="S253" s="226">
        <v>0</v>
      </c>
      <c r="T253" s="227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8" t="s">
        <v>218</v>
      </c>
      <c r="AT253" s="228" t="s">
        <v>127</v>
      </c>
      <c r="AU253" s="228" t="s">
        <v>85</v>
      </c>
      <c r="AY253" s="17" t="s">
        <v>125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17" t="s">
        <v>83</v>
      </c>
      <c r="BK253" s="229">
        <f>ROUND(I253*H253,2)</f>
        <v>0</v>
      </c>
      <c r="BL253" s="17" t="s">
        <v>218</v>
      </c>
      <c r="BM253" s="228" t="s">
        <v>434</v>
      </c>
    </row>
    <row r="254" s="12" customFormat="1" ht="22.8" customHeight="1">
      <c r="A254" s="12"/>
      <c r="B254" s="202"/>
      <c r="C254" s="203"/>
      <c r="D254" s="204" t="s">
        <v>74</v>
      </c>
      <c r="E254" s="216" t="s">
        <v>435</v>
      </c>
      <c r="F254" s="216" t="s">
        <v>436</v>
      </c>
      <c r="G254" s="203"/>
      <c r="H254" s="203"/>
      <c r="I254" s="206"/>
      <c r="J254" s="217">
        <f>BK254</f>
        <v>0</v>
      </c>
      <c r="K254" s="203"/>
      <c r="L254" s="208"/>
      <c r="M254" s="209"/>
      <c r="N254" s="210"/>
      <c r="O254" s="210"/>
      <c r="P254" s="211">
        <f>SUM(P255:P258)</f>
        <v>0</v>
      </c>
      <c r="Q254" s="210"/>
      <c r="R254" s="211">
        <f>SUM(R255:R258)</f>
        <v>0</v>
      </c>
      <c r="S254" s="210"/>
      <c r="T254" s="212">
        <f>SUM(T255:T258)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3" t="s">
        <v>85</v>
      </c>
      <c r="AT254" s="214" t="s">
        <v>74</v>
      </c>
      <c r="AU254" s="214" t="s">
        <v>83</v>
      </c>
      <c r="AY254" s="213" t="s">
        <v>125</v>
      </c>
      <c r="BK254" s="215">
        <f>SUM(BK255:BK258)</f>
        <v>0</v>
      </c>
    </row>
    <row r="255" s="2" customFormat="1" ht="24.15" customHeight="1">
      <c r="A255" s="38"/>
      <c r="B255" s="39"/>
      <c r="C255" s="218" t="s">
        <v>437</v>
      </c>
      <c r="D255" s="218" t="s">
        <v>127</v>
      </c>
      <c r="E255" s="219" t="s">
        <v>438</v>
      </c>
      <c r="F255" s="220" t="s">
        <v>439</v>
      </c>
      <c r="G255" s="221" t="s">
        <v>189</v>
      </c>
      <c r="H255" s="222">
        <v>305</v>
      </c>
      <c r="I255" s="223"/>
      <c r="J255" s="222">
        <f>ROUND(I255*H255,2)</f>
        <v>0</v>
      </c>
      <c r="K255" s="220" t="s">
        <v>1</v>
      </c>
      <c r="L255" s="44"/>
      <c r="M255" s="224" t="s">
        <v>1</v>
      </c>
      <c r="N255" s="225" t="s">
        <v>40</v>
      </c>
      <c r="O255" s="91"/>
      <c r="P255" s="226">
        <f>O255*H255</f>
        <v>0</v>
      </c>
      <c r="Q255" s="226">
        <v>0</v>
      </c>
      <c r="R255" s="226">
        <f>Q255*H255</f>
        <v>0</v>
      </c>
      <c r="S255" s="226">
        <v>0</v>
      </c>
      <c r="T255" s="227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8" t="s">
        <v>218</v>
      </c>
      <c r="AT255" s="228" t="s">
        <v>127</v>
      </c>
      <c r="AU255" s="228" t="s">
        <v>85</v>
      </c>
      <c r="AY255" s="17" t="s">
        <v>125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17" t="s">
        <v>83</v>
      </c>
      <c r="BK255" s="229">
        <f>ROUND(I255*H255,2)</f>
        <v>0</v>
      </c>
      <c r="BL255" s="17" t="s">
        <v>218</v>
      </c>
      <c r="BM255" s="228" t="s">
        <v>440</v>
      </c>
    </row>
    <row r="256" s="14" customFormat="1">
      <c r="A256" s="14"/>
      <c r="B256" s="245"/>
      <c r="C256" s="246"/>
      <c r="D256" s="230" t="s">
        <v>136</v>
      </c>
      <c r="E256" s="247" t="s">
        <v>1</v>
      </c>
      <c r="F256" s="248" t="s">
        <v>441</v>
      </c>
      <c r="G256" s="246"/>
      <c r="H256" s="249">
        <v>170.09999999999999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136</v>
      </c>
      <c r="AU256" s="255" t="s">
        <v>85</v>
      </c>
      <c r="AV256" s="14" t="s">
        <v>85</v>
      </c>
      <c r="AW256" s="14" t="s">
        <v>31</v>
      </c>
      <c r="AX256" s="14" t="s">
        <v>75</v>
      </c>
      <c r="AY256" s="255" t="s">
        <v>125</v>
      </c>
    </row>
    <row r="257" s="14" customFormat="1">
      <c r="A257" s="14"/>
      <c r="B257" s="245"/>
      <c r="C257" s="246"/>
      <c r="D257" s="230" t="s">
        <v>136</v>
      </c>
      <c r="E257" s="247" t="s">
        <v>1</v>
      </c>
      <c r="F257" s="248" t="s">
        <v>442</v>
      </c>
      <c r="G257" s="246"/>
      <c r="H257" s="249">
        <v>134.90000000000001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136</v>
      </c>
      <c r="AU257" s="255" t="s">
        <v>85</v>
      </c>
      <c r="AV257" s="14" t="s">
        <v>85</v>
      </c>
      <c r="AW257" s="14" t="s">
        <v>31</v>
      </c>
      <c r="AX257" s="14" t="s">
        <v>75</v>
      </c>
      <c r="AY257" s="255" t="s">
        <v>125</v>
      </c>
    </row>
    <row r="258" s="15" customFormat="1">
      <c r="A258" s="15"/>
      <c r="B258" s="256"/>
      <c r="C258" s="257"/>
      <c r="D258" s="230" t="s">
        <v>136</v>
      </c>
      <c r="E258" s="258" t="s">
        <v>1</v>
      </c>
      <c r="F258" s="259" t="s">
        <v>141</v>
      </c>
      <c r="G258" s="257"/>
      <c r="H258" s="260">
        <v>305</v>
      </c>
      <c r="I258" s="261"/>
      <c r="J258" s="257"/>
      <c r="K258" s="257"/>
      <c r="L258" s="262"/>
      <c r="M258" s="281"/>
      <c r="N258" s="282"/>
      <c r="O258" s="282"/>
      <c r="P258" s="282"/>
      <c r="Q258" s="282"/>
      <c r="R258" s="282"/>
      <c r="S258" s="282"/>
      <c r="T258" s="283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6" t="s">
        <v>136</v>
      </c>
      <c r="AU258" s="266" t="s">
        <v>85</v>
      </c>
      <c r="AV258" s="15" t="s">
        <v>132</v>
      </c>
      <c r="AW258" s="15" t="s">
        <v>31</v>
      </c>
      <c r="AX258" s="15" t="s">
        <v>83</v>
      </c>
      <c r="AY258" s="266" t="s">
        <v>125</v>
      </c>
    </row>
    <row r="259" s="2" customFormat="1" ht="6.96" customHeight="1">
      <c r="A259" s="38"/>
      <c r="B259" s="66"/>
      <c r="C259" s="67"/>
      <c r="D259" s="67"/>
      <c r="E259" s="67"/>
      <c r="F259" s="67"/>
      <c r="G259" s="67"/>
      <c r="H259" s="67"/>
      <c r="I259" s="67"/>
      <c r="J259" s="67"/>
      <c r="K259" s="67"/>
      <c r="L259" s="44"/>
      <c r="M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</row>
  </sheetData>
  <sheetProtection sheet="1" autoFilter="0" formatColumns="0" formatRows="0" objects="1" scenarios="1" spinCount="100000" saltValue="jhXyuOpFWeht1yyZCdkn4vDC7DuJWcZNYJeSSeFdaXJ/nVHaHvGsXhIvm0n9xO2jaBFbN1scCEgH2qQOQtuqiw==" hashValue="DQkf9IuCUY+eGLTnqzJ6rOUjOee72KetwI+E5vDDONHsBqCuzyDMyJfrEg6caCouH2onXX5eX3KjYXAhS65k6w==" algorithmName="SHA-512" password="CC35"/>
  <autoFilter ref="C129:K258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s="1" customFormat="1" ht="24.96" customHeight="1">
      <c r="B4" s="20"/>
      <c r="D4" s="138" t="s">
        <v>95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15</v>
      </c>
      <c r="L6" s="20"/>
    </row>
    <row r="7" s="1" customFormat="1" ht="16.5" customHeight="1">
      <c r="B7" s="20"/>
      <c r="E7" s="141" t="str">
        <f>'Rekapitulace stavby'!K6</f>
        <v>K.Vary, chodník U Imperiálu, opěrné zdi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443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17</v>
      </c>
      <c r="E11" s="38"/>
      <c r="F11" s="143" t="s">
        <v>1</v>
      </c>
      <c r="G11" s="38"/>
      <c r="H11" s="38"/>
      <c r="I11" s="140" t="s">
        <v>18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19</v>
      </c>
      <c r="E12" s="38"/>
      <c r="F12" s="143" t="s">
        <v>20</v>
      </c>
      <c r="G12" s="38"/>
      <c r="H12" s="38"/>
      <c r="I12" s="140" t="s">
        <v>21</v>
      </c>
      <c r="J12" s="144" t="str">
        <f>'Rekapitulace stavby'!AN8</f>
        <v>1. 10. 2024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23</v>
      </c>
      <c r="E14" s="38"/>
      <c r="F14" s="38"/>
      <c r="G14" s="38"/>
      <c r="H14" s="38"/>
      <c r="I14" s="140" t="s">
        <v>24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25</v>
      </c>
      <c r="F15" s="38"/>
      <c r="G15" s="38"/>
      <c r="H15" s="38"/>
      <c r="I15" s="140" t="s">
        <v>26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24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24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30</v>
      </c>
      <c r="F21" s="38"/>
      <c r="G21" s="38"/>
      <c r="H21" s="38"/>
      <c r="I21" s="140" t="s">
        <v>26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24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33</v>
      </c>
      <c r="F24" s="38"/>
      <c r="G24" s="38"/>
      <c r="H24" s="38"/>
      <c r="I24" s="140" t="s">
        <v>26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ROUND((SUM(BE127:BE321)),  2)</f>
        <v>0</v>
      </c>
      <c r="G33" s="38"/>
      <c r="H33" s="38"/>
      <c r="I33" s="155">
        <v>0.20999999999999999</v>
      </c>
      <c r="J33" s="154">
        <f>ROUND(((SUM(BE127:BE321))*I33),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41</v>
      </c>
      <c r="F34" s="154">
        <f>ROUND((SUM(BF127:BF321)),  2)</f>
        <v>0</v>
      </c>
      <c r="G34" s="38"/>
      <c r="H34" s="38"/>
      <c r="I34" s="155">
        <v>0.12</v>
      </c>
      <c r="J34" s="154">
        <f>ROUND(((SUM(BF127:BF321))*I34),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ROUND((SUM(BG127:BG321)),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ROUND((SUM(BH127:BH321)),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ROUND((SUM(BI127:BI321)),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K.Vary, chodník U Imperiálu, opěrné zdi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03 - D.2.1 - Dopravní část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40"/>
      <c r="E89" s="40"/>
      <c r="F89" s="27" t="str">
        <f>F12</f>
        <v xml:space="preserve"> </v>
      </c>
      <c r="G89" s="40"/>
      <c r="H89" s="40"/>
      <c r="I89" s="32" t="s">
        <v>21</v>
      </c>
      <c r="J89" s="79" t="str">
        <f>IF(J12="","",J12)</f>
        <v>1. 10. 2024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40"/>
      <c r="E91" s="40"/>
      <c r="F91" s="27" t="str">
        <f>E15</f>
        <v>Statutární město Karlovy Vary</v>
      </c>
      <c r="G91" s="40"/>
      <c r="H91" s="40"/>
      <c r="I91" s="32" t="s">
        <v>29</v>
      </c>
      <c r="J91" s="36" t="str">
        <f>E21</f>
        <v>DPT s.r.o.Ostrov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>Neubauerová Soňa, SK-Projekt Ostrov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99</v>
      </c>
      <c r="D94" s="176"/>
      <c r="E94" s="176"/>
      <c r="F94" s="176"/>
      <c r="G94" s="176"/>
      <c r="H94" s="176"/>
      <c r="I94" s="176"/>
      <c r="J94" s="177" t="s">
        <v>100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101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102</v>
      </c>
    </row>
    <row r="97" s="9" customFormat="1" ht="24.96" customHeight="1">
      <c r="A97" s="9"/>
      <c r="B97" s="179"/>
      <c r="C97" s="180"/>
      <c r="D97" s="181" t="s">
        <v>103</v>
      </c>
      <c r="E97" s="182"/>
      <c r="F97" s="182"/>
      <c r="G97" s="182"/>
      <c r="H97" s="182"/>
      <c r="I97" s="182"/>
      <c r="J97" s="183">
        <f>J128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104</v>
      </c>
      <c r="E98" s="188"/>
      <c r="F98" s="188"/>
      <c r="G98" s="188"/>
      <c r="H98" s="188"/>
      <c r="I98" s="188"/>
      <c r="J98" s="189">
        <f>J129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444</v>
      </c>
      <c r="E99" s="188"/>
      <c r="F99" s="188"/>
      <c r="G99" s="188"/>
      <c r="H99" s="188"/>
      <c r="I99" s="188"/>
      <c r="J99" s="189">
        <f>J144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445</v>
      </c>
      <c r="E100" s="188"/>
      <c r="F100" s="188"/>
      <c r="G100" s="188"/>
      <c r="H100" s="188"/>
      <c r="I100" s="188"/>
      <c r="J100" s="189">
        <f>J159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446</v>
      </c>
      <c r="E101" s="188"/>
      <c r="F101" s="188"/>
      <c r="G101" s="188"/>
      <c r="H101" s="188"/>
      <c r="I101" s="188"/>
      <c r="J101" s="189">
        <f>J165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447</v>
      </c>
      <c r="E102" s="188"/>
      <c r="F102" s="188"/>
      <c r="G102" s="188"/>
      <c r="H102" s="188"/>
      <c r="I102" s="188"/>
      <c r="J102" s="189">
        <f>J172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448</v>
      </c>
      <c r="E103" s="188"/>
      <c r="F103" s="188"/>
      <c r="G103" s="188"/>
      <c r="H103" s="188"/>
      <c r="I103" s="188"/>
      <c r="J103" s="189">
        <f>J204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449</v>
      </c>
      <c r="E104" s="188"/>
      <c r="F104" s="188"/>
      <c r="G104" s="188"/>
      <c r="H104" s="188"/>
      <c r="I104" s="188"/>
      <c r="J104" s="189">
        <f>J215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450</v>
      </c>
      <c r="E105" s="188"/>
      <c r="F105" s="188"/>
      <c r="G105" s="188"/>
      <c r="H105" s="188"/>
      <c r="I105" s="188"/>
      <c r="J105" s="189">
        <f>J217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252</v>
      </c>
      <c r="E106" s="188"/>
      <c r="F106" s="188"/>
      <c r="G106" s="188"/>
      <c r="H106" s="188"/>
      <c r="I106" s="188"/>
      <c r="J106" s="189">
        <f>J244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451</v>
      </c>
      <c r="E107" s="188"/>
      <c r="F107" s="188"/>
      <c r="G107" s="188"/>
      <c r="H107" s="188"/>
      <c r="I107" s="188"/>
      <c r="J107" s="189">
        <f>J246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110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15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74" t="str">
        <f>E7</f>
        <v>K.Vary, chodník U Imperiálu, opěrné zdi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96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03 - D.2.1 - Dopravní část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19</v>
      </c>
      <c r="D121" s="40"/>
      <c r="E121" s="40"/>
      <c r="F121" s="27" t="str">
        <f>F12</f>
        <v xml:space="preserve"> </v>
      </c>
      <c r="G121" s="40"/>
      <c r="H121" s="40"/>
      <c r="I121" s="32" t="s">
        <v>21</v>
      </c>
      <c r="J121" s="79" t="str">
        <f>IF(J12="","",J12)</f>
        <v>1. 10. 2024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23</v>
      </c>
      <c r="D123" s="40"/>
      <c r="E123" s="40"/>
      <c r="F123" s="27" t="str">
        <f>E15</f>
        <v>Statutární město Karlovy Vary</v>
      </c>
      <c r="G123" s="40"/>
      <c r="H123" s="40"/>
      <c r="I123" s="32" t="s">
        <v>29</v>
      </c>
      <c r="J123" s="36" t="str">
        <f>E21</f>
        <v>DPT s.r.o.Ostrov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5.65" customHeight="1">
      <c r="A124" s="38"/>
      <c r="B124" s="39"/>
      <c r="C124" s="32" t="s">
        <v>27</v>
      </c>
      <c r="D124" s="40"/>
      <c r="E124" s="40"/>
      <c r="F124" s="27" t="str">
        <f>IF(E18="","",E18)</f>
        <v>Vyplň údaj</v>
      </c>
      <c r="G124" s="40"/>
      <c r="H124" s="40"/>
      <c r="I124" s="32" t="s">
        <v>32</v>
      </c>
      <c r="J124" s="36" t="str">
        <f>E24</f>
        <v>Neubauerová Soňa, SK-Projekt Ostrov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1"/>
      <c r="B126" s="192"/>
      <c r="C126" s="193" t="s">
        <v>111</v>
      </c>
      <c r="D126" s="194" t="s">
        <v>60</v>
      </c>
      <c r="E126" s="194" t="s">
        <v>56</v>
      </c>
      <c r="F126" s="194" t="s">
        <v>57</v>
      </c>
      <c r="G126" s="194" t="s">
        <v>112</v>
      </c>
      <c r="H126" s="194" t="s">
        <v>113</v>
      </c>
      <c r="I126" s="194" t="s">
        <v>114</v>
      </c>
      <c r="J126" s="194" t="s">
        <v>100</v>
      </c>
      <c r="K126" s="195" t="s">
        <v>115</v>
      </c>
      <c r="L126" s="196"/>
      <c r="M126" s="100" t="s">
        <v>1</v>
      </c>
      <c r="N126" s="101" t="s">
        <v>39</v>
      </c>
      <c r="O126" s="101" t="s">
        <v>116</v>
      </c>
      <c r="P126" s="101" t="s">
        <v>117</v>
      </c>
      <c r="Q126" s="101" t="s">
        <v>118</v>
      </c>
      <c r="R126" s="101" t="s">
        <v>119</v>
      </c>
      <c r="S126" s="101" t="s">
        <v>120</v>
      </c>
      <c r="T126" s="102" t="s">
        <v>121</v>
      </c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</row>
    <row r="127" s="2" customFormat="1" ht="22.8" customHeight="1">
      <c r="A127" s="38"/>
      <c r="B127" s="39"/>
      <c r="C127" s="107" t="s">
        <v>122</v>
      </c>
      <c r="D127" s="40"/>
      <c r="E127" s="40"/>
      <c r="F127" s="40"/>
      <c r="G127" s="40"/>
      <c r="H127" s="40"/>
      <c r="I127" s="40"/>
      <c r="J127" s="197">
        <f>BK127</f>
        <v>0</v>
      </c>
      <c r="K127" s="40"/>
      <c r="L127" s="44"/>
      <c r="M127" s="103"/>
      <c r="N127" s="198"/>
      <c r="O127" s="104"/>
      <c r="P127" s="199">
        <f>P128</f>
        <v>0</v>
      </c>
      <c r="Q127" s="104"/>
      <c r="R127" s="199">
        <f>R128</f>
        <v>120.01422880000001</v>
      </c>
      <c r="S127" s="104"/>
      <c r="T127" s="200">
        <f>T128</f>
        <v>35.980000000000004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74</v>
      </c>
      <c r="AU127" s="17" t="s">
        <v>102</v>
      </c>
      <c r="BK127" s="201">
        <f>BK128</f>
        <v>0</v>
      </c>
    </row>
    <row r="128" s="12" customFormat="1" ht="25.92" customHeight="1">
      <c r="A128" s="12"/>
      <c r="B128" s="202"/>
      <c r="C128" s="203"/>
      <c r="D128" s="204" t="s">
        <v>74</v>
      </c>
      <c r="E128" s="205" t="s">
        <v>123</v>
      </c>
      <c r="F128" s="205" t="s">
        <v>124</v>
      </c>
      <c r="G128" s="203"/>
      <c r="H128" s="203"/>
      <c r="I128" s="206"/>
      <c r="J128" s="207">
        <f>BK128</f>
        <v>0</v>
      </c>
      <c r="K128" s="203"/>
      <c r="L128" s="208"/>
      <c r="M128" s="209"/>
      <c r="N128" s="210"/>
      <c r="O128" s="210"/>
      <c r="P128" s="211">
        <f>P129+P144+P159+P165+P172+P204+P215+P217+P244+P246</f>
        <v>0</v>
      </c>
      <c r="Q128" s="210"/>
      <c r="R128" s="211">
        <f>R129+R144+R159+R165+R172+R204+R215+R217+R244+R246</f>
        <v>120.01422880000001</v>
      </c>
      <c r="S128" s="210"/>
      <c r="T128" s="212">
        <f>T129+T144+T159+T165+T172+T204+T215+T217+T244+T246</f>
        <v>35.980000000000004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83</v>
      </c>
      <c r="AT128" s="214" t="s">
        <v>74</v>
      </c>
      <c r="AU128" s="214" t="s">
        <v>75</v>
      </c>
      <c r="AY128" s="213" t="s">
        <v>125</v>
      </c>
      <c r="BK128" s="215">
        <f>BK129+BK144+BK159+BK165+BK172+BK204+BK215+BK217+BK244+BK246</f>
        <v>0</v>
      </c>
    </row>
    <row r="129" s="12" customFormat="1" ht="22.8" customHeight="1">
      <c r="A129" s="12"/>
      <c r="B129" s="202"/>
      <c r="C129" s="203"/>
      <c r="D129" s="204" t="s">
        <v>74</v>
      </c>
      <c r="E129" s="216" t="s">
        <v>83</v>
      </c>
      <c r="F129" s="216" t="s">
        <v>126</v>
      </c>
      <c r="G129" s="203"/>
      <c r="H129" s="203"/>
      <c r="I129" s="206"/>
      <c r="J129" s="217">
        <f>BK129</f>
        <v>0</v>
      </c>
      <c r="K129" s="203"/>
      <c r="L129" s="208"/>
      <c r="M129" s="209"/>
      <c r="N129" s="210"/>
      <c r="O129" s="210"/>
      <c r="P129" s="211">
        <f>SUM(P130:P143)</f>
        <v>0</v>
      </c>
      <c r="Q129" s="210"/>
      <c r="R129" s="211">
        <f>SUM(R130:R143)</f>
        <v>0</v>
      </c>
      <c r="S129" s="210"/>
      <c r="T129" s="212">
        <f>SUM(T130:T143)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83</v>
      </c>
      <c r="AT129" s="214" t="s">
        <v>74</v>
      </c>
      <c r="AU129" s="214" t="s">
        <v>83</v>
      </c>
      <c r="AY129" s="213" t="s">
        <v>125</v>
      </c>
      <c r="BK129" s="215">
        <f>SUM(BK130:BK143)</f>
        <v>0</v>
      </c>
    </row>
    <row r="130" s="2" customFormat="1" ht="37.8" customHeight="1">
      <c r="A130" s="38"/>
      <c r="B130" s="39"/>
      <c r="C130" s="218" t="s">
        <v>83</v>
      </c>
      <c r="D130" s="218" t="s">
        <v>127</v>
      </c>
      <c r="E130" s="219" t="s">
        <v>452</v>
      </c>
      <c r="F130" s="220" t="s">
        <v>453</v>
      </c>
      <c r="G130" s="221" t="s">
        <v>130</v>
      </c>
      <c r="H130" s="222">
        <v>35</v>
      </c>
      <c r="I130" s="223"/>
      <c r="J130" s="222">
        <f>ROUND(I130*H130,2)</f>
        <v>0</v>
      </c>
      <c r="K130" s="220" t="s">
        <v>131</v>
      </c>
      <c r="L130" s="44"/>
      <c r="M130" s="224" t="s">
        <v>1</v>
      </c>
      <c r="N130" s="225" t="s">
        <v>40</v>
      </c>
      <c r="O130" s="91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8" t="s">
        <v>132</v>
      </c>
      <c r="AT130" s="228" t="s">
        <v>127</v>
      </c>
      <c r="AU130" s="228" t="s">
        <v>85</v>
      </c>
      <c r="AY130" s="17" t="s">
        <v>125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7" t="s">
        <v>83</v>
      </c>
      <c r="BK130" s="229">
        <f>ROUND(I130*H130,2)</f>
        <v>0</v>
      </c>
      <c r="BL130" s="17" t="s">
        <v>132</v>
      </c>
      <c r="BM130" s="228" t="s">
        <v>454</v>
      </c>
    </row>
    <row r="131" s="13" customFormat="1">
      <c r="A131" s="13"/>
      <c r="B131" s="235"/>
      <c r="C131" s="236"/>
      <c r="D131" s="230" t="s">
        <v>136</v>
      </c>
      <c r="E131" s="237" t="s">
        <v>1</v>
      </c>
      <c r="F131" s="238" t="s">
        <v>455</v>
      </c>
      <c r="G131" s="236"/>
      <c r="H131" s="237" t="s">
        <v>1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136</v>
      </c>
      <c r="AU131" s="244" t="s">
        <v>85</v>
      </c>
      <c r="AV131" s="13" t="s">
        <v>83</v>
      </c>
      <c r="AW131" s="13" t="s">
        <v>31</v>
      </c>
      <c r="AX131" s="13" t="s">
        <v>75</v>
      </c>
      <c r="AY131" s="244" t="s">
        <v>125</v>
      </c>
    </row>
    <row r="132" s="14" customFormat="1">
      <c r="A132" s="14"/>
      <c r="B132" s="245"/>
      <c r="C132" s="246"/>
      <c r="D132" s="230" t="s">
        <v>136</v>
      </c>
      <c r="E132" s="247" t="s">
        <v>1</v>
      </c>
      <c r="F132" s="248" t="s">
        <v>437</v>
      </c>
      <c r="G132" s="246"/>
      <c r="H132" s="249">
        <v>35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136</v>
      </c>
      <c r="AU132" s="255" t="s">
        <v>85</v>
      </c>
      <c r="AV132" s="14" t="s">
        <v>85</v>
      </c>
      <c r="AW132" s="14" t="s">
        <v>31</v>
      </c>
      <c r="AX132" s="14" t="s">
        <v>83</v>
      </c>
      <c r="AY132" s="255" t="s">
        <v>125</v>
      </c>
    </row>
    <row r="133" s="2" customFormat="1" ht="21.75" customHeight="1">
      <c r="A133" s="38"/>
      <c r="B133" s="39"/>
      <c r="C133" s="218" t="s">
        <v>85</v>
      </c>
      <c r="D133" s="218" t="s">
        <v>127</v>
      </c>
      <c r="E133" s="219" t="s">
        <v>456</v>
      </c>
      <c r="F133" s="220" t="s">
        <v>457</v>
      </c>
      <c r="G133" s="221" t="s">
        <v>398</v>
      </c>
      <c r="H133" s="222">
        <v>1</v>
      </c>
      <c r="I133" s="223"/>
      <c r="J133" s="222">
        <f>ROUND(I133*H133,2)</f>
        <v>0</v>
      </c>
      <c r="K133" s="220" t="s">
        <v>1</v>
      </c>
      <c r="L133" s="44"/>
      <c r="M133" s="224" t="s">
        <v>1</v>
      </c>
      <c r="N133" s="225" t="s">
        <v>40</v>
      </c>
      <c r="O133" s="91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8" t="s">
        <v>132</v>
      </c>
      <c r="AT133" s="228" t="s">
        <v>127</v>
      </c>
      <c r="AU133" s="228" t="s">
        <v>85</v>
      </c>
      <c r="AY133" s="17" t="s">
        <v>125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7" t="s">
        <v>83</v>
      </c>
      <c r="BK133" s="229">
        <f>ROUND(I133*H133,2)</f>
        <v>0</v>
      </c>
      <c r="BL133" s="17" t="s">
        <v>132</v>
      </c>
      <c r="BM133" s="228" t="s">
        <v>458</v>
      </c>
    </row>
    <row r="134" s="2" customFormat="1" ht="37.8" customHeight="1">
      <c r="A134" s="38"/>
      <c r="B134" s="39"/>
      <c r="C134" s="218" t="s">
        <v>145</v>
      </c>
      <c r="D134" s="218" t="s">
        <v>127</v>
      </c>
      <c r="E134" s="219" t="s">
        <v>142</v>
      </c>
      <c r="F134" s="220" t="s">
        <v>143</v>
      </c>
      <c r="G134" s="221" t="s">
        <v>130</v>
      </c>
      <c r="H134" s="222">
        <v>35</v>
      </c>
      <c r="I134" s="223"/>
      <c r="J134" s="222">
        <f>ROUND(I134*H134,2)</f>
        <v>0</v>
      </c>
      <c r="K134" s="220" t="s">
        <v>131</v>
      </c>
      <c r="L134" s="44"/>
      <c r="M134" s="224" t="s">
        <v>1</v>
      </c>
      <c r="N134" s="225" t="s">
        <v>40</v>
      </c>
      <c r="O134" s="91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8" t="s">
        <v>132</v>
      </c>
      <c r="AT134" s="228" t="s">
        <v>127</v>
      </c>
      <c r="AU134" s="228" t="s">
        <v>85</v>
      </c>
      <c r="AY134" s="17" t="s">
        <v>125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7" t="s">
        <v>83</v>
      </c>
      <c r="BK134" s="229">
        <f>ROUND(I134*H134,2)</f>
        <v>0</v>
      </c>
      <c r="BL134" s="17" t="s">
        <v>132</v>
      </c>
      <c r="BM134" s="228" t="s">
        <v>459</v>
      </c>
    </row>
    <row r="135" s="2" customFormat="1" ht="44.25" customHeight="1">
      <c r="A135" s="38"/>
      <c r="B135" s="39"/>
      <c r="C135" s="218" t="s">
        <v>132</v>
      </c>
      <c r="D135" s="218" t="s">
        <v>127</v>
      </c>
      <c r="E135" s="219" t="s">
        <v>146</v>
      </c>
      <c r="F135" s="220" t="s">
        <v>147</v>
      </c>
      <c r="G135" s="221" t="s">
        <v>130</v>
      </c>
      <c r="H135" s="222">
        <v>175</v>
      </c>
      <c r="I135" s="223"/>
      <c r="J135" s="222">
        <f>ROUND(I135*H135,2)</f>
        <v>0</v>
      </c>
      <c r="K135" s="220" t="s">
        <v>131</v>
      </c>
      <c r="L135" s="44"/>
      <c r="M135" s="224" t="s">
        <v>1</v>
      </c>
      <c r="N135" s="225" t="s">
        <v>40</v>
      </c>
      <c r="O135" s="91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8" t="s">
        <v>132</v>
      </c>
      <c r="AT135" s="228" t="s">
        <v>127</v>
      </c>
      <c r="AU135" s="228" t="s">
        <v>85</v>
      </c>
      <c r="AY135" s="17" t="s">
        <v>125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7" t="s">
        <v>83</v>
      </c>
      <c r="BK135" s="229">
        <f>ROUND(I135*H135,2)</f>
        <v>0</v>
      </c>
      <c r="BL135" s="17" t="s">
        <v>132</v>
      </c>
      <c r="BM135" s="228" t="s">
        <v>460</v>
      </c>
    </row>
    <row r="136" s="13" customFormat="1">
      <c r="A136" s="13"/>
      <c r="B136" s="235"/>
      <c r="C136" s="236"/>
      <c r="D136" s="230" t="s">
        <v>136</v>
      </c>
      <c r="E136" s="237" t="s">
        <v>1</v>
      </c>
      <c r="F136" s="238" t="s">
        <v>149</v>
      </c>
      <c r="G136" s="236"/>
      <c r="H136" s="237" t="s">
        <v>1</v>
      </c>
      <c r="I136" s="239"/>
      <c r="J136" s="236"/>
      <c r="K136" s="236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136</v>
      </c>
      <c r="AU136" s="244" t="s">
        <v>85</v>
      </c>
      <c r="AV136" s="13" t="s">
        <v>83</v>
      </c>
      <c r="AW136" s="13" t="s">
        <v>31</v>
      </c>
      <c r="AX136" s="13" t="s">
        <v>75</v>
      </c>
      <c r="AY136" s="244" t="s">
        <v>125</v>
      </c>
    </row>
    <row r="137" s="14" customFormat="1">
      <c r="A137" s="14"/>
      <c r="B137" s="245"/>
      <c r="C137" s="246"/>
      <c r="D137" s="230" t="s">
        <v>136</v>
      </c>
      <c r="E137" s="247" t="s">
        <v>1</v>
      </c>
      <c r="F137" s="248" t="s">
        <v>461</v>
      </c>
      <c r="G137" s="246"/>
      <c r="H137" s="249">
        <v>175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136</v>
      </c>
      <c r="AU137" s="255" t="s">
        <v>85</v>
      </c>
      <c r="AV137" s="14" t="s">
        <v>85</v>
      </c>
      <c r="AW137" s="14" t="s">
        <v>31</v>
      </c>
      <c r="AX137" s="14" t="s">
        <v>83</v>
      </c>
      <c r="AY137" s="255" t="s">
        <v>125</v>
      </c>
    </row>
    <row r="138" s="2" customFormat="1" ht="16.5" customHeight="1">
      <c r="A138" s="38"/>
      <c r="B138" s="39"/>
      <c r="C138" s="218" t="s">
        <v>154</v>
      </c>
      <c r="D138" s="218" t="s">
        <v>127</v>
      </c>
      <c r="E138" s="219" t="s">
        <v>151</v>
      </c>
      <c r="F138" s="220" t="s">
        <v>152</v>
      </c>
      <c r="G138" s="221" t="s">
        <v>130</v>
      </c>
      <c r="H138" s="222">
        <v>35</v>
      </c>
      <c r="I138" s="223"/>
      <c r="J138" s="222">
        <f>ROUND(I138*H138,2)</f>
        <v>0</v>
      </c>
      <c r="K138" s="220" t="s">
        <v>131</v>
      </c>
      <c r="L138" s="44"/>
      <c r="M138" s="224" t="s">
        <v>1</v>
      </c>
      <c r="N138" s="225" t="s">
        <v>40</v>
      </c>
      <c r="O138" s="91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8" t="s">
        <v>132</v>
      </c>
      <c r="AT138" s="228" t="s">
        <v>127</v>
      </c>
      <c r="AU138" s="228" t="s">
        <v>85</v>
      </c>
      <c r="AY138" s="17" t="s">
        <v>125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7" t="s">
        <v>83</v>
      </c>
      <c r="BK138" s="229">
        <f>ROUND(I138*H138,2)</f>
        <v>0</v>
      </c>
      <c r="BL138" s="17" t="s">
        <v>132</v>
      </c>
      <c r="BM138" s="228" t="s">
        <v>462</v>
      </c>
    </row>
    <row r="139" s="2" customFormat="1" ht="33" customHeight="1">
      <c r="A139" s="38"/>
      <c r="B139" s="39"/>
      <c r="C139" s="218" t="s">
        <v>160</v>
      </c>
      <c r="D139" s="218" t="s">
        <v>127</v>
      </c>
      <c r="E139" s="219" t="s">
        <v>155</v>
      </c>
      <c r="F139" s="220" t="s">
        <v>156</v>
      </c>
      <c r="G139" s="221" t="s">
        <v>157</v>
      </c>
      <c r="H139" s="222">
        <v>70</v>
      </c>
      <c r="I139" s="223"/>
      <c r="J139" s="222">
        <f>ROUND(I139*H139,2)</f>
        <v>0</v>
      </c>
      <c r="K139" s="220" t="s">
        <v>131</v>
      </c>
      <c r="L139" s="44"/>
      <c r="M139" s="224" t="s">
        <v>1</v>
      </c>
      <c r="N139" s="225" t="s">
        <v>40</v>
      </c>
      <c r="O139" s="91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8" t="s">
        <v>132</v>
      </c>
      <c r="AT139" s="228" t="s">
        <v>127</v>
      </c>
      <c r="AU139" s="228" t="s">
        <v>85</v>
      </c>
      <c r="AY139" s="17" t="s">
        <v>125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7" t="s">
        <v>83</v>
      </c>
      <c r="BK139" s="229">
        <f>ROUND(I139*H139,2)</f>
        <v>0</v>
      </c>
      <c r="BL139" s="17" t="s">
        <v>132</v>
      </c>
      <c r="BM139" s="228" t="s">
        <v>463</v>
      </c>
    </row>
    <row r="140" s="14" customFormat="1">
      <c r="A140" s="14"/>
      <c r="B140" s="245"/>
      <c r="C140" s="246"/>
      <c r="D140" s="230" t="s">
        <v>136</v>
      </c>
      <c r="E140" s="247" t="s">
        <v>1</v>
      </c>
      <c r="F140" s="248" t="s">
        <v>464</v>
      </c>
      <c r="G140" s="246"/>
      <c r="H140" s="249">
        <v>70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136</v>
      </c>
      <c r="AU140" s="255" t="s">
        <v>85</v>
      </c>
      <c r="AV140" s="14" t="s">
        <v>85</v>
      </c>
      <c r="AW140" s="14" t="s">
        <v>31</v>
      </c>
      <c r="AX140" s="14" t="s">
        <v>83</v>
      </c>
      <c r="AY140" s="255" t="s">
        <v>125</v>
      </c>
    </row>
    <row r="141" s="2" customFormat="1" ht="24.15" customHeight="1">
      <c r="A141" s="38"/>
      <c r="B141" s="39"/>
      <c r="C141" s="218" t="s">
        <v>170</v>
      </c>
      <c r="D141" s="218" t="s">
        <v>127</v>
      </c>
      <c r="E141" s="219" t="s">
        <v>465</v>
      </c>
      <c r="F141" s="220" t="s">
        <v>466</v>
      </c>
      <c r="G141" s="221" t="s">
        <v>189</v>
      </c>
      <c r="H141" s="222">
        <v>260</v>
      </c>
      <c r="I141" s="223"/>
      <c r="J141" s="222">
        <f>ROUND(I141*H141,2)</f>
        <v>0</v>
      </c>
      <c r="K141" s="220" t="s">
        <v>131</v>
      </c>
      <c r="L141" s="44"/>
      <c r="M141" s="224" t="s">
        <v>1</v>
      </c>
      <c r="N141" s="225" t="s">
        <v>40</v>
      </c>
      <c r="O141" s="91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8" t="s">
        <v>132</v>
      </c>
      <c r="AT141" s="228" t="s">
        <v>127</v>
      </c>
      <c r="AU141" s="228" t="s">
        <v>85</v>
      </c>
      <c r="AY141" s="17" t="s">
        <v>125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7" t="s">
        <v>83</v>
      </c>
      <c r="BK141" s="229">
        <f>ROUND(I141*H141,2)</f>
        <v>0</v>
      </c>
      <c r="BL141" s="17" t="s">
        <v>132</v>
      </c>
      <c r="BM141" s="228" t="s">
        <v>467</v>
      </c>
    </row>
    <row r="142" s="13" customFormat="1">
      <c r="A142" s="13"/>
      <c r="B142" s="235"/>
      <c r="C142" s="236"/>
      <c r="D142" s="230" t="s">
        <v>136</v>
      </c>
      <c r="E142" s="237" t="s">
        <v>1</v>
      </c>
      <c r="F142" s="238" t="s">
        <v>468</v>
      </c>
      <c r="G142" s="236"/>
      <c r="H142" s="237" t="s">
        <v>1</v>
      </c>
      <c r="I142" s="239"/>
      <c r="J142" s="236"/>
      <c r="K142" s="236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136</v>
      </c>
      <c r="AU142" s="244" t="s">
        <v>85</v>
      </c>
      <c r="AV142" s="13" t="s">
        <v>83</v>
      </c>
      <c r="AW142" s="13" t="s">
        <v>31</v>
      </c>
      <c r="AX142" s="13" t="s">
        <v>75</v>
      </c>
      <c r="AY142" s="244" t="s">
        <v>125</v>
      </c>
    </row>
    <row r="143" s="14" customFormat="1">
      <c r="A143" s="14"/>
      <c r="B143" s="245"/>
      <c r="C143" s="246"/>
      <c r="D143" s="230" t="s">
        <v>136</v>
      </c>
      <c r="E143" s="247" t="s">
        <v>1</v>
      </c>
      <c r="F143" s="248" t="s">
        <v>469</v>
      </c>
      <c r="G143" s="246"/>
      <c r="H143" s="249">
        <v>260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136</v>
      </c>
      <c r="AU143" s="255" t="s">
        <v>85</v>
      </c>
      <c r="AV143" s="14" t="s">
        <v>85</v>
      </c>
      <c r="AW143" s="14" t="s">
        <v>31</v>
      </c>
      <c r="AX143" s="14" t="s">
        <v>83</v>
      </c>
      <c r="AY143" s="255" t="s">
        <v>125</v>
      </c>
    </row>
    <row r="144" s="12" customFormat="1" ht="22.8" customHeight="1">
      <c r="A144" s="12"/>
      <c r="B144" s="202"/>
      <c r="C144" s="203"/>
      <c r="D144" s="204" t="s">
        <v>74</v>
      </c>
      <c r="E144" s="216" t="s">
        <v>470</v>
      </c>
      <c r="F144" s="216" t="s">
        <v>471</v>
      </c>
      <c r="G144" s="203"/>
      <c r="H144" s="203"/>
      <c r="I144" s="206"/>
      <c r="J144" s="217">
        <f>BK144</f>
        <v>0</v>
      </c>
      <c r="K144" s="203"/>
      <c r="L144" s="208"/>
      <c r="M144" s="209"/>
      <c r="N144" s="210"/>
      <c r="O144" s="210"/>
      <c r="P144" s="211">
        <f>SUM(P145:P158)</f>
        <v>0</v>
      </c>
      <c r="Q144" s="210"/>
      <c r="R144" s="211">
        <f>SUM(R145:R158)</f>
        <v>0</v>
      </c>
      <c r="S144" s="210"/>
      <c r="T144" s="212">
        <f>SUM(T145:T158)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3" t="s">
        <v>83</v>
      </c>
      <c r="AT144" s="214" t="s">
        <v>74</v>
      </c>
      <c r="AU144" s="214" t="s">
        <v>83</v>
      </c>
      <c r="AY144" s="213" t="s">
        <v>125</v>
      </c>
      <c r="BK144" s="215">
        <f>SUM(BK145:BK158)</f>
        <v>0</v>
      </c>
    </row>
    <row r="145" s="2" customFormat="1" ht="33" customHeight="1">
      <c r="A145" s="38"/>
      <c r="B145" s="39"/>
      <c r="C145" s="218" t="s">
        <v>174</v>
      </c>
      <c r="D145" s="218" t="s">
        <v>127</v>
      </c>
      <c r="E145" s="219" t="s">
        <v>472</v>
      </c>
      <c r="F145" s="220" t="s">
        <v>473</v>
      </c>
      <c r="G145" s="221" t="s">
        <v>201</v>
      </c>
      <c r="H145" s="222">
        <v>2</v>
      </c>
      <c r="I145" s="223"/>
      <c r="J145" s="222">
        <f>ROUND(I145*H145,2)</f>
        <v>0</v>
      </c>
      <c r="K145" s="220" t="s">
        <v>131</v>
      </c>
      <c r="L145" s="44"/>
      <c r="M145" s="224" t="s">
        <v>1</v>
      </c>
      <c r="N145" s="225" t="s">
        <v>40</v>
      </c>
      <c r="O145" s="91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8" t="s">
        <v>132</v>
      </c>
      <c r="AT145" s="228" t="s">
        <v>127</v>
      </c>
      <c r="AU145" s="228" t="s">
        <v>85</v>
      </c>
      <c r="AY145" s="17" t="s">
        <v>125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7" t="s">
        <v>83</v>
      </c>
      <c r="BK145" s="229">
        <f>ROUND(I145*H145,2)</f>
        <v>0</v>
      </c>
      <c r="BL145" s="17" t="s">
        <v>132</v>
      </c>
      <c r="BM145" s="228" t="s">
        <v>474</v>
      </c>
    </row>
    <row r="146" s="2" customFormat="1" ht="33" customHeight="1">
      <c r="A146" s="38"/>
      <c r="B146" s="39"/>
      <c r="C146" s="218" t="s">
        <v>186</v>
      </c>
      <c r="D146" s="218" t="s">
        <v>127</v>
      </c>
      <c r="E146" s="219" t="s">
        <v>475</v>
      </c>
      <c r="F146" s="220" t="s">
        <v>476</v>
      </c>
      <c r="G146" s="221" t="s">
        <v>201</v>
      </c>
      <c r="H146" s="222">
        <v>1</v>
      </c>
      <c r="I146" s="223"/>
      <c r="J146" s="222">
        <f>ROUND(I146*H146,2)</f>
        <v>0</v>
      </c>
      <c r="K146" s="220" t="s">
        <v>131</v>
      </c>
      <c r="L146" s="44"/>
      <c r="M146" s="224" t="s">
        <v>1</v>
      </c>
      <c r="N146" s="225" t="s">
        <v>40</v>
      </c>
      <c r="O146" s="91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8" t="s">
        <v>132</v>
      </c>
      <c r="AT146" s="228" t="s">
        <v>127</v>
      </c>
      <c r="AU146" s="228" t="s">
        <v>85</v>
      </c>
      <c r="AY146" s="17" t="s">
        <v>125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7" t="s">
        <v>83</v>
      </c>
      <c r="BK146" s="229">
        <f>ROUND(I146*H146,2)</f>
        <v>0</v>
      </c>
      <c r="BL146" s="17" t="s">
        <v>132</v>
      </c>
      <c r="BM146" s="228" t="s">
        <v>477</v>
      </c>
    </row>
    <row r="147" s="2" customFormat="1" ht="33" customHeight="1">
      <c r="A147" s="38"/>
      <c r="B147" s="39"/>
      <c r="C147" s="218" t="s">
        <v>193</v>
      </c>
      <c r="D147" s="218" t="s">
        <v>127</v>
      </c>
      <c r="E147" s="219" t="s">
        <v>478</v>
      </c>
      <c r="F147" s="220" t="s">
        <v>479</v>
      </c>
      <c r="G147" s="221" t="s">
        <v>201</v>
      </c>
      <c r="H147" s="222">
        <v>7</v>
      </c>
      <c r="I147" s="223"/>
      <c r="J147" s="222">
        <f>ROUND(I147*H147,2)</f>
        <v>0</v>
      </c>
      <c r="K147" s="220" t="s">
        <v>131</v>
      </c>
      <c r="L147" s="44"/>
      <c r="M147" s="224" t="s">
        <v>1</v>
      </c>
      <c r="N147" s="225" t="s">
        <v>40</v>
      </c>
      <c r="O147" s="91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8" t="s">
        <v>132</v>
      </c>
      <c r="AT147" s="228" t="s">
        <v>127</v>
      </c>
      <c r="AU147" s="228" t="s">
        <v>85</v>
      </c>
      <c r="AY147" s="17" t="s">
        <v>125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7" t="s">
        <v>83</v>
      </c>
      <c r="BK147" s="229">
        <f>ROUND(I147*H147,2)</f>
        <v>0</v>
      </c>
      <c r="BL147" s="17" t="s">
        <v>132</v>
      </c>
      <c r="BM147" s="228" t="s">
        <v>480</v>
      </c>
    </row>
    <row r="148" s="2" customFormat="1" ht="33" customHeight="1">
      <c r="A148" s="38"/>
      <c r="B148" s="39"/>
      <c r="C148" s="218" t="s">
        <v>198</v>
      </c>
      <c r="D148" s="218" t="s">
        <v>127</v>
      </c>
      <c r="E148" s="219" t="s">
        <v>481</v>
      </c>
      <c r="F148" s="220" t="s">
        <v>482</v>
      </c>
      <c r="G148" s="221" t="s">
        <v>201</v>
      </c>
      <c r="H148" s="222">
        <v>2</v>
      </c>
      <c r="I148" s="223"/>
      <c r="J148" s="222">
        <f>ROUND(I148*H148,2)</f>
        <v>0</v>
      </c>
      <c r="K148" s="220" t="s">
        <v>131</v>
      </c>
      <c r="L148" s="44"/>
      <c r="M148" s="224" t="s">
        <v>1</v>
      </c>
      <c r="N148" s="225" t="s">
        <v>40</v>
      </c>
      <c r="O148" s="91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8" t="s">
        <v>132</v>
      </c>
      <c r="AT148" s="228" t="s">
        <v>127</v>
      </c>
      <c r="AU148" s="228" t="s">
        <v>85</v>
      </c>
      <c r="AY148" s="17" t="s">
        <v>125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7" t="s">
        <v>83</v>
      </c>
      <c r="BK148" s="229">
        <f>ROUND(I148*H148,2)</f>
        <v>0</v>
      </c>
      <c r="BL148" s="17" t="s">
        <v>132</v>
      </c>
      <c r="BM148" s="228" t="s">
        <v>483</v>
      </c>
    </row>
    <row r="149" s="2" customFormat="1" ht="24.15" customHeight="1">
      <c r="A149" s="38"/>
      <c r="B149" s="39"/>
      <c r="C149" s="218" t="s">
        <v>8</v>
      </c>
      <c r="D149" s="218" t="s">
        <v>127</v>
      </c>
      <c r="E149" s="219" t="s">
        <v>484</v>
      </c>
      <c r="F149" s="220" t="s">
        <v>485</v>
      </c>
      <c r="G149" s="221" t="s">
        <v>201</v>
      </c>
      <c r="H149" s="222">
        <v>3</v>
      </c>
      <c r="I149" s="223"/>
      <c r="J149" s="222">
        <f>ROUND(I149*H149,2)</f>
        <v>0</v>
      </c>
      <c r="K149" s="220" t="s">
        <v>131</v>
      </c>
      <c r="L149" s="44"/>
      <c r="M149" s="224" t="s">
        <v>1</v>
      </c>
      <c r="N149" s="225" t="s">
        <v>40</v>
      </c>
      <c r="O149" s="91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8" t="s">
        <v>132</v>
      </c>
      <c r="AT149" s="228" t="s">
        <v>127</v>
      </c>
      <c r="AU149" s="228" t="s">
        <v>85</v>
      </c>
      <c r="AY149" s="17" t="s">
        <v>125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7" t="s">
        <v>83</v>
      </c>
      <c r="BK149" s="229">
        <f>ROUND(I149*H149,2)</f>
        <v>0</v>
      </c>
      <c r="BL149" s="17" t="s">
        <v>132</v>
      </c>
      <c r="BM149" s="228" t="s">
        <v>486</v>
      </c>
    </row>
    <row r="150" s="2" customFormat="1" ht="24.15" customHeight="1">
      <c r="A150" s="38"/>
      <c r="B150" s="39"/>
      <c r="C150" s="218" t="s">
        <v>214</v>
      </c>
      <c r="D150" s="218" t="s">
        <v>127</v>
      </c>
      <c r="E150" s="219" t="s">
        <v>487</v>
      </c>
      <c r="F150" s="220" t="s">
        <v>488</v>
      </c>
      <c r="G150" s="221" t="s">
        <v>201</v>
      </c>
      <c r="H150" s="222">
        <v>9</v>
      </c>
      <c r="I150" s="223"/>
      <c r="J150" s="222">
        <f>ROUND(I150*H150,2)</f>
        <v>0</v>
      </c>
      <c r="K150" s="220" t="s">
        <v>131</v>
      </c>
      <c r="L150" s="44"/>
      <c r="M150" s="224" t="s">
        <v>1</v>
      </c>
      <c r="N150" s="225" t="s">
        <v>40</v>
      </c>
      <c r="O150" s="91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8" t="s">
        <v>132</v>
      </c>
      <c r="AT150" s="228" t="s">
        <v>127</v>
      </c>
      <c r="AU150" s="228" t="s">
        <v>85</v>
      </c>
      <c r="AY150" s="17" t="s">
        <v>125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7" t="s">
        <v>83</v>
      </c>
      <c r="BK150" s="229">
        <f>ROUND(I150*H150,2)</f>
        <v>0</v>
      </c>
      <c r="BL150" s="17" t="s">
        <v>132</v>
      </c>
      <c r="BM150" s="228" t="s">
        <v>489</v>
      </c>
    </row>
    <row r="151" s="2" customFormat="1" ht="24.15" customHeight="1">
      <c r="A151" s="38"/>
      <c r="B151" s="39"/>
      <c r="C151" s="218" t="s">
        <v>225</v>
      </c>
      <c r="D151" s="218" t="s">
        <v>127</v>
      </c>
      <c r="E151" s="219" t="s">
        <v>490</v>
      </c>
      <c r="F151" s="220" t="s">
        <v>491</v>
      </c>
      <c r="G151" s="221" t="s">
        <v>201</v>
      </c>
      <c r="H151" s="222">
        <v>12</v>
      </c>
      <c r="I151" s="223"/>
      <c r="J151" s="222">
        <f>ROUND(I151*H151,2)</f>
        <v>0</v>
      </c>
      <c r="K151" s="220" t="s">
        <v>131</v>
      </c>
      <c r="L151" s="44"/>
      <c r="M151" s="224" t="s">
        <v>1</v>
      </c>
      <c r="N151" s="225" t="s">
        <v>40</v>
      </c>
      <c r="O151" s="91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8" t="s">
        <v>132</v>
      </c>
      <c r="AT151" s="228" t="s">
        <v>127</v>
      </c>
      <c r="AU151" s="228" t="s">
        <v>85</v>
      </c>
      <c r="AY151" s="17" t="s">
        <v>125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7" t="s">
        <v>83</v>
      </c>
      <c r="BK151" s="229">
        <f>ROUND(I151*H151,2)</f>
        <v>0</v>
      </c>
      <c r="BL151" s="17" t="s">
        <v>132</v>
      </c>
      <c r="BM151" s="228" t="s">
        <v>492</v>
      </c>
    </row>
    <row r="152" s="13" customFormat="1">
      <c r="A152" s="13"/>
      <c r="B152" s="235"/>
      <c r="C152" s="236"/>
      <c r="D152" s="230" t="s">
        <v>136</v>
      </c>
      <c r="E152" s="237" t="s">
        <v>1</v>
      </c>
      <c r="F152" s="238" t="s">
        <v>493</v>
      </c>
      <c r="G152" s="236"/>
      <c r="H152" s="237" t="s">
        <v>1</v>
      </c>
      <c r="I152" s="239"/>
      <c r="J152" s="236"/>
      <c r="K152" s="236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136</v>
      </c>
      <c r="AU152" s="244" t="s">
        <v>85</v>
      </c>
      <c r="AV152" s="13" t="s">
        <v>83</v>
      </c>
      <c r="AW152" s="13" t="s">
        <v>31</v>
      </c>
      <c r="AX152" s="13" t="s">
        <v>75</v>
      </c>
      <c r="AY152" s="244" t="s">
        <v>125</v>
      </c>
    </row>
    <row r="153" s="13" customFormat="1">
      <c r="A153" s="13"/>
      <c r="B153" s="235"/>
      <c r="C153" s="236"/>
      <c r="D153" s="230" t="s">
        <v>136</v>
      </c>
      <c r="E153" s="237" t="s">
        <v>1</v>
      </c>
      <c r="F153" s="238" t="s">
        <v>494</v>
      </c>
      <c r="G153" s="236"/>
      <c r="H153" s="237" t="s">
        <v>1</v>
      </c>
      <c r="I153" s="239"/>
      <c r="J153" s="236"/>
      <c r="K153" s="236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136</v>
      </c>
      <c r="AU153" s="244" t="s">
        <v>85</v>
      </c>
      <c r="AV153" s="13" t="s">
        <v>83</v>
      </c>
      <c r="AW153" s="13" t="s">
        <v>31</v>
      </c>
      <c r="AX153" s="13" t="s">
        <v>75</v>
      </c>
      <c r="AY153" s="244" t="s">
        <v>125</v>
      </c>
    </row>
    <row r="154" s="14" customFormat="1">
      <c r="A154" s="14"/>
      <c r="B154" s="245"/>
      <c r="C154" s="246"/>
      <c r="D154" s="230" t="s">
        <v>136</v>
      </c>
      <c r="E154" s="247" t="s">
        <v>1</v>
      </c>
      <c r="F154" s="248" t="s">
        <v>495</v>
      </c>
      <c r="G154" s="246"/>
      <c r="H154" s="249">
        <v>12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136</v>
      </c>
      <c r="AU154" s="255" t="s">
        <v>85</v>
      </c>
      <c r="AV154" s="14" t="s">
        <v>85</v>
      </c>
      <c r="AW154" s="14" t="s">
        <v>31</v>
      </c>
      <c r="AX154" s="14" t="s">
        <v>83</v>
      </c>
      <c r="AY154" s="255" t="s">
        <v>125</v>
      </c>
    </row>
    <row r="155" s="2" customFormat="1" ht="24.15" customHeight="1">
      <c r="A155" s="38"/>
      <c r="B155" s="39"/>
      <c r="C155" s="218" t="s">
        <v>234</v>
      </c>
      <c r="D155" s="218" t="s">
        <v>127</v>
      </c>
      <c r="E155" s="219" t="s">
        <v>496</v>
      </c>
      <c r="F155" s="220" t="s">
        <v>497</v>
      </c>
      <c r="G155" s="221" t="s">
        <v>201</v>
      </c>
      <c r="H155" s="222">
        <v>36</v>
      </c>
      <c r="I155" s="223"/>
      <c r="J155" s="222">
        <f>ROUND(I155*H155,2)</f>
        <v>0</v>
      </c>
      <c r="K155" s="220" t="s">
        <v>131</v>
      </c>
      <c r="L155" s="44"/>
      <c r="M155" s="224" t="s">
        <v>1</v>
      </c>
      <c r="N155" s="225" t="s">
        <v>40</v>
      </c>
      <c r="O155" s="91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8" t="s">
        <v>132</v>
      </c>
      <c r="AT155" s="228" t="s">
        <v>127</v>
      </c>
      <c r="AU155" s="228" t="s">
        <v>85</v>
      </c>
      <c r="AY155" s="17" t="s">
        <v>125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7" t="s">
        <v>83</v>
      </c>
      <c r="BK155" s="229">
        <f>ROUND(I155*H155,2)</f>
        <v>0</v>
      </c>
      <c r="BL155" s="17" t="s">
        <v>132</v>
      </c>
      <c r="BM155" s="228" t="s">
        <v>498</v>
      </c>
    </row>
    <row r="156" s="13" customFormat="1">
      <c r="A156" s="13"/>
      <c r="B156" s="235"/>
      <c r="C156" s="236"/>
      <c r="D156" s="230" t="s">
        <v>136</v>
      </c>
      <c r="E156" s="237" t="s">
        <v>1</v>
      </c>
      <c r="F156" s="238" t="s">
        <v>493</v>
      </c>
      <c r="G156" s="236"/>
      <c r="H156" s="237" t="s">
        <v>1</v>
      </c>
      <c r="I156" s="239"/>
      <c r="J156" s="236"/>
      <c r="K156" s="236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136</v>
      </c>
      <c r="AU156" s="244" t="s">
        <v>85</v>
      </c>
      <c r="AV156" s="13" t="s">
        <v>83</v>
      </c>
      <c r="AW156" s="13" t="s">
        <v>31</v>
      </c>
      <c r="AX156" s="13" t="s">
        <v>75</v>
      </c>
      <c r="AY156" s="244" t="s">
        <v>125</v>
      </c>
    </row>
    <row r="157" s="13" customFormat="1">
      <c r="A157" s="13"/>
      <c r="B157" s="235"/>
      <c r="C157" s="236"/>
      <c r="D157" s="230" t="s">
        <v>136</v>
      </c>
      <c r="E157" s="237" t="s">
        <v>1</v>
      </c>
      <c r="F157" s="238" t="s">
        <v>494</v>
      </c>
      <c r="G157" s="236"/>
      <c r="H157" s="237" t="s">
        <v>1</v>
      </c>
      <c r="I157" s="239"/>
      <c r="J157" s="236"/>
      <c r="K157" s="236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136</v>
      </c>
      <c r="AU157" s="244" t="s">
        <v>85</v>
      </c>
      <c r="AV157" s="13" t="s">
        <v>83</v>
      </c>
      <c r="AW157" s="13" t="s">
        <v>31</v>
      </c>
      <c r="AX157" s="13" t="s">
        <v>75</v>
      </c>
      <c r="AY157" s="244" t="s">
        <v>125</v>
      </c>
    </row>
    <row r="158" s="14" customFormat="1">
      <c r="A158" s="14"/>
      <c r="B158" s="245"/>
      <c r="C158" s="246"/>
      <c r="D158" s="230" t="s">
        <v>136</v>
      </c>
      <c r="E158" s="247" t="s">
        <v>1</v>
      </c>
      <c r="F158" s="248" t="s">
        <v>499</v>
      </c>
      <c r="G158" s="246"/>
      <c r="H158" s="249">
        <v>36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136</v>
      </c>
      <c r="AU158" s="255" t="s">
        <v>85</v>
      </c>
      <c r="AV158" s="14" t="s">
        <v>85</v>
      </c>
      <c r="AW158" s="14" t="s">
        <v>31</v>
      </c>
      <c r="AX158" s="14" t="s">
        <v>83</v>
      </c>
      <c r="AY158" s="255" t="s">
        <v>125</v>
      </c>
    </row>
    <row r="159" s="12" customFormat="1" ht="22.8" customHeight="1">
      <c r="A159" s="12"/>
      <c r="B159" s="202"/>
      <c r="C159" s="203"/>
      <c r="D159" s="204" t="s">
        <v>74</v>
      </c>
      <c r="E159" s="216" t="s">
        <v>198</v>
      </c>
      <c r="F159" s="216" t="s">
        <v>500</v>
      </c>
      <c r="G159" s="203"/>
      <c r="H159" s="203"/>
      <c r="I159" s="206"/>
      <c r="J159" s="217">
        <f>BK159</f>
        <v>0</v>
      </c>
      <c r="K159" s="203"/>
      <c r="L159" s="208"/>
      <c r="M159" s="209"/>
      <c r="N159" s="210"/>
      <c r="O159" s="210"/>
      <c r="P159" s="211">
        <f>SUM(P160:P164)</f>
        <v>0</v>
      </c>
      <c r="Q159" s="210"/>
      <c r="R159" s="211">
        <f>SUM(R160:R164)</f>
        <v>0</v>
      </c>
      <c r="S159" s="210"/>
      <c r="T159" s="212">
        <f>SUM(T160:T164)</f>
        <v>35.980000000000004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3" t="s">
        <v>83</v>
      </c>
      <c r="AT159" s="214" t="s">
        <v>74</v>
      </c>
      <c r="AU159" s="214" t="s">
        <v>83</v>
      </c>
      <c r="AY159" s="213" t="s">
        <v>125</v>
      </c>
      <c r="BK159" s="215">
        <f>SUM(BK160:BK164)</f>
        <v>0</v>
      </c>
    </row>
    <row r="160" s="2" customFormat="1" ht="24.15" customHeight="1">
      <c r="A160" s="38"/>
      <c r="B160" s="39"/>
      <c r="C160" s="218" t="s">
        <v>218</v>
      </c>
      <c r="D160" s="218" t="s">
        <v>127</v>
      </c>
      <c r="E160" s="219" t="s">
        <v>501</v>
      </c>
      <c r="F160" s="220" t="s">
        <v>502</v>
      </c>
      <c r="G160" s="221" t="s">
        <v>189</v>
      </c>
      <c r="H160" s="222">
        <v>70</v>
      </c>
      <c r="I160" s="223"/>
      <c r="J160" s="222">
        <f>ROUND(I160*H160,2)</f>
        <v>0</v>
      </c>
      <c r="K160" s="220" t="s">
        <v>131</v>
      </c>
      <c r="L160" s="44"/>
      <c r="M160" s="224" t="s">
        <v>1</v>
      </c>
      <c r="N160" s="225" t="s">
        <v>40</v>
      </c>
      <c r="O160" s="91"/>
      <c r="P160" s="226">
        <f>O160*H160</f>
        <v>0</v>
      </c>
      <c r="Q160" s="226">
        <v>0</v>
      </c>
      <c r="R160" s="226">
        <f>Q160*H160</f>
        <v>0</v>
      </c>
      <c r="S160" s="226">
        <v>0.22</v>
      </c>
      <c r="T160" s="227">
        <f>S160*H160</f>
        <v>15.4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8" t="s">
        <v>132</v>
      </c>
      <c r="AT160" s="228" t="s">
        <v>127</v>
      </c>
      <c r="AU160" s="228" t="s">
        <v>85</v>
      </c>
      <c r="AY160" s="17" t="s">
        <v>125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7" t="s">
        <v>83</v>
      </c>
      <c r="BK160" s="229">
        <f>ROUND(I160*H160,2)</f>
        <v>0</v>
      </c>
      <c r="BL160" s="17" t="s">
        <v>132</v>
      </c>
      <c r="BM160" s="228" t="s">
        <v>503</v>
      </c>
    </row>
    <row r="161" s="2" customFormat="1" ht="24.15" customHeight="1">
      <c r="A161" s="38"/>
      <c r="B161" s="39"/>
      <c r="C161" s="218" t="s">
        <v>336</v>
      </c>
      <c r="D161" s="218" t="s">
        <v>127</v>
      </c>
      <c r="E161" s="219" t="s">
        <v>504</v>
      </c>
      <c r="F161" s="220" t="s">
        <v>505</v>
      </c>
      <c r="G161" s="221" t="s">
        <v>189</v>
      </c>
      <c r="H161" s="222">
        <v>210</v>
      </c>
      <c r="I161" s="223"/>
      <c r="J161" s="222">
        <f>ROUND(I161*H161,2)</f>
        <v>0</v>
      </c>
      <c r="K161" s="220" t="s">
        <v>131</v>
      </c>
      <c r="L161" s="44"/>
      <c r="M161" s="224" t="s">
        <v>1</v>
      </c>
      <c r="N161" s="225" t="s">
        <v>40</v>
      </c>
      <c r="O161" s="91"/>
      <c r="P161" s="226">
        <f>O161*H161</f>
        <v>0</v>
      </c>
      <c r="Q161" s="226">
        <v>0</v>
      </c>
      <c r="R161" s="226">
        <f>Q161*H161</f>
        <v>0</v>
      </c>
      <c r="S161" s="226">
        <v>0.098000000000000004</v>
      </c>
      <c r="T161" s="227">
        <f>S161*H161</f>
        <v>20.580000000000002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8" t="s">
        <v>132</v>
      </c>
      <c r="AT161" s="228" t="s">
        <v>127</v>
      </c>
      <c r="AU161" s="228" t="s">
        <v>85</v>
      </c>
      <c r="AY161" s="17" t="s">
        <v>125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7" t="s">
        <v>83</v>
      </c>
      <c r="BK161" s="229">
        <f>ROUND(I161*H161,2)</f>
        <v>0</v>
      </c>
      <c r="BL161" s="17" t="s">
        <v>132</v>
      </c>
      <c r="BM161" s="228" t="s">
        <v>506</v>
      </c>
    </row>
    <row r="162" s="2" customFormat="1" ht="16.5" customHeight="1">
      <c r="A162" s="38"/>
      <c r="B162" s="39"/>
      <c r="C162" s="218" t="s">
        <v>340</v>
      </c>
      <c r="D162" s="218" t="s">
        <v>127</v>
      </c>
      <c r="E162" s="219" t="s">
        <v>507</v>
      </c>
      <c r="F162" s="220" t="s">
        <v>508</v>
      </c>
      <c r="G162" s="221" t="s">
        <v>181</v>
      </c>
      <c r="H162" s="222">
        <v>138</v>
      </c>
      <c r="I162" s="223"/>
      <c r="J162" s="222">
        <f>ROUND(I162*H162,2)</f>
        <v>0</v>
      </c>
      <c r="K162" s="220" t="s">
        <v>131</v>
      </c>
      <c r="L162" s="44"/>
      <c r="M162" s="224" t="s">
        <v>1</v>
      </c>
      <c r="N162" s="225" t="s">
        <v>40</v>
      </c>
      <c r="O162" s="91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8" t="s">
        <v>132</v>
      </c>
      <c r="AT162" s="228" t="s">
        <v>127</v>
      </c>
      <c r="AU162" s="228" t="s">
        <v>85</v>
      </c>
      <c r="AY162" s="17" t="s">
        <v>125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7" t="s">
        <v>83</v>
      </c>
      <c r="BK162" s="229">
        <f>ROUND(I162*H162,2)</f>
        <v>0</v>
      </c>
      <c r="BL162" s="17" t="s">
        <v>132</v>
      </c>
      <c r="BM162" s="228" t="s">
        <v>509</v>
      </c>
    </row>
    <row r="163" s="13" customFormat="1">
      <c r="A163" s="13"/>
      <c r="B163" s="235"/>
      <c r="C163" s="236"/>
      <c r="D163" s="230" t="s">
        <v>136</v>
      </c>
      <c r="E163" s="237" t="s">
        <v>1</v>
      </c>
      <c r="F163" s="238" t="s">
        <v>510</v>
      </c>
      <c r="G163" s="236"/>
      <c r="H163" s="237" t="s">
        <v>1</v>
      </c>
      <c r="I163" s="239"/>
      <c r="J163" s="236"/>
      <c r="K163" s="236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136</v>
      </c>
      <c r="AU163" s="244" t="s">
        <v>85</v>
      </c>
      <c r="AV163" s="13" t="s">
        <v>83</v>
      </c>
      <c r="AW163" s="13" t="s">
        <v>31</v>
      </c>
      <c r="AX163" s="13" t="s">
        <v>75</v>
      </c>
      <c r="AY163" s="244" t="s">
        <v>125</v>
      </c>
    </row>
    <row r="164" s="14" customFormat="1">
      <c r="A164" s="14"/>
      <c r="B164" s="245"/>
      <c r="C164" s="246"/>
      <c r="D164" s="230" t="s">
        <v>136</v>
      </c>
      <c r="E164" s="247" t="s">
        <v>1</v>
      </c>
      <c r="F164" s="248" t="s">
        <v>511</v>
      </c>
      <c r="G164" s="246"/>
      <c r="H164" s="249">
        <v>138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136</v>
      </c>
      <c r="AU164" s="255" t="s">
        <v>85</v>
      </c>
      <c r="AV164" s="14" t="s">
        <v>85</v>
      </c>
      <c r="AW164" s="14" t="s">
        <v>31</v>
      </c>
      <c r="AX164" s="14" t="s">
        <v>83</v>
      </c>
      <c r="AY164" s="255" t="s">
        <v>125</v>
      </c>
    </row>
    <row r="165" s="12" customFormat="1" ht="22.8" customHeight="1">
      <c r="A165" s="12"/>
      <c r="B165" s="202"/>
      <c r="C165" s="203"/>
      <c r="D165" s="204" t="s">
        <v>74</v>
      </c>
      <c r="E165" s="216" t="s">
        <v>512</v>
      </c>
      <c r="F165" s="216" t="s">
        <v>513</v>
      </c>
      <c r="G165" s="203"/>
      <c r="H165" s="203"/>
      <c r="I165" s="206"/>
      <c r="J165" s="217">
        <f>BK165</f>
        <v>0</v>
      </c>
      <c r="K165" s="203"/>
      <c r="L165" s="208"/>
      <c r="M165" s="209"/>
      <c r="N165" s="210"/>
      <c r="O165" s="210"/>
      <c r="P165" s="211">
        <f>SUM(P166:P171)</f>
        <v>0</v>
      </c>
      <c r="Q165" s="210"/>
      <c r="R165" s="211">
        <f>SUM(R166:R171)</f>
        <v>67.88300000000001</v>
      </c>
      <c r="S165" s="210"/>
      <c r="T165" s="212">
        <f>SUM(T166:T171)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3" t="s">
        <v>83</v>
      </c>
      <c r="AT165" s="214" t="s">
        <v>74</v>
      </c>
      <c r="AU165" s="214" t="s">
        <v>83</v>
      </c>
      <c r="AY165" s="213" t="s">
        <v>125</v>
      </c>
      <c r="BK165" s="215">
        <f>SUM(BK166:BK171)</f>
        <v>0</v>
      </c>
    </row>
    <row r="166" s="2" customFormat="1" ht="24.15" customHeight="1">
      <c r="A166" s="38"/>
      <c r="B166" s="39"/>
      <c r="C166" s="218" t="s">
        <v>348</v>
      </c>
      <c r="D166" s="218" t="s">
        <v>127</v>
      </c>
      <c r="E166" s="219" t="s">
        <v>514</v>
      </c>
      <c r="F166" s="220" t="s">
        <v>515</v>
      </c>
      <c r="G166" s="221" t="s">
        <v>189</v>
      </c>
      <c r="H166" s="222">
        <v>190</v>
      </c>
      <c r="I166" s="223"/>
      <c r="J166" s="222">
        <f>ROUND(I166*H166,2)</f>
        <v>0</v>
      </c>
      <c r="K166" s="220" t="s">
        <v>131</v>
      </c>
      <c r="L166" s="44"/>
      <c r="M166" s="224" t="s">
        <v>1</v>
      </c>
      <c r="N166" s="225" t="s">
        <v>40</v>
      </c>
      <c r="O166" s="91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8" t="s">
        <v>132</v>
      </c>
      <c r="AT166" s="228" t="s">
        <v>127</v>
      </c>
      <c r="AU166" s="228" t="s">
        <v>85</v>
      </c>
      <c r="AY166" s="17" t="s">
        <v>125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7" t="s">
        <v>83</v>
      </c>
      <c r="BK166" s="229">
        <f>ROUND(I166*H166,2)</f>
        <v>0</v>
      </c>
      <c r="BL166" s="17" t="s">
        <v>132</v>
      </c>
      <c r="BM166" s="228" t="s">
        <v>516</v>
      </c>
    </row>
    <row r="167" s="13" customFormat="1">
      <c r="A167" s="13"/>
      <c r="B167" s="235"/>
      <c r="C167" s="236"/>
      <c r="D167" s="230" t="s">
        <v>136</v>
      </c>
      <c r="E167" s="237" t="s">
        <v>1</v>
      </c>
      <c r="F167" s="238" t="s">
        <v>455</v>
      </c>
      <c r="G167" s="236"/>
      <c r="H167" s="237" t="s">
        <v>1</v>
      </c>
      <c r="I167" s="239"/>
      <c r="J167" s="236"/>
      <c r="K167" s="236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136</v>
      </c>
      <c r="AU167" s="244" t="s">
        <v>85</v>
      </c>
      <c r="AV167" s="13" t="s">
        <v>83</v>
      </c>
      <c r="AW167" s="13" t="s">
        <v>31</v>
      </c>
      <c r="AX167" s="13" t="s">
        <v>75</v>
      </c>
      <c r="AY167" s="244" t="s">
        <v>125</v>
      </c>
    </row>
    <row r="168" s="14" customFormat="1">
      <c r="A168" s="14"/>
      <c r="B168" s="245"/>
      <c r="C168" s="246"/>
      <c r="D168" s="230" t="s">
        <v>136</v>
      </c>
      <c r="E168" s="247" t="s">
        <v>1</v>
      </c>
      <c r="F168" s="248" t="s">
        <v>517</v>
      </c>
      <c r="G168" s="246"/>
      <c r="H168" s="249">
        <v>190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136</v>
      </c>
      <c r="AU168" s="255" t="s">
        <v>85</v>
      </c>
      <c r="AV168" s="14" t="s">
        <v>85</v>
      </c>
      <c r="AW168" s="14" t="s">
        <v>31</v>
      </c>
      <c r="AX168" s="14" t="s">
        <v>83</v>
      </c>
      <c r="AY168" s="255" t="s">
        <v>125</v>
      </c>
    </row>
    <row r="169" s="2" customFormat="1" ht="24.15" customHeight="1">
      <c r="A169" s="38"/>
      <c r="B169" s="39"/>
      <c r="C169" s="218" t="s">
        <v>352</v>
      </c>
      <c r="D169" s="218" t="s">
        <v>127</v>
      </c>
      <c r="E169" s="219" t="s">
        <v>518</v>
      </c>
      <c r="F169" s="220" t="s">
        <v>519</v>
      </c>
      <c r="G169" s="221" t="s">
        <v>189</v>
      </c>
      <c r="H169" s="222">
        <v>190</v>
      </c>
      <c r="I169" s="223"/>
      <c r="J169" s="222">
        <f>ROUND(I169*H169,2)</f>
        <v>0</v>
      </c>
      <c r="K169" s="220" t="s">
        <v>131</v>
      </c>
      <c r="L169" s="44"/>
      <c r="M169" s="224" t="s">
        <v>1</v>
      </c>
      <c r="N169" s="225" t="s">
        <v>40</v>
      </c>
      <c r="O169" s="91"/>
      <c r="P169" s="226">
        <f>O169*H169</f>
        <v>0</v>
      </c>
      <c r="Q169" s="226">
        <v>0.1837</v>
      </c>
      <c r="R169" s="226">
        <f>Q169*H169</f>
        <v>34.902999999999999</v>
      </c>
      <c r="S169" s="226">
        <v>0</v>
      </c>
      <c r="T169" s="22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8" t="s">
        <v>132</v>
      </c>
      <c r="AT169" s="228" t="s">
        <v>127</v>
      </c>
      <c r="AU169" s="228" t="s">
        <v>85</v>
      </c>
      <c r="AY169" s="17" t="s">
        <v>125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7" t="s">
        <v>83</v>
      </c>
      <c r="BK169" s="229">
        <f>ROUND(I169*H169,2)</f>
        <v>0</v>
      </c>
      <c r="BL169" s="17" t="s">
        <v>132</v>
      </c>
      <c r="BM169" s="228" t="s">
        <v>520</v>
      </c>
    </row>
    <row r="170" s="2" customFormat="1" ht="16.5" customHeight="1">
      <c r="A170" s="38"/>
      <c r="B170" s="39"/>
      <c r="C170" s="267" t="s">
        <v>7</v>
      </c>
      <c r="D170" s="267" t="s">
        <v>171</v>
      </c>
      <c r="E170" s="268" t="s">
        <v>521</v>
      </c>
      <c r="F170" s="269" t="s">
        <v>522</v>
      </c>
      <c r="G170" s="270" t="s">
        <v>189</v>
      </c>
      <c r="H170" s="271">
        <v>194</v>
      </c>
      <c r="I170" s="272"/>
      <c r="J170" s="271">
        <f>ROUND(I170*H170,2)</f>
        <v>0</v>
      </c>
      <c r="K170" s="269" t="s">
        <v>1</v>
      </c>
      <c r="L170" s="273"/>
      <c r="M170" s="274" t="s">
        <v>1</v>
      </c>
      <c r="N170" s="275" t="s">
        <v>40</v>
      </c>
      <c r="O170" s="91"/>
      <c r="P170" s="226">
        <f>O170*H170</f>
        <v>0</v>
      </c>
      <c r="Q170" s="226">
        <v>0.17000000000000001</v>
      </c>
      <c r="R170" s="226">
        <f>Q170*H170</f>
        <v>32.980000000000004</v>
      </c>
      <c r="S170" s="226">
        <v>0</v>
      </c>
      <c r="T170" s="22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8" t="s">
        <v>174</v>
      </c>
      <c r="AT170" s="228" t="s">
        <v>171</v>
      </c>
      <c r="AU170" s="228" t="s">
        <v>85</v>
      </c>
      <c r="AY170" s="17" t="s">
        <v>125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7" t="s">
        <v>83</v>
      </c>
      <c r="BK170" s="229">
        <f>ROUND(I170*H170,2)</f>
        <v>0</v>
      </c>
      <c r="BL170" s="17" t="s">
        <v>132</v>
      </c>
      <c r="BM170" s="228" t="s">
        <v>523</v>
      </c>
    </row>
    <row r="171" s="14" customFormat="1">
      <c r="A171" s="14"/>
      <c r="B171" s="245"/>
      <c r="C171" s="246"/>
      <c r="D171" s="230" t="s">
        <v>136</v>
      </c>
      <c r="E171" s="247" t="s">
        <v>1</v>
      </c>
      <c r="F171" s="248" t="s">
        <v>524</v>
      </c>
      <c r="G171" s="246"/>
      <c r="H171" s="249">
        <v>194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136</v>
      </c>
      <c r="AU171" s="255" t="s">
        <v>85</v>
      </c>
      <c r="AV171" s="14" t="s">
        <v>85</v>
      </c>
      <c r="AW171" s="14" t="s">
        <v>31</v>
      </c>
      <c r="AX171" s="14" t="s">
        <v>83</v>
      </c>
      <c r="AY171" s="255" t="s">
        <v>125</v>
      </c>
    </row>
    <row r="172" s="12" customFormat="1" ht="22.8" customHeight="1">
      <c r="A172" s="12"/>
      <c r="B172" s="202"/>
      <c r="C172" s="203"/>
      <c r="D172" s="204" t="s">
        <v>74</v>
      </c>
      <c r="E172" s="216" t="s">
        <v>525</v>
      </c>
      <c r="F172" s="216" t="s">
        <v>526</v>
      </c>
      <c r="G172" s="203"/>
      <c r="H172" s="203"/>
      <c r="I172" s="206"/>
      <c r="J172" s="217">
        <f>BK172</f>
        <v>0</v>
      </c>
      <c r="K172" s="203"/>
      <c r="L172" s="208"/>
      <c r="M172" s="209"/>
      <c r="N172" s="210"/>
      <c r="O172" s="210"/>
      <c r="P172" s="211">
        <f>SUM(P173:P203)</f>
        <v>0</v>
      </c>
      <c r="Q172" s="210"/>
      <c r="R172" s="211">
        <f>SUM(R173:R203)</f>
        <v>0.039960000000000002</v>
      </c>
      <c r="S172" s="210"/>
      <c r="T172" s="212">
        <f>SUM(T173:T203)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3" t="s">
        <v>83</v>
      </c>
      <c r="AT172" s="214" t="s">
        <v>74</v>
      </c>
      <c r="AU172" s="214" t="s">
        <v>83</v>
      </c>
      <c r="AY172" s="213" t="s">
        <v>125</v>
      </c>
      <c r="BK172" s="215">
        <f>SUM(BK173:BK203)</f>
        <v>0</v>
      </c>
    </row>
    <row r="173" s="2" customFormat="1" ht="24.15" customHeight="1">
      <c r="A173" s="38"/>
      <c r="B173" s="39"/>
      <c r="C173" s="218" t="s">
        <v>295</v>
      </c>
      <c r="D173" s="218" t="s">
        <v>127</v>
      </c>
      <c r="E173" s="219" t="s">
        <v>527</v>
      </c>
      <c r="F173" s="220" t="s">
        <v>528</v>
      </c>
      <c r="G173" s="221" t="s">
        <v>189</v>
      </c>
      <c r="H173" s="222">
        <v>111</v>
      </c>
      <c r="I173" s="223"/>
      <c r="J173" s="222">
        <f>ROUND(I173*H173,2)</f>
        <v>0</v>
      </c>
      <c r="K173" s="220" t="s">
        <v>131</v>
      </c>
      <c r="L173" s="44"/>
      <c r="M173" s="224" t="s">
        <v>1</v>
      </c>
      <c r="N173" s="225" t="s">
        <v>40</v>
      </c>
      <c r="O173" s="91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8" t="s">
        <v>132</v>
      </c>
      <c r="AT173" s="228" t="s">
        <v>127</v>
      </c>
      <c r="AU173" s="228" t="s">
        <v>85</v>
      </c>
      <c r="AY173" s="17" t="s">
        <v>125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7" t="s">
        <v>83</v>
      </c>
      <c r="BK173" s="229">
        <f>ROUND(I173*H173,2)</f>
        <v>0</v>
      </c>
      <c r="BL173" s="17" t="s">
        <v>132</v>
      </c>
      <c r="BM173" s="228" t="s">
        <v>529</v>
      </c>
    </row>
    <row r="174" s="13" customFormat="1">
      <c r="A174" s="13"/>
      <c r="B174" s="235"/>
      <c r="C174" s="236"/>
      <c r="D174" s="230" t="s">
        <v>136</v>
      </c>
      <c r="E174" s="237" t="s">
        <v>1</v>
      </c>
      <c r="F174" s="238" t="s">
        <v>530</v>
      </c>
      <c r="G174" s="236"/>
      <c r="H174" s="237" t="s">
        <v>1</v>
      </c>
      <c r="I174" s="239"/>
      <c r="J174" s="236"/>
      <c r="K174" s="236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136</v>
      </c>
      <c r="AU174" s="244" t="s">
        <v>85</v>
      </c>
      <c r="AV174" s="13" t="s">
        <v>83</v>
      </c>
      <c r="AW174" s="13" t="s">
        <v>31</v>
      </c>
      <c r="AX174" s="13" t="s">
        <v>75</v>
      </c>
      <c r="AY174" s="244" t="s">
        <v>125</v>
      </c>
    </row>
    <row r="175" s="13" customFormat="1">
      <c r="A175" s="13"/>
      <c r="B175" s="235"/>
      <c r="C175" s="236"/>
      <c r="D175" s="230" t="s">
        <v>136</v>
      </c>
      <c r="E175" s="237" t="s">
        <v>1</v>
      </c>
      <c r="F175" s="238" t="s">
        <v>531</v>
      </c>
      <c r="G175" s="236"/>
      <c r="H175" s="237" t="s">
        <v>1</v>
      </c>
      <c r="I175" s="239"/>
      <c r="J175" s="236"/>
      <c r="K175" s="236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136</v>
      </c>
      <c r="AU175" s="244" t="s">
        <v>85</v>
      </c>
      <c r="AV175" s="13" t="s">
        <v>83</v>
      </c>
      <c r="AW175" s="13" t="s">
        <v>31</v>
      </c>
      <c r="AX175" s="13" t="s">
        <v>75</v>
      </c>
      <c r="AY175" s="244" t="s">
        <v>125</v>
      </c>
    </row>
    <row r="176" s="14" customFormat="1">
      <c r="A176" s="14"/>
      <c r="B176" s="245"/>
      <c r="C176" s="246"/>
      <c r="D176" s="230" t="s">
        <v>136</v>
      </c>
      <c r="E176" s="247" t="s">
        <v>1</v>
      </c>
      <c r="F176" s="248" t="s">
        <v>532</v>
      </c>
      <c r="G176" s="246"/>
      <c r="H176" s="249">
        <v>70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136</v>
      </c>
      <c r="AU176" s="255" t="s">
        <v>85</v>
      </c>
      <c r="AV176" s="14" t="s">
        <v>85</v>
      </c>
      <c r="AW176" s="14" t="s">
        <v>31</v>
      </c>
      <c r="AX176" s="14" t="s">
        <v>75</v>
      </c>
      <c r="AY176" s="255" t="s">
        <v>125</v>
      </c>
    </row>
    <row r="177" s="13" customFormat="1">
      <c r="A177" s="13"/>
      <c r="B177" s="235"/>
      <c r="C177" s="236"/>
      <c r="D177" s="230" t="s">
        <v>136</v>
      </c>
      <c r="E177" s="237" t="s">
        <v>1</v>
      </c>
      <c r="F177" s="238" t="s">
        <v>533</v>
      </c>
      <c r="G177" s="236"/>
      <c r="H177" s="237" t="s">
        <v>1</v>
      </c>
      <c r="I177" s="239"/>
      <c r="J177" s="236"/>
      <c r="K177" s="236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136</v>
      </c>
      <c r="AU177" s="244" t="s">
        <v>85</v>
      </c>
      <c r="AV177" s="13" t="s">
        <v>83</v>
      </c>
      <c r="AW177" s="13" t="s">
        <v>31</v>
      </c>
      <c r="AX177" s="13" t="s">
        <v>75</v>
      </c>
      <c r="AY177" s="244" t="s">
        <v>125</v>
      </c>
    </row>
    <row r="178" s="14" customFormat="1">
      <c r="A178" s="14"/>
      <c r="B178" s="245"/>
      <c r="C178" s="246"/>
      <c r="D178" s="230" t="s">
        <v>136</v>
      </c>
      <c r="E178" s="247" t="s">
        <v>1</v>
      </c>
      <c r="F178" s="248" t="s">
        <v>534</v>
      </c>
      <c r="G178" s="246"/>
      <c r="H178" s="249">
        <v>41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136</v>
      </c>
      <c r="AU178" s="255" t="s">
        <v>85</v>
      </c>
      <c r="AV178" s="14" t="s">
        <v>85</v>
      </c>
      <c r="AW178" s="14" t="s">
        <v>31</v>
      </c>
      <c r="AX178" s="14" t="s">
        <v>75</v>
      </c>
      <c r="AY178" s="255" t="s">
        <v>125</v>
      </c>
    </row>
    <row r="179" s="15" customFormat="1">
      <c r="A179" s="15"/>
      <c r="B179" s="256"/>
      <c r="C179" s="257"/>
      <c r="D179" s="230" t="s">
        <v>136</v>
      </c>
      <c r="E179" s="258" t="s">
        <v>1</v>
      </c>
      <c r="F179" s="259" t="s">
        <v>141</v>
      </c>
      <c r="G179" s="257"/>
      <c r="H179" s="260">
        <v>111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136</v>
      </c>
      <c r="AU179" s="266" t="s">
        <v>85</v>
      </c>
      <c r="AV179" s="15" t="s">
        <v>132</v>
      </c>
      <c r="AW179" s="15" t="s">
        <v>31</v>
      </c>
      <c r="AX179" s="15" t="s">
        <v>83</v>
      </c>
      <c r="AY179" s="266" t="s">
        <v>125</v>
      </c>
    </row>
    <row r="180" s="2" customFormat="1" ht="24.15" customHeight="1">
      <c r="A180" s="38"/>
      <c r="B180" s="39"/>
      <c r="C180" s="218" t="s">
        <v>368</v>
      </c>
      <c r="D180" s="218" t="s">
        <v>127</v>
      </c>
      <c r="E180" s="219" t="s">
        <v>535</v>
      </c>
      <c r="F180" s="220" t="s">
        <v>536</v>
      </c>
      <c r="G180" s="221" t="s">
        <v>189</v>
      </c>
      <c r="H180" s="222">
        <v>70</v>
      </c>
      <c r="I180" s="223"/>
      <c r="J180" s="222">
        <f>ROUND(I180*H180,2)</f>
        <v>0</v>
      </c>
      <c r="K180" s="220" t="s">
        <v>131</v>
      </c>
      <c r="L180" s="44"/>
      <c r="M180" s="224" t="s">
        <v>1</v>
      </c>
      <c r="N180" s="225" t="s">
        <v>40</v>
      </c>
      <c r="O180" s="91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8" t="s">
        <v>132</v>
      </c>
      <c r="AT180" s="228" t="s">
        <v>127</v>
      </c>
      <c r="AU180" s="228" t="s">
        <v>85</v>
      </c>
      <c r="AY180" s="17" t="s">
        <v>125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7" t="s">
        <v>83</v>
      </c>
      <c r="BK180" s="229">
        <f>ROUND(I180*H180,2)</f>
        <v>0</v>
      </c>
      <c r="BL180" s="17" t="s">
        <v>132</v>
      </c>
      <c r="BM180" s="228" t="s">
        <v>537</v>
      </c>
    </row>
    <row r="181" s="13" customFormat="1">
      <c r="A181" s="13"/>
      <c r="B181" s="235"/>
      <c r="C181" s="236"/>
      <c r="D181" s="230" t="s">
        <v>136</v>
      </c>
      <c r="E181" s="237" t="s">
        <v>1</v>
      </c>
      <c r="F181" s="238" t="s">
        <v>530</v>
      </c>
      <c r="G181" s="236"/>
      <c r="H181" s="237" t="s">
        <v>1</v>
      </c>
      <c r="I181" s="239"/>
      <c r="J181" s="236"/>
      <c r="K181" s="236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136</v>
      </c>
      <c r="AU181" s="244" t="s">
        <v>85</v>
      </c>
      <c r="AV181" s="13" t="s">
        <v>83</v>
      </c>
      <c r="AW181" s="13" t="s">
        <v>31</v>
      </c>
      <c r="AX181" s="13" t="s">
        <v>75</v>
      </c>
      <c r="AY181" s="244" t="s">
        <v>125</v>
      </c>
    </row>
    <row r="182" s="13" customFormat="1">
      <c r="A182" s="13"/>
      <c r="B182" s="235"/>
      <c r="C182" s="236"/>
      <c r="D182" s="230" t="s">
        <v>136</v>
      </c>
      <c r="E182" s="237" t="s">
        <v>1</v>
      </c>
      <c r="F182" s="238" t="s">
        <v>531</v>
      </c>
      <c r="G182" s="236"/>
      <c r="H182" s="237" t="s">
        <v>1</v>
      </c>
      <c r="I182" s="239"/>
      <c r="J182" s="236"/>
      <c r="K182" s="236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136</v>
      </c>
      <c r="AU182" s="244" t="s">
        <v>85</v>
      </c>
      <c r="AV182" s="13" t="s">
        <v>83</v>
      </c>
      <c r="AW182" s="13" t="s">
        <v>31</v>
      </c>
      <c r="AX182" s="13" t="s">
        <v>75</v>
      </c>
      <c r="AY182" s="244" t="s">
        <v>125</v>
      </c>
    </row>
    <row r="183" s="14" customFormat="1">
      <c r="A183" s="14"/>
      <c r="B183" s="245"/>
      <c r="C183" s="246"/>
      <c r="D183" s="230" t="s">
        <v>136</v>
      </c>
      <c r="E183" s="247" t="s">
        <v>1</v>
      </c>
      <c r="F183" s="248" t="s">
        <v>532</v>
      </c>
      <c r="G183" s="246"/>
      <c r="H183" s="249">
        <v>70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136</v>
      </c>
      <c r="AU183" s="255" t="s">
        <v>85</v>
      </c>
      <c r="AV183" s="14" t="s">
        <v>85</v>
      </c>
      <c r="AW183" s="14" t="s">
        <v>31</v>
      </c>
      <c r="AX183" s="14" t="s">
        <v>83</v>
      </c>
      <c r="AY183" s="255" t="s">
        <v>125</v>
      </c>
    </row>
    <row r="184" s="2" customFormat="1" ht="33" customHeight="1">
      <c r="A184" s="38"/>
      <c r="B184" s="39"/>
      <c r="C184" s="218" t="s">
        <v>373</v>
      </c>
      <c r="D184" s="218" t="s">
        <v>127</v>
      </c>
      <c r="E184" s="219" t="s">
        <v>538</v>
      </c>
      <c r="F184" s="220" t="s">
        <v>539</v>
      </c>
      <c r="G184" s="221" t="s">
        <v>189</v>
      </c>
      <c r="H184" s="222">
        <v>70</v>
      </c>
      <c r="I184" s="223"/>
      <c r="J184" s="222">
        <f>ROUND(I184*H184,2)</f>
        <v>0</v>
      </c>
      <c r="K184" s="220" t="s">
        <v>131</v>
      </c>
      <c r="L184" s="44"/>
      <c r="M184" s="224" t="s">
        <v>1</v>
      </c>
      <c r="N184" s="225" t="s">
        <v>40</v>
      </c>
      <c r="O184" s="91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8" t="s">
        <v>132</v>
      </c>
      <c r="AT184" s="228" t="s">
        <v>127</v>
      </c>
      <c r="AU184" s="228" t="s">
        <v>85</v>
      </c>
      <c r="AY184" s="17" t="s">
        <v>125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7" t="s">
        <v>83</v>
      </c>
      <c r="BK184" s="229">
        <f>ROUND(I184*H184,2)</f>
        <v>0</v>
      </c>
      <c r="BL184" s="17" t="s">
        <v>132</v>
      </c>
      <c r="BM184" s="228" t="s">
        <v>540</v>
      </c>
    </row>
    <row r="185" s="13" customFormat="1">
      <c r="A185" s="13"/>
      <c r="B185" s="235"/>
      <c r="C185" s="236"/>
      <c r="D185" s="230" t="s">
        <v>136</v>
      </c>
      <c r="E185" s="237" t="s">
        <v>1</v>
      </c>
      <c r="F185" s="238" t="s">
        <v>530</v>
      </c>
      <c r="G185" s="236"/>
      <c r="H185" s="237" t="s">
        <v>1</v>
      </c>
      <c r="I185" s="239"/>
      <c r="J185" s="236"/>
      <c r="K185" s="236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136</v>
      </c>
      <c r="AU185" s="244" t="s">
        <v>85</v>
      </c>
      <c r="AV185" s="13" t="s">
        <v>83</v>
      </c>
      <c r="AW185" s="13" t="s">
        <v>31</v>
      </c>
      <c r="AX185" s="13" t="s">
        <v>75</v>
      </c>
      <c r="AY185" s="244" t="s">
        <v>125</v>
      </c>
    </row>
    <row r="186" s="13" customFormat="1">
      <c r="A186" s="13"/>
      <c r="B186" s="235"/>
      <c r="C186" s="236"/>
      <c r="D186" s="230" t="s">
        <v>136</v>
      </c>
      <c r="E186" s="237" t="s">
        <v>1</v>
      </c>
      <c r="F186" s="238" t="s">
        <v>531</v>
      </c>
      <c r="G186" s="236"/>
      <c r="H186" s="237" t="s">
        <v>1</v>
      </c>
      <c r="I186" s="239"/>
      <c r="J186" s="236"/>
      <c r="K186" s="236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136</v>
      </c>
      <c r="AU186" s="244" t="s">
        <v>85</v>
      </c>
      <c r="AV186" s="13" t="s">
        <v>83</v>
      </c>
      <c r="AW186" s="13" t="s">
        <v>31</v>
      </c>
      <c r="AX186" s="13" t="s">
        <v>75</v>
      </c>
      <c r="AY186" s="244" t="s">
        <v>125</v>
      </c>
    </row>
    <row r="187" s="14" customFormat="1">
      <c r="A187" s="14"/>
      <c r="B187" s="245"/>
      <c r="C187" s="246"/>
      <c r="D187" s="230" t="s">
        <v>136</v>
      </c>
      <c r="E187" s="247" t="s">
        <v>1</v>
      </c>
      <c r="F187" s="248" t="s">
        <v>532</v>
      </c>
      <c r="G187" s="246"/>
      <c r="H187" s="249">
        <v>70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136</v>
      </c>
      <c r="AU187" s="255" t="s">
        <v>85</v>
      </c>
      <c r="AV187" s="14" t="s">
        <v>85</v>
      </c>
      <c r="AW187" s="14" t="s">
        <v>31</v>
      </c>
      <c r="AX187" s="14" t="s">
        <v>83</v>
      </c>
      <c r="AY187" s="255" t="s">
        <v>125</v>
      </c>
    </row>
    <row r="188" s="2" customFormat="1" ht="24.15" customHeight="1">
      <c r="A188" s="38"/>
      <c r="B188" s="39"/>
      <c r="C188" s="218" t="s">
        <v>377</v>
      </c>
      <c r="D188" s="218" t="s">
        <v>127</v>
      </c>
      <c r="E188" s="219" t="s">
        <v>541</v>
      </c>
      <c r="F188" s="220" t="s">
        <v>542</v>
      </c>
      <c r="G188" s="221" t="s">
        <v>189</v>
      </c>
      <c r="H188" s="222">
        <v>70</v>
      </c>
      <c r="I188" s="223"/>
      <c r="J188" s="222">
        <f>ROUND(I188*H188,2)</f>
        <v>0</v>
      </c>
      <c r="K188" s="220" t="s">
        <v>131</v>
      </c>
      <c r="L188" s="44"/>
      <c r="M188" s="224" t="s">
        <v>1</v>
      </c>
      <c r="N188" s="225" t="s">
        <v>40</v>
      </c>
      <c r="O188" s="91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8" t="s">
        <v>132</v>
      </c>
      <c r="AT188" s="228" t="s">
        <v>127</v>
      </c>
      <c r="AU188" s="228" t="s">
        <v>85</v>
      </c>
      <c r="AY188" s="17" t="s">
        <v>125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7" t="s">
        <v>83</v>
      </c>
      <c r="BK188" s="229">
        <f>ROUND(I188*H188,2)</f>
        <v>0</v>
      </c>
      <c r="BL188" s="17" t="s">
        <v>132</v>
      </c>
      <c r="BM188" s="228" t="s">
        <v>543</v>
      </c>
    </row>
    <row r="189" s="13" customFormat="1">
      <c r="A189" s="13"/>
      <c r="B189" s="235"/>
      <c r="C189" s="236"/>
      <c r="D189" s="230" t="s">
        <v>136</v>
      </c>
      <c r="E189" s="237" t="s">
        <v>1</v>
      </c>
      <c r="F189" s="238" t="s">
        <v>530</v>
      </c>
      <c r="G189" s="236"/>
      <c r="H189" s="237" t="s">
        <v>1</v>
      </c>
      <c r="I189" s="239"/>
      <c r="J189" s="236"/>
      <c r="K189" s="236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136</v>
      </c>
      <c r="AU189" s="244" t="s">
        <v>85</v>
      </c>
      <c r="AV189" s="13" t="s">
        <v>83</v>
      </c>
      <c r="AW189" s="13" t="s">
        <v>31</v>
      </c>
      <c r="AX189" s="13" t="s">
        <v>75</v>
      </c>
      <c r="AY189" s="244" t="s">
        <v>125</v>
      </c>
    </row>
    <row r="190" s="13" customFormat="1">
      <c r="A190" s="13"/>
      <c r="B190" s="235"/>
      <c r="C190" s="236"/>
      <c r="D190" s="230" t="s">
        <v>136</v>
      </c>
      <c r="E190" s="237" t="s">
        <v>1</v>
      </c>
      <c r="F190" s="238" t="s">
        <v>531</v>
      </c>
      <c r="G190" s="236"/>
      <c r="H190" s="237" t="s">
        <v>1</v>
      </c>
      <c r="I190" s="239"/>
      <c r="J190" s="236"/>
      <c r="K190" s="236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136</v>
      </c>
      <c r="AU190" s="244" t="s">
        <v>85</v>
      </c>
      <c r="AV190" s="13" t="s">
        <v>83</v>
      </c>
      <c r="AW190" s="13" t="s">
        <v>31</v>
      </c>
      <c r="AX190" s="13" t="s">
        <v>75</v>
      </c>
      <c r="AY190" s="244" t="s">
        <v>125</v>
      </c>
    </row>
    <row r="191" s="14" customFormat="1">
      <c r="A191" s="14"/>
      <c r="B191" s="245"/>
      <c r="C191" s="246"/>
      <c r="D191" s="230" t="s">
        <v>136</v>
      </c>
      <c r="E191" s="247" t="s">
        <v>1</v>
      </c>
      <c r="F191" s="248" t="s">
        <v>532</v>
      </c>
      <c r="G191" s="246"/>
      <c r="H191" s="249">
        <v>70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136</v>
      </c>
      <c r="AU191" s="255" t="s">
        <v>85</v>
      </c>
      <c r="AV191" s="14" t="s">
        <v>85</v>
      </c>
      <c r="AW191" s="14" t="s">
        <v>31</v>
      </c>
      <c r="AX191" s="14" t="s">
        <v>83</v>
      </c>
      <c r="AY191" s="255" t="s">
        <v>125</v>
      </c>
    </row>
    <row r="192" s="2" customFormat="1" ht="24.15" customHeight="1">
      <c r="A192" s="38"/>
      <c r="B192" s="39"/>
      <c r="C192" s="218" t="s">
        <v>386</v>
      </c>
      <c r="D192" s="218" t="s">
        <v>127</v>
      </c>
      <c r="E192" s="219" t="s">
        <v>544</v>
      </c>
      <c r="F192" s="220" t="s">
        <v>545</v>
      </c>
      <c r="G192" s="221" t="s">
        <v>189</v>
      </c>
      <c r="H192" s="222">
        <v>70</v>
      </c>
      <c r="I192" s="223"/>
      <c r="J192" s="222">
        <f>ROUND(I192*H192,2)</f>
        <v>0</v>
      </c>
      <c r="K192" s="220" t="s">
        <v>131</v>
      </c>
      <c r="L192" s="44"/>
      <c r="M192" s="224" t="s">
        <v>1</v>
      </c>
      <c r="N192" s="225" t="s">
        <v>40</v>
      </c>
      <c r="O192" s="91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8" t="s">
        <v>132</v>
      </c>
      <c r="AT192" s="228" t="s">
        <v>127</v>
      </c>
      <c r="AU192" s="228" t="s">
        <v>85</v>
      </c>
      <c r="AY192" s="17" t="s">
        <v>125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7" t="s">
        <v>83</v>
      </c>
      <c r="BK192" s="229">
        <f>ROUND(I192*H192,2)</f>
        <v>0</v>
      </c>
      <c r="BL192" s="17" t="s">
        <v>132</v>
      </c>
      <c r="BM192" s="228" t="s">
        <v>546</v>
      </c>
    </row>
    <row r="193" s="13" customFormat="1">
      <c r="A193" s="13"/>
      <c r="B193" s="235"/>
      <c r="C193" s="236"/>
      <c r="D193" s="230" t="s">
        <v>136</v>
      </c>
      <c r="E193" s="237" t="s">
        <v>1</v>
      </c>
      <c r="F193" s="238" t="s">
        <v>530</v>
      </c>
      <c r="G193" s="236"/>
      <c r="H193" s="237" t="s">
        <v>1</v>
      </c>
      <c r="I193" s="239"/>
      <c r="J193" s="236"/>
      <c r="K193" s="236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136</v>
      </c>
      <c r="AU193" s="244" t="s">
        <v>85</v>
      </c>
      <c r="AV193" s="13" t="s">
        <v>83</v>
      </c>
      <c r="AW193" s="13" t="s">
        <v>31</v>
      </c>
      <c r="AX193" s="13" t="s">
        <v>75</v>
      </c>
      <c r="AY193" s="244" t="s">
        <v>125</v>
      </c>
    </row>
    <row r="194" s="13" customFormat="1">
      <c r="A194" s="13"/>
      <c r="B194" s="235"/>
      <c r="C194" s="236"/>
      <c r="D194" s="230" t="s">
        <v>136</v>
      </c>
      <c r="E194" s="237" t="s">
        <v>1</v>
      </c>
      <c r="F194" s="238" t="s">
        <v>531</v>
      </c>
      <c r="G194" s="236"/>
      <c r="H194" s="237" t="s">
        <v>1</v>
      </c>
      <c r="I194" s="239"/>
      <c r="J194" s="236"/>
      <c r="K194" s="236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136</v>
      </c>
      <c r="AU194" s="244" t="s">
        <v>85</v>
      </c>
      <c r="AV194" s="13" t="s">
        <v>83</v>
      </c>
      <c r="AW194" s="13" t="s">
        <v>31</v>
      </c>
      <c r="AX194" s="13" t="s">
        <v>75</v>
      </c>
      <c r="AY194" s="244" t="s">
        <v>125</v>
      </c>
    </row>
    <row r="195" s="14" customFormat="1">
      <c r="A195" s="14"/>
      <c r="B195" s="245"/>
      <c r="C195" s="246"/>
      <c r="D195" s="230" t="s">
        <v>136</v>
      </c>
      <c r="E195" s="247" t="s">
        <v>1</v>
      </c>
      <c r="F195" s="248" t="s">
        <v>532</v>
      </c>
      <c r="G195" s="246"/>
      <c r="H195" s="249">
        <v>70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136</v>
      </c>
      <c r="AU195" s="255" t="s">
        <v>85</v>
      </c>
      <c r="AV195" s="14" t="s">
        <v>85</v>
      </c>
      <c r="AW195" s="14" t="s">
        <v>31</v>
      </c>
      <c r="AX195" s="14" t="s">
        <v>83</v>
      </c>
      <c r="AY195" s="255" t="s">
        <v>125</v>
      </c>
    </row>
    <row r="196" s="2" customFormat="1" ht="33" customHeight="1">
      <c r="A196" s="38"/>
      <c r="B196" s="39"/>
      <c r="C196" s="218" t="s">
        <v>289</v>
      </c>
      <c r="D196" s="218" t="s">
        <v>127</v>
      </c>
      <c r="E196" s="219" t="s">
        <v>547</v>
      </c>
      <c r="F196" s="220" t="s">
        <v>548</v>
      </c>
      <c r="G196" s="221" t="s">
        <v>189</v>
      </c>
      <c r="H196" s="222">
        <v>70</v>
      </c>
      <c r="I196" s="223"/>
      <c r="J196" s="222">
        <f>ROUND(I196*H196,2)</f>
        <v>0</v>
      </c>
      <c r="K196" s="220" t="s">
        <v>131</v>
      </c>
      <c r="L196" s="44"/>
      <c r="M196" s="224" t="s">
        <v>1</v>
      </c>
      <c r="N196" s="225" t="s">
        <v>40</v>
      </c>
      <c r="O196" s="91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8" t="s">
        <v>132</v>
      </c>
      <c r="AT196" s="228" t="s">
        <v>127</v>
      </c>
      <c r="AU196" s="228" t="s">
        <v>85</v>
      </c>
      <c r="AY196" s="17" t="s">
        <v>125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7" t="s">
        <v>83</v>
      </c>
      <c r="BK196" s="229">
        <f>ROUND(I196*H196,2)</f>
        <v>0</v>
      </c>
      <c r="BL196" s="17" t="s">
        <v>132</v>
      </c>
      <c r="BM196" s="228" t="s">
        <v>549</v>
      </c>
    </row>
    <row r="197" s="13" customFormat="1">
      <c r="A197" s="13"/>
      <c r="B197" s="235"/>
      <c r="C197" s="236"/>
      <c r="D197" s="230" t="s">
        <v>136</v>
      </c>
      <c r="E197" s="237" t="s">
        <v>1</v>
      </c>
      <c r="F197" s="238" t="s">
        <v>530</v>
      </c>
      <c r="G197" s="236"/>
      <c r="H197" s="237" t="s">
        <v>1</v>
      </c>
      <c r="I197" s="239"/>
      <c r="J197" s="236"/>
      <c r="K197" s="236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136</v>
      </c>
      <c r="AU197" s="244" t="s">
        <v>85</v>
      </c>
      <c r="AV197" s="13" t="s">
        <v>83</v>
      </c>
      <c r="AW197" s="13" t="s">
        <v>31</v>
      </c>
      <c r="AX197" s="13" t="s">
        <v>75</v>
      </c>
      <c r="AY197" s="244" t="s">
        <v>125</v>
      </c>
    </row>
    <row r="198" s="13" customFormat="1">
      <c r="A198" s="13"/>
      <c r="B198" s="235"/>
      <c r="C198" s="236"/>
      <c r="D198" s="230" t="s">
        <v>136</v>
      </c>
      <c r="E198" s="237" t="s">
        <v>1</v>
      </c>
      <c r="F198" s="238" t="s">
        <v>531</v>
      </c>
      <c r="G198" s="236"/>
      <c r="H198" s="237" t="s">
        <v>1</v>
      </c>
      <c r="I198" s="239"/>
      <c r="J198" s="236"/>
      <c r="K198" s="236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136</v>
      </c>
      <c r="AU198" s="244" t="s">
        <v>85</v>
      </c>
      <c r="AV198" s="13" t="s">
        <v>83</v>
      </c>
      <c r="AW198" s="13" t="s">
        <v>31</v>
      </c>
      <c r="AX198" s="13" t="s">
        <v>75</v>
      </c>
      <c r="AY198" s="244" t="s">
        <v>125</v>
      </c>
    </row>
    <row r="199" s="14" customFormat="1">
      <c r="A199" s="14"/>
      <c r="B199" s="245"/>
      <c r="C199" s="246"/>
      <c r="D199" s="230" t="s">
        <v>136</v>
      </c>
      <c r="E199" s="247" t="s">
        <v>1</v>
      </c>
      <c r="F199" s="248" t="s">
        <v>532</v>
      </c>
      <c r="G199" s="246"/>
      <c r="H199" s="249">
        <v>70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136</v>
      </c>
      <c r="AU199" s="255" t="s">
        <v>85</v>
      </c>
      <c r="AV199" s="14" t="s">
        <v>85</v>
      </c>
      <c r="AW199" s="14" t="s">
        <v>31</v>
      </c>
      <c r="AX199" s="14" t="s">
        <v>83</v>
      </c>
      <c r="AY199" s="255" t="s">
        <v>125</v>
      </c>
    </row>
    <row r="200" s="2" customFormat="1" ht="33" customHeight="1">
      <c r="A200" s="38"/>
      <c r="B200" s="39"/>
      <c r="C200" s="218" t="s">
        <v>314</v>
      </c>
      <c r="D200" s="218" t="s">
        <v>127</v>
      </c>
      <c r="E200" s="219" t="s">
        <v>550</v>
      </c>
      <c r="F200" s="220" t="s">
        <v>551</v>
      </c>
      <c r="G200" s="221" t="s">
        <v>189</v>
      </c>
      <c r="H200" s="222">
        <v>111</v>
      </c>
      <c r="I200" s="223"/>
      <c r="J200" s="222">
        <f>ROUND(I200*H200,2)</f>
        <v>0</v>
      </c>
      <c r="K200" s="220" t="s">
        <v>131</v>
      </c>
      <c r="L200" s="44"/>
      <c r="M200" s="224" t="s">
        <v>1</v>
      </c>
      <c r="N200" s="225" t="s">
        <v>40</v>
      </c>
      <c r="O200" s="91"/>
      <c r="P200" s="226">
        <f>O200*H200</f>
        <v>0</v>
      </c>
      <c r="Q200" s="226">
        <v>0.00036000000000000002</v>
      </c>
      <c r="R200" s="226">
        <f>Q200*H200</f>
        <v>0.039960000000000002</v>
      </c>
      <c r="S200" s="226">
        <v>0</v>
      </c>
      <c r="T200" s="227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8" t="s">
        <v>132</v>
      </c>
      <c r="AT200" s="228" t="s">
        <v>127</v>
      </c>
      <c r="AU200" s="228" t="s">
        <v>85</v>
      </c>
      <c r="AY200" s="17" t="s">
        <v>125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7" t="s">
        <v>83</v>
      </c>
      <c r="BK200" s="229">
        <f>ROUND(I200*H200,2)</f>
        <v>0</v>
      </c>
      <c r="BL200" s="17" t="s">
        <v>132</v>
      </c>
      <c r="BM200" s="228" t="s">
        <v>552</v>
      </c>
    </row>
    <row r="201" s="13" customFormat="1">
      <c r="A201" s="13"/>
      <c r="B201" s="235"/>
      <c r="C201" s="236"/>
      <c r="D201" s="230" t="s">
        <v>136</v>
      </c>
      <c r="E201" s="237" t="s">
        <v>1</v>
      </c>
      <c r="F201" s="238" t="s">
        <v>530</v>
      </c>
      <c r="G201" s="236"/>
      <c r="H201" s="237" t="s">
        <v>1</v>
      </c>
      <c r="I201" s="239"/>
      <c r="J201" s="236"/>
      <c r="K201" s="236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136</v>
      </c>
      <c r="AU201" s="244" t="s">
        <v>85</v>
      </c>
      <c r="AV201" s="13" t="s">
        <v>83</v>
      </c>
      <c r="AW201" s="13" t="s">
        <v>31</v>
      </c>
      <c r="AX201" s="13" t="s">
        <v>75</v>
      </c>
      <c r="AY201" s="244" t="s">
        <v>125</v>
      </c>
    </row>
    <row r="202" s="13" customFormat="1">
      <c r="A202" s="13"/>
      <c r="B202" s="235"/>
      <c r="C202" s="236"/>
      <c r="D202" s="230" t="s">
        <v>136</v>
      </c>
      <c r="E202" s="237" t="s">
        <v>1</v>
      </c>
      <c r="F202" s="238" t="s">
        <v>531</v>
      </c>
      <c r="G202" s="236"/>
      <c r="H202" s="237" t="s">
        <v>1</v>
      </c>
      <c r="I202" s="239"/>
      <c r="J202" s="236"/>
      <c r="K202" s="236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136</v>
      </c>
      <c r="AU202" s="244" t="s">
        <v>85</v>
      </c>
      <c r="AV202" s="13" t="s">
        <v>83</v>
      </c>
      <c r="AW202" s="13" t="s">
        <v>31</v>
      </c>
      <c r="AX202" s="13" t="s">
        <v>75</v>
      </c>
      <c r="AY202" s="244" t="s">
        <v>125</v>
      </c>
    </row>
    <row r="203" s="14" customFormat="1">
      <c r="A203" s="14"/>
      <c r="B203" s="245"/>
      <c r="C203" s="246"/>
      <c r="D203" s="230" t="s">
        <v>136</v>
      </c>
      <c r="E203" s="247" t="s">
        <v>1</v>
      </c>
      <c r="F203" s="248" t="s">
        <v>553</v>
      </c>
      <c r="G203" s="246"/>
      <c r="H203" s="249">
        <v>111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136</v>
      </c>
      <c r="AU203" s="255" t="s">
        <v>85</v>
      </c>
      <c r="AV203" s="14" t="s">
        <v>85</v>
      </c>
      <c r="AW203" s="14" t="s">
        <v>31</v>
      </c>
      <c r="AX203" s="14" t="s">
        <v>83</v>
      </c>
      <c r="AY203" s="255" t="s">
        <v>125</v>
      </c>
    </row>
    <row r="204" s="12" customFormat="1" ht="22.8" customHeight="1">
      <c r="A204" s="12"/>
      <c r="B204" s="202"/>
      <c r="C204" s="203"/>
      <c r="D204" s="204" t="s">
        <v>74</v>
      </c>
      <c r="E204" s="216" t="s">
        <v>554</v>
      </c>
      <c r="F204" s="216" t="s">
        <v>555</v>
      </c>
      <c r="G204" s="203"/>
      <c r="H204" s="203"/>
      <c r="I204" s="206"/>
      <c r="J204" s="217">
        <f>BK204</f>
        <v>0</v>
      </c>
      <c r="K204" s="203"/>
      <c r="L204" s="208"/>
      <c r="M204" s="209"/>
      <c r="N204" s="210"/>
      <c r="O204" s="210"/>
      <c r="P204" s="211">
        <f>SUM(P205:P214)</f>
        <v>0</v>
      </c>
      <c r="Q204" s="210"/>
      <c r="R204" s="211">
        <f>SUM(R205:R214)</f>
        <v>48.291060000000002</v>
      </c>
      <c r="S204" s="210"/>
      <c r="T204" s="212">
        <f>SUM(T205:T214)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3" t="s">
        <v>83</v>
      </c>
      <c r="AT204" s="214" t="s">
        <v>74</v>
      </c>
      <c r="AU204" s="214" t="s">
        <v>83</v>
      </c>
      <c r="AY204" s="213" t="s">
        <v>125</v>
      </c>
      <c r="BK204" s="215">
        <f>SUM(BK205:BK214)</f>
        <v>0</v>
      </c>
    </row>
    <row r="205" s="2" customFormat="1" ht="24.15" customHeight="1">
      <c r="A205" s="38"/>
      <c r="B205" s="39"/>
      <c r="C205" s="218" t="s">
        <v>323</v>
      </c>
      <c r="D205" s="218" t="s">
        <v>127</v>
      </c>
      <c r="E205" s="219" t="s">
        <v>556</v>
      </c>
      <c r="F205" s="220" t="s">
        <v>557</v>
      </c>
      <c r="G205" s="221" t="s">
        <v>181</v>
      </c>
      <c r="H205" s="222">
        <v>4</v>
      </c>
      <c r="I205" s="223"/>
      <c r="J205" s="222">
        <f>ROUND(I205*H205,2)</f>
        <v>0</v>
      </c>
      <c r="K205" s="220" t="s">
        <v>131</v>
      </c>
      <c r="L205" s="44"/>
      <c r="M205" s="224" t="s">
        <v>1</v>
      </c>
      <c r="N205" s="225" t="s">
        <v>40</v>
      </c>
      <c r="O205" s="91"/>
      <c r="P205" s="226">
        <f>O205*H205</f>
        <v>0</v>
      </c>
      <c r="Q205" s="226">
        <v>0.10095</v>
      </c>
      <c r="R205" s="226">
        <f>Q205*H205</f>
        <v>0.40379999999999999</v>
      </c>
      <c r="S205" s="226">
        <v>0</v>
      </c>
      <c r="T205" s="227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8" t="s">
        <v>132</v>
      </c>
      <c r="AT205" s="228" t="s">
        <v>127</v>
      </c>
      <c r="AU205" s="228" t="s">
        <v>85</v>
      </c>
      <c r="AY205" s="17" t="s">
        <v>125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7" t="s">
        <v>83</v>
      </c>
      <c r="BK205" s="229">
        <f>ROUND(I205*H205,2)</f>
        <v>0</v>
      </c>
      <c r="BL205" s="17" t="s">
        <v>132</v>
      </c>
      <c r="BM205" s="228" t="s">
        <v>558</v>
      </c>
    </row>
    <row r="206" s="13" customFormat="1">
      <c r="A206" s="13"/>
      <c r="B206" s="235"/>
      <c r="C206" s="236"/>
      <c r="D206" s="230" t="s">
        <v>136</v>
      </c>
      <c r="E206" s="237" t="s">
        <v>1</v>
      </c>
      <c r="F206" s="238" t="s">
        <v>559</v>
      </c>
      <c r="G206" s="236"/>
      <c r="H206" s="237" t="s">
        <v>1</v>
      </c>
      <c r="I206" s="239"/>
      <c r="J206" s="236"/>
      <c r="K206" s="236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136</v>
      </c>
      <c r="AU206" s="244" t="s">
        <v>85</v>
      </c>
      <c r="AV206" s="13" t="s">
        <v>83</v>
      </c>
      <c r="AW206" s="13" t="s">
        <v>31</v>
      </c>
      <c r="AX206" s="13" t="s">
        <v>75</v>
      </c>
      <c r="AY206" s="244" t="s">
        <v>125</v>
      </c>
    </row>
    <row r="207" s="14" customFormat="1">
      <c r="A207" s="14"/>
      <c r="B207" s="245"/>
      <c r="C207" s="246"/>
      <c r="D207" s="230" t="s">
        <v>136</v>
      </c>
      <c r="E207" s="247" t="s">
        <v>1</v>
      </c>
      <c r="F207" s="248" t="s">
        <v>132</v>
      </c>
      <c r="G207" s="246"/>
      <c r="H207" s="249">
        <v>4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136</v>
      </c>
      <c r="AU207" s="255" t="s">
        <v>85</v>
      </c>
      <c r="AV207" s="14" t="s">
        <v>85</v>
      </c>
      <c r="AW207" s="14" t="s">
        <v>31</v>
      </c>
      <c r="AX207" s="14" t="s">
        <v>83</v>
      </c>
      <c r="AY207" s="255" t="s">
        <v>125</v>
      </c>
    </row>
    <row r="208" s="2" customFormat="1" ht="21.75" customHeight="1">
      <c r="A208" s="38"/>
      <c r="B208" s="39"/>
      <c r="C208" s="267" t="s">
        <v>407</v>
      </c>
      <c r="D208" s="267" t="s">
        <v>171</v>
      </c>
      <c r="E208" s="268" t="s">
        <v>560</v>
      </c>
      <c r="F208" s="269" t="s">
        <v>561</v>
      </c>
      <c r="G208" s="270" t="s">
        <v>181</v>
      </c>
      <c r="H208" s="271">
        <v>4</v>
      </c>
      <c r="I208" s="272"/>
      <c r="J208" s="271">
        <f>ROUND(I208*H208,2)</f>
        <v>0</v>
      </c>
      <c r="K208" s="269" t="s">
        <v>131</v>
      </c>
      <c r="L208" s="273"/>
      <c r="M208" s="274" t="s">
        <v>1</v>
      </c>
      <c r="N208" s="275" t="s">
        <v>40</v>
      </c>
      <c r="O208" s="91"/>
      <c r="P208" s="226">
        <f>O208*H208</f>
        <v>0</v>
      </c>
      <c r="Q208" s="226">
        <v>0.048000000000000001</v>
      </c>
      <c r="R208" s="226">
        <f>Q208*H208</f>
        <v>0.192</v>
      </c>
      <c r="S208" s="226">
        <v>0</v>
      </c>
      <c r="T208" s="227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8" t="s">
        <v>174</v>
      </c>
      <c r="AT208" s="228" t="s">
        <v>171</v>
      </c>
      <c r="AU208" s="228" t="s">
        <v>85</v>
      </c>
      <c r="AY208" s="17" t="s">
        <v>125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7" t="s">
        <v>83</v>
      </c>
      <c r="BK208" s="229">
        <f>ROUND(I208*H208,2)</f>
        <v>0</v>
      </c>
      <c r="BL208" s="17" t="s">
        <v>132</v>
      </c>
      <c r="BM208" s="228" t="s">
        <v>562</v>
      </c>
    </row>
    <row r="209" s="14" customFormat="1">
      <c r="A209" s="14"/>
      <c r="B209" s="245"/>
      <c r="C209" s="246"/>
      <c r="D209" s="230" t="s">
        <v>136</v>
      </c>
      <c r="E209" s="247" t="s">
        <v>1</v>
      </c>
      <c r="F209" s="248" t="s">
        <v>132</v>
      </c>
      <c r="G209" s="246"/>
      <c r="H209" s="249">
        <v>4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136</v>
      </c>
      <c r="AU209" s="255" t="s">
        <v>85</v>
      </c>
      <c r="AV209" s="14" t="s">
        <v>85</v>
      </c>
      <c r="AW209" s="14" t="s">
        <v>31</v>
      </c>
      <c r="AX209" s="14" t="s">
        <v>83</v>
      </c>
      <c r="AY209" s="255" t="s">
        <v>125</v>
      </c>
    </row>
    <row r="210" s="2" customFormat="1" ht="24.15" customHeight="1">
      <c r="A210" s="38"/>
      <c r="B210" s="39"/>
      <c r="C210" s="218" t="s">
        <v>414</v>
      </c>
      <c r="D210" s="218" t="s">
        <v>127</v>
      </c>
      <c r="E210" s="219" t="s">
        <v>563</v>
      </c>
      <c r="F210" s="220" t="s">
        <v>564</v>
      </c>
      <c r="G210" s="221" t="s">
        <v>181</v>
      </c>
      <c r="H210" s="222">
        <v>138</v>
      </c>
      <c r="I210" s="223"/>
      <c r="J210" s="222">
        <f>ROUND(I210*H210,2)</f>
        <v>0</v>
      </c>
      <c r="K210" s="220" t="s">
        <v>131</v>
      </c>
      <c r="L210" s="44"/>
      <c r="M210" s="224" t="s">
        <v>1</v>
      </c>
      <c r="N210" s="225" t="s">
        <v>40</v>
      </c>
      <c r="O210" s="91"/>
      <c r="P210" s="226">
        <f>O210*H210</f>
        <v>0</v>
      </c>
      <c r="Q210" s="226">
        <v>0.14066999999999999</v>
      </c>
      <c r="R210" s="226">
        <f>Q210*H210</f>
        <v>19.412459999999999</v>
      </c>
      <c r="S210" s="226">
        <v>0</v>
      </c>
      <c r="T210" s="227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8" t="s">
        <v>132</v>
      </c>
      <c r="AT210" s="228" t="s">
        <v>127</v>
      </c>
      <c r="AU210" s="228" t="s">
        <v>85</v>
      </c>
      <c r="AY210" s="17" t="s">
        <v>125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7" t="s">
        <v>83</v>
      </c>
      <c r="BK210" s="229">
        <f>ROUND(I210*H210,2)</f>
        <v>0</v>
      </c>
      <c r="BL210" s="17" t="s">
        <v>132</v>
      </c>
      <c r="BM210" s="228" t="s">
        <v>565</v>
      </c>
    </row>
    <row r="211" s="2" customFormat="1" ht="16.5" customHeight="1">
      <c r="A211" s="38"/>
      <c r="B211" s="39"/>
      <c r="C211" s="267" t="s">
        <v>417</v>
      </c>
      <c r="D211" s="267" t="s">
        <v>171</v>
      </c>
      <c r="E211" s="268" t="s">
        <v>566</v>
      </c>
      <c r="F211" s="269" t="s">
        <v>567</v>
      </c>
      <c r="G211" s="270" t="s">
        <v>181</v>
      </c>
      <c r="H211" s="271">
        <v>141</v>
      </c>
      <c r="I211" s="272"/>
      <c r="J211" s="271">
        <f>ROUND(I211*H211,2)</f>
        <v>0</v>
      </c>
      <c r="K211" s="269" t="s">
        <v>131</v>
      </c>
      <c r="L211" s="273"/>
      <c r="M211" s="274" t="s">
        <v>1</v>
      </c>
      <c r="N211" s="275" t="s">
        <v>40</v>
      </c>
      <c r="O211" s="91"/>
      <c r="P211" s="226">
        <f>O211*H211</f>
        <v>0</v>
      </c>
      <c r="Q211" s="226">
        <v>0.20000000000000001</v>
      </c>
      <c r="R211" s="226">
        <f>Q211*H211</f>
        <v>28.200000000000003</v>
      </c>
      <c r="S211" s="226">
        <v>0</v>
      </c>
      <c r="T211" s="227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8" t="s">
        <v>174</v>
      </c>
      <c r="AT211" s="228" t="s">
        <v>171</v>
      </c>
      <c r="AU211" s="228" t="s">
        <v>85</v>
      </c>
      <c r="AY211" s="17" t="s">
        <v>125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7" t="s">
        <v>83</v>
      </c>
      <c r="BK211" s="229">
        <f>ROUND(I211*H211,2)</f>
        <v>0</v>
      </c>
      <c r="BL211" s="17" t="s">
        <v>132</v>
      </c>
      <c r="BM211" s="228" t="s">
        <v>568</v>
      </c>
    </row>
    <row r="212" s="14" customFormat="1">
      <c r="A212" s="14"/>
      <c r="B212" s="245"/>
      <c r="C212" s="246"/>
      <c r="D212" s="230" t="s">
        <v>136</v>
      </c>
      <c r="E212" s="247" t="s">
        <v>1</v>
      </c>
      <c r="F212" s="248" t="s">
        <v>569</v>
      </c>
      <c r="G212" s="246"/>
      <c r="H212" s="249">
        <v>141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136</v>
      </c>
      <c r="AU212" s="255" t="s">
        <v>85</v>
      </c>
      <c r="AV212" s="14" t="s">
        <v>85</v>
      </c>
      <c r="AW212" s="14" t="s">
        <v>31</v>
      </c>
      <c r="AX212" s="14" t="s">
        <v>83</v>
      </c>
      <c r="AY212" s="255" t="s">
        <v>125</v>
      </c>
    </row>
    <row r="213" s="2" customFormat="1" ht="24.15" customHeight="1">
      <c r="A213" s="38"/>
      <c r="B213" s="39"/>
      <c r="C213" s="218" t="s">
        <v>426</v>
      </c>
      <c r="D213" s="218" t="s">
        <v>127</v>
      </c>
      <c r="E213" s="219" t="s">
        <v>570</v>
      </c>
      <c r="F213" s="220" t="s">
        <v>571</v>
      </c>
      <c r="G213" s="221" t="s">
        <v>181</v>
      </c>
      <c r="H213" s="222">
        <v>138</v>
      </c>
      <c r="I213" s="223"/>
      <c r="J213" s="222">
        <f>ROUND(I213*H213,2)</f>
        <v>0</v>
      </c>
      <c r="K213" s="220" t="s">
        <v>131</v>
      </c>
      <c r="L213" s="44"/>
      <c r="M213" s="224" t="s">
        <v>1</v>
      </c>
      <c r="N213" s="225" t="s">
        <v>40</v>
      </c>
      <c r="O213" s="91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8" t="s">
        <v>132</v>
      </c>
      <c r="AT213" s="228" t="s">
        <v>127</v>
      </c>
      <c r="AU213" s="228" t="s">
        <v>85</v>
      </c>
      <c r="AY213" s="17" t="s">
        <v>125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7" t="s">
        <v>83</v>
      </c>
      <c r="BK213" s="229">
        <f>ROUND(I213*H213,2)</f>
        <v>0</v>
      </c>
      <c r="BL213" s="17" t="s">
        <v>132</v>
      </c>
      <c r="BM213" s="228" t="s">
        <v>572</v>
      </c>
    </row>
    <row r="214" s="2" customFormat="1" ht="33" customHeight="1">
      <c r="A214" s="38"/>
      <c r="B214" s="39"/>
      <c r="C214" s="218" t="s">
        <v>431</v>
      </c>
      <c r="D214" s="218" t="s">
        <v>127</v>
      </c>
      <c r="E214" s="219" t="s">
        <v>573</v>
      </c>
      <c r="F214" s="220" t="s">
        <v>574</v>
      </c>
      <c r="G214" s="221" t="s">
        <v>181</v>
      </c>
      <c r="H214" s="222">
        <v>138</v>
      </c>
      <c r="I214" s="223"/>
      <c r="J214" s="222">
        <f>ROUND(I214*H214,2)</f>
        <v>0</v>
      </c>
      <c r="K214" s="220" t="s">
        <v>131</v>
      </c>
      <c r="L214" s="44"/>
      <c r="M214" s="224" t="s">
        <v>1</v>
      </c>
      <c r="N214" s="225" t="s">
        <v>40</v>
      </c>
      <c r="O214" s="91"/>
      <c r="P214" s="226">
        <f>O214*H214</f>
        <v>0</v>
      </c>
      <c r="Q214" s="226">
        <v>0.00059999999999999995</v>
      </c>
      <c r="R214" s="226">
        <f>Q214*H214</f>
        <v>0.082799999999999999</v>
      </c>
      <c r="S214" s="226">
        <v>0</v>
      </c>
      <c r="T214" s="227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8" t="s">
        <v>132</v>
      </c>
      <c r="AT214" s="228" t="s">
        <v>127</v>
      </c>
      <c r="AU214" s="228" t="s">
        <v>85</v>
      </c>
      <c r="AY214" s="17" t="s">
        <v>125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7" t="s">
        <v>83</v>
      </c>
      <c r="BK214" s="229">
        <f>ROUND(I214*H214,2)</f>
        <v>0</v>
      </c>
      <c r="BL214" s="17" t="s">
        <v>132</v>
      </c>
      <c r="BM214" s="228" t="s">
        <v>575</v>
      </c>
    </row>
    <row r="215" s="12" customFormat="1" ht="22.8" customHeight="1">
      <c r="A215" s="12"/>
      <c r="B215" s="202"/>
      <c r="C215" s="203"/>
      <c r="D215" s="204" t="s">
        <v>74</v>
      </c>
      <c r="E215" s="216" t="s">
        <v>576</v>
      </c>
      <c r="F215" s="216" t="s">
        <v>577</v>
      </c>
      <c r="G215" s="203"/>
      <c r="H215" s="203"/>
      <c r="I215" s="206"/>
      <c r="J215" s="217">
        <f>BK215</f>
        <v>0</v>
      </c>
      <c r="K215" s="203"/>
      <c r="L215" s="208"/>
      <c r="M215" s="209"/>
      <c r="N215" s="210"/>
      <c r="O215" s="210"/>
      <c r="P215" s="211">
        <f>P216</f>
        <v>0</v>
      </c>
      <c r="Q215" s="210"/>
      <c r="R215" s="211">
        <f>R216</f>
        <v>0</v>
      </c>
      <c r="S215" s="210"/>
      <c r="T215" s="212">
        <f>T216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3" t="s">
        <v>83</v>
      </c>
      <c r="AT215" s="214" t="s">
        <v>74</v>
      </c>
      <c r="AU215" s="214" t="s">
        <v>83</v>
      </c>
      <c r="AY215" s="213" t="s">
        <v>125</v>
      </c>
      <c r="BK215" s="215">
        <f>BK216</f>
        <v>0</v>
      </c>
    </row>
    <row r="216" s="2" customFormat="1" ht="21.75" customHeight="1">
      <c r="A216" s="38"/>
      <c r="B216" s="39"/>
      <c r="C216" s="218" t="s">
        <v>437</v>
      </c>
      <c r="D216" s="218" t="s">
        <v>127</v>
      </c>
      <c r="E216" s="219" t="s">
        <v>578</v>
      </c>
      <c r="F216" s="220" t="s">
        <v>579</v>
      </c>
      <c r="G216" s="221" t="s">
        <v>181</v>
      </c>
      <c r="H216" s="222">
        <v>140</v>
      </c>
      <c r="I216" s="223"/>
      <c r="J216" s="222">
        <f>ROUND(I216*H216,2)</f>
        <v>0</v>
      </c>
      <c r="K216" s="220" t="s">
        <v>1</v>
      </c>
      <c r="L216" s="44"/>
      <c r="M216" s="224" t="s">
        <v>1</v>
      </c>
      <c r="N216" s="225" t="s">
        <v>40</v>
      </c>
      <c r="O216" s="91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8" t="s">
        <v>132</v>
      </c>
      <c r="AT216" s="228" t="s">
        <v>127</v>
      </c>
      <c r="AU216" s="228" t="s">
        <v>85</v>
      </c>
      <c r="AY216" s="17" t="s">
        <v>125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7" t="s">
        <v>83</v>
      </c>
      <c r="BK216" s="229">
        <f>ROUND(I216*H216,2)</f>
        <v>0</v>
      </c>
      <c r="BL216" s="17" t="s">
        <v>132</v>
      </c>
      <c r="BM216" s="228" t="s">
        <v>580</v>
      </c>
    </row>
    <row r="217" s="12" customFormat="1" ht="22.8" customHeight="1">
      <c r="A217" s="12"/>
      <c r="B217" s="202"/>
      <c r="C217" s="203"/>
      <c r="D217" s="204" t="s">
        <v>74</v>
      </c>
      <c r="E217" s="216" t="s">
        <v>581</v>
      </c>
      <c r="F217" s="216" t="s">
        <v>582</v>
      </c>
      <c r="G217" s="203"/>
      <c r="H217" s="203"/>
      <c r="I217" s="206"/>
      <c r="J217" s="217">
        <f>BK217</f>
        <v>0</v>
      </c>
      <c r="K217" s="203"/>
      <c r="L217" s="208"/>
      <c r="M217" s="209"/>
      <c r="N217" s="210"/>
      <c r="O217" s="210"/>
      <c r="P217" s="211">
        <f>SUM(P218:P243)</f>
        <v>0</v>
      </c>
      <c r="Q217" s="210"/>
      <c r="R217" s="211">
        <f>SUM(R218:R243)</f>
        <v>0</v>
      </c>
      <c r="S217" s="210"/>
      <c r="T217" s="212">
        <f>SUM(T218:T243)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3" t="s">
        <v>83</v>
      </c>
      <c r="AT217" s="214" t="s">
        <v>74</v>
      </c>
      <c r="AU217" s="214" t="s">
        <v>83</v>
      </c>
      <c r="AY217" s="213" t="s">
        <v>125</v>
      </c>
      <c r="BK217" s="215">
        <f>SUM(BK218:BK243)</f>
        <v>0</v>
      </c>
    </row>
    <row r="218" s="2" customFormat="1" ht="16.5" customHeight="1">
      <c r="A218" s="38"/>
      <c r="B218" s="39"/>
      <c r="C218" s="218" t="s">
        <v>583</v>
      </c>
      <c r="D218" s="218" t="s">
        <v>127</v>
      </c>
      <c r="E218" s="219" t="s">
        <v>584</v>
      </c>
      <c r="F218" s="220" t="s">
        <v>585</v>
      </c>
      <c r="G218" s="221" t="s">
        <v>398</v>
      </c>
      <c r="H218" s="222">
        <v>1</v>
      </c>
      <c r="I218" s="223"/>
      <c r="J218" s="222">
        <f>ROUND(I218*H218,2)</f>
        <v>0</v>
      </c>
      <c r="K218" s="220" t="s">
        <v>1</v>
      </c>
      <c r="L218" s="44"/>
      <c r="M218" s="224" t="s">
        <v>1</v>
      </c>
      <c r="N218" s="225" t="s">
        <v>40</v>
      </c>
      <c r="O218" s="91"/>
      <c r="P218" s="226">
        <f>O218*H218</f>
        <v>0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8" t="s">
        <v>132</v>
      </c>
      <c r="AT218" s="228" t="s">
        <v>127</v>
      </c>
      <c r="AU218" s="228" t="s">
        <v>85</v>
      </c>
      <c r="AY218" s="17" t="s">
        <v>125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7" t="s">
        <v>83</v>
      </c>
      <c r="BK218" s="229">
        <f>ROUND(I218*H218,2)</f>
        <v>0</v>
      </c>
      <c r="BL218" s="17" t="s">
        <v>132</v>
      </c>
      <c r="BM218" s="228" t="s">
        <v>586</v>
      </c>
    </row>
    <row r="219" s="2" customFormat="1" ht="21.75" customHeight="1">
      <c r="A219" s="38"/>
      <c r="B219" s="39"/>
      <c r="C219" s="218" t="s">
        <v>587</v>
      </c>
      <c r="D219" s="218" t="s">
        <v>127</v>
      </c>
      <c r="E219" s="219" t="s">
        <v>588</v>
      </c>
      <c r="F219" s="220" t="s">
        <v>589</v>
      </c>
      <c r="G219" s="221" t="s">
        <v>157</v>
      </c>
      <c r="H219" s="222">
        <v>36</v>
      </c>
      <c r="I219" s="223"/>
      <c r="J219" s="222">
        <f>ROUND(I219*H219,2)</f>
        <v>0</v>
      </c>
      <c r="K219" s="220" t="s">
        <v>131</v>
      </c>
      <c r="L219" s="44"/>
      <c r="M219" s="224" t="s">
        <v>1</v>
      </c>
      <c r="N219" s="225" t="s">
        <v>40</v>
      </c>
      <c r="O219" s="91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8" t="s">
        <v>132</v>
      </c>
      <c r="AT219" s="228" t="s">
        <v>127</v>
      </c>
      <c r="AU219" s="228" t="s">
        <v>85</v>
      </c>
      <c r="AY219" s="17" t="s">
        <v>125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17" t="s">
        <v>83</v>
      </c>
      <c r="BK219" s="229">
        <f>ROUND(I219*H219,2)</f>
        <v>0</v>
      </c>
      <c r="BL219" s="17" t="s">
        <v>132</v>
      </c>
      <c r="BM219" s="228" t="s">
        <v>590</v>
      </c>
    </row>
    <row r="220" s="13" customFormat="1">
      <c r="A220" s="13"/>
      <c r="B220" s="235"/>
      <c r="C220" s="236"/>
      <c r="D220" s="230" t="s">
        <v>136</v>
      </c>
      <c r="E220" s="237" t="s">
        <v>1</v>
      </c>
      <c r="F220" s="238" t="s">
        <v>591</v>
      </c>
      <c r="G220" s="236"/>
      <c r="H220" s="237" t="s">
        <v>1</v>
      </c>
      <c r="I220" s="239"/>
      <c r="J220" s="236"/>
      <c r="K220" s="236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136</v>
      </c>
      <c r="AU220" s="244" t="s">
        <v>85</v>
      </c>
      <c r="AV220" s="13" t="s">
        <v>83</v>
      </c>
      <c r="AW220" s="13" t="s">
        <v>31</v>
      </c>
      <c r="AX220" s="13" t="s">
        <v>75</v>
      </c>
      <c r="AY220" s="244" t="s">
        <v>125</v>
      </c>
    </row>
    <row r="221" s="14" customFormat="1">
      <c r="A221" s="14"/>
      <c r="B221" s="245"/>
      <c r="C221" s="246"/>
      <c r="D221" s="230" t="s">
        <v>136</v>
      </c>
      <c r="E221" s="247" t="s">
        <v>1</v>
      </c>
      <c r="F221" s="248" t="s">
        <v>583</v>
      </c>
      <c r="G221" s="246"/>
      <c r="H221" s="249">
        <v>36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136</v>
      </c>
      <c r="AU221" s="255" t="s">
        <v>85</v>
      </c>
      <c r="AV221" s="14" t="s">
        <v>85</v>
      </c>
      <c r="AW221" s="14" t="s">
        <v>31</v>
      </c>
      <c r="AX221" s="14" t="s">
        <v>83</v>
      </c>
      <c r="AY221" s="255" t="s">
        <v>125</v>
      </c>
    </row>
    <row r="222" s="2" customFormat="1" ht="24.15" customHeight="1">
      <c r="A222" s="38"/>
      <c r="B222" s="39"/>
      <c r="C222" s="218" t="s">
        <v>592</v>
      </c>
      <c r="D222" s="218" t="s">
        <v>127</v>
      </c>
      <c r="E222" s="219" t="s">
        <v>593</v>
      </c>
      <c r="F222" s="220" t="s">
        <v>594</v>
      </c>
      <c r="G222" s="221" t="s">
        <v>157</v>
      </c>
      <c r="H222" s="222">
        <v>504</v>
      </c>
      <c r="I222" s="223"/>
      <c r="J222" s="222">
        <f>ROUND(I222*H222,2)</f>
        <v>0</v>
      </c>
      <c r="K222" s="220" t="s">
        <v>131</v>
      </c>
      <c r="L222" s="44"/>
      <c r="M222" s="224" t="s">
        <v>1</v>
      </c>
      <c r="N222" s="225" t="s">
        <v>40</v>
      </c>
      <c r="O222" s="91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8" t="s">
        <v>132</v>
      </c>
      <c r="AT222" s="228" t="s">
        <v>127</v>
      </c>
      <c r="AU222" s="228" t="s">
        <v>85</v>
      </c>
      <c r="AY222" s="17" t="s">
        <v>125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7" t="s">
        <v>83</v>
      </c>
      <c r="BK222" s="229">
        <f>ROUND(I222*H222,2)</f>
        <v>0</v>
      </c>
      <c r="BL222" s="17" t="s">
        <v>132</v>
      </c>
      <c r="BM222" s="228" t="s">
        <v>595</v>
      </c>
    </row>
    <row r="223" s="13" customFormat="1">
      <c r="A223" s="13"/>
      <c r="B223" s="235"/>
      <c r="C223" s="236"/>
      <c r="D223" s="230" t="s">
        <v>136</v>
      </c>
      <c r="E223" s="237" t="s">
        <v>1</v>
      </c>
      <c r="F223" s="238" t="s">
        <v>591</v>
      </c>
      <c r="G223" s="236"/>
      <c r="H223" s="237" t="s">
        <v>1</v>
      </c>
      <c r="I223" s="239"/>
      <c r="J223" s="236"/>
      <c r="K223" s="236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136</v>
      </c>
      <c r="AU223" s="244" t="s">
        <v>85</v>
      </c>
      <c r="AV223" s="13" t="s">
        <v>83</v>
      </c>
      <c r="AW223" s="13" t="s">
        <v>31</v>
      </c>
      <c r="AX223" s="13" t="s">
        <v>75</v>
      </c>
      <c r="AY223" s="244" t="s">
        <v>125</v>
      </c>
    </row>
    <row r="224" s="13" customFormat="1">
      <c r="A224" s="13"/>
      <c r="B224" s="235"/>
      <c r="C224" s="236"/>
      <c r="D224" s="230" t="s">
        <v>136</v>
      </c>
      <c r="E224" s="237" t="s">
        <v>1</v>
      </c>
      <c r="F224" s="238" t="s">
        <v>596</v>
      </c>
      <c r="G224" s="236"/>
      <c r="H224" s="237" t="s">
        <v>1</v>
      </c>
      <c r="I224" s="239"/>
      <c r="J224" s="236"/>
      <c r="K224" s="236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136</v>
      </c>
      <c r="AU224" s="244" t="s">
        <v>85</v>
      </c>
      <c r="AV224" s="13" t="s">
        <v>83</v>
      </c>
      <c r="AW224" s="13" t="s">
        <v>31</v>
      </c>
      <c r="AX224" s="13" t="s">
        <v>75</v>
      </c>
      <c r="AY224" s="244" t="s">
        <v>125</v>
      </c>
    </row>
    <row r="225" s="14" customFormat="1">
      <c r="A225" s="14"/>
      <c r="B225" s="245"/>
      <c r="C225" s="246"/>
      <c r="D225" s="230" t="s">
        <v>136</v>
      </c>
      <c r="E225" s="247" t="s">
        <v>1</v>
      </c>
      <c r="F225" s="248" t="s">
        <v>597</v>
      </c>
      <c r="G225" s="246"/>
      <c r="H225" s="249">
        <v>504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136</v>
      </c>
      <c r="AU225" s="255" t="s">
        <v>85</v>
      </c>
      <c r="AV225" s="14" t="s">
        <v>85</v>
      </c>
      <c r="AW225" s="14" t="s">
        <v>31</v>
      </c>
      <c r="AX225" s="14" t="s">
        <v>83</v>
      </c>
      <c r="AY225" s="255" t="s">
        <v>125</v>
      </c>
    </row>
    <row r="226" s="2" customFormat="1" ht="33" customHeight="1">
      <c r="A226" s="38"/>
      <c r="B226" s="39"/>
      <c r="C226" s="218" t="s">
        <v>598</v>
      </c>
      <c r="D226" s="218" t="s">
        <v>127</v>
      </c>
      <c r="E226" s="219" t="s">
        <v>599</v>
      </c>
      <c r="F226" s="220" t="s">
        <v>600</v>
      </c>
      <c r="G226" s="221" t="s">
        <v>157</v>
      </c>
      <c r="H226" s="222">
        <v>36</v>
      </c>
      <c r="I226" s="223"/>
      <c r="J226" s="222">
        <f>ROUND(I226*H226,2)</f>
        <v>0</v>
      </c>
      <c r="K226" s="220" t="s">
        <v>131</v>
      </c>
      <c r="L226" s="44"/>
      <c r="M226" s="224" t="s">
        <v>1</v>
      </c>
      <c r="N226" s="225" t="s">
        <v>40</v>
      </c>
      <c r="O226" s="91"/>
      <c r="P226" s="226">
        <f>O226*H226</f>
        <v>0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8" t="s">
        <v>132</v>
      </c>
      <c r="AT226" s="228" t="s">
        <v>127</v>
      </c>
      <c r="AU226" s="228" t="s">
        <v>85</v>
      </c>
      <c r="AY226" s="17" t="s">
        <v>125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7" t="s">
        <v>83</v>
      </c>
      <c r="BK226" s="229">
        <f>ROUND(I226*H226,2)</f>
        <v>0</v>
      </c>
      <c r="BL226" s="17" t="s">
        <v>132</v>
      </c>
      <c r="BM226" s="228" t="s">
        <v>601</v>
      </c>
    </row>
    <row r="227" s="2" customFormat="1" ht="21.75" customHeight="1">
      <c r="A227" s="38"/>
      <c r="B227" s="39"/>
      <c r="C227" s="218" t="s">
        <v>602</v>
      </c>
      <c r="D227" s="218" t="s">
        <v>127</v>
      </c>
      <c r="E227" s="219" t="s">
        <v>603</v>
      </c>
      <c r="F227" s="220" t="s">
        <v>604</v>
      </c>
      <c r="G227" s="221" t="s">
        <v>157</v>
      </c>
      <c r="H227" s="222">
        <v>34.100000000000001</v>
      </c>
      <c r="I227" s="223"/>
      <c r="J227" s="222">
        <f>ROUND(I227*H227,2)</f>
        <v>0</v>
      </c>
      <c r="K227" s="220" t="s">
        <v>131</v>
      </c>
      <c r="L227" s="44"/>
      <c r="M227" s="224" t="s">
        <v>1</v>
      </c>
      <c r="N227" s="225" t="s">
        <v>40</v>
      </c>
      <c r="O227" s="91"/>
      <c r="P227" s="226">
        <f>O227*H227</f>
        <v>0</v>
      </c>
      <c r="Q227" s="226">
        <v>0</v>
      </c>
      <c r="R227" s="226">
        <f>Q227*H227</f>
        <v>0</v>
      </c>
      <c r="S227" s="226">
        <v>0</v>
      </c>
      <c r="T227" s="227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8" t="s">
        <v>132</v>
      </c>
      <c r="AT227" s="228" t="s">
        <v>127</v>
      </c>
      <c r="AU227" s="228" t="s">
        <v>85</v>
      </c>
      <c r="AY227" s="17" t="s">
        <v>125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17" t="s">
        <v>83</v>
      </c>
      <c r="BK227" s="229">
        <f>ROUND(I227*H227,2)</f>
        <v>0</v>
      </c>
      <c r="BL227" s="17" t="s">
        <v>132</v>
      </c>
      <c r="BM227" s="228" t="s">
        <v>605</v>
      </c>
    </row>
    <row r="228" s="13" customFormat="1">
      <c r="A228" s="13"/>
      <c r="B228" s="235"/>
      <c r="C228" s="236"/>
      <c r="D228" s="230" t="s">
        <v>136</v>
      </c>
      <c r="E228" s="237" t="s">
        <v>1</v>
      </c>
      <c r="F228" s="238" t="s">
        <v>606</v>
      </c>
      <c r="G228" s="236"/>
      <c r="H228" s="237" t="s">
        <v>1</v>
      </c>
      <c r="I228" s="239"/>
      <c r="J228" s="236"/>
      <c r="K228" s="236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136</v>
      </c>
      <c r="AU228" s="244" t="s">
        <v>85</v>
      </c>
      <c r="AV228" s="13" t="s">
        <v>83</v>
      </c>
      <c r="AW228" s="13" t="s">
        <v>31</v>
      </c>
      <c r="AX228" s="13" t="s">
        <v>75</v>
      </c>
      <c r="AY228" s="244" t="s">
        <v>125</v>
      </c>
    </row>
    <row r="229" s="13" customFormat="1">
      <c r="A229" s="13"/>
      <c r="B229" s="235"/>
      <c r="C229" s="236"/>
      <c r="D229" s="230" t="s">
        <v>136</v>
      </c>
      <c r="E229" s="237" t="s">
        <v>1</v>
      </c>
      <c r="F229" s="238" t="s">
        <v>607</v>
      </c>
      <c r="G229" s="236"/>
      <c r="H229" s="237" t="s">
        <v>1</v>
      </c>
      <c r="I229" s="239"/>
      <c r="J229" s="236"/>
      <c r="K229" s="236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136</v>
      </c>
      <c r="AU229" s="244" t="s">
        <v>85</v>
      </c>
      <c r="AV229" s="13" t="s">
        <v>83</v>
      </c>
      <c r="AW229" s="13" t="s">
        <v>31</v>
      </c>
      <c r="AX229" s="13" t="s">
        <v>75</v>
      </c>
      <c r="AY229" s="244" t="s">
        <v>125</v>
      </c>
    </row>
    <row r="230" s="14" customFormat="1">
      <c r="A230" s="14"/>
      <c r="B230" s="245"/>
      <c r="C230" s="246"/>
      <c r="D230" s="230" t="s">
        <v>136</v>
      </c>
      <c r="E230" s="247" t="s">
        <v>1</v>
      </c>
      <c r="F230" s="248" t="s">
        <v>608</v>
      </c>
      <c r="G230" s="246"/>
      <c r="H230" s="249">
        <v>6.5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136</v>
      </c>
      <c r="AU230" s="255" t="s">
        <v>85</v>
      </c>
      <c r="AV230" s="14" t="s">
        <v>85</v>
      </c>
      <c r="AW230" s="14" t="s">
        <v>31</v>
      </c>
      <c r="AX230" s="14" t="s">
        <v>75</v>
      </c>
      <c r="AY230" s="255" t="s">
        <v>125</v>
      </c>
    </row>
    <row r="231" s="13" customFormat="1">
      <c r="A231" s="13"/>
      <c r="B231" s="235"/>
      <c r="C231" s="236"/>
      <c r="D231" s="230" t="s">
        <v>136</v>
      </c>
      <c r="E231" s="237" t="s">
        <v>1</v>
      </c>
      <c r="F231" s="238" t="s">
        <v>609</v>
      </c>
      <c r="G231" s="236"/>
      <c r="H231" s="237" t="s">
        <v>1</v>
      </c>
      <c r="I231" s="239"/>
      <c r="J231" s="236"/>
      <c r="K231" s="236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136</v>
      </c>
      <c r="AU231" s="244" t="s">
        <v>85</v>
      </c>
      <c r="AV231" s="13" t="s">
        <v>83</v>
      </c>
      <c r="AW231" s="13" t="s">
        <v>31</v>
      </c>
      <c r="AX231" s="13" t="s">
        <v>75</v>
      </c>
      <c r="AY231" s="244" t="s">
        <v>125</v>
      </c>
    </row>
    <row r="232" s="13" customFormat="1">
      <c r="A232" s="13"/>
      <c r="B232" s="235"/>
      <c r="C232" s="236"/>
      <c r="D232" s="230" t="s">
        <v>136</v>
      </c>
      <c r="E232" s="237" t="s">
        <v>1</v>
      </c>
      <c r="F232" s="238" t="s">
        <v>610</v>
      </c>
      <c r="G232" s="236"/>
      <c r="H232" s="237" t="s">
        <v>1</v>
      </c>
      <c r="I232" s="239"/>
      <c r="J232" s="236"/>
      <c r="K232" s="236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136</v>
      </c>
      <c r="AU232" s="244" t="s">
        <v>85</v>
      </c>
      <c r="AV232" s="13" t="s">
        <v>83</v>
      </c>
      <c r="AW232" s="13" t="s">
        <v>31</v>
      </c>
      <c r="AX232" s="13" t="s">
        <v>75</v>
      </c>
      <c r="AY232" s="244" t="s">
        <v>125</v>
      </c>
    </row>
    <row r="233" s="14" customFormat="1">
      <c r="A233" s="14"/>
      <c r="B233" s="245"/>
      <c r="C233" s="246"/>
      <c r="D233" s="230" t="s">
        <v>136</v>
      </c>
      <c r="E233" s="247" t="s">
        <v>1</v>
      </c>
      <c r="F233" s="248" t="s">
        <v>611</v>
      </c>
      <c r="G233" s="246"/>
      <c r="H233" s="249">
        <v>27.600000000000001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136</v>
      </c>
      <c r="AU233" s="255" t="s">
        <v>85</v>
      </c>
      <c r="AV233" s="14" t="s">
        <v>85</v>
      </c>
      <c r="AW233" s="14" t="s">
        <v>31</v>
      </c>
      <c r="AX233" s="14" t="s">
        <v>75</v>
      </c>
      <c r="AY233" s="255" t="s">
        <v>125</v>
      </c>
    </row>
    <row r="234" s="15" customFormat="1">
      <c r="A234" s="15"/>
      <c r="B234" s="256"/>
      <c r="C234" s="257"/>
      <c r="D234" s="230" t="s">
        <v>136</v>
      </c>
      <c r="E234" s="258" t="s">
        <v>1</v>
      </c>
      <c r="F234" s="259" t="s">
        <v>141</v>
      </c>
      <c r="G234" s="257"/>
      <c r="H234" s="260">
        <v>34.100000000000001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6" t="s">
        <v>136</v>
      </c>
      <c r="AU234" s="266" t="s">
        <v>85</v>
      </c>
      <c r="AV234" s="15" t="s">
        <v>132</v>
      </c>
      <c r="AW234" s="15" t="s">
        <v>31</v>
      </c>
      <c r="AX234" s="15" t="s">
        <v>83</v>
      </c>
      <c r="AY234" s="266" t="s">
        <v>125</v>
      </c>
    </row>
    <row r="235" s="2" customFormat="1" ht="24.15" customHeight="1">
      <c r="A235" s="38"/>
      <c r="B235" s="39"/>
      <c r="C235" s="218" t="s">
        <v>612</v>
      </c>
      <c r="D235" s="218" t="s">
        <v>127</v>
      </c>
      <c r="E235" s="219" t="s">
        <v>613</v>
      </c>
      <c r="F235" s="220" t="s">
        <v>614</v>
      </c>
      <c r="G235" s="221" t="s">
        <v>157</v>
      </c>
      <c r="H235" s="222">
        <v>201.40000000000001</v>
      </c>
      <c r="I235" s="223"/>
      <c r="J235" s="222">
        <f>ROUND(I235*H235,2)</f>
        <v>0</v>
      </c>
      <c r="K235" s="220" t="s">
        <v>131</v>
      </c>
      <c r="L235" s="44"/>
      <c r="M235" s="224" t="s">
        <v>1</v>
      </c>
      <c r="N235" s="225" t="s">
        <v>40</v>
      </c>
      <c r="O235" s="91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8" t="s">
        <v>132</v>
      </c>
      <c r="AT235" s="228" t="s">
        <v>127</v>
      </c>
      <c r="AU235" s="228" t="s">
        <v>85</v>
      </c>
      <c r="AY235" s="17" t="s">
        <v>125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17" t="s">
        <v>83</v>
      </c>
      <c r="BK235" s="229">
        <f>ROUND(I235*H235,2)</f>
        <v>0</v>
      </c>
      <c r="BL235" s="17" t="s">
        <v>132</v>
      </c>
      <c r="BM235" s="228" t="s">
        <v>615</v>
      </c>
    </row>
    <row r="236" s="13" customFormat="1">
      <c r="A236" s="13"/>
      <c r="B236" s="235"/>
      <c r="C236" s="236"/>
      <c r="D236" s="230" t="s">
        <v>136</v>
      </c>
      <c r="E236" s="237" t="s">
        <v>1</v>
      </c>
      <c r="F236" s="238" t="s">
        <v>606</v>
      </c>
      <c r="G236" s="236"/>
      <c r="H236" s="237" t="s">
        <v>1</v>
      </c>
      <c r="I236" s="239"/>
      <c r="J236" s="236"/>
      <c r="K236" s="236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136</v>
      </c>
      <c r="AU236" s="244" t="s">
        <v>85</v>
      </c>
      <c r="AV236" s="13" t="s">
        <v>83</v>
      </c>
      <c r="AW236" s="13" t="s">
        <v>31</v>
      </c>
      <c r="AX236" s="13" t="s">
        <v>75</v>
      </c>
      <c r="AY236" s="244" t="s">
        <v>125</v>
      </c>
    </row>
    <row r="237" s="13" customFormat="1">
      <c r="A237" s="13"/>
      <c r="B237" s="235"/>
      <c r="C237" s="236"/>
      <c r="D237" s="230" t="s">
        <v>136</v>
      </c>
      <c r="E237" s="237" t="s">
        <v>1</v>
      </c>
      <c r="F237" s="238" t="s">
        <v>607</v>
      </c>
      <c r="G237" s="236"/>
      <c r="H237" s="237" t="s">
        <v>1</v>
      </c>
      <c r="I237" s="239"/>
      <c r="J237" s="236"/>
      <c r="K237" s="236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136</v>
      </c>
      <c r="AU237" s="244" t="s">
        <v>85</v>
      </c>
      <c r="AV237" s="13" t="s">
        <v>83</v>
      </c>
      <c r="AW237" s="13" t="s">
        <v>31</v>
      </c>
      <c r="AX237" s="13" t="s">
        <v>75</v>
      </c>
      <c r="AY237" s="244" t="s">
        <v>125</v>
      </c>
    </row>
    <row r="238" s="14" customFormat="1">
      <c r="A238" s="14"/>
      <c r="B238" s="245"/>
      <c r="C238" s="246"/>
      <c r="D238" s="230" t="s">
        <v>136</v>
      </c>
      <c r="E238" s="247" t="s">
        <v>1</v>
      </c>
      <c r="F238" s="248" t="s">
        <v>616</v>
      </c>
      <c r="G238" s="246"/>
      <c r="H238" s="249">
        <v>91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136</v>
      </c>
      <c r="AU238" s="255" t="s">
        <v>85</v>
      </c>
      <c r="AV238" s="14" t="s">
        <v>85</v>
      </c>
      <c r="AW238" s="14" t="s">
        <v>31</v>
      </c>
      <c r="AX238" s="14" t="s">
        <v>75</v>
      </c>
      <c r="AY238" s="255" t="s">
        <v>125</v>
      </c>
    </row>
    <row r="239" s="13" customFormat="1">
      <c r="A239" s="13"/>
      <c r="B239" s="235"/>
      <c r="C239" s="236"/>
      <c r="D239" s="230" t="s">
        <v>136</v>
      </c>
      <c r="E239" s="237" t="s">
        <v>1</v>
      </c>
      <c r="F239" s="238" t="s">
        <v>609</v>
      </c>
      <c r="G239" s="236"/>
      <c r="H239" s="237" t="s">
        <v>1</v>
      </c>
      <c r="I239" s="239"/>
      <c r="J239" s="236"/>
      <c r="K239" s="236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136</v>
      </c>
      <c r="AU239" s="244" t="s">
        <v>85</v>
      </c>
      <c r="AV239" s="13" t="s">
        <v>83</v>
      </c>
      <c r="AW239" s="13" t="s">
        <v>31</v>
      </c>
      <c r="AX239" s="13" t="s">
        <v>75</v>
      </c>
      <c r="AY239" s="244" t="s">
        <v>125</v>
      </c>
    </row>
    <row r="240" s="13" customFormat="1">
      <c r="A240" s="13"/>
      <c r="B240" s="235"/>
      <c r="C240" s="236"/>
      <c r="D240" s="230" t="s">
        <v>136</v>
      </c>
      <c r="E240" s="237" t="s">
        <v>1</v>
      </c>
      <c r="F240" s="238" t="s">
        <v>610</v>
      </c>
      <c r="G240" s="236"/>
      <c r="H240" s="237" t="s">
        <v>1</v>
      </c>
      <c r="I240" s="239"/>
      <c r="J240" s="236"/>
      <c r="K240" s="236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136</v>
      </c>
      <c r="AU240" s="244" t="s">
        <v>85</v>
      </c>
      <c r="AV240" s="13" t="s">
        <v>83</v>
      </c>
      <c r="AW240" s="13" t="s">
        <v>31</v>
      </c>
      <c r="AX240" s="13" t="s">
        <v>75</v>
      </c>
      <c r="AY240" s="244" t="s">
        <v>125</v>
      </c>
    </row>
    <row r="241" s="14" customFormat="1">
      <c r="A241" s="14"/>
      <c r="B241" s="245"/>
      <c r="C241" s="246"/>
      <c r="D241" s="230" t="s">
        <v>136</v>
      </c>
      <c r="E241" s="247" t="s">
        <v>1</v>
      </c>
      <c r="F241" s="248" t="s">
        <v>617</v>
      </c>
      <c r="G241" s="246"/>
      <c r="H241" s="249">
        <v>110.40000000000001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136</v>
      </c>
      <c r="AU241" s="255" t="s">
        <v>85</v>
      </c>
      <c r="AV241" s="14" t="s">
        <v>85</v>
      </c>
      <c r="AW241" s="14" t="s">
        <v>31</v>
      </c>
      <c r="AX241" s="14" t="s">
        <v>75</v>
      </c>
      <c r="AY241" s="255" t="s">
        <v>125</v>
      </c>
    </row>
    <row r="242" s="15" customFormat="1">
      <c r="A242" s="15"/>
      <c r="B242" s="256"/>
      <c r="C242" s="257"/>
      <c r="D242" s="230" t="s">
        <v>136</v>
      </c>
      <c r="E242" s="258" t="s">
        <v>1</v>
      </c>
      <c r="F242" s="259" t="s">
        <v>141</v>
      </c>
      <c r="G242" s="257"/>
      <c r="H242" s="260">
        <v>201.40000000000001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136</v>
      </c>
      <c r="AU242" s="266" t="s">
        <v>85</v>
      </c>
      <c r="AV242" s="15" t="s">
        <v>132</v>
      </c>
      <c r="AW242" s="15" t="s">
        <v>31</v>
      </c>
      <c r="AX242" s="15" t="s">
        <v>83</v>
      </c>
      <c r="AY242" s="266" t="s">
        <v>125</v>
      </c>
    </row>
    <row r="243" s="2" customFormat="1" ht="33" customHeight="1">
      <c r="A243" s="38"/>
      <c r="B243" s="39"/>
      <c r="C243" s="218" t="s">
        <v>618</v>
      </c>
      <c r="D243" s="218" t="s">
        <v>127</v>
      </c>
      <c r="E243" s="219" t="s">
        <v>619</v>
      </c>
      <c r="F243" s="220" t="s">
        <v>620</v>
      </c>
      <c r="G243" s="221" t="s">
        <v>157</v>
      </c>
      <c r="H243" s="222">
        <v>6.5</v>
      </c>
      <c r="I243" s="223"/>
      <c r="J243" s="222">
        <f>ROUND(I243*H243,2)</f>
        <v>0</v>
      </c>
      <c r="K243" s="220" t="s">
        <v>131</v>
      </c>
      <c r="L243" s="44"/>
      <c r="M243" s="224" t="s">
        <v>1</v>
      </c>
      <c r="N243" s="225" t="s">
        <v>40</v>
      </c>
      <c r="O243" s="91"/>
      <c r="P243" s="226">
        <f>O243*H243</f>
        <v>0</v>
      </c>
      <c r="Q243" s="226">
        <v>0</v>
      </c>
      <c r="R243" s="226">
        <f>Q243*H243</f>
        <v>0</v>
      </c>
      <c r="S243" s="226">
        <v>0</v>
      </c>
      <c r="T243" s="227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8" t="s">
        <v>132</v>
      </c>
      <c r="AT243" s="228" t="s">
        <v>127</v>
      </c>
      <c r="AU243" s="228" t="s">
        <v>85</v>
      </c>
      <c r="AY243" s="17" t="s">
        <v>125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17" t="s">
        <v>83</v>
      </c>
      <c r="BK243" s="229">
        <f>ROUND(I243*H243,2)</f>
        <v>0</v>
      </c>
      <c r="BL243" s="17" t="s">
        <v>132</v>
      </c>
      <c r="BM243" s="228" t="s">
        <v>621</v>
      </c>
    </row>
    <row r="244" s="12" customFormat="1" ht="22.8" customHeight="1">
      <c r="A244" s="12"/>
      <c r="B244" s="202"/>
      <c r="C244" s="203"/>
      <c r="D244" s="204" t="s">
        <v>74</v>
      </c>
      <c r="E244" s="216" t="s">
        <v>400</v>
      </c>
      <c r="F244" s="216" t="s">
        <v>401</v>
      </c>
      <c r="G244" s="203"/>
      <c r="H244" s="203"/>
      <c r="I244" s="206"/>
      <c r="J244" s="217">
        <f>BK244</f>
        <v>0</v>
      </c>
      <c r="K244" s="203"/>
      <c r="L244" s="208"/>
      <c r="M244" s="209"/>
      <c r="N244" s="210"/>
      <c r="O244" s="210"/>
      <c r="P244" s="211">
        <f>P245</f>
        <v>0</v>
      </c>
      <c r="Q244" s="210"/>
      <c r="R244" s="211">
        <f>R245</f>
        <v>0</v>
      </c>
      <c r="S244" s="210"/>
      <c r="T244" s="212">
        <f>T245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3" t="s">
        <v>83</v>
      </c>
      <c r="AT244" s="214" t="s">
        <v>74</v>
      </c>
      <c r="AU244" s="214" t="s">
        <v>83</v>
      </c>
      <c r="AY244" s="213" t="s">
        <v>125</v>
      </c>
      <c r="BK244" s="215">
        <f>BK245</f>
        <v>0</v>
      </c>
    </row>
    <row r="245" s="2" customFormat="1" ht="24.15" customHeight="1">
      <c r="A245" s="38"/>
      <c r="B245" s="39"/>
      <c r="C245" s="218" t="s">
        <v>622</v>
      </c>
      <c r="D245" s="218" t="s">
        <v>127</v>
      </c>
      <c r="E245" s="219" t="s">
        <v>623</v>
      </c>
      <c r="F245" s="220" t="s">
        <v>624</v>
      </c>
      <c r="G245" s="221" t="s">
        <v>157</v>
      </c>
      <c r="H245" s="222">
        <v>120.01000000000001</v>
      </c>
      <c r="I245" s="223"/>
      <c r="J245" s="222">
        <f>ROUND(I245*H245,2)</f>
        <v>0</v>
      </c>
      <c r="K245" s="220" t="s">
        <v>131</v>
      </c>
      <c r="L245" s="44"/>
      <c r="M245" s="224" t="s">
        <v>1</v>
      </c>
      <c r="N245" s="225" t="s">
        <v>40</v>
      </c>
      <c r="O245" s="91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8" t="s">
        <v>132</v>
      </c>
      <c r="AT245" s="228" t="s">
        <v>127</v>
      </c>
      <c r="AU245" s="228" t="s">
        <v>85</v>
      </c>
      <c r="AY245" s="17" t="s">
        <v>125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17" t="s">
        <v>83</v>
      </c>
      <c r="BK245" s="229">
        <f>ROUND(I245*H245,2)</f>
        <v>0</v>
      </c>
      <c r="BL245" s="17" t="s">
        <v>132</v>
      </c>
      <c r="BM245" s="228" t="s">
        <v>625</v>
      </c>
    </row>
    <row r="246" s="12" customFormat="1" ht="22.8" customHeight="1">
      <c r="A246" s="12"/>
      <c r="B246" s="202"/>
      <c r="C246" s="203"/>
      <c r="D246" s="204" t="s">
        <v>74</v>
      </c>
      <c r="E246" s="216" t="s">
        <v>626</v>
      </c>
      <c r="F246" s="216" t="s">
        <v>627</v>
      </c>
      <c r="G246" s="203"/>
      <c r="H246" s="203"/>
      <c r="I246" s="206"/>
      <c r="J246" s="217">
        <f>BK246</f>
        <v>0</v>
      </c>
      <c r="K246" s="203"/>
      <c r="L246" s="208"/>
      <c r="M246" s="209"/>
      <c r="N246" s="210"/>
      <c r="O246" s="210"/>
      <c r="P246" s="211">
        <f>SUM(P247:P321)</f>
        <v>0</v>
      </c>
      <c r="Q246" s="210"/>
      <c r="R246" s="211">
        <f>SUM(R247:R321)</f>
        <v>3.8002088000000001</v>
      </c>
      <c r="S246" s="210"/>
      <c r="T246" s="212">
        <f>SUM(T247:T321)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3" t="s">
        <v>83</v>
      </c>
      <c r="AT246" s="214" t="s">
        <v>74</v>
      </c>
      <c r="AU246" s="214" t="s">
        <v>83</v>
      </c>
      <c r="AY246" s="213" t="s">
        <v>125</v>
      </c>
      <c r="BK246" s="215">
        <f>SUM(BK247:BK321)</f>
        <v>0</v>
      </c>
    </row>
    <row r="247" s="2" customFormat="1" ht="33" customHeight="1">
      <c r="A247" s="38"/>
      <c r="B247" s="39"/>
      <c r="C247" s="218" t="s">
        <v>628</v>
      </c>
      <c r="D247" s="218" t="s">
        <v>127</v>
      </c>
      <c r="E247" s="219" t="s">
        <v>629</v>
      </c>
      <c r="F247" s="220" t="s">
        <v>630</v>
      </c>
      <c r="G247" s="221" t="s">
        <v>130</v>
      </c>
      <c r="H247" s="222">
        <v>49</v>
      </c>
      <c r="I247" s="223"/>
      <c r="J247" s="222">
        <f>ROUND(I247*H247,2)</f>
        <v>0</v>
      </c>
      <c r="K247" s="220" t="s">
        <v>131</v>
      </c>
      <c r="L247" s="44"/>
      <c r="M247" s="224" t="s">
        <v>1</v>
      </c>
      <c r="N247" s="225" t="s">
        <v>40</v>
      </c>
      <c r="O247" s="91"/>
      <c r="P247" s="226">
        <f>O247*H247</f>
        <v>0</v>
      </c>
      <c r="Q247" s="226">
        <v>0</v>
      </c>
      <c r="R247" s="226">
        <f>Q247*H247</f>
        <v>0</v>
      </c>
      <c r="S247" s="226">
        <v>0</v>
      </c>
      <c r="T247" s="227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8" t="s">
        <v>132</v>
      </c>
      <c r="AT247" s="228" t="s">
        <v>127</v>
      </c>
      <c r="AU247" s="228" t="s">
        <v>85</v>
      </c>
      <c r="AY247" s="17" t="s">
        <v>125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17" t="s">
        <v>83</v>
      </c>
      <c r="BK247" s="229">
        <f>ROUND(I247*H247,2)</f>
        <v>0</v>
      </c>
      <c r="BL247" s="17" t="s">
        <v>132</v>
      </c>
      <c r="BM247" s="228" t="s">
        <v>631</v>
      </c>
    </row>
    <row r="248" s="13" customFormat="1">
      <c r="A248" s="13"/>
      <c r="B248" s="235"/>
      <c r="C248" s="236"/>
      <c r="D248" s="230" t="s">
        <v>136</v>
      </c>
      <c r="E248" s="237" t="s">
        <v>1</v>
      </c>
      <c r="F248" s="238" t="s">
        <v>632</v>
      </c>
      <c r="G248" s="236"/>
      <c r="H248" s="237" t="s">
        <v>1</v>
      </c>
      <c r="I248" s="239"/>
      <c r="J248" s="236"/>
      <c r="K248" s="236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136</v>
      </c>
      <c r="AU248" s="244" t="s">
        <v>85</v>
      </c>
      <c r="AV248" s="13" t="s">
        <v>83</v>
      </c>
      <c r="AW248" s="13" t="s">
        <v>31</v>
      </c>
      <c r="AX248" s="13" t="s">
        <v>75</v>
      </c>
      <c r="AY248" s="244" t="s">
        <v>125</v>
      </c>
    </row>
    <row r="249" s="14" customFormat="1">
      <c r="A249" s="14"/>
      <c r="B249" s="245"/>
      <c r="C249" s="246"/>
      <c r="D249" s="230" t="s">
        <v>136</v>
      </c>
      <c r="E249" s="247" t="s">
        <v>1</v>
      </c>
      <c r="F249" s="248" t="s">
        <v>633</v>
      </c>
      <c r="G249" s="246"/>
      <c r="H249" s="249">
        <v>49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136</v>
      </c>
      <c r="AU249" s="255" t="s">
        <v>85</v>
      </c>
      <c r="AV249" s="14" t="s">
        <v>85</v>
      </c>
      <c r="AW249" s="14" t="s">
        <v>31</v>
      </c>
      <c r="AX249" s="14" t="s">
        <v>83</v>
      </c>
      <c r="AY249" s="255" t="s">
        <v>125</v>
      </c>
    </row>
    <row r="250" s="2" customFormat="1" ht="21.75" customHeight="1">
      <c r="A250" s="38"/>
      <c r="B250" s="39"/>
      <c r="C250" s="218" t="s">
        <v>634</v>
      </c>
      <c r="D250" s="218" t="s">
        <v>127</v>
      </c>
      <c r="E250" s="219" t="s">
        <v>635</v>
      </c>
      <c r="F250" s="220" t="s">
        <v>457</v>
      </c>
      <c r="G250" s="221" t="s">
        <v>398</v>
      </c>
      <c r="H250" s="222">
        <v>1</v>
      </c>
      <c r="I250" s="223"/>
      <c r="J250" s="222">
        <f>ROUND(I250*H250,2)</f>
        <v>0</v>
      </c>
      <c r="K250" s="220" t="s">
        <v>1</v>
      </c>
      <c r="L250" s="44"/>
      <c r="M250" s="224" t="s">
        <v>1</v>
      </c>
      <c r="N250" s="225" t="s">
        <v>40</v>
      </c>
      <c r="O250" s="91"/>
      <c r="P250" s="226">
        <f>O250*H250</f>
        <v>0</v>
      </c>
      <c r="Q250" s="226">
        <v>0</v>
      </c>
      <c r="R250" s="226">
        <f>Q250*H250</f>
        <v>0</v>
      </c>
      <c r="S250" s="226">
        <v>0</v>
      </c>
      <c r="T250" s="227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8" t="s">
        <v>132</v>
      </c>
      <c r="AT250" s="228" t="s">
        <v>127</v>
      </c>
      <c r="AU250" s="228" t="s">
        <v>85</v>
      </c>
      <c r="AY250" s="17" t="s">
        <v>125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17" t="s">
        <v>83</v>
      </c>
      <c r="BK250" s="229">
        <f>ROUND(I250*H250,2)</f>
        <v>0</v>
      </c>
      <c r="BL250" s="17" t="s">
        <v>132</v>
      </c>
      <c r="BM250" s="228" t="s">
        <v>636</v>
      </c>
    </row>
    <row r="251" s="2" customFormat="1" ht="21.75" customHeight="1">
      <c r="A251" s="38"/>
      <c r="B251" s="39"/>
      <c r="C251" s="218" t="s">
        <v>637</v>
      </c>
      <c r="D251" s="218" t="s">
        <v>127</v>
      </c>
      <c r="E251" s="219" t="s">
        <v>638</v>
      </c>
      <c r="F251" s="220" t="s">
        <v>639</v>
      </c>
      <c r="G251" s="221" t="s">
        <v>189</v>
      </c>
      <c r="H251" s="222">
        <v>90</v>
      </c>
      <c r="I251" s="223"/>
      <c r="J251" s="222">
        <f>ROUND(I251*H251,2)</f>
        <v>0</v>
      </c>
      <c r="K251" s="220" t="s">
        <v>131</v>
      </c>
      <c r="L251" s="44"/>
      <c r="M251" s="224" t="s">
        <v>1</v>
      </c>
      <c r="N251" s="225" t="s">
        <v>40</v>
      </c>
      <c r="O251" s="91"/>
      <c r="P251" s="226">
        <f>O251*H251</f>
        <v>0</v>
      </c>
      <c r="Q251" s="226">
        <v>0.00084000000000000003</v>
      </c>
      <c r="R251" s="226">
        <f>Q251*H251</f>
        <v>0.075600000000000001</v>
      </c>
      <c r="S251" s="226">
        <v>0</v>
      </c>
      <c r="T251" s="227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8" t="s">
        <v>132</v>
      </c>
      <c r="AT251" s="228" t="s">
        <v>127</v>
      </c>
      <c r="AU251" s="228" t="s">
        <v>85</v>
      </c>
      <c r="AY251" s="17" t="s">
        <v>125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17" t="s">
        <v>83</v>
      </c>
      <c r="BK251" s="229">
        <f>ROUND(I251*H251,2)</f>
        <v>0</v>
      </c>
      <c r="BL251" s="17" t="s">
        <v>132</v>
      </c>
      <c r="BM251" s="228" t="s">
        <v>640</v>
      </c>
    </row>
    <row r="252" s="14" customFormat="1">
      <c r="A252" s="14"/>
      <c r="B252" s="245"/>
      <c r="C252" s="246"/>
      <c r="D252" s="230" t="s">
        <v>136</v>
      </c>
      <c r="E252" s="247" t="s">
        <v>1</v>
      </c>
      <c r="F252" s="248" t="s">
        <v>641</v>
      </c>
      <c r="G252" s="246"/>
      <c r="H252" s="249">
        <v>90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136</v>
      </c>
      <c r="AU252" s="255" t="s">
        <v>85</v>
      </c>
      <c r="AV252" s="14" t="s">
        <v>85</v>
      </c>
      <c r="AW252" s="14" t="s">
        <v>31</v>
      </c>
      <c r="AX252" s="14" t="s">
        <v>83</v>
      </c>
      <c r="AY252" s="255" t="s">
        <v>125</v>
      </c>
    </row>
    <row r="253" s="2" customFormat="1" ht="24.15" customHeight="1">
      <c r="A253" s="38"/>
      <c r="B253" s="39"/>
      <c r="C253" s="218" t="s">
        <v>642</v>
      </c>
      <c r="D253" s="218" t="s">
        <v>127</v>
      </c>
      <c r="E253" s="219" t="s">
        <v>643</v>
      </c>
      <c r="F253" s="220" t="s">
        <v>644</v>
      </c>
      <c r="G253" s="221" t="s">
        <v>189</v>
      </c>
      <c r="H253" s="222">
        <v>90</v>
      </c>
      <c r="I253" s="223"/>
      <c r="J253" s="222">
        <f>ROUND(I253*H253,2)</f>
        <v>0</v>
      </c>
      <c r="K253" s="220" t="s">
        <v>131</v>
      </c>
      <c r="L253" s="44"/>
      <c r="M253" s="224" t="s">
        <v>1</v>
      </c>
      <c r="N253" s="225" t="s">
        <v>40</v>
      </c>
      <c r="O253" s="91"/>
      <c r="P253" s="226">
        <f>O253*H253</f>
        <v>0</v>
      </c>
      <c r="Q253" s="226">
        <v>0</v>
      </c>
      <c r="R253" s="226">
        <f>Q253*H253</f>
        <v>0</v>
      </c>
      <c r="S253" s="226">
        <v>0</v>
      </c>
      <c r="T253" s="227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8" t="s">
        <v>132</v>
      </c>
      <c r="AT253" s="228" t="s">
        <v>127</v>
      </c>
      <c r="AU253" s="228" t="s">
        <v>85</v>
      </c>
      <c r="AY253" s="17" t="s">
        <v>125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17" t="s">
        <v>83</v>
      </c>
      <c r="BK253" s="229">
        <f>ROUND(I253*H253,2)</f>
        <v>0</v>
      </c>
      <c r="BL253" s="17" t="s">
        <v>132</v>
      </c>
      <c r="BM253" s="228" t="s">
        <v>645</v>
      </c>
    </row>
    <row r="254" s="2" customFormat="1" ht="24.15" customHeight="1">
      <c r="A254" s="38"/>
      <c r="B254" s="39"/>
      <c r="C254" s="218" t="s">
        <v>646</v>
      </c>
      <c r="D254" s="218" t="s">
        <v>127</v>
      </c>
      <c r="E254" s="219" t="s">
        <v>647</v>
      </c>
      <c r="F254" s="220" t="s">
        <v>648</v>
      </c>
      <c r="G254" s="221" t="s">
        <v>130</v>
      </c>
      <c r="H254" s="222">
        <v>3</v>
      </c>
      <c r="I254" s="223"/>
      <c r="J254" s="222">
        <f>ROUND(I254*H254,2)</f>
        <v>0</v>
      </c>
      <c r="K254" s="220" t="s">
        <v>131</v>
      </c>
      <c r="L254" s="44"/>
      <c r="M254" s="224" t="s">
        <v>1</v>
      </c>
      <c r="N254" s="225" t="s">
        <v>40</v>
      </c>
      <c r="O254" s="91"/>
      <c r="P254" s="226">
        <f>O254*H254</f>
        <v>0</v>
      </c>
      <c r="Q254" s="226">
        <v>0</v>
      </c>
      <c r="R254" s="226">
        <f>Q254*H254</f>
        <v>0</v>
      </c>
      <c r="S254" s="226">
        <v>0</v>
      </c>
      <c r="T254" s="227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8" t="s">
        <v>132</v>
      </c>
      <c r="AT254" s="228" t="s">
        <v>127</v>
      </c>
      <c r="AU254" s="228" t="s">
        <v>85</v>
      </c>
      <c r="AY254" s="17" t="s">
        <v>125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17" t="s">
        <v>83</v>
      </c>
      <c r="BK254" s="229">
        <f>ROUND(I254*H254,2)</f>
        <v>0</v>
      </c>
      <c r="BL254" s="17" t="s">
        <v>132</v>
      </c>
      <c r="BM254" s="228" t="s">
        <v>649</v>
      </c>
    </row>
    <row r="255" s="13" customFormat="1">
      <c r="A255" s="13"/>
      <c r="B255" s="235"/>
      <c r="C255" s="236"/>
      <c r="D255" s="230" t="s">
        <v>136</v>
      </c>
      <c r="E255" s="237" t="s">
        <v>1</v>
      </c>
      <c r="F255" s="238" t="s">
        <v>650</v>
      </c>
      <c r="G255" s="236"/>
      <c r="H255" s="237" t="s">
        <v>1</v>
      </c>
      <c r="I255" s="239"/>
      <c r="J255" s="236"/>
      <c r="K255" s="236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136</v>
      </c>
      <c r="AU255" s="244" t="s">
        <v>85</v>
      </c>
      <c r="AV255" s="13" t="s">
        <v>83</v>
      </c>
      <c r="AW255" s="13" t="s">
        <v>31</v>
      </c>
      <c r="AX255" s="13" t="s">
        <v>75</v>
      </c>
      <c r="AY255" s="244" t="s">
        <v>125</v>
      </c>
    </row>
    <row r="256" s="13" customFormat="1">
      <c r="A256" s="13"/>
      <c r="B256" s="235"/>
      <c r="C256" s="236"/>
      <c r="D256" s="230" t="s">
        <v>136</v>
      </c>
      <c r="E256" s="237" t="s">
        <v>1</v>
      </c>
      <c r="F256" s="238" t="s">
        <v>651</v>
      </c>
      <c r="G256" s="236"/>
      <c r="H256" s="237" t="s">
        <v>1</v>
      </c>
      <c r="I256" s="239"/>
      <c r="J256" s="236"/>
      <c r="K256" s="236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136</v>
      </c>
      <c r="AU256" s="244" t="s">
        <v>85</v>
      </c>
      <c r="AV256" s="13" t="s">
        <v>83</v>
      </c>
      <c r="AW256" s="13" t="s">
        <v>31</v>
      </c>
      <c r="AX256" s="13" t="s">
        <v>75</v>
      </c>
      <c r="AY256" s="244" t="s">
        <v>125</v>
      </c>
    </row>
    <row r="257" s="14" customFormat="1">
      <c r="A257" s="14"/>
      <c r="B257" s="245"/>
      <c r="C257" s="246"/>
      <c r="D257" s="230" t="s">
        <v>136</v>
      </c>
      <c r="E257" s="247" t="s">
        <v>1</v>
      </c>
      <c r="F257" s="248" t="s">
        <v>652</v>
      </c>
      <c r="G257" s="246"/>
      <c r="H257" s="249">
        <v>3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136</v>
      </c>
      <c r="AU257" s="255" t="s">
        <v>85</v>
      </c>
      <c r="AV257" s="14" t="s">
        <v>85</v>
      </c>
      <c r="AW257" s="14" t="s">
        <v>31</v>
      </c>
      <c r="AX257" s="14" t="s">
        <v>83</v>
      </c>
      <c r="AY257" s="255" t="s">
        <v>125</v>
      </c>
    </row>
    <row r="258" s="2" customFormat="1" ht="24.15" customHeight="1">
      <c r="A258" s="38"/>
      <c r="B258" s="39"/>
      <c r="C258" s="218" t="s">
        <v>653</v>
      </c>
      <c r="D258" s="218" t="s">
        <v>127</v>
      </c>
      <c r="E258" s="219" t="s">
        <v>654</v>
      </c>
      <c r="F258" s="220" t="s">
        <v>655</v>
      </c>
      <c r="G258" s="221" t="s">
        <v>130</v>
      </c>
      <c r="H258" s="222">
        <v>15</v>
      </c>
      <c r="I258" s="223"/>
      <c r="J258" s="222">
        <f>ROUND(I258*H258,2)</f>
        <v>0</v>
      </c>
      <c r="K258" s="220" t="s">
        <v>131</v>
      </c>
      <c r="L258" s="44"/>
      <c r="M258" s="224" t="s">
        <v>1</v>
      </c>
      <c r="N258" s="225" t="s">
        <v>40</v>
      </c>
      <c r="O258" s="91"/>
      <c r="P258" s="226">
        <f>O258*H258</f>
        <v>0</v>
      </c>
      <c r="Q258" s="226">
        <v>0</v>
      </c>
      <c r="R258" s="226">
        <f>Q258*H258</f>
        <v>0</v>
      </c>
      <c r="S258" s="226">
        <v>0</v>
      </c>
      <c r="T258" s="227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8" t="s">
        <v>132</v>
      </c>
      <c r="AT258" s="228" t="s">
        <v>127</v>
      </c>
      <c r="AU258" s="228" t="s">
        <v>85</v>
      </c>
      <c r="AY258" s="17" t="s">
        <v>125</v>
      </c>
      <c r="BE258" s="229">
        <f>IF(N258="základní",J258,0)</f>
        <v>0</v>
      </c>
      <c r="BF258" s="229">
        <f>IF(N258="snížená",J258,0)</f>
        <v>0</v>
      </c>
      <c r="BG258" s="229">
        <f>IF(N258="zákl. přenesená",J258,0)</f>
        <v>0</v>
      </c>
      <c r="BH258" s="229">
        <f>IF(N258="sníž. přenesená",J258,0)</f>
        <v>0</v>
      </c>
      <c r="BI258" s="229">
        <f>IF(N258="nulová",J258,0)</f>
        <v>0</v>
      </c>
      <c r="BJ258" s="17" t="s">
        <v>83</v>
      </c>
      <c r="BK258" s="229">
        <f>ROUND(I258*H258,2)</f>
        <v>0</v>
      </c>
      <c r="BL258" s="17" t="s">
        <v>132</v>
      </c>
      <c r="BM258" s="228" t="s">
        <v>656</v>
      </c>
    </row>
    <row r="259" s="13" customFormat="1">
      <c r="A259" s="13"/>
      <c r="B259" s="235"/>
      <c r="C259" s="236"/>
      <c r="D259" s="230" t="s">
        <v>136</v>
      </c>
      <c r="E259" s="237" t="s">
        <v>1</v>
      </c>
      <c r="F259" s="238" t="s">
        <v>657</v>
      </c>
      <c r="G259" s="236"/>
      <c r="H259" s="237" t="s">
        <v>1</v>
      </c>
      <c r="I259" s="239"/>
      <c r="J259" s="236"/>
      <c r="K259" s="236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136</v>
      </c>
      <c r="AU259" s="244" t="s">
        <v>85</v>
      </c>
      <c r="AV259" s="13" t="s">
        <v>83</v>
      </c>
      <c r="AW259" s="13" t="s">
        <v>31</v>
      </c>
      <c r="AX259" s="13" t="s">
        <v>75</v>
      </c>
      <c r="AY259" s="244" t="s">
        <v>125</v>
      </c>
    </row>
    <row r="260" s="13" customFormat="1">
      <c r="A260" s="13"/>
      <c r="B260" s="235"/>
      <c r="C260" s="236"/>
      <c r="D260" s="230" t="s">
        <v>136</v>
      </c>
      <c r="E260" s="237" t="s">
        <v>1</v>
      </c>
      <c r="F260" s="238" t="s">
        <v>651</v>
      </c>
      <c r="G260" s="236"/>
      <c r="H260" s="237" t="s">
        <v>1</v>
      </c>
      <c r="I260" s="239"/>
      <c r="J260" s="236"/>
      <c r="K260" s="236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136</v>
      </c>
      <c r="AU260" s="244" t="s">
        <v>85</v>
      </c>
      <c r="AV260" s="13" t="s">
        <v>83</v>
      </c>
      <c r="AW260" s="13" t="s">
        <v>31</v>
      </c>
      <c r="AX260" s="13" t="s">
        <v>75</v>
      </c>
      <c r="AY260" s="244" t="s">
        <v>125</v>
      </c>
    </row>
    <row r="261" s="14" customFormat="1">
      <c r="A261" s="14"/>
      <c r="B261" s="245"/>
      <c r="C261" s="246"/>
      <c r="D261" s="230" t="s">
        <v>136</v>
      </c>
      <c r="E261" s="247" t="s">
        <v>1</v>
      </c>
      <c r="F261" s="248" t="s">
        <v>658</v>
      </c>
      <c r="G261" s="246"/>
      <c r="H261" s="249">
        <v>15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136</v>
      </c>
      <c r="AU261" s="255" t="s">
        <v>85</v>
      </c>
      <c r="AV261" s="14" t="s">
        <v>85</v>
      </c>
      <c r="AW261" s="14" t="s">
        <v>31</v>
      </c>
      <c r="AX261" s="14" t="s">
        <v>83</v>
      </c>
      <c r="AY261" s="255" t="s">
        <v>125</v>
      </c>
    </row>
    <row r="262" s="2" customFormat="1" ht="16.5" customHeight="1">
      <c r="A262" s="38"/>
      <c r="B262" s="39"/>
      <c r="C262" s="267" t="s">
        <v>659</v>
      </c>
      <c r="D262" s="267" t="s">
        <v>171</v>
      </c>
      <c r="E262" s="268" t="s">
        <v>660</v>
      </c>
      <c r="F262" s="269" t="s">
        <v>661</v>
      </c>
      <c r="G262" s="270" t="s">
        <v>157</v>
      </c>
      <c r="H262" s="271">
        <v>30</v>
      </c>
      <c r="I262" s="272"/>
      <c r="J262" s="271">
        <f>ROUND(I262*H262,2)</f>
        <v>0</v>
      </c>
      <c r="K262" s="269" t="s">
        <v>131</v>
      </c>
      <c r="L262" s="273"/>
      <c r="M262" s="274" t="s">
        <v>1</v>
      </c>
      <c r="N262" s="275" t="s">
        <v>40</v>
      </c>
      <c r="O262" s="91"/>
      <c r="P262" s="226">
        <f>O262*H262</f>
        <v>0</v>
      </c>
      <c r="Q262" s="226">
        <v>0</v>
      </c>
      <c r="R262" s="226">
        <f>Q262*H262</f>
        <v>0</v>
      </c>
      <c r="S262" s="226">
        <v>0</v>
      </c>
      <c r="T262" s="227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8" t="s">
        <v>174</v>
      </c>
      <c r="AT262" s="228" t="s">
        <v>171</v>
      </c>
      <c r="AU262" s="228" t="s">
        <v>85</v>
      </c>
      <c r="AY262" s="17" t="s">
        <v>125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17" t="s">
        <v>83</v>
      </c>
      <c r="BK262" s="229">
        <f>ROUND(I262*H262,2)</f>
        <v>0</v>
      </c>
      <c r="BL262" s="17" t="s">
        <v>132</v>
      </c>
      <c r="BM262" s="228" t="s">
        <v>662</v>
      </c>
    </row>
    <row r="263" s="13" customFormat="1">
      <c r="A263" s="13"/>
      <c r="B263" s="235"/>
      <c r="C263" s="236"/>
      <c r="D263" s="230" t="s">
        <v>136</v>
      </c>
      <c r="E263" s="237" t="s">
        <v>1</v>
      </c>
      <c r="F263" s="238" t="s">
        <v>663</v>
      </c>
      <c r="G263" s="236"/>
      <c r="H263" s="237" t="s">
        <v>1</v>
      </c>
      <c r="I263" s="239"/>
      <c r="J263" s="236"/>
      <c r="K263" s="236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136</v>
      </c>
      <c r="AU263" s="244" t="s">
        <v>85</v>
      </c>
      <c r="AV263" s="13" t="s">
        <v>83</v>
      </c>
      <c r="AW263" s="13" t="s">
        <v>31</v>
      </c>
      <c r="AX263" s="13" t="s">
        <v>75</v>
      </c>
      <c r="AY263" s="244" t="s">
        <v>125</v>
      </c>
    </row>
    <row r="264" s="14" customFormat="1">
      <c r="A264" s="14"/>
      <c r="B264" s="245"/>
      <c r="C264" s="246"/>
      <c r="D264" s="230" t="s">
        <v>136</v>
      </c>
      <c r="E264" s="247" t="s">
        <v>1</v>
      </c>
      <c r="F264" s="248" t="s">
        <v>664</v>
      </c>
      <c r="G264" s="246"/>
      <c r="H264" s="249">
        <v>30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136</v>
      </c>
      <c r="AU264" s="255" t="s">
        <v>85</v>
      </c>
      <c r="AV264" s="14" t="s">
        <v>85</v>
      </c>
      <c r="AW264" s="14" t="s">
        <v>31</v>
      </c>
      <c r="AX264" s="14" t="s">
        <v>83</v>
      </c>
      <c r="AY264" s="255" t="s">
        <v>125</v>
      </c>
    </row>
    <row r="265" s="2" customFormat="1" ht="24.15" customHeight="1">
      <c r="A265" s="38"/>
      <c r="B265" s="39"/>
      <c r="C265" s="218" t="s">
        <v>665</v>
      </c>
      <c r="D265" s="218" t="s">
        <v>127</v>
      </c>
      <c r="E265" s="219" t="s">
        <v>161</v>
      </c>
      <c r="F265" s="220" t="s">
        <v>162</v>
      </c>
      <c r="G265" s="221" t="s">
        <v>130</v>
      </c>
      <c r="H265" s="222">
        <v>30</v>
      </c>
      <c r="I265" s="223"/>
      <c r="J265" s="222">
        <f>ROUND(I265*H265,2)</f>
        <v>0</v>
      </c>
      <c r="K265" s="220" t="s">
        <v>131</v>
      </c>
      <c r="L265" s="44"/>
      <c r="M265" s="224" t="s">
        <v>1</v>
      </c>
      <c r="N265" s="225" t="s">
        <v>40</v>
      </c>
      <c r="O265" s="91"/>
      <c r="P265" s="226">
        <f>O265*H265</f>
        <v>0</v>
      </c>
      <c r="Q265" s="226">
        <v>0</v>
      </c>
      <c r="R265" s="226">
        <f>Q265*H265</f>
        <v>0</v>
      </c>
      <c r="S265" s="226">
        <v>0</v>
      </c>
      <c r="T265" s="227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8" t="s">
        <v>132</v>
      </c>
      <c r="AT265" s="228" t="s">
        <v>127</v>
      </c>
      <c r="AU265" s="228" t="s">
        <v>85</v>
      </c>
      <c r="AY265" s="17" t="s">
        <v>125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17" t="s">
        <v>83</v>
      </c>
      <c r="BK265" s="229">
        <f>ROUND(I265*H265,2)</f>
        <v>0</v>
      </c>
      <c r="BL265" s="17" t="s">
        <v>132</v>
      </c>
      <c r="BM265" s="228" t="s">
        <v>666</v>
      </c>
    </row>
    <row r="266" s="13" customFormat="1">
      <c r="A266" s="13"/>
      <c r="B266" s="235"/>
      <c r="C266" s="236"/>
      <c r="D266" s="230" t="s">
        <v>136</v>
      </c>
      <c r="E266" s="237" t="s">
        <v>1</v>
      </c>
      <c r="F266" s="238" t="s">
        <v>667</v>
      </c>
      <c r="G266" s="236"/>
      <c r="H266" s="237" t="s">
        <v>1</v>
      </c>
      <c r="I266" s="239"/>
      <c r="J266" s="236"/>
      <c r="K266" s="236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136</v>
      </c>
      <c r="AU266" s="244" t="s">
        <v>85</v>
      </c>
      <c r="AV266" s="13" t="s">
        <v>83</v>
      </c>
      <c r="AW266" s="13" t="s">
        <v>31</v>
      </c>
      <c r="AX266" s="13" t="s">
        <v>75</v>
      </c>
      <c r="AY266" s="244" t="s">
        <v>125</v>
      </c>
    </row>
    <row r="267" s="13" customFormat="1">
      <c r="A267" s="13"/>
      <c r="B267" s="235"/>
      <c r="C267" s="236"/>
      <c r="D267" s="230" t="s">
        <v>136</v>
      </c>
      <c r="E267" s="237" t="s">
        <v>1</v>
      </c>
      <c r="F267" s="238" t="s">
        <v>668</v>
      </c>
      <c r="G267" s="236"/>
      <c r="H267" s="237" t="s">
        <v>1</v>
      </c>
      <c r="I267" s="239"/>
      <c r="J267" s="236"/>
      <c r="K267" s="236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136</v>
      </c>
      <c r="AU267" s="244" t="s">
        <v>85</v>
      </c>
      <c r="AV267" s="13" t="s">
        <v>83</v>
      </c>
      <c r="AW267" s="13" t="s">
        <v>31</v>
      </c>
      <c r="AX267" s="13" t="s">
        <v>75</v>
      </c>
      <c r="AY267" s="244" t="s">
        <v>125</v>
      </c>
    </row>
    <row r="268" s="14" customFormat="1">
      <c r="A268" s="14"/>
      <c r="B268" s="245"/>
      <c r="C268" s="246"/>
      <c r="D268" s="230" t="s">
        <v>136</v>
      </c>
      <c r="E268" s="247" t="s">
        <v>1</v>
      </c>
      <c r="F268" s="248" t="s">
        <v>653</v>
      </c>
      <c r="G268" s="246"/>
      <c r="H268" s="249">
        <v>49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136</v>
      </c>
      <c r="AU268" s="255" t="s">
        <v>85</v>
      </c>
      <c r="AV268" s="14" t="s">
        <v>85</v>
      </c>
      <c r="AW268" s="14" t="s">
        <v>31</v>
      </c>
      <c r="AX268" s="14" t="s">
        <v>75</v>
      </c>
      <c r="AY268" s="255" t="s">
        <v>125</v>
      </c>
    </row>
    <row r="269" s="13" customFormat="1">
      <c r="A269" s="13"/>
      <c r="B269" s="235"/>
      <c r="C269" s="236"/>
      <c r="D269" s="230" t="s">
        <v>136</v>
      </c>
      <c r="E269" s="237" t="s">
        <v>1</v>
      </c>
      <c r="F269" s="238" t="s">
        <v>669</v>
      </c>
      <c r="G269" s="236"/>
      <c r="H269" s="237" t="s">
        <v>1</v>
      </c>
      <c r="I269" s="239"/>
      <c r="J269" s="236"/>
      <c r="K269" s="236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136</v>
      </c>
      <c r="AU269" s="244" t="s">
        <v>85</v>
      </c>
      <c r="AV269" s="13" t="s">
        <v>83</v>
      </c>
      <c r="AW269" s="13" t="s">
        <v>31</v>
      </c>
      <c r="AX269" s="13" t="s">
        <v>75</v>
      </c>
      <c r="AY269" s="244" t="s">
        <v>125</v>
      </c>
    </row>
    <row r="270" s="14" customFormat="1">
      <c r="A270" s="14"/>
      <c r="B270" s="245"/>
      <c r="C270" s="246"/>
      <c r="D270" s="230" t="s">
        <v>136</v>
      </c>
      <c r="E270" s="247" t="s">
        <v>1</v>
      </c>
      <c r="F270" s="248" t="s">
        <v>670</v>
      </c>
      <c r="G270" s="246"/>
      <c r="H270" s="249">
        <v>-19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136</v>
      </c>
      <c r="AU270" s="255" t="s">
        <v>85</v>
      </c>
      <c r="AV270" s="14" t="s">
        <v>85</v>
      </c>
      <c r="AW270" s="14" t="s">
        <v>31</v>
      </c>
      <c r="AX270" s="14" t="s">
        <v>75</v>
      </c>
      <c r="AY270" s="255" t="s">
        <v>125</v>
      </c>
    </row>
    <row r="271" s="15" customFormat="1">
      <c r="A271" s="15"/>
      <c r="B271" s="256"/>
      <c r="C271" s="257"/>
      <c r="D271" s="230" t="s">
        <v>136</v>
      </c>
      <c r="E271" s="258" t="s">
        <v>1</v>
      </c>
      <c r="F271" s="259" t="s">
        <v>141</v>
      </c>
      <c r="G271" s="257"/>
      <c r="H271" s="260">
        <v>30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6" t="s">
        <v>136</v>
      </c>
      <c r="AU271" s="266" t="s">
        <v>85</v>
      </c>
      <c r="AV271" s="15" t="s">
        <v>132</v>
      </c>
      <c r="AW271" s="15" t="s">
        <v>31</v>
      </c>
      <c r="AX271" s="15" t="s">
        <v>83</v>
      </c>
      <c r="AY271" s="266" t="s">
        <v>125</v>
      </c>
    </row>
    <row r="272" s="2" customFormat="1" ht="16.5" customHeight="1">
      <c r="A272" s="38"/>
      <c r="B272" s="39"/>
      <c r="C272" s="267" t="s">
        <v>671</v>
      </c>
      <c r="D272" s="267" t="s">
        <v>171</v>
      </c>
      <c r="E272" s="268" t="s">
        <v>672</v>
      </c>
      <c r="F272" s="269" t="s">
        <v>673</v>
      </c>
      <c r="G272" s="270" t="s">
        <v>157</v>
      </c>
      <c r="H272" s="271">
        <v>60</v>
      </c>
      <c r="I272" s="272"/>
      <c r="J272" s="271">
        <f>ROUND(I272*H272,2)</f>
        <v>0</v>
      </c>
      <c r="K272" s="269" t="s">
        <v>131</v>
      </c>
      <c r="L272" s="273"/>
      <c r="M272" s="274" t="s">
        <v>1</v>
      </c>
      <c r="N272" s="275" t="s">
        <v>40</v>
      </c>
      <c r="O272" s="91"/>
      <c r="P272" s="226">
        <f>O272*H272</f>
        <v>0</v>
      </c>
      <c r="Q272" s="226">
        <v>0</v>
      </c>
      <c r="R272" s="226">
        <f>Q272*H272</f>
        <v>0</v>
      </c>
      <c r="S272" s="226">
        <v>0</v>
      </c>
      <c r="T272" s="227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8" t="s">
        <v>174</v>
      </c>
      <c r="AT272" s="228" t="s">
        <v>171</v>
      </c>
      <c r="AU272" s="228" t="s">
        <v>85</v>
      </c>
      <c r="AY272" s="17" t="s">
        <v>125</v>
      </c>
      <c r="BE272" s="229">
        <f>IF(N272="základní",J272,0)</f>
        <v>0</v>
      </c>
      <c r="BF272" s="229">
        <f>IF(N272="snížená",J272,0)</f>
        <v>0</v>
      </c>
      <c r="BG272" s="229">
        <f>IF(N272="zákl. přenesená",J272,0)</f>
        <v>0</v>
      </c>
      <c r="BH272" s="229">
        <f>IF(N272="sníž. přenesená",J272,0)</f>
        <v>0</v>
      </c>
      <c r="BI272" s="229">
        <f>IF(N272="nulová",J272,0)</f>
        <v>0</v>
      </c>
      <c r="BJ272" s="17" t="s">
        <v>83</v>
      </c>
      <c r="BK272" s="229">
        <f>ROUND(I272*H272,2)</f>
        <v>0</v>
      </c>
      <c r="BL272" s="17" t="s">
        <v>132</v>
      </c>
      <c r="BM272" s="228" t="s">
        <v>674</v>
      </c>
    </row>
    <row r="273" s="13" customFormat="1">
      <c r="A273" s="13"/>
      <c r="B273" s="235"/>
      <c r="C273" s="236"/>
      <c r="D273" s="230" t="s">
        <v>136</v>
      </c>
      <c r="E273" s="237" t="s">
        <v>1</v>
      </c>
      <c r="F273" s="238" t="s">
        <v>675</v>
      </c>
      <c r="G273" s="236"/>
      <c r="H273" s="237" t="s">
        <v>1</v>
      </c>
      <c r="I273" s="239"/>
      <c r="J273" s="236"/>
      <c r="K273" s="236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136</v>
      </c>
      <c r="AU273" s="244" t="s">
        <v>85</v>
      </c>
      <c r="AV273" s="13" t="s">
        <v>83</v>
      </c>
      <c r="AW273" s="13" t="s">
        <v>31</v>
      </c>
      <c r="AX273" s="13" t="s">
        <v>75</v>
      </c>
      <c r="AY273" s="244" t="s">
        <v>125</v>
      </c>
    </row>
    <row r="274" s="13" customFormat="1">
      <c r="A274" s="13"/>
      <c r="B274" s="235"/>
      <c r="C274" s="236"/>
      <c r="D274" s="230" t="s">
        <v>136</v>
      </c>
      <c r="E274" s="237" t="s">
        <v>1</v>
      </c>
      <c r="F274" s="238" t="s">
        <v>676</v>
      </c>
      <c r="G274" s="236"/>
      <c r="H274" s="237" t="s">
        <v>1</v>
      </c>
      <c r="I274" s="239"/>
      <c r="J274" s="236"/>
      <c r="K274" s="236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136</v>
      </c>
      <c r="AU274" s="244" t="s">
        <v>85</v>
      </c>
      <c r="AV274" s="13" t="s">
        <v>83</v>
      </c>
      <c r="AW274" s="13" t="s">
        <v>31</v>
      </c>
      <c r="AX274" s="13" t="s">
        <v>75</v>
      </c>
      <c r="AY274" s="244" t="s">
        <v>125</v>
      </c>
    </row>
    <row r="275" s="14" customFormat="1">
      <c r="A275" s="14"/>
      <c r="B275" s="245"/>
      <c r="C275" s="246"/>
      <c r="D275" s="230" t="s">
        <v>136</v>
      </c>
      <c r="E275" s="247" t="s">
        <v>1</v>
      </c>
      <c r="F275" s="248" t="s">
        <v>677</v>
      </c>
      <c r="G275" s="246"/>
      <c r="H275" s="249">
        <v>60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136</v>
      </c>
      <c r="AU275" s="255" t="s">
        <v>85</v>
      </c>
      <c r="AV275" s="14" t="s">
        <v>85</v>
      </c>
      <c r="AW275" s="14" t="s">
        <v>31</v>
      </c>
      <c r="AX275" s="14" t="s">
        <v>83</v>
      </c>
      <c r="AY275" s="255" t="s">
        <v>125</v>
      </c>
    </row>
    <row r="276" s="2" customFormat="1" ht="37.8" customHeight="1">
      <c r="A276" s="38"/>
      <c r="B276" s="39"/>
      <c r="C276" s="218" t="s">
        <v>678</v>
      </c>
      <c r="D276" s="218" t="s">
        <v>127</v>
      </c>
      <c r="E276" s="219" t="s">
        <v>142</v>
      </c>
      <c r="F276" s="220" t="s">
        <v>143</v>
      </c>
      <c r="G276" s="221" t="s">
        <v>130</v>
      </c>
      <c r="H276" s="222">
        <v>49</v>
      </c>
      <c r="I276" s="223"/>
      <c r="J276" s="222">
        <f>ROUND(I276*H276,2)</f>
        <v>0</v>
      </c>
      <c r="K276" s="220" t="s">
        <v>131</v>
      </c>
      <c r="L276" s="44"/>
      <c r="M276" s="224" t="s">
        <v>1</v>
      </c>
      <c r="N276" s="225" t="s">
        <v>40</v>
      </c>
      <c r="O276" s="91"/>
      <c r="P276" s="226">
        <f>O276*H276</f>
        <v>0</v>
      </c>
      <c r="Q276" s="226">
        <v>0</v>
      </c>
      <c r="R276" s="226">
        <f>Q276*H276</f>
        <v>0</v>
      </c>
      <c r="S276" s="226">
        <v>0</v>
      </c>
      <c r="T276" s="227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8" t="s">
        <v>132</v>
      </c>
      <c r="AT276" s="228" t="s">
        <v>127</v>
      </c>
      <c r="AU276" s="228" t="s">
        <v>85</v>
      </c>
      <c r="AY276" s="17" t="s">
        <v>125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17" t="s">
        <v>83</v>
      </c>
      <c r="BK276" s="229">
        <f>ROUND(I276*H276,2)</f>
        <v>0</v>
      </c>
      <c r="BL276" s="17" t="s">
        <v>132</v>
      </c>
      <c r="BM276" s="228" t="s">
        <v>679</v>
      </c>
    </row>
    <row r="277" s="13" customFormat="1">
      <c r="A277" s="13"/>
      <c r="B277" s="235"/>
      <c r="C277" s="236"/>
      <c r="D277" s="230" t="s">
        <v>136</v>
      </c>
      <c r="E277" s="237" t="s">
        <v>1</v>
      </c>
      <c r="F277" s="238" t="s">
        <v>680</v>
      </c>
      <c r="G277" s="236"/>
      <c r="H277" s="237" t="s">
        <v>1</v>
      </c>
      <c r="I277" s="239"/>
      <c r="J277" s="236"/>
      <c r="K277" s="236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136</v>
      </c>
      <c r="AU277" s="244" t="s">
        <v>85</v>
      </c>
      <c r="AV277" s="13" t="s">
        <v>83</v>
      </c>
      <c r="AW277" s="13" t="s">
        <v>31</v>
      </c>
      <c r="AX277" s="13" t="s">
        <v>75</v>
      </c>
      <c r="AY277" s="244" t="s">
        <v>125</v>
      </c>
    </row>
    <row r="278" s="14" customFormat="1">
      <c r="A278" s="14"/>
      <c r="B278" s="245"/>
      <c r="C278" s="246"/>
      <c r="D278" s="230" t="s">
        <v>136</v>
      </c>
      <c r="E278" s="247" t="s">
        <v>1</v>
      </c>
      <c r="F278" s="248" t="s">
        <v>653</v>
      </c>
      <c r="G278" s="246"/>
      <c r="H278" s="249">
        <v>49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136</v>
      </c>
      <c r="AU278" s="255" t="s">
        <v>85</v>
      </c>
      <c r="AV278" s="14" t="s">
        <v>85</v>
      </c>
      <c r="AW278" s="14" t="s">
        <v>31</v>
      </c>
      <c r="AX278" s="14" t="s">
        <v>83</v>
      </c>
      <c r="AY278" s="255" t="s">
        <v>125</v>
      </c>
    </row>
    <row r="279" s="2" customFormat="1" ht="44.25" customHeight="1">
      <c r="A279" s="38"/>
      <c r="B279" s="39"/>
      <c r="C279" s="218" t="s">
        <v>681</v>
      </c>
      <c r="D279" s="218" t="s">
        <v>127</v>
      </c>
      <c r="E279" s="219" t="s">
        <v>146</v>
      </c>
      <c r="F279" s="220" t="s">
        <v>147</v>
      </c>
      <c r="G279" s="221" t="s">
        <v>130</v>
      </c>
      <c r="H279" s="222">
        <v>245</v>
      </c>
      <c r="I279" s="223"/>
      <c r="J279" s="222">
        <f>ROUND(I279*H279,2)</f>
        <v>0</v>
      </c>
      <c r="K279" s="220" t="s">
        <v>131</v>
      </c>
      <c r="L279" s="44"/>
      <c r="M279" s="224" t="s">
        <v>1</v>
      </c>
      <c r="N279" s="225" t="s">
        <v>40</v>
      </c>
      <c r="O279" s="91"/>
      <c r="P279" s="226">
        <f>O279*H279</f>
        <v>0</v>
      </c>
      <c r="Q279" s="226">
        <v>0</v>
      </c>
      <c r="R279" s="226">
        <f>Q279*H279</f>
        <v>0</v>
      </c>
      <c r="S279" s="226">
        <v>0</v>
      </c>
      <c r="T279" s="227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8" t="s">
        <v>132</v>
      </c>
      <c r="AT279" s="228" t="s">
        <v>127</v>
      </c>
      <c r="AU279" s="228" t="s">
        <v>85</v>
      </c>
      <c r="AY279" s="17" t="s">
        <v>125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17" t="s">
        <v>83</v>
      </c>
      <c r="BK279" s="229">
        <f>ROUND(I279*H279,2)</f>
        <v>0</v>
      </c>
      <c r="BL279" s="17" t="s">
        <v>132</v>
      </c>
      <c r="BM279" s="228" t="s">
        <v>682</v>
      </c>
    </row>
    <row r="280" s="13" customFormat="1">
      <c r="A280" s="13"/>
      <c r="B280" s="235"/>
      <c r="C280" s="236"/>
      <c r="D280" s="230" t="s">
        <v>136</v>
      </c>
      <c r="E280" s="237" t="s">
        <v>1</v>
      </c>
      <c r="F280" s="238" t="s">
        <v>149</v>
      </c>
      <c r="G280" s="236"/>
      <c r="H280" s="237" t="s">
        <v>1</v>
      </c>
      <c r="I280" s="239"/>
      <c r="J280" s="236"/>
      <c r="K280" s="236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136</v>
      </c>
      <c r="AU280" s="244" t="s">
        <v>85</v>
      </c>
      <c r="AV280" s="13" t="s">
        <v>83</v>
      </c>
      <c r="AW280" s="13" t="s">
        <v>31</v>
      </c>
      <c r="AX280" s="13" t="s">
        <v>75</v>
      </c>
      <c r="AY280" s="244" t="s">
        <v>125</v>
      </c>
    </row>
    <row r="281" s="14" customFormat="1">
      <c r="A281" s="14"/>
      <c r="B281" s="245"/>
      <c r="C281" s="246"/>
      <c r="D281" s="230" t="s">
        <v>136</v>
      </c>
      <c r="E281" s="247" t="s">
        <v>1</v>
      </c>
      <c r="F281" s="248" t="s">
        <v>683</v>
      </c>
      <c r="G281" s="246"/>
      <c r="H281" s="249">
        <v>245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136</v>
      </c>
      <c r="AU281" s="255" t="s">
        <v>85</v>
      </c>
      <c r="AV281" s="14" t="s">
        <v>85</v>
      </c>
      <c r="AW281" s="14" t="s">
        <v>31</v>
      </c>
      <c r="AX281" s="14" t="s">
        <v>83</v>
      </c>
      <c r="AY281" s="255" t="s">
        <v>125</v>
      </c>
    </row>
    <row r="282" s="2" customFormat="1" ht="16.5" customHeight="1">
      <c r="A282" s="38"/>
      <c r="B282" s="39"/>
      <c r="C282" s="218" t="s">
        <v>684</v>
      </c>
      <c r="D282" s="218" t="s">
        <v>127</v>
      </c>
      <c r="E282" s="219" t="s">
        <v>151</v>
      </c>
      <c r="F282" s="220" t="s">
        <v>152</v>
      </c>
      <c r="G282" s="221" t="s">
        <v>130</v>
      </c>
      <c r="H282" s="222">
        <v>49</v>
      </c>
      <c r="I282" s="223"/>
      <c r="J282" s="222">
        <f>ROUND(I282*H282,2)</f>
        <v>0</v>
      </c>
      <c r="K282" s="220" t="s">
        <v>131</v>
      </c>
      <c r="L282" s="44"/>
      <c r="M282" s="224" t="s">
        <v>1</v>
      </c>
      <c r="N282" s="225" t="s">
        <v>40</v>
      </c>
      <c r="O282" s="91"/>
      <c r="P282" s="226">
        <f>O282*H282</f>
        <v>0</v>
      </c>
      <c r="Q282" s="226">
        <v>0</v>
      </c>
      <c r="R282" s="226">
        <f>Q282*H282</f>
        <v>0</v>
      </c>
      <c r="S282" s="226">
        <v>0</v>
      </c>
      <c r="T282" s="227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8" t="s">
        <v>132</v>
      </c>
      <c r="AT282" s="228" t="s">
        <v>127</v>
      </c>
      <c r="AU282" s="228" t="s">
        <v>85</v>
      </c>
      <c r="AY282" s="17" t="s">
        <v>125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17" t="s">
        <v>83</v>
      </c>
      <c r="BK282" s="229">
        <f>ROUND(I282*H282,2)</f>
        <v>0</v>
      </c>
      <c r="BL282" s="17" t="s">
        <v>132</v>
      </c>
      <c r="BM282" s="228" t="s">
        <v>685</v>
      </c>
    </row>
    <row r="283" s="2" customFormat="1" ht="33" customHeight="1">
      <c r="A283" s="38"/>
      <c r="B283" s="39"/>
      <c r="C283" s="218" t="s">
        <v>686</v>
      </c>
      <c r="D283" s="218" t="s">
        <v>127</v>
      </c>
      <c r="E283" s="219" t="s">
        <v>155</v>
      </c>
      <c r="F283" s="220" t="s">
        <v>156</v>
      </c>
      <c r="G283" s="221" t="s">
        <v>157</v>
      </c>
      <c r="H283" s="222">
        <v>98</v>
      </c>
      <c r="I283" s="223"/>
      <c r="J283" s="222">
        <f>ROUND(I283*H283,2)</f>
        <v>0</v>
      </c>
      <c r="K283" s="220" t="s">
        <v>131</v>
      </c>
      <c r="L283" s="44"/>
      <c r="M283" s="224" t="s">
        <v>1</v>
      </c>
      <c r="N283" s="225" t="s">
        <v>40</v>
      </c>
      <c r="O283" s="91"/>
      <c r="P283" s="226">
        <f>O283*H283</f>
        <v>0</v>
      </c>
      <c r="Q283" s="226">
        <v>0</v>
      </c>
      <c r="R283" s="226">
        <f>Q283*H283</f>
        <v>0</v>
      </c>
      <c r="S283" s="226">
        <v>0</v>
      </c>
      <c r="T283" s="227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8" t="s">
        <v>132</v>
      </c>
      <c r="AT283" s="228" t="s">
        <v>127</v>
      </c>
      <c r="AU283" s="228" t="s">
        <v>85</v>
      </c>
      <c r="AY283" s="17" t="s">
        <v>125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17" t="s">
        <v>83</v>
      </c>
      <c r="BK283" s="229">
        <f>ROUND(I283*H283,2)</f>
        <v>0</v>
      </c>
      <c r="BL283" s="17" t="s">
        <v>132</v>
      </c>
      <c r="BM283" s="228" t="s">
        <v>687</v>
      </c>
    </row>
    <row r="284" s="14" customFormat="1">
      <c r="A284" s="14"/>
      <c r="B284" s="245"/>
      <c r="C284" s="246"/>
      <c r="D284" s="230" t="s">
        <v>136</v>
      </c>
      <c r="E284" s="247" t="s">
        <v>1</v>
      </c>
      <c r="F284" s="248" t="s">
        <v>688</v>
      </c>
      <c r="G284" s="246"/>
      <c r="H284" s="249">
        <v>98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136</v>
      </c>
      <c r="AU284" s="255" t="s">
        <v>85</v>
      </c>
      <c r="AV284" s="14" t="s">
        <v>85</v>
      </c>
      <c r="AW284" s="14" t="s">
        <v>31</v>
      </c>
      <c r="AX284" s="14" t="s">
        <v>83</v>
      </c>
      <c r="AY284" s="255" t="s">
        <v>125</v>
      </c>
    </row>
    <row r="285" s="2" customFormat="1" ht="24.15" customHeight="1">
      <c r="A285" s="38"/>
      <c r="B285" s="39"/>
      <c r="C285" s="218" t="s">
        <v>689</v>
      </c>
      <c r="D285" s="218" t="s">
        <v>127</v>
      </c>
      <c r="E285" s="219" t="s">
        <v>690</v>
      </c>
      <c r="F285" s="220" t="s">
        <v>691</v>
      </c>
      <c r="G285" s="221" t="s">
        <v>130</v>
      </c>
      <c r="H285" s="222">
        <v>18</v>
      </c>
      <c r="I285" s="223"/>
      <c r="J285" s="222">
        <f>ROUND(I285*H285,2)</f>
        <v>0</v>
      </c>
      <c r="K285" s="220" t="s">
        <v>131</v>
      </c>
      <c r="L285" s="44"/>
      <c r="M285" s="224" t="s">
        <v>1</v>
      </c>
      <c r="N285" s="225" t="s">
        <v>40</v>
      </c>
      <c r="O285" s="91"/>
      <c r="P285" s="226">
        <f>O285*H285</f>
        <v>0</v>
      </c>
      <c r="Q285" s="226">
        <v>0</v>
      </c>
      <c r="R285" s="226">
        <f>Q285*H285</f>
        <v>0</v>
      </c>
      <c r="S285" s="226">
        <v>0</v>
      </c>
      <c r="T285" s="227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8" t="s">
        <v>132</v>
      </c>
      <c r="AT285" s="228" t="s">
        <v>127</v>
      </c>
      <c r="AU285" s="228" t="s">
        <v>85</v>
      </c>
      <c r="AY285" s="17" t="s">
        <v>125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17" t="s">
        <v>83</v>
      </c>
      <c r="BK285" s="229">
        <f>ROUND(I285*H285,2)</f>
        <v>0</v>
      </c>
      <c r="BL285" s="17" t="s">
        <v>132</v>
      </c>
      <c r="BM285" s="228" t="s">
        <v>692</v>
      </c>
    </row>
    <row r="286" s="13" customFormat="1">
      <c r="A286" s="13"/>
      <c r="B286" s="235"/>
      <c r="C286" s="236"/>
      <c r="D286" s="230" t="s">
        <v>136</v>
      </c>
      <c r="E286" s="237" t="s">
        <v>1</v>
      </c>
      <c r="F286" s="238" t="s">
        <v>693</v>
      </c>
      <c r="G286" s="236"/>
      <c r="H286" s="237" t="s">
        <v>1</v>
      </c>
      <c r="I286" s="239"/>
      <c r="J286" s="236"/>
      <c r="K286" s="236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136</v>
      </c>
      <c r="AU286" s="244" t="s">
        <v>85</v>
      </c>
      <c r="AV286" s="13" t="s">
        <v>83</v>
      </c>
      <c r="AW286" s="13" t="s">
        <v>31</v>
      </c>
      <c r="AX286" s="13" t="s">
        <v>75</v>
      </c>
      <c r="AY286" s="244" t="s">
        <v>125</v>
      </c>
    </row>
    <row r="287" s="13" customFormat="1">
      <c r="A287" s="13"/>
      <c r="B287" s="235"/>
      <c r="C287" s="236"/>
      <c r="D287" s="230" t="s">
        <v>136</v>
      </c>
      <c r="E287" s="237" t="s">
        <v>1</v>
      </c>
      <c r="F287" s="238" t="s">
        <v>694</v>
      </c>
      <c r="G287" s="236"/>
      <c r="H287" s="237" t="s">
        <v>1</v>
      </c>
      <c r="I287" s="239"/>
      <c r="J287" s="236"/>
      <c r="K287" s="236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136</v>
      </c>
      <c r="AU287" s="244" t="s">
        <v>85</v>
      </c>
      <c r="AV287" s="13" t="s">
        <v>83</v>
      </c>
      <c r="AW287" s="13" t="s">
        <v>31</v>
      </c>
      <c r="AX287" s="13" t="s">
        <v>75</v>
      </c>
      <c r="AY287" s="244" t="s">
        <v>125</v>
      </c>
    </row>
    <row r="288" s="13" customFormat="1">
      <c r="A288" s="13"/>
      <c r="B288" s="235"/>
      <c r="C288" s="236"/>
      <c r="D288" s="230" t="s">
        <v>136</v>
      </c>
      <c r="E288" s="237" t="s">
        <v>1</v>
      </c>
      <c r="F288" s="238" t="s">
        <v>695</v>
      </c>
      <c r="G288" s="236"/>
      <c r="H288" s="237" t="s">
        <v>1</v>
      </c>
      <c r="I288" s="239"/>
      <c r="J288" s="236"/>
      <c r="K288" s="236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136</v>
      </c>
      <c r="AU288" s="244" t="s">
        <v>85</v>
      </c>
      <c r="AV288" s="13" t="s">
        <v>83</v>
      </c>
      <c r="AW288" s="13" t="s">
        <v>31</v>
      </c>
      <c r="AX288" s="13" t="s">
        <v>75</v>
      </c>
      <c r="AY288" s="244" t="s">
        <v>125</v>
      </c>
    </row>
    <row r="289" s="13" customFormat="1">
      <c r="A289" s="13"/>
      <c r="B289" s="235"/>
      <c r="C289" s="236"/>
      <c r="D289" s="230" t="s">
        <v>136</v>
      </c>
      <c r="E289" s="237" t="s">
        <v>1</v>
      </c>
      <c r="F289" s="238" t="s">
        <v>696</v>
      </c>
      <c r="G289" s="236"/>
      <c r="H289" s="237" t="s">
        <v>1</v>
      </c>
      <c r="I289" s="239"/>
      <c r="J289" s="236"/>
      <c r="K289" s="236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136</v>
      </c>
      <c r="AU289" s="244" t="s">
        <v>85</v>
      </c>
      <c r="AV289" s="13" t="s">
        <v>83</v>
      </c>
      <c r="AW289" s="13" t="s">
        <v>31</v>
      </c>
      <c r="AX289" s="13" t="s">
        <v>75</v>
      </c>
      <c r="AY289" s="244" t="s">
        <v>125</v>
      </c>
    </row>
    <row r="290" s="14" customFormat="1">
      <c r="A290" s="14"/>
      <c r="B290" s="245"/>
      <c r="C290" s="246"/>
      <c r="D290" s="230" t="s">
        <v>136</v>
      </c>
      <c r="E290" s="247" t="s">
        <v>1</v>
      </c>
      <c r="F290" s="248" t="s">
        <v>697</v>
      </c>
      <c r="G290" s="246"/>
      <c r="H290" s="249">
        <v>18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136</v>
      </c>
      <c r="AU290" s="255" t="s">
        <v>85</v>
      </c>
      <c r="AV290" s="14" t="s">
        <v>85</v>
      </c>
      <c r="AW290" s="14" t="s">
        <v>31</v>
      </c>
      <c r="AX290" s="14" t="s">
        <v>83</v>
      </c>
      <c r="AY290" s="255" t="s">
        <v>125</v>
      </c>
    </row>
    <row r="291" s="2" customFormat="1" ht="24.15" customHeight="1">
      <c r="A291" s="38"/>
      <c r="B291" s="39"/>
      <c r="C291" s="218" t="s">
        <v>698</v>
      </c>
      <c r="D291" s="218" t="s">
        <v>127</v>
      </c>
      <c r="E291" s="219" t="s">
        <v>699</v>
      </c>
      <c r="F291" s="220" t="s">
        <v>700</v>
      </c>
      <c r="G291" s="221" t="s">
        <v>181</v>
      </c>
      <c r="H291" s="222">
        <v>30</v>
      </c>
      <c r="I291" s="223"/>
      <c r="J291" s="222">
        <f>ROUND(I291*H291,2)</f>
        <v>0</v>
      </c>
      <c r="K291" s="220" t="s">
        <v>131</v>
      </c>
      <c r="L291" s="44"/>
      <c r="M291" s="224" t="s">
        <v>1</v>
      </c>
      <c r="N291" s="225" t="s">
        <v>40</v>
      </c>
      <c r="O291" s="91"/>
      <c r="P291" s="226">
        <f>O291*H291</f>
        <v>0</v>
      </c>
      <c r="Q291" s="226">
        <v>1.0000000000000001E-05</v>
      </c>
      <c r="R291" s="226">
        <f>Q291*H291</f>
        <v>0.00030000000000000003</v>
      </c>
      <c r="S291" s="226">
        <v>0</v>
      </c>
      <c r="T291" s="227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8" t="s">
        <v>132</v>
      </c>
      <c r="AT291" s="228" t="s">
        <v>127</v>
      </c>
      <c r="AU291" s="228" t="s">
        <v>85</v>
      </c>
      <c r="AY291" s="17" t="s">
        <v>125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17" t="s">
        <v>83</v>
      </c>
      <c r="BK291" s="229">
        <f>ROUND(I291*H291,2)</f>
        <v>0</v>
      </c>
      <c r="BL291" s="17" t="s">
        <v>132</v>
      </c>
      <c r="BM291" s="228" t="s">
        <v>701</v>
      </c>
    </row>
    <row r="292" s="13" customFormat="1">
      <c r="A292" s="13"/>
      <c r="B292" s="235"/>
      <c r="C292" s="236"/>
      <c r="D292" s="230" t="s">
        <v>136</v>
      </c>
      <c r="E292" s="237" t="s">
        <v>1</v>
      </c>
      <c r="F292" s="238" t="s">
        <v>651</v>
      </c>
      <c r="G292" s="236"/>
      <c r="H292" s="237" t="s">
        <v>1</v>
      </c>
      <c r="I292" s="239"/>
      <c r="J292" s="236"/>
      <c r="K292" s="236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136</v>
      </c>
      <c r="AU292" s="244" t="s">
        <v>85</v>
      </c>
      <c r="AV292" s="13" t="s">
        <v>83</v>
      </c>
      <c r="AW292" s="13" t="s">
        <v>31</v>
      </c>
      <c r="AX292" s="13" t="s">
        <v>75</v>
      </c>
      <c r="AY292" s="244" t="s">
        <v>125</v>
      </c>
    </row>
    <row r="293" s="14" customFormat="1">
      <c r="A293" s="14"/>
      <c r="B293" s="245"/>
      <c r="C293" s="246"/>
      <c r="D293" s="230" t="s">
        <v>136</v>
      </c>
      <c r="E293" s="247" t="s">
        <v>1</v>
      </c>
      <c r="F293" s="248" t="s">
        <v>407</v>
      </c>
      <c r="G293" s="246"/>
      <c r="H293" s="249">
        <v>30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136</v>
      </c>
      <c r="AU293" s="255" t="s">
        <v>85</v>
      </c>
      <c r="AV293" s="14" t="s">
        <v>85</v>
      </c>
      <c r="AW293" s="14" t="s">
        <v>31</v>
      </c>
      <c r="AX293" s="14" t="s">
        <v>83</v>
      </c>
      <c r="AY293" s="255" t="s">
        <v>125</v>
      </c>
    </row>
    <row r="294" s="2" customFormat="1" ht="24.15" customHeight="1">
      <c r="A294" s="38"/>
      <c r="B294" s="39"/>
      <c r="C294" s="267" t="s">
        <v>702</v>
      </c>
      <c r="D294" s="267" t="s">
        <v>171</v>
      </c>
      <c r="E294" s="268" t="s">
        <v>703</v>
      </c>
      <c r="F294" s="269" t="s">
        <v>704</v>
      </c>
      <c r="G294" s="270" t="s">
        <v>181</v>
      </c>
      <c r="H294" s="271">
        <v>30</v>
      </c>
      <c r="I294" s="272"/>
      <c r="J294" s="271">
        <f>ROUND(I294*H294,2)</f>
        <v>0</v>
      </c>
      <c r="K294" s="269" t="s">
        <v>131</v>
      </c>
      <c r="L294" s="273"/>
      <c r="M294" s="274" t="s">
        <v>1</v>
      </c>
      <c r="N294" s="275" t="s">
        <v>40</v>
      </c>
      <c r="O294" s="91"/>
      <c r="P294" s="226">
        <f>O294*H294</f>
        <v>0</v>
      </c>
      <c r="Q294" s="226">
        <v>0.0043099999999999996</v>
      </c>
      <c r="R294" s="226">
        <f>Q294*H294</f>
        <v>0.1293</v>
      </c>
      <c r="S294" s="226">
        <v>0</v>
      </c>
      <c r="T294" s="227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8" t="s">
        <v>174</v>
      </c>
      <c r="AT294" s="228" t="s">
        <v>171</v>
      </c>
      <c r="AU294" s="228" t="s">
        <v>85</v>
      </c>
      <c r="AY294" s="17" t="s">
        <v>125</v>
      </c>
      <c r="BE294" s="229">
        <f>IF(N294="základní",J294,0)</f>
        <v>0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17" t="s">
        <v>83</v>
      </c>
      <c r="BK294" s="229">
        <f>ROUND(I294*H294,2)</f>
        <v>0</v>
      </c>
      <c r="BL294" s="17" t="s">
        <v>132</v>
      </c>
      <c r="BM294" s="228" t="s">
        <v>705</v>
      </c>
    </row>
    <row r="295" s="2" customFormat="1" ht="24.15" customHeight="1">
      <c r="A295" s="38"/>
      <c r="B295" s="39"/>
      <c r="C295" s="218" t="s">
        <v>706</v>
      </c>
      <c r="D295" s="218" t="s">
        <v>127</v>
      </c>
      <c r="E295" s="219" t="s">
        <v>707</v>
      </c>
      <c r="F295" s="220" t="s">
        <v>708</v>
      </c>
      <c r="G295" s="221" t="s">
        <v>181</v>
      </c>
      <c r="H295" s="222">
        <v>30</v>
      </c>
      <c r="I295" s="223"/>
      <c r="J295" s="222">
        <f>ROUND(I295*H295,2)</f>
        <v>0</v>
      </c>
      <c r="K295" s="220" t="s">
        <v>131</v>
      </c>
      <c r="L295" s="44"/>
      <c r="M295" s="224" t="s">
        <v>1</v>
      </c>
      <c r="N295" s="225" t="s">
        <v>40</v>
      </c>
      <c r="O295" s="91"/>
      <c r="P295" s="226">
        <f>O295*H295</f>
        <v>0</v>
      </c>
      <c r="Q295" s="226">
        <v>0.00012999999999999999</v>
      </c>
      <c r="R295" s="226">
        <f>Q295*H295</f>
        <v>0.0038999999999999998</v>
      </c>
      <c r="S295" s="226">
        <v>0</v>
      </c>
      <c r="T295" s="227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8" t="s">
        <v>132</v>
      </c>
      <c r="AT295" s="228" t="s">
        <v>127</v>
      </c>
      <c r="AU295" s="228" t="s">
        <v>85</v>
      </c>
      <c r="AY295" s="17" t="s">
        <v>125</v>
      </c>
      <c r="BE295" s="229">
        <f>IF(N295="základní",J295,0)</f>
        <v>0</v>
      </c>
      <c r="BF295" s="229">
        <f>IF(N295="snížená",J295,0)</f>
        <v>0</v>
      </c>
      <c r="BG295" s="229">
        <f>IF(N295="zákl. přenesená",J295,0)</f>
        <v>0</v>
      </c>
      <c r="BH295" s="229">
        <f>IF(N295="sníž. přenesená",J295,0)</f>
        <v>0</v>
      </c>
      <c r="BI295" s="229">
        <f>IF(N295="nulová",J295,0)</f>
        <v>0</v>
      </c>
      <c r="BJ295" s="17" t="s">
        <v>83</v>
      </c>
      <c r="BK295" s="229">
        <f>ROUND(I295*H295,2)</f>
        <v>0</v>
      </c>
      <c r="BL295" s="17" t="s">
        <v>132</v>
      </c>
      <c r="BM295" s="228" t="s">
        <v>709</v>
      </c>
    </row>
    <row r="296" s="14" customFormat="1">
      <c r="A296" s="14"/>
      <c r="B296" s="245"/>
      <c r="C296" s="246"/>
      <c r="D296" s="230" t="s">
        <v>136</v>
      </c>
      <c r="E296" s="247" t="s">
        <v>1</v>
      </c>
      <c r="F296" s="248" t="s">
        <v>407</v>
      </c>
      <c r="G296" s="246"/>
      <c r="H296" s="249">
        <v>30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136</v>
      </c>
      <c r="AU296" s="255" t="s">
        <v>85</v>
      </c>
      <c r="AV296" s="14" t="s">
        <v>85</v>
      </c>
      <c r="AW296" s="14" t="s">
        <v>31</v>
      </c>
      <c r="AX296" s="14" t="s">
        <v>83</v>
      </c>
      <c r="AY296" s="255" t="s">
        <v>125</v>
      </c>
    </row>
    <row r="297" s="2" customFormat="1" ht="24.15" customHeight="1">
      <c r="A297" s="38"/>
      <c r="B297" s="39"/>
      <c r="C297" s="218" t="s">
        <v>710</v>
      </c>
      <c r="D297" s="218" t="s">
        <v>127</v>
      </c>
      <c r="E297" s="219" t="s">
        <v>711</v>
      </c>
      <c r="F297" s="220" t="s">
        <v>712</v>
      </c>
      <c r="G297" s="221" t="s">
        <v>171</v>
      </c>
      <c r="H297" s="222">
        <v>30</v>
      </c>
      <c r="I297" s="223"/>
      <c r="J297" s="222">
        <f>ROUND(I297*H297,2)</f>
        <v>0</v>
      </c>
      <c r="K297" s="220" t="s">
        <v>1</v>
      </c>
      <c r="L297" s="44"/>
      <c r="M297" s="224" t="s">
        <v>1</v>
      </c>
      <c r="N297" s="225" t="s">
        <v>40</v>
      </c>
      <c r="O297" s="91"/>
      <c r="P297" s="226">
        <f>O297*H297</f>
        <v>0</v>
      </c>
      <c r="Q297" s="226">
        <v>0</v>
      </c>
      <c r="R297" s="226">
        <f>Q297*H297</f>
        <v>0</v>
      </c>
      <c r="S297" s="226">
        <v>0</v>
      </c>
      <c r="T297" s="227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8" t="s">
        <v>132</v>
      </c>
      <c r="AT297" s="228" t="s">
        <v>127</v>
      </c>
      <c r="AU297" s="228" t="s">
        <v>85</v>
      </c>
      <c r="AY297" s="17" t="s">
        <v>125</v>
      </c>
      <c r="BE297" s="229">
        <f>IF(N297="základní",J297,0)</f>
        <v>0</v>
      </c>
      <c r="BF297" s="229">
        <f>IF(N297="snížená",J297,0)</f>
        <v>0</v>
      </c>
      <c r="BG297" s="229">
        <f>IF(N297="zákl. přenesená",J297,0)</f>
        <v>0</v>
      </c>
      <c r="BH297" s="229">
        <f>IF(N297="sníž. přenesená",J297,0)</f>
        <v>0</v>
      </c>
      <c r="BI297" s="229">
        <f>IF(N297="nulová",J297,0)</f>
        <v>0</v>
      </c>
      <c r="BJ297" s="17" t="s">
        <v>83</v>
      </c>
      <c r="BK297" s="229">
        <f>ROUND(I297*H297,2)</f>
        <v>0</v>
      </c>
      <c r="BL297" s="17" t="s">
        <v>132</v>
      </c>
      <c r="BM297" s="228" t="s">
        <v>713</v>
      </c>
    </row>
    <row r="298" s="2" customFormat="1" ht="33" customHeight="1">
      <c r="A298" s="38"/>
      <c r="B298" s="39"/>
      <c r="C298" s="218" t="s">
        <v>203</v>
      </c>
      <c r="D298" s="218" t="s">
        <v>127</v>
      </c>
      <c r="E298" s="219" t="s">
        <v>714</v>
      </c>
      <c r="F298" s="220" t="s">
        <v>715</v>
      </c>
      <c r="G298" s="221" t="s">
        <v>130</v>
      </c>
      <c r="H298" s="222">
        <v>0.79000000000000004</v>
      </c>
      <c r="I298" s="223"/>
      <c r="J298" s="222">
        <f>ROUND(I298*H298,2)</f>
        <v>0</v>
      </c>
      <c r="K298" s="220" t="s">
        <v>131</v>
      </c>
      <c r="L298" s="44"/>
      <c r="M298" s="224" t="s">
        <v>1</v>
      </c>
      <c r="N298" s="225" t="s">
        <v>40</v>
      </c>
      <c r="O298" s="91"/>
      <c r="P298" s="226">
        <f>O298*H298</f>
        <v>0</v>
      </c>
      <c r="Q298" s="226">
        <v>0</v>
      </c>
      <c r="R298" s="226">
        <f>Q298*H298</f>
        <v>0</v>
      </c>
      <c r="S298" s="226">
        <v>0</v>
      </c>
      <c r="T298" s="227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8" t="s">
        <v>132</v>
      </c>
      <c r="AT298" s="228" t="s">
        <v>127</v>
      </c>
      <c r="AU298" s="228" t="s">
        <v>85</v>
      </c>
      <c r="AY298" s="17" t="s">
        <v>125</v>
      </c>
      <c r="BE298" s="229">
        <f>IF(N298="základní",J298,0)</f>
        <v>0</v>
      </c>
      <c r="BF298" s="229">
        <f>IF(N298="snížená",J298,0)</f>
        <v>0</v>
      </c>
      <c r="BG298" s="229">
        <f>IF(N298="zákl. přenesená",J298,0)</f>
        <v>0</v>
      </c>
      <c r="BH298" s="229">
        <f>IF(N298="sníž. přenesená",J298,0)</f>
        <v>0</v>
      </c>
      <c r="BI298" s="229">
        <f>IF(N298="nulová",J298,0)</f>
        <v>0</v>
      </c>
      <c r="BJ298" s="17" t="s">
        <v>83</v>
      </c>
      <c r="BK298" s="229">
        <f>ROUND(I298*H298,2)</f>
        <v>0</v>
      </c>
      <c r="BL298" s="17" t="s">
        <v>132</v>
      </c>
      <c r="BM298" s="228" t="s">
        <v>716</v>
      </c>
    </row>
    <row r="299" s="13" customFormat="1">
      <c r="A299" s="13"/>
      <c r="B299" s="235"/>
      <c r="C299" s="236"/>
      <c r="D299" s="230" t="s">
        <v>136</v>
      </c>
      <c r="E299" s="237" t="s">
        <v>1</v>
      </c>
      <c r="F299" s="238" t="s">
        <v>717</v>
      </c>
      <c r="G299" s="236"/>
      <c r="H299" s="237" t="s">
        <v>1</v>
      </c>
      <c r="I299" s="239"/>
      <c r="J299" s="236"/>
      <c r="K299" s="236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136</v>
      </c>
      <c r="AU299" s="244" t="s">
        <v>85</v>
      </c>
      <c r="AV299" s="13" t="s">
        <v>83</v>
      </c>
      <c r="AW299" s="13" t="s">
        <v>31</v>
      </c>
      <c r="AX299" s="13" t="s">
        <v>75</v>
      </c>
      <c r="AY299" s="244" t="s">
        <v>125</v>
      </c>
    </row>
    <row r="300" s="14" customFormat="1">
      <c r="A300" s="14"/>
      <c r="B300" s="245"/>
      <c r="C300" s="246"/>
      <c r="D300" s="230" t="s">
        <v>136</v>
      </c>
      <c r="E300" s="247" t="s">
        <v>1</v>
      </c>
      <c r="F300" s="248" t="s">
        <v>718</v>
      </c>
      <c r="G300" s="246"/>
      <c r="H300" s="249">
        <v>0.79000000000000004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136</v>
      </c>
      <c r="AU300" s="255" t="s">
        <v>85</v>
      </c>
      <c r="AV300" s="14" t="s">
        <v>85</v>
      </c>
      <c r="AW300" s="14" t="s">
        <v>31</v>
      </c>
      <c r="AX300" s="14" t="s">
        <v>83</v>
      </c>
      <c r="AY300" s="255" t="s">
        <v>125</v>
      </c>
    </row>
    <row r="301" s="2" customFormat="1" ht="33" customHeight="1">
      <c r="A301" s="38"/>
      <c r="B301" s="39"/>
      <c r="C301" s="218" t="s">
        <v>358</v>
      </c>
      <c r="D301" s="218" t="s">
        <v>127</v>
      </c>
      <c r="E301" s="219" t="s">
        <v>719</v>
      </c>
      <c r="F301" s="220" t="s">
        <v>720</v>
      </c>
      <c r="G301" s="221" t="s">
        <v>189</v>
      </c>
      <c r="H301" s="222">
        <v>2.7599999999999998</v>
      </c>
      <c r="I301" s="223"/>
      <c r="J301" s="222">
        <f>ROUND(I301*H301,2)</f>
        <v>0</v>
      </c>
      <c r="K301" s="220" t="s">
        <v>131</v>
      </c>
      <c r="L301" s="44"/>
      <c r="M301" s="224" t="s">
        <v>1</v>
      </c>
      <c r="N301" s="225" t="s">
        <v>40</v>
      </c>
      <c r="O301" s="91"/>
      <c r="P301" s="226">
        <f>O301*H301</f>
        <v>0</v>
      </c>
      <c r="Q301" s="226">
        <v>0.0078799999999999999</v>
      </c>
      <c r="R301" s="226">
        <f>Q301*H301</f>
        <v>0.021748799999999999</v>
      </c>
      <c r="S301" s="226">
        <v>0</v>
      </c>
      <c r="T301" s="227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8" t="s">
        <v>132</v>
      </c>
      <c r="AT301" s="228" t="s">
        <v>127</v>
      </c>
      <c r="AU301" s="228" t="s">
        <v>85</v>
      </c>
      <c r="AY301" s="17" t="s">
        <v>125</v>
      </c>
      <c r="BE301" s="229">
        <f>IF(N301="základní",J301,0)</f>
        <v>0</v>
      </c>
      <c r="BF301" s="229">
        <f>IF(N301="snížená",J301,0)</f>
        <v>0</v>
      </c>
      <c r="BG301" s="229">
        <f>IF(N301="zákl. přenesená",J301,0)</f>
        <v>0</v>
      </c>
      <c r="BH301" s="229">
        <f>IF(N301="sníž. přenesená",J301,0)</f>
        <v>0</v>
      </c>
      <c r="BI301" s="229">
        <f>IF(N301="nulová",J301,0)</f>
        <v>0</v>
      </c>
      <c r="BJ301" s="17" t="s">
        <v>83</v>
      </c>
      <c r="BK301" s="229">
        <f>ROUND(I301*H301,2)</f>
        <v>0</v>
      </c>
      <c r="BL301" s="17" t="s">
        <v>132</v>
      </c>
      <c r="BM301" s="228" t="s">
        <v>721</v>
      </c>
    </row>
    <row r="302" s="14" customFormat="1">
      <c r="A302" s="14"/>
      <c r="B302" s="245"/>
      <c r="C302" s="246"/>
      <c r="D302" s="230" t="s">
        <v>136</v>
      </c>
      <c r="E302" s="247" t="s">
        <v>1</v>
      </c>
      <c r="F302" s="248" t="s">
        <v>722</v>
      </c>
      <c r="G302" s="246"/>
      <c r="H302" s="249">
        <v>2.7599999999999998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136</v>
      </c>
      <c r="AU302" s="255" t="s">
        <v>85</v>
      </c>
      <c r="AV302" s="14" t="s">
        <v>85</v>
      </c>
      <c r="AW302" s="14" t="s">
        <v>31</v>
      </c>
      <c r="AX302" s="14" t="s">
        <v>83</v>
      </c>
      <c r="AY302" s="255" t="s">
        <v>125</v>
      </c>
    </row>
    <row r="303" s="2" customFormat="1" ht="37.8" customHeight="1">
      <c r="A303" s="38"/>
      <c r="B303" s="39"/>
      <c r="C303" s="218" t="s">
        <v>723</v>
      </c>
      <c r="D303" s="218" t="s">
        <v>127</v>
      </c>
      <c r="E303" s="219" t="s">
        <v>724</v>
      </c>
      <c r="F303" s="220" t="s">
        <v>725</v>
      </c>
      <c r="G303" s="221" t="s">
        <v>189</v>
      </c>
      <c r="H303" s="222">
        <v>2.7599999999999998</v>
      </c>
      <c r="I303" s="223"/>
      <c r="J303" s="222">
        <f>ROUND(I303*H303,2)</f>
        <v>0</v>
      </c>
      <c r="K303" s="220" t="s">
        <v>131</v>
      </c>
      <c r="L303" s="44"/>
      <c r="M303" s="224" t="s">
        <v>1</v>
      </c>
      <c r="N303" s="225" t="s">
        <v>40</v>
      </c>
      <c r="O303" s="91"/>
      <c r="P303" s="226">
        <f>O303*H303</f>
        <v>0</v>
      </c>
      <c r="Q303" s="226">
        <v>0</v>
      </c>
      <c r="R303" s="226">
        <f>Q303*H303</f>
        <v>0</v>
      </c>
      <c r="S303" s="226">
        <v>0</v>
      </c>
      <c r="T303" s="227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8" t="s">
        <v>132</v>
      </c>
      <c r="AT303" s="228" t="s">
        <v>127</v>
      </c>
      <c r="AU303" s="228" t="s">
        <v>85</v>
      </c>
      <c r="AY303" s="17" t="s">
        <v>125</v>
      </c>
      <c r="BE303" s="229">
        <f>IF(N303="základní",J303,0)</f>
        <v>0</v>
      </c>
      <c r="BF303" s="229">
        <f>IF(N303="snížená",J303,0)</f>
        <v>0</v>
      </c>
      <c r="BG303" s="229">
        <f>IF(N303="zákl. přenesená",J303,0)</f>
        <v>0</v>
      </c>
      <c r="BH303" s="229">
        <f>IF(N303="sníž. přenesená",J303,0)</f>
        <v>0</v>
      </c>
      <c r="BI303" s="229">
        <f>IF(N303="nulová",J303,0)</f>
        <v>0</v>
      </c>
      <c r="BJ303" s="17" t="s">
        <v>83</v>
      </c>
      <c r="BK303" s="229">
        <f>ROUND(I303*H303,2)</f>
        <v>0</v>
      </c>
      <c r="BL303" s="17" t="s">
        <v>132</v>
      </c>
      <c r="BM303" s="228" t="s">
        <v>726</v>
      </c>
    </row>
    <row r="304" s="2" customFormat="1" ht="24.15" customHeight="1">
      <c r="A304" s="38"/>
      <c r="B304" s="39"/>
      <c r="C304" s="218" t="s">
        <v>727</v>
      </c>
      <c r="D304" s="218" t="s">
        <v>127</v>
      </c>
      <c r="E304" s="219" t="s">
        <v>728</v>
      </c>
      <c r="F304" s="220" t="s">
        <v>729</v>
      </c>
      <c r="G304" s="221" t="s">
        <v>201</v>
      </c>
      <c r="H304" s="222">
        <v>4</v>
      </c>
      <c r="I304" s="223"/>
      <c r="J304" s="222">
        <f>ROUND(I304*H304,2)</f>
        <v>0</v>
      </c>
      <c r="K304" s="220" t="s">
        <v>131</v>
      </c>
      <c r="L304" s="44"/>
      <c r="M304" s="224" t="s">
        <v>1</v>
      </c>
      <c r="N304" s="225" t="s">
        <v>40</v>
      </c>
      <c r="O304" s="91"/>
      <c r="P304" s="226">
        <f>O304*H304</f>
        <v>0</v>
      </c>
      <c r="Q304" s="226">
        <v>0.12422</v>
      </c>
      <c r="R304" s="226">
        <f>Q304*H304</f>
        <v>0.49687999999999999</v>
      </c>
      <c r="S304" s="226">
        <v>0</v>
      </c>
      <c r="T304" s="227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8" t="s">
        <v>132</v>
      </c>
      <c r="AT304" s="228" t="s">
        <v>127</v>
      </c>
      <c r="AU304" s="228" t="s">
        <v>85</v>
      </c>
      <c r="AY304" s="17" t="s">
        <v>125</v>
      </c>
      <c r="BE304" s="229">
        <f>IF(N304="základní",J304,0)</f>
        <v>0</v>
      </c>
      <c r="BF304" s="229">
        <f>IF(N304="snížená",J304,0)</f>
        <v>0</v>
      </c>
      <c r="BG304" s="229">
        <f>IF(N304="zákl. přenesená",J304,0)</f>
        <v>0</v>
      </c>
      <c r="BH304" s="229">
        <f>IF(N304="sníž. přenesená",J304,0)</f>
        <v>0</v>
      </c>
      <c r="BI304" s="229">
        <f>IF(N304="nulová",J304,0)</f>
        <v>0</v>
      </c>
      <c r="BJ304" s="17" t="s">
        <v>83</v>
      </c>
      <c r="BK304" s="229">
        <f>ROUND(I304*H304,2)</f>
        <v>0</v>
      </c>
      <c r="BL304" s="17" t="s">
        <v>132</v>
      </c>
      <c r="BM304" s="228" t="s">
        <v>730</v>
      </c>
    </row>
    <row r="305" s="2" customFormat="1" ht="24.15" customHeight="1">
      <c r="A305" s="38"/>
      <c r="B305" s="39"/>
      <c r="C305" s="267" t="s">
        <v>731</v>
      </c>
      <c r="D305" s="267" t="s">
        <v>171</v>
      </c>
      <c r="E305" s="268" t="s">
        <v>732</v>
      </c>
      <c r="F305" s="269" t="s">
        <v>733</v>
      </c>
      <c r="G305" s="270" t="s">
        <v>201</v>
      </c>
      <c r="H305" s="271">
        <v>4</v>
      </c>
      <c r="I305" s="272"/>
      <c r="J305" s="271">
        <f>ROUND(I305*H305,2)</f>
        <v>0</v>
      </c>
      <c r="K305" s="269" t="s">
        <v>131</v>
      </c>
      <c r="L305" s="273"/>
      <c r="M305" s="274" t="s">
        <v>1</v>
      </c>
      <c r="N305" s="275" t="s">
        <v>40</v>
      </c>
      <c r="O305" s="91"/>
      <c r="P305" s="226">
        <f>O305*H305</f>
        <v>0</v>
      </c>
      <c r="Q305" s="226">
        <v>0.071999999999999995</v>
      </c>
      <c r="R305" s="226">
        <f>Q305*H305</f>
        <v>0.28799999999999998</v>
      </c>
      <c r="S305" s="226">
        <v>0</v>
      </c>
      <c r="T305" s="227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8" t="s">
        <v>174</v>
      </c>
      <c r="AT305" s="228" t="s">
        <v>171</v>
      </c>
      <c r="AU305" s="228" t="s">
        <v>85</v>
      </c>
      <c r="AY305" s="17" t="s">
        <v>125</v>
      </c>
      <c r="BE305" s="229">
        <f>IF(N305="základní",J305,0)</f>
        <v>0</v>
      </c>
      <c r="BF305" s="229">
        <f>IF(N305="snížená",J305,0)</f>
        <v>0</v>
      </c>
      <c r="BG305" s="229">
        <f>IF(N305="zákl. přenesená",J305,0)</f>
        <v>0</v>
      </c>
      <c r="BH305" s="229">
        <f>IF(N305="sníž. přenesená",J305,0)</f>
        <v>0</v>
      </c>
      <c r="BI305" s="229">
        <f>IF(N305="nulová",J305,0)</f>
        <v>0</v>
      </c>
      <c r="BJ305" s="17" t="s">
        <v>83</v>
      </c>
      <c r="BK305" s="229">
        <f>ROUND(I305*H305,2)</f>
        <v>0</v>
      </c>
      <c r="BL305" s="17" t="s">
        <v>132</v>
      </c>
      <c r="BM305" s="228" t="s">
        <v>734</v>
      </c>
    </row>
    <row r="306" s="2" customFormat="1">
      <c r="A306" s="38"/>
      <c r="B306" s="39"/>
      <c r="C306" s="40"/>
      <c r="D306" s="230" t="s">
        <v>134</v>
      </c>
      <c r="E306" s="40"/>
      <c r="F306" s="231" t="s">
        <v>735</v>
      </c>
      <c r="G306" s="40"/>
      <c r="H306" s="40"/>
      <c r="I306" s="232"/>
      <c r="J306" s="40"/>
      <c r="K306" s="40"/>
      <c r="L306" s="44"/>
      <c r="M306" s="233"/>
      <c r="N306" s="234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134</v>
      </c>
      <c r="AU306" s="17" t="s">
        <v>85</v>
      </c>
    </row>
    <row r="307" s="2" customFormat="1" ht="24.15" customHeight="1">
      <c r="A307" s="38"/>
      <c r="B307" s="39"/>
      <c r="C307" s="218" t="s">
        <v>736</v>
      </c>
      <c r="D307" s="218" t="s">
        <v>127</v>
      </c>
      <c r="E307" s="219" t="s">
        <v>737</v>
      </c>
      <c r="F307" s="220" t="s">
        <v>738</v>
      </c>
      <c r="G307" s="221" t="s">
        <v>201</v>
      </c>
      <c r="H307" s="222">
        <v>4</v>
      </c>
      <c r="I307" s="223"/>
      <c r="J307" s="222">
        <f>ROUND(I307*H307,2)</f>
        <v>0</v>
      </c>
      <c r="K307" s="220" t="s">
        <v>131</v>
      </c>
      <c r="L307" s="44"/>
      <c r="M307" s="224" t="s">
        <v>1</v>
      </c>
      <c r="N307" s="225" t="s">
        <v>40</v>
      </c>
      <c r="O307" s="91"/>
      <c r="P307" s="226">
        <f>O307*H307</f>
        <v>0</v>
      </c>
      <c r="Q307" s="226">
        <v>0.02972</v>
      </c>
      <c r="R307" s="226">
        <f>Q307*H307</f>
        <v>0.11888</v>
      </c>
      <c r="S307" s="226">
        <v>0</v>
      </c>
      <c r="T307" s="227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8" t="s">
        <v>132</v>
      </c>
      <c r="AT307" s="228" t="s">
        <v>127</v>
      </c>
      <c r="AU307" s="228" t="s">
        <v>85</v>
      </c>
      <c r="AY307" s="17" t="s">
        <v>125</v>
      </c>
      <c r="BE307" s="229">
        <f>IF(N307="základní",J307,0)</f>
        <v>0</v>
      </c>
      <c r="BF307" s="229">
        <f>IF(N307="snížená",J307,0)</f>
        <v>0</v>
      </c>
      <c r="BG307" s="229">
        <f>IF(N307="zákl. přenesená",J307,0)</f>
        <v>0</v>
      </c>
      <c r="BH307" s="229">
        <f>IF(N307="sníž. přenesená",J307,0)</f>
        <v>0</v>
      </c>
      <c r="BI307" s="229">
        <f>IF(N307="nulová",J307,0)</f>
        <v>0</v>
      </c>
      <c r="BJ307" s="17" t="s">
        <v>83</v>
      </c>
      <c r="BK307" s="229">
        <f>ROUND(I307*H307,2)</f>
        <v>0</v>
      </c>
      <c r="BL307" s="17" t="s">
        <v>132</v>
      </c>
      <c r="BM307" s="228" t="s">
        <v>739</v>
      </c>
    </row>
    <row r="308" s="2" customFormat="1" ht="24.15" customHeight="1">
      <c r="A308" s="38"/>
      <c r="B308" s="39"/>
      <c r="C308" s="267" t="s">
        <v>740</v>
      </c>
      <c r="D308" s="267" t="s">
        <v>171</v>
      </c>
      <c r="E308" s="268" t="s">
        <v>741</v>
      </c>
      <c r="F308" s="269" t="s">
        <v>742</v>
      </c>
      <c r="G308" s="270" t="s">
        <v>201</v>
      </c>
      <c r="H308" s="271">
        <v>4</v>
      </c>
      <c r="I308" s="272"/>
      <c r="J308" s="271">
        <f>ROUND(I308*H308,2)</f>
        <v>0</v>
      </c>
      <c r="K308" s="269" t="s">
        <v>131</v>
      </c>
      <c r="L308" s="273"/>
      <c r="M308" s="274" t="s">
        <v>1</v>
      </c>
      <c r="N308" s="275" t="s">
        <v>40</v>
      </c>
      <c r="O308" s="91"/>
      <c r="P308" s="226">
        <f>O308*H308</f>
        <v>0</v>
      </c>
      <c r="Q308" s="226">
        <v>0.080000000000000002</v>
      </c>
      <c r="R308" s="226">
        <f>Q308*H308</f>
        <v>0.32000000000000001</v>
      </c>
      <c r="S308" s="226">
        <v>0</v>
      </c>
      <c r="T308" s="227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8" t="s">
        <v>174</v>
      </c>
      <c r="AT308" s="228" t="s">
        <v>171</v>
      </c>
      <c r="AU308" s="228" t="s">
        <v>85</v>
      </c>
      <c r="AY308" s="17" t="s">
        <v>125</v>
      </c>
      <c r="BE308" s="229">
        <f>IF(N308="základní",J308,0)</f>
        <v>0</v>
      </c>
      <c r="BF308" s="229">
        <f>IF(N308="snížená",J308,0)</f>
        <v>0</v>
      </c>
      <c r="BG308" s="229">
        <f>IF(N308="zákl. přenesená",J308,0)</f>
        <v>0</v>
      </c>
      <c r="BH308" s="229">
        <f>IF(N308="sníž. přenesená",J308,0)</f>
        <v>0</v>
      </c>
      <c r="BI308" s="229">
        <f>IF(N308="nulová",J308,0)</f>
        <v>0</v>
      </c>
      <c r="BJ308" s="17" t="s">
        <v>83</v>
      </c>
      <c r="BK308" s="229">
        <f>ROUND(I308*H308,2)</f>
        <v>0</v>
      </c>
      <c r="BL308" s="17" t="s">
        <v>132</v>
      </c>
      <c r="BM308" s="228" t="s">
        <v>743</v>
      </c>
    </row>
    <row r="309" s="2" customFormat="1" ht="24.15" customHeight="1">
      <c r="A309" s="38"/>
      <c r="B309" s="39"/>
      <c r="C309" s="218" t="s">
        <v>744</v>
      </c>
      <c r="D309" s="218" t="s">
        <v>127</v>
      </c>
      <c r="E309" s="219" t="s">
        <v>745</v>
      </c>
      <c r="F309" s="220" t="s">
        <v>746</v>
      </c>
      <c r="G309" s="221" t="s">
        <v>201</v>
      </c>
      <c r="H309" s="222">
        <v>4</v>
      </c>
      <c r="I309" s="223"/>
      <c r="J309" s="222">
        <f>ROUND(I309*H309,2)</f>
        <v>0</v>
      </c>
      <c r="K309" s="220" t="s">
        <v>131</v>
      </c>
      <c r="L309" s="44"/>
      <c r="M309" s="224" t="s">
        <v>1</v>
      </c>
      <c r="N309" s="225" t="s">
        <v>40</v>
      </c>
      <c r="O309" s="91"/>
      <c r="P309" s="226">
        <f>O309*H309</f>
        <v>0</v>
      </c>
      <c r="Q309" s="226">
        <v>0.02972</v>
      </c>
      <c r="R309" s="226">
        <f>Q309*H309</f>
        <v>0.11888</v>
      </c>
      <c r="S309" s="226">
        <v>0</v>
      </c>
      <c r="T309" s="227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8" t="s">
        <v>132</v>
      </c>
      <c r="AT309" s="228" t="s">
        <v>127</v>
      </c>
      <c r="AU309" s="228" t="s">
        <v>85</v>
      </c>
      <c r="AY309" s="17" t="s">
        <v>125</v>
      </c>
      <c r="BE309" s="229">
        <f>IF(N309="základní",J309,0)</f>
        <v>0</v>
      </c>
      <c r="BF309" s="229">
        <f>IF(N309="snížená",J309,0)</f>
        <v>0</v>
      </c>
      <c r="BG309" s="229">
        <f>IF(N309="zákl. přenesená",J309,0)</f>
        <v>0</v>
      </c>
      <c r="BH309" s="229">
        <f>IF(N309="sníž. přenesená",J309,0)</f>
        <v>0</v>
      </c>
      <c r="BI309" s="229">
        <f>IF(N309="nulová",J309,0)</f>
        <v>0</v>
      </c>
      <c r="BJ309" s="17" t="s">
        <v>83</v>
      </c>
      <c r="BK309" s="229">
        <f>ROUND(I309*H309,2)</f>
        <v>0</v>
      </c>
      <c r="BL309" s="17" t="s">
        <v>132</v>
      </c>
      <c r="BM309" s="228" t="s">
        <v>747</v>
      </c>
    </row>
    <row r="310" s="2" customFormat="1" ht="24.15" customHeight="1">
      <c r="A310" s="38"/>
      <c r="B310" s="39"/>
      <c r="C310" s="267" t="s">
        <v>532</v>
      </c>
      <c r="D310" s="267" t="s">
        <v>171</v>
      </c>
      <c r="E310" s="268" t="s">
        <v>748</v>
      </c>
      <c r="F310" s="269" t="s">
        <v>749</v>
      </c>
      <c r="G310" s="270" t="s">
        <v>201</v>
      </c>
      <c r="H310" s="271">
        <v>4</v>
      </c>
      <c r="I310" s="272"/>
      <c r="J310" s="271">
        <f>ROUND(I310*H310,2)</f>
        <v>0</v>
      </c>
      <c r="K310" s="269" t="s">
        <v>131</v>
      </c>
      <c r="L310" s="273"/>
      <c r="M310" s="274" t="s">
        <v>1</v>
      </c>
      <c r="N310" s="275" t="s">
        <v>40</v>
      </c>
      <c r="O310" s="91"/>
      <c r="P310" s="226">
        <f>O310*H310</f>
        <v>0</v>
      </c>
      <c r="Q310" s="226">
        <v>0.040000000000000001</v>
      </c>
      <c r="R310" s="226">
        <f>Q310*H310</f>
        <v>0.16</v>
      </c>
      <c r="S310" s="226">
        <v>0</v>
      </c>
      <c r="T310" s="227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8" t="s">
        <v>174</v>
      </c>
      <c r="AT310" s="228" t="s">
        <v>171</v>
      </c>
      <c r="AU310" s="228" t="s">
        <v>85</v>
      </c>
      <c r="AY310" s="17" t="s">
        <v>125</v>
      </c>
      <c r="BE310" s="229">
        <f>IF(N310="základní",J310,0)</f>
        <v>0</v>
      </c>
      <c r="BF310" s="229">
        <f>IF(N310="snížená",J310,0)</f>
        <v>0</v>
      </c>
      <c r="BG310" s="229">
        <f>IF(N310="zákl. přenesená",J310,0)</f>
        <v>0</v>
      </c>
      <c r="BH310" s="229">
        <f>IF(N310="sníž. přenesená",J310,0)</f>
        <v>0</v>
      </c>
      <c r="BI310" s="229">
        <f>IF(N310="nulová",J310,0)</f>
        <v>0</v>
      </c>
      <c r="BJ310" s="17" t="s">
        <v>83</v>
      </c>
      <c r="BK310" s="229">
        <f>ROUND(I310*H310,2)</f>
        <v>0</v>
      </c>
      <c r="BL310" s="17" t="s">
        <v>132</v>
      </c>
      <c r="BM310" s="228" t="s">
        <v>750</v>
      </c>
    </row>
    <row r="311" s="2" customFormat="1">
      <c r="A311" s="38"/>
      <c r="B311" s="39"/>
      <c r="C311" s="40"/>
      <c r="D311" s="230" t="s">
        <v>134</v>
      </c>
      <c r="E311" s="40"/>
      <c r="F311" s="231" t="s">
        <v>751</v>
      </c>
      <c r="G311" s="40"/>
      <c r="H311" s="40"/>
      <c r="I311" s="232"/>
      <c r="J311" s="40"/>
      <c r="K311" s="40"/>
      <c r="L311" s="44"/>
      <c r="M311" s="233"/>
      <c r="N311" s="234"/>
      <c r="O311" s="91"/>
      <c r="P311" s="91"/>
      <c r="Q311" s="91"/>
      <c r="R311" s="91"/>
      <c r="S311" s="91"/>
      <c r="T311" s="92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134</v>
      </c>
      <c r="AU311" s="17" t="s">
        <v>85</v>
      </c>
    </row>
    <row r="312" s="2" customFormat="1" ht="24.15" customHeight="1">
      <c r="A312" s="38"/>
      <c r="B312" s="39"/>
      <c r="C312" s="218" t="s">
        <v>752</v>
      </c>
      <c r="D312" s="218" t="s">
        <v>127</v>
      </c>
      <c r="E312" s="219" t="s">
        <v>753</v>
      </c>
      <c r="F312" s="220" t="s">
        <v>754</v>
      </c>
      <c r="G312" s="221" t="s">
        <v>201</v>
      </c>
      <c r="H312" s="222">
        <v>4</v>
      </c>
      <c r="I312" s="223"/>
      <c r="J312" s="222">
        <f>ROUND(I312*H312,2)</f>
        <v>0</v>
      </c>
      <c r="K312" s="220" t="s">
        <v>131</v>
      </c>
      <c r="L312" s="44"/>
      <c r="M312" s="224" t="s">
        <v>1</v>
      </c>
      <c r="N312" s="225" t="s">
        <v>40</v>
      </c>
      <c r="O312" s="91"/>
      <c r="P312" s="226">
        <f>O312*H312</f>
        <v>0</v>
      </c>
      <c r="Q312" s="226">
        <v>0.02972</v>
      </c>
      <c r="R312" s="226">
        <f>Q312*H312</f>
        <v>0.11888</v>
      </c>
      <c r="S312" s="226">
        <v>0</v>
      </c>
      <c r="T312" s="227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8" t="s">
        <v>132</v>
      </c>
      <c r="AT312" s="228" t="s">
        <v>127</v>
      </c>
      <c r="AU312" s="228" t="s">
        <v>85</v>
      </c>
      <c r="AY312" s="17" t="s">
        <v>125</v>
      </c>
      <c r="BE312" s="229">
        <f>IF(N312="základní",J312,0)</f>
        <v>0</v>
      </c>
      <c r="BF312" s="229">
        <f>IF(N312="snížená",J312,0)</f>
        <v>0</v>
      </c>
      <c r="BG312" s="229">
        <f>IF(N312="zákl. přenesená",J312,0)</f>
        <v>0</v>
      </c>
      <c r="BH312" s="229">
        <f>IF(N312="sníž. přenesená",J312,0)</f>
        <v>0</v>
      </c>
      <c r="BI312" s="229">
        <f>IF(N312="nulová",J312,0)</f>
        <v>0</v>
      </c>
      <c r="BJ312" s="17" t="s">
        <v>83</v>
      </c>
      <c r="BK312" s="229">
        <f>ROUND(I312*H312,2)</f>
        <v>0</v>
      </c>
      <c r="BL312" s="17" t="s">
        <v>132</v>
      </c>
      <c r="BM312" s="228" t="s">
        <v>755</v>
      </c>
    </row>
    <row r="313" s="2" customFormat="1" ht="21.75" customHeight="1">
      <c r="A313" s="38"/>
      <c r="B313" s="39"/>
      <c r="C313" s="267" t="s">
        <v>756</v>
      </c>
      <c r="D313" s="267" t="s">
        <v>171</v>
      </c>
      <c r="E313" s="268" t="s">
        <v>757</v>
      </c>
      <c r="F313" s="269" t="s">
        <v>758</v>
      </c>
      <c r="G313" s="270" t="s">
        <v>201</v>
      </c>
      <c r="H313" s="271">
        <v>4</v>
      </c>
      <c r="I313" s="272"/>
      <c r="J313" s="271">
        <f>ROUND(I313*H313,2)</f>
        <v>0</v>
      </c>
      <c r="K313" s="269" t="s">
        <v>131</v>
      </c>
      <c r="L313" s="273"/>
      <c r="M313" s="274" t="s">
        <v>1</v>
      </c>
      <c r="N313" s="275" t="s">
        <v>40</v>
      </c>
      <c r="O313" s="91"/>
      <c r="P313" s="226">
        <f>O313*H313</f>
        <v>0</v>
      </c>
      <c r="Q313" s="226">
        <v>0.040000000000000001</v>
      </c>
      <c r="R313" s="226">
        <f>Q313*H313</f>
        <v>0.16</v>
      </c>
      <c r="S313" s="226">
        <v>0</v>
      </c>
      <c r="T313" s="227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8" t="s">
        <v>174</v>
      </c>
      <c r="AT313" s="228" t="s">
        <v>171</v>
      </c>
      <c r="AU313" s="228" t="s">
        <v>85</v>
      </c>
      <c r="AY313" s="17" t="s">
        <v>125</v>
      </c>
      <c r="BE313" s="229">
        <f>IF(N313="základní",J313,0)</f>
        <v>0</v>
      </c>
      <c r="BF313" s="229">
        <f>IF(N313="snížená",J313,0)</f>
        <v>0</v>
      </c>
      <c r="BG313" s="229">
        <f>IF(N313="zákl. přenesená",J313,0)</f>
        <v>0</v>
      </c>
      <c r="BH313" s="229">
        <f>IF(N313="sníž. přenesená",J313,0)</f>
        <v>0</v>
      </c>
      <c r="BI313" s="229">
        <f>IF(N313="nulová",J313,0)</f>
        <v>0</v>
      </c>
      <c r="BJ313" s="17" t="s">
        <v>83</v>
      </c>
      <c r="BK313" s="229">
        <f>ROUND(I313*H313,2)</f>
        <v>0</v>
      </c>
      <c r="BL313" s="17" t="s">
        <v>132</v>
      </c>
      <c r="BM313" s="228" t="s">
        <v>759</v>
      </c>
    </row>
    <row r="314" s="2" customFormat="1">
      <c r="A314" s="38"/>
      <c r="B314" s="39"/>
      <c r="C314" s="40"/>
      <c r="D314" s="230" t="s">
        <v>134</v>
      </c>
      <c r="E314" s="40"/>
      <c r="F314" s="231" t="s">
        <v>760</v>
      </c>
      <c r="G314" s="40"/>
      <c r="H314" s="40"/>
      <c r="I314" s="232"/>
      <c r="J314" s="40"/>
      <c r="K314" s="40"/>
      <c r="L314" s="44"/>
      <c r="M314" s="233"/>
      <c r="N314" s="234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134</v>
      </c>
      <c r="AU314" s="17" t="s">
        <v>85</v>
      </c>
    </row>
    <row r="315" s="2" customFormat="1" ht="24.15" customHeight="1">
      <c r="A315" s="38"/>
      <c r="B315" s="39"/>
      <c r="C315" s="218" t="s">
        <v>761</v>
      </c>
      <c r="D315" s="218" t="s">
        <v>127</v>
      </c>
      <c r="E315" s="219" t="s">
        <v>762</v>
      </c>
      <c r="F315" s="220" t="s">
        <v>763</v>
      </c>
      <c r="G315" s="221" t="s">
        <v>201</v>
      </c>
      <c r="H315" s="222">
        <v>4</v>
      </c>
      <c r="I315" s="223"/>
      <c r="J315" s="222">
        <f>ROUND(I315*H315,2)</f>
        <v>0</v>
      </c>
      <c r="K315" s="220" t="s">
        <v>131</v>
      </c>
      <c r="L315" s="44"/>
      <c r="M315" s="224" t="s">
        <v>1</v>
      </c>
      <c r="N315" s="225" t="s">
        <v>40</v>
      </c>
      <c r="O315" s="91"/>
      <c r="P315" s="226">
        <f>O315*H315</f>
        <v>0</v>
      </c>
      <c r="Q315" s="226">
        <v>0.087419999999999998</v>
      </c>
      <c r="R315" s="226">
        <f>Q315*H315</f>
        <v>0.34967999999999999</v>
      </c>
      <c r="S315" s="226">
        <v>0</v>
      </c>
      <c r="T315" s="227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8" t="s">
        <v>132</v>
      </c>
      <c r="AT315" s="228" t="s">
        <v>127</v>
      </c>
      <c r="AU315" s="228" t="s">
        <v>85</v>
      </c>
      <c r="AY315" s="17" t="s">
        <v>125</v>
      </c>
      <c r="BE315" s="229">
        <f>IF(N315="základní",J315,0)</f>
        <v>0</v>
      </c>
      <c r="BF315" s="229">
        <f>IF(N315="snížená",J315,0)</f>
        <v>0</v>
      </c>
      <c r="BG315" s="229">
        <f>IF(N315="zákl. přenesená",J315,0)</f>
        <v>0</v>
      </c>
      <c r="BH315" s="229">
        <f>IF(N315="sníž. přenesená",J315,0)</f>
        <v>0</v>
      </c>
      <c r="BI315" s="229">
        <f>IF(N315="nulová",J315,0)</f>
        <v>0</v>
      </c>
      <c r="BJ315" s="17" t="s">
        <v>83</v>
      </c>
      <c r="BK315" s="229">
        <f>ROUND(I315*H315,2)</f>
        <v>0</v>
      </c>
      <c r="BL315" s="17" t="s">
        <v>132</v>
      </c>
      <c r="BM315" s="228" t="s">
        <v>764</v>
      </c>
    </row>
    <row r="316" s="2" customFormat="1" ht="24.15" customHeight="1">
      <c r="A316" s="38"/>
      <c r="B316" s="39"/>
      <c r="C316" s="267" t="s">
        <v>765</v>
      </c>
      <c r="D316" s="267" t="s">
        <v>171</v>
      </c>
      <c r="E316" s="268" t="s">
        <v>766</v>
      </c>
      <c r="F316" s="269" t="s">
        <v>767</v>
      </c>
      <c r="G316" s="270" t="s">
        <v>201</v>
      </c>
      <c r="H316" s="271">
        <v>4</v>
      </c>
      <c r="I316" s="272"/>
      <c r="J316" s="271">
        <f>ROUND(I316*H316,2)</f>
        <v>0</v>
      </c>
      <c r="K316" s="269" t="s">
        <v>131</v>
      </c>
      <c r="L316" s="273"/>
      <c r="M316" s="274" t="s">
        <v>1</v>
      </c>
      <c r="N316" s="275" t="s">
        <v>40</v>
      </c>
      <c r="O316" s="91"/>
      <c r="P316" s="226">
        <f>O316*H316</f>
        <v>0</v>
      </c>
      <c r="Q316" s="226">
        <v>0.027</v>
      </c>
      <c r="R316" s="226">
        <f>Q316*H316</f>
        <v>0.108</v>
      </c>
      <c r="S316" s="226">
        <v>0</v>
      </c>
      <c r="T316" s="227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8" t="s">
        <v>174</v>
      </c>
      <c r="AT316" s="228" t="s">
        <v>171</v>
      </c>
      <c r="AU316" s="228" t="s">
        <v>85</v>
      </c>
      <c r="AY316" s="17" t="s">
        <v>125</v>
      </c>
      <c r="BE316" s="229">
        <f>IF(N316="základní",J316,0)</f>
        <v>0</v>
      </c>
      <c r="BF316" s="229">
        <f>IF(N316="snížená",J316,0)</f>
        <v>0</v>
      </c>
      <c r="BG316" s="229">
        <f>IF(N316="zákl. přenesená",J316,0)</f>
        <v>0</v>
      </c>
      <c r="BH316" s="229">
        <f>IF(N316="sníž. přenesená",J316,0)</f>
        <v>0</v>
      </c>
      <c r="BI316" s="229">
        <f>IF(N316="nulová",J316,0)</f>
        <v>0</v>
      </c>
      <c r="BJ316" s="17" t="s">
        <v>83</v>
      </c>
      <c r="BK316" s="229">
        <f>ROUND(I316*H316,2)</f>
        <v>0</v>
      </c>
      <c r="BL316" s="17" t="s">
        <v>132</v>
      </c>
      <c r="BM316" s="228" t="s">
        <v>768</v>
      </c>
    </row>
    <row r="317" s="2" customFormat="1">
      <c r="A317" s="38"/>
      <c r="B317" s="39"/>
      <c r="C317" s="40"/>
      <c r="D317" s="230" t="s">
        <v>134</v>
      </c>
      <c r="E317" s="40"/>
      <c r="F317" s="231" t="s">
        <v>769</v>
      </c>
      <c r="G317" s="40"/>
      <c r="H317" s="40"/>
      <c r="I317" s="232"/>
      <c r="J317" s="40"/>
      <c r="K317" s="40"/>
      <c r="L317" s="44"/>
      <c r="M317" s="233"/>
      <c r="N317" s="234"/>
      <c r="O317" s="91"/>
      <c r="P317" s="91"/>
      <c r="Q317" s="91"/>
      <c r="R317" s="91"/>
      <c r="S317" s="91"/>
      <c r="T317" s="92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134</v>
      </c>
      <c r="AU317" s="17" t="s">
        <v>85</v>
      </c>
    </row>
    <row r="318" s="2" customFormat="1" ht="24.15" customHeight="1">
      <c r="A318" s="38"/>
      <c r="B318" s="39"/>
      <c r="C318" s="218" t="s">
        <v>770</v>
      </c>
      <c r="D318" s="218" t="s">
        <v>127</v>
      </c>
      <c r="E318" s="219" t="s">
        <v>771</v>
      </c>
      <c r="F318" s="220" t="s">
        <v>772</v>
      </c>
      <c r="G318" s="221" t="s">
        <v>201</v>
      </c>
      <c r="H318" s="222">
        <v>4</v>
      </c>
      <c r="I318" s="223"/>
      <c r="J318" s="222">
        <f>ROUND(I318*H318,2)</f>
        <v>0</v>
      </c>
      <c r="K318" s="220" t="s">
        <v>131</v>
      </c>
      <c r="L318" s="44"/>
      <c r="M318" s="224" t="s">
        <v>1</v>
      </c>
      <c r="N318" s="225" t="s">
        <v>40</v>
      </c>
      <c r="O318" s="91"/>
      <c r="P318" s="226">
        <f>O318*H318</f>
        <v>0</v>
      </c>
      <c r="Q318" s="226">
        <v>0.21734000000000001</v>
      </c>
      <c r="R318" s="226">
        <f>Q318*H318</f>
        <v>0.86936000000000002</v>
      </c>
      <c r="S318" s="226">
        <v>0</v>
      </c>
      <c r="T318" s="227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8" t="s">
        <v>132</v>
      </c>
      <c r="AT318" s="228" t="s">
        <v>127</v>
      </c>
      <c r="AU318" s="228" t="s">
        <v>85</v>
      </c>
      <c r="AY318" s="17" t="s">
        <v>125</v>
      </c>
      <c r="BE318" s="229">
        <f>IF(N318="základní",J318,0)</f>
        <v>0</v>
      </c>
      <c r="BF318" s="229">
        <f>IF(N318="snížená",J318,0)</f>
        <v>0</v>
      </c>
      <c r="BG318" s="229">
        <f>IF(N318="zákl. přenesená",J318,0)</f>
        <v>0</v>
      </c>
      <c r="BH318" s="229">
        <f>IF(N318="sníž. přenesená",J318,0)</f>
        <v>0</v>
      </c>
      <c r="BI318" s="229">
        <f>IF(N318="nulová",J318,0)</f>
        <v>0</v>
      </c>
      <c r="BJ318" s="17" t="s">
        <v>83</v>
      </c>
      <c r="BK318" s="229">
        <f>ROUND(I318*H318,2)</f>
        <v>0</v>
      </c>
      <c r="BL318" s="17" t="s">
        <v>132</v>
      </c>
      <c r="BM318" s="228" t="s">
        <v>773</v>
      </c>
    </row>
    <row r="319" s="2" customFormat="1" ht="24.15" customHeight="1">
      <c r="A319" s="38"/>
      <c r="B319" s="39"/>
      <c r="C319" s="267" t="s">
        <v>774</v>
      </c>
      <c r="D319" s="267" t="s">
        <v>171</v>
      </c>
      <c r="E319" s="268" t="s">
        <v>775</v>
      </c>
      <c r="F319" s="269" t="s">
        <v>776</v>
      </c>
      <c r="G319" s="270" t="s">
        <v>201</v>
      </c>
      <c r="H319" s="271">
        <v>4</v>
      </c>
      <c r="I319" s="272"/>
      <c r="J319" s="271">
        <f>ROUND(I319*H319,2)</f>
        <v>0</v>
      </c>
      <c r="K319" s="269" t="s">
        <v>131</v>
      </c>
      <c r="L319" s="273"/>
      <c r="M319" s="274" t="s">
        <v>1</v>
      </c>
      <c r="N319" s="275" t="s">
        <v>40</v>
      </c>
      <c r="O319" s="91"/>
      <c r="P319" s="226">
        <f>O319*H319</f>
        <v>0</v>
      </c>
      <c r="Q319" s="226">
        <v>0.108</v>
      </c>
      <c r="R319" s="226">
        <f>Q319*H319</f>
        <v>0.432</v>
      </c>
      <c r="S319" s="226">
        <v>0</v>
      </c>
      <c r="T319" s="227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8" t="s">
        <v>174</v>
      </c>
      <c r="AT319" s="228" t="s">
        <v>171</v>
      </c>
      <c r="AU319" s="228" t="s">
        <v>85</v>
      </c>
      <c r="AY319" s="17" t="s">
        <v>125</v>
      </c>
      <c r="BE319" s="229">
        <f>IF(N319="základní",J319,0)</f>
        <v>0</v>
      </c>
      <c r="BF319" s="229">
        <f>IF(N319="snížená",J319,0)</f>
        <v>0</v>
      </c>
      <c r="BG319" s="229">
        <f>IF(N319="zákl. přenesená",J319,0)</f>
        <v>0</v>
      </c>
      <c r="BH319" s="229">
        <f>IF(N319="sníž. přenesená",J319,0)</f>
        <v>0</v>
      </c>
      <c r="BI319" s="229">
        <f>IF(N319="nulová",J319,0)</f>
        <v>0</v>
      </c>
      <c r="BJ319" s="17" t="s">
        <v>83</v>
      </c>
      <c r="BK319" s="229">
        <f>ROUND(I319*H319,2)</f>
        <v>0</v>
      </c>
      <c r="BL319" s="17" t="s">
        <v>132</v>
      </c>
      <c r="BM319" s="228" t="s">
        <v>777</v>
      </c>
    </row>
    <row r="320" s="2" customFormat="1" ht="16.5" customHeight="1">
      <c r="A320" s="38"/>
      <c r="B320" s="39"/>
      <c r="C320" s="267" t="s">
        <v>778</v>
      </c>
      <c r="D320" s="267" t="s">
        <v>171</v>
      </c>
      <c r="E320" s="268" t="s">
        <v>779</v>
      </c>
      <c r="F320" s="269" t="s">
        <v>780</v>
      </c>
      <c r="G320" s="270" t="s">
        <v>201</v>
      </c>
      <c r="H320" s="271">
        <v>4</v>
      </c>
      <c r="I320" s="272"/>
      <c r="J320" s="271">
        <f>ROUND(I320*H320,2)</f>
        <v>0</v>
      </c>
      <c r="K320" s="269" t="s">
        <v>131</v>
      </c>
      <c r="L320" s="273"/>
      <c r="M320" s="274" t="s">
        <v>1</v>
      </c>
      <c r="N320" s="275" t="s">
        <v>40</v>
      </c>
      <c r="O320" s="91"/>
      <c r="P320" s="226">
        <f>O320*H320</f>
        <v>0</v>
      </c>
      <c r="Q320" s="226">
        <v>0.0071999999999999998</v>
      </c>
      <c r="R320" s="226">
        <f>Q320*H320</f>
        <v>0.028799999999999999</v>
      </c>
      <c r="S320" s="226">
        <v>0</v>
      </c>
      <c r="T320" s="227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8" t="s">
        <v>174</v>
      </c>
      <c r="AT320" s="228" t="s">
        <v>171</v>
      </c>
      <c r="AU320" s="228" t="s">
        <v>85</v>
      </c>
      <c r="AY320" s="17" t="s">
        <v>125</v>
      </c>
      <c r="BE320" s="229">
        <f>IF(N320="základní",J320,0)</f>
        <v>0</v>
      </c>
      <c r="BF320" s="229">
        <f>IF(N320="snížená",J320,0)</f>
        <v>0</v>
      </c>
      <c r="BG320" s="229">
        <f>IF(N320="zákl. přenesená",J320,0)</f>
        <v>0</v>
      </c>
      <c r="BH320" s="229">
        <f>IF(N320="sníž. přenesená",J320,0)</f>
        <v>0</v>
      </c>
      <c r="BI320" s="229">
        <f>IF(N320="nulová",J320,0)</f>
        <v>0</v>
      </c>
      <c r="BJ320" s="17" t="s">
        <v>83</v>
      </c>
      <c r="BK320" s="229">
        <f>ROUND(I320*H320,2)</f>
        <v>0</v>
      </c>
      <c r="BL320" s="17" t="s">
        <v>132</v>
      </c>
      <c r="BM320" s="228" t="s">
        <v>781</v>
      </c>
    </row>
    <row r="321" s="2" customFormat="1" ht="16.5" customHeight="1">
      <c r="A321" s="38"/>
      <c r="B321" s="39"/>
      <c r="C321" s="218" t="s">
        <v>782</v>
      </c>
      <c r="D321" s="218" t="s">
        <v>127</v>
      </c>
      <c r="E321" s="219" t="s">
        <v>783</v>
      </c>
      <c r="F321" s="220" t="s">
        <v>784</v>
      </c>
      <c r="G321" s="221" t="s">
        <v>398</v>
      </c>
      <c r="H321" s="222">
        <v>2</v>
      </c>
      <c r="I321" s="223"/>
      <c r="J321" s="222">
        <f>ROUND(I321*H321,2)</f>
        <v>0</v>
      </c>
      <c r="K321" s="220" t="s">
        <v>1</v>
      </c>
      <c r="L321" s="44"/>
      <c r="M321" s="276" t="s">
        <v>1</v>
      </c>
      <c r="N321" s="277" t="s">
        <v>40</v>
      </c>
      <c r="O321" s="278"/>
      <c r="P321" s="279">
        <f>O321*H321</f>
        <v>0</v>
      </c>
      <c r="Q321" s="279">
        <v>0</v>
      </c>
      <c r="R321" s="279">
        <f>Q321*H321</f>
        <v>0</v>
      </c>
      <c r="S321" s="279">
        <v>0</v>
      </c>
      <c r="T321" s="280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8" t="s">
        <v>132</v>
      </c>
      <c r="AT321" s="228" t="s">
        <v>127</v>
      </c>
      <c r="AU321" s="228" t="s">
        <v>85</v>
      </c>
      <c r="AY321" s="17" t="s">
        <v>125</v>
      </c>
      <c r="BE321" s="229">
        <f>IF(N321="základní",J321,0)</f>
        <v>0</v>
      </c>
      <c r="BF321" s="229">
        <f>IF(N321="snížená",J321,0)</f>
        <v>0</v>
      </c>
      <c r="BG321" s="229">
        <f>IF(N321="zákl. přenesená",J321,0)</f>
        <v>0</v>
      </c>
      <c r="BH321" s="229">
        <f>IF(N321="sníž. přenesená",J321,0)</f>
        <v>0</v>
      </c>
      <c r="BI321" s="229">
        <f>IF(N321="nulová",J321,0)</f>
        <v>0</v>
      </c>
      <c r="BJ321" s="17" t="s">
        <v>83</v>
      </c>
      <c r="BK321" s="229">
        <f>ROUND(I321*H321,2)</f>
        <v>0</v>
      </c>
      <c r="BL321" s="17" t="s">
        <v>132</v>
      </c>
      <c r="BM321" s="228" t="s">
        <v>785</v>
      </c>
    </row>
    <row r="322" s="2" customFormat="1" ht="6.96" customHeight="1">
      <c r="A322" s="38"/>
      <c r="B322" s="66"/>
      <c r="C322" s="67"/>
      <c r="D322" s="67"/>
      <c r="E322" s="67"/>
      <c r="F322" s="67"/>
      <c r="G322" s="67"/>
      <c r="H322" s="67"/>
      <c r="I322" s="67"/>
      <c r="J322" s="67"/>
      <c r="K322" s="67"/>
      <c r="L322" s="44"/>
      <c r="M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</row>
  </sheetData>
  <sheetProtection sheet="1" autoFilter="0" formatColumns="0" formatRows="0" objects="1" scenarios="1" spinCount="100000" saltValue="/ewx4KhKSz6fw2SsroKsvnjp+Vm9fvwLuNRGUKq3z+LFoPdO9O9IW7mSU83VGBY38lbpC3ZSaY+Z6O4EF9dJ2w==" hashValue="D6DvRpM8706F3/2e5WBsLXscrteX7UuV2Yty0idN6h582/hiwsI8oCJaD8n9N1lnjfJR0WedDPu3Nq6k/E/dYw==" algorithmName="SHA-512" password="CC35"/>
  <autoFilter ref="C126:K321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s="1" customFormat="1" ht="24.96" customHeight="1">
      <c r="B4" s="20"/>
      <c r="D4" s="138" t="s">
        <v>95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15</v>
      </c>
      <c r="L6" s="20"/>
    </row>
    <row r="7" s="1" customFormat="1" ht="16.5" customHeight="1">
      <c r="B7" s="20"/>
      <c r="E7" s="141" t="str">
        <f>'Rekapitulace stavby'!K6</f>
        <v>K.Vary, chodník U Imperiálu, opěrné zdi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786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17</v>
      </c>
      <c r="E11" s="38"/>
      <c r="F11" s="143" t="s">
        <v>1</v>
      </c>
      <c r="G11" s="38"/>
      <c r="H11" s="38"/>
      <c r="I11" s="140" t="s">
        <v>18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19</v>
      </c>
      <c r="E12" s="38"/>
      <c r="F12" s="143" t="s">
        <v>20</v>
      </c>
      <c r="G12" s="38"/>
      <c r="H12" s="38"/>
      <c r="I12" s="140" t="s">
        <v>21</v>
      </c>
      <c r="J12" s="144" t="str">
        <f>'Rekapitulace stavby'!AN8</f>
        <v>1. 10. 2024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23</v>
      </c>
      <c r="E14" s="38"/>
      <c r="F14" s="38"/>
      <c r="G14" s="38"/>
      <c r="H14" s="38"/>
      <c r="I14" s="140" t="s">
        <v>24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25</v>
      </c>
      <c r="F15" s="38"/>
      <c r="G15" s="38"/>
      <c r="H15" s="38"/>
      <c r="I15" s="140" t="s">
        <v>26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24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24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30</v>
      </c>
      <c r="F21" s="38"/>
      <c r="G21" s="38"/>
      <c r="H21" s="38"/>
      <c r="I21" s="140" t="s">
        <v>26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24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33</v>
      </c>
      <c r="F24" s="38"/>
      <c r="G24" s="38"/>
      <c r="H24" s="38"/>
      <c r="I24" s="140" t="s">
        <v>26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ROUND((SUM(BE121:BE147)),  2)</f>
        <v>0</v>
      </c>
      <c r="G33" s="38"/>
      <c r="H33" s="38"/>
      <c r="I33" s="155">
        <v>0.20999999999999999</v>
      </c>
      <c r="J33" s="154">
        <f>ROUND(((SUM(BE121:BE147))*I33),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41</v>
      </c>
      <c r="F34" s="154">
        <f>ROUND((SUM(BF121:BF147)),  2)</f>
        <v>0</v>
      </c>
      <c r="G34" s="38"/>
      <c r="H34" s="38"/>
      <c r="I34" s="155">
        <v>0.12</v>
      </c>
      <c r="J34" s="154">
        <f>ROUND(((SUM(BF121:BF147))*I34),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ROUND((SUM(BG121:BG147)),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ROUND((SUM(BH121:BH147)),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ROUND((SUM(BI121:BI147)),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K.Vary, chodník U Imperiálu, opěrné zdi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04 - Vedlejší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40"/>
      <c r="E89" s="40"/>
      <c r="F89" s="27" t="str">
        <f>F12</f>
        <v xml:space="preserve"> </v>
      </c>
      <c r="G89" s="40"/>
      <c r="H89" s="40"/>
      <c r="I89" s="32" t="s">
        <v>21</v>
      </c>
      <c r="J89" s="79" t="str">
        <f>IF(J12="","",J12)</f>
        <v>1. 10. 2024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40"/>
      <c r="E91" s="40"/>
      <c r="F91" s="27" t="str">
        <f>E15</f>
        <v>Statutární město Karlovy Vary</v>
      </c>
      <c r="G91" s="40"/>
      <c r="H91" s="40"/>
      <c r="I91" s="32" t="s">
        <v>29</v>
      </c>
      <c r="J91" s="36" t="str">
        <f>E21</f>
        <v>DPT s.r.o.Ostrov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>Neubauerová Soňa, SK-Projekt Ostrov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99</v>
      </c>
      <c r="D94" s="176"/>
      <c r="E94" s="176"/>
      <c r="F94" s="176"/>
      <c r="G94" s="176"/>
      <c r="H94" s="176"/>
      <c r="I94" s="176"/>
      <c r="J94" s="177" t="s">
        <v>100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101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102</v>
      </c>
    </row>
    <row r="97" s="9" customFormat="1" ht="24.96" customHeight="1">
      <c r="A97" s="9"/>
      <c r="B97" s="179"/>
      <c r="C97" s="180"/>
      <c r="D97" s="181" t="s">
        <v>787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788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789</v>
      </c>
      <c r="E99" s="188"/>
      <c r="F99" s="188"/>
      <c r="G99" s="188"/>
      <c r="H99" s="188"/>
      <c r="I99" s="188"/>
      <c r="J99" s="189">
        <f>J132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790</v>
      </c>
      <c r="E100" s="188"/>
      <c r="F100" s="188"/>
      <c r="G100" s="188"/>
      <c r="H100" s="188"/>
      <c r="I100" s="188"/>
      <c r="J100" s="189">
        <f>J140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791</v>
      </c>
      <c r="E101" s="188"/>
      <c r="F101" s="188"/>
      <c r="G101" s="188"/>
      <c r="H101" s="188"/>
      <c r="I101" s="188"/>
      <c r="J101" s="189">
        <f>J145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110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15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4" t="str">
        <f>E7</f>
        <v>K.Vary, chodník U Imperiálu, opěrné zdi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96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04 - Vedlejší náklady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19</v>
      </c>
      <c r="D115" s="40"/>
      <c r="E115" s="40"/>
      <c r="F115" s="27" t="str">
        <f>F12</f>
        <v xml:space="preserve"> </v>
      </c>
      <c r="G115" s="40"/>
      <c r="H115" s="40"/>
      <c r="I115" s="32" t="s">
        <v>21</v>
      </c>
      <c r="J115" s="79" t="str">
        <f>IF(J12="","",J12)</f>
        <v>1. 10. 2024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23</v>
      </c>
      <c r="D117" s="40"/>
      <c r="E117" s="40"/>
      <c r="F117" s="27" t="str">
        <f>E15</f>
        <v>Statutární město Karlovy Vary</v>
      </c>
      <c r="G117" s="40"/>
      <c r="H117" s="40"/>
      <c r="I117" s="32" t="s">
        <v>29</v>
      </c>
      <c r="J117" s="36" t="str">
        <f>E21</f>
        <v>DPT s.r.o.Ostrov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27</v>
      </c>
      <c r="D118" s="40"/>
      <c r="E118" s="40"/>
      <c r="F118" s="27" t="str">
        <f>IF(E18="","",E18)</f>
        <v>Vyplň údaj</v>
      </c>
      <c r="G118" s="40"/>
      <c r="H118" s="40"/>
      <c r="I118" s="32" t="s">
        <v>32</v>
      </c>
      <c r="J118" s="36" t="str">
        <f>E24</f>
        <v>Neubauerová Soňa, SK-Projekt Ostrov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111</v>
      </c>
      <c r="D120" s="194" t="s">
        <v>60</v>
      </c>
      <c r="E120" s="194" t="s">
        <v>56</v>
      </c>
      <c r="F120" s="194" t="s">
        <v>57</v>
      </c>
      <c r="G120" s="194" t="s">
        <v>112</v>
      </c>
      <c r="H120" s="194" t="s">
        <v>113</v>
      </c>
      <c r="I120" s="194" t="s">
        <v>114</v>
      </c>
      <c r="J120" s="194" t="s">
        <v>100</v>
      </c>
      <c r="K120" s="195" t="s">
        <v>115</v>
      </c>
      <c r="L120" s="196"/>
      <c r="M120" s="100" t="s">
        <v>1</v>
      </c>
      <c r="N120" s="101" t="s">
        <v>39</v>
      </c>
      <c r="O120" s="101" t="s">
        <v>116</v>
      </c>
      <c r="P120" s="101" t="s">
        <v>117</v>
      </c>
      <c r="Q120" s="101" t="s">
        <v>118</v>
      </c>
      <c r="R120" s="101" t="s">
        <v>119</v>
      </c>
      <c r="S120" s="101" t="s">
        <v>120</v>
      </c>
      <c r="T120" s="102" t="s">
        <v>121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122</v>
      </c>
      <c r="D121" s="40"/>
      <c r="E121" s="40"/>
      <c r="F121" s="40"/>
      <c r="G121" s="40"/>
      <c r="H121" s="40"/>
      <c r="I121" s="40"/>
      <c r="J121" s="197">
        <f>BK121</f>
        <v>0</v>
      </c>
      <c r="K121" s="40"/>
      <c r="L121" s="44"/>
      <c r="M121" s="103"/>
      <c r="N121" s="198"/>
      <c r="O121" s="104"/>
      <c r="P121" s="199">
        <f>P122</f>
        <v>0</v>
      </c>
      <c r="Q121" s="104"/>
      <c r="R121" s="199">
        <f>R122</f>
        <v>0</v>
      </c>
      <c r="S121" s="104"/>
      <c r="T121" s="200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74</v>
      </c>
      <c r="AU121" s="17" t="s">
        <v>102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74</v>
      </c>
      <c r="E122" s="205" t="s">
        <v>792</v>
      </c>
      <c r="F122" s="205" t="s">
        <v>793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P123+P132+P140+P145</f>
        <v>0</v>
      </c>
      <c r="Q122" s="210"/>
      <c r="R122" s="211">
        <f>R123+R132+R140+R145</f>
        <v>0</v>
      </c>
      <c r="S122" s="210"/>
      <c r="T122" s="212">
        <f>T123+T132+T140+T145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154</v>
      </c>
      <c r="AT122" s="214" t="s">
        <v>74</v>
      </c>
      <c r="AU122" s="214" t="s">
        <v>75</v>
      </c>
      <c r="AY122" s="213" t="s">
        <v>125</v>
      </c>
      <c r="BK122" s="215">
        <f>BK123+BK132+BK140+BK145</f>
        <v>0</v>
      </c>
    </row>
    <row r="123" s="12" customFormat="1" ht="22.8" customHeight="1">
      <c r="A123" s="12"/>
      <c r="B123" s="202"/>
      <c r="C123" s="203"/>
      <c r="D123" s="204" t="s">
        <v>74</v>
      </c>
      <c r="E123" s="216" t="s">
        <v>794</v>
      </c>
      <c r="F123" s="216" t="s">
        <v>795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SUM(P124:P131)</f>
        <v>0</v>
      </c>
      <c r="Q123" s="210"/>
      <c r="R123" s="211">
        <f>SUM(R124:R131)</f>
        <v>0</v>
      </c>
      <c r="S123" s="210"/>
      <c r="T123" s="212">
        <f>SUM(T124:T131)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154</v>
      </c>
      <c r="AT123" s="214" t="s">
        <v>74</v>
      </c>
      <c r="AU123" s="214" t="s">
        <v>83</v>
      </c>
      <c r="AY123" s="213" t="s">
        <v>125</v>
      </c>
      <c r="BK123" s="215">
        <f>SUM(BK124:BK131)</f>
        <v>0</v>
      </c>
    </row>
    <row r="124" s="2" customFormat="1" ht="21.75" customHeight="1">
      <c r="A124" s="38"/>
      <c r="B124" s="39"/>
      <c r="C124" s="218" t="s">
        <v>83</v>
      </c>
      <c r="D124" s="218" t="s">
        <v>127</v>
      </c>
      <c r="E124" s="219" t="s">
        <v>796</v>
      </c>
      <c r="F124" s="220" t="s">
        <v>797</v>
      </c>
      <c r="G124" s="221" t="s">
        <v>398</v>
      </c>
      <c r="H124" s="222">
        <v>1</v>
      </c>
      <c r="I124" s="223"/>
      <c r="J124" s="222">
        <f>ROUND(I124*H124,2)</f>
        <v>0</v>
      </c>
      <c r="K124" s="220" t="s">
        <v>1</v>
      </c>
      <c r="L124" s="44"/>
      <c r="M124" s="224" t="s">
        <v>1</v>
      </c>
      <c r="N124" s="225" t="s">
        <v>40</v>
      </c>
      <c r="O124" s="91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8" t="s">
        <v>798</v>
      </c>
      <c r="AT124" s="228" t="s">
        <v>127</v>
      </c>
      <c r="AU124" s="228" t="s">
        <v>85</v>
      </c>
      <c r="AY124" s="17" t="s">
        <v>125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7" t="s">
        <v>83</v>
      </c>
      <c r="BK124" s="229">
        <f>ROUND(I124*H124,2)</f>
        <v>0</v>
      </c>
      <c r="BL124" s="17" t="s">
        <v>798</v>
      </c>
      <c r="BM124" s="228" t="s">
        <v>799</v>
      </c>
    </row>
    <row r="125" s="2" customFormat="1" ht="24.15" customHeight="1">
      <c r="A125" s="38"/>
      <c r="B125" s="39"/>
      <c r="C125" s="218" t="s">
        <v>85</v>
      </c>
      <c r="D125" s="218" t="s">
        <v>127</v>
      </c>
      <c r="E125" s="219" t="s">
        <v>800</v>
      </c>
      <c r="F125" s="220" t="s">
        <v>801</v>
      </c>
      <c r="G125" s="221" t="s">
        <v>398</v>
      </c>
      <c r="H125" s="222">
        <v>1</v>
      </c>
      <c r="I125" s="223"/>
      <c r="J125" s="222">
        <f>ROUND(I125*H125,2)</f>
        <v>0</v>
      </c>
      <c r="K125" s="220" t="s">
        <v>1</v>
      </c>
      <c r="L125" s="44"/>
      <c r="M125" s="224" t="s">
        <v>1</v>
      </c>
      <c r="N125" s="225" t="s">
        <v>40</v>
      </c>
      <c r="O125" s="91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8" t="s">
        <v>798</v>
      </c>
      <c r="AT125" s="228" t="s">
        <v>127</v>
      </c>
      <c r="AU125" s="228" t="s">
        <v>85</v>
      </c>
      <c r="AY125" s="17" t="s">
        <v>125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7" t="s">
        <v>83</v>
      </c>
      <c r="BK125" s="229">
        <f>ROUND(I125*H125,2)</f>
        <v>0</v>
      </c>
      <c r="BL125" s="17" t="s">
        <v>798</v>
      </c>
      <c r="BM125" s="228" t="s">
        <v>802</v>
      </c>
    </row>
    <row r="126" s="2" customFormat="1" ht="16.5" customHeight="1">
      <c r="A126" s="38"/>
      <c r="B126" s="39"/>
      <c r="C126" s="218" t="s">
        <v>145</v>
      </c>
      <c r="D126" s="218" t="s">
        <v>127</v>
      </c>
      <c r="E126" s="219" t="s">
        <v>803</v>
      </c>
      <c r="F126" s="220" t="s">
        <v>804</v>
      </c>
      <c r="G126" s="221" t="s">
        <v>398</v>
      </c>
      <c r="H126" s="222">
        <v>1</v>
      </c>
      <c r="I126" s="223"/>
      <c r="J126" s="222">
        <f>ROUND(I126*H126,2)</f>
        <v>0</v>
      </c>
      <c r="K126" s="220" t="s">
        <v>1</v>
      </c>
      <c r="L126" s="44"/>
      <c r="M126" s="224" t="s">
        <v>1</v>
      </c>
      <c r="N126" s="225" t="s">
        <v>40</v>
      </c>
      <c r="O126" s="91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8" t="s">
        <v>798</v>
      </c>
      <c r="AT126" s="228" t="s">
        <v>127</v>
      </c>
      <c r="AU126" s="228" t="s">
        <v>85</v>
      </c>
      <c r="AY126" s="17" t="s">
        <v>125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7" t="s">
        <v>83</v>
      </c>
      <c r="BK126" s="229">
        <f>ROUND(I126*H126,2)</f>
        <v>0</v>
      </c>
      <c r="BL126" s="17" t="s">
        <v>798</v>
      </c>
      <c r="BM126" s="228" t="s">
        <v>805</v>
      </c>
    </row>
    <row r="127" s="13" customFormat="1">
      <c r="A127" s="13"/>
      <c r="B127" s="235"/>
      <c r="C127" s="236"/>
      <c r="D127" s="230" t="s">
        <v>136</v>
      </c>
      <c r="E127" s="237" t="s">
        <v>1</v>
      </c>
      <c r="F127" s="238" t="s">
        <v>806</v>
      </c>
      <c r="G127" s="236"/>
      <c r="H127" s="237" t="s">
        <v>1</v>
      </c>
      <c r="I127" s="239"/>
      <c r="J127" s="236"/>
      <c r="K127" s="236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136</v>
      </c>
      <c r="AU127" s="244" t="s">
        <v>85</v>
      </c>
      <c r="AV127" s="13" t="s">
        <v>83</v>
      </c>
      <c r="AW127" s="13" t="s">
        <v>31</v>
      </c>
      <c r="AX127" s="13" t="s">
        <v>75</v>
      </c>
      <c r="AY127" s="244" t="s">
        <v>125</v>
      </c>
    </row>
    <row r="128" s="13" customFormat="1">
      <c r="A128" s="13"/>
      <c r="B128" s="235"/>
      <c r="C128" s="236"/>
      <c r="D128" s="230" t="s">
        <v>136</v>
      </c>
      <c r="E128" s="237" t="s">
        <v>1</v>
      </c>
      <c r="F128" s="238" t="s">
        <v>807</v>
      </c>
      <c r="G128" s="236"/>
      <c r="H128" s="237" t="s">
        <v>1</v>
      </c>
      <c r="I128" s="239"/>
      <c r="J128" s="236"/>
      <c r="K128" s="236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136</v>
      </c>
      <c r="AU128" s="244" t="s">
        <v>85</v>
      </c>
      <c r="AV128" s="13" t="s">
        <v>83</v>
      </c>
      <c r="AW128" s="13" t="s">
        <v>31</v>
      </c>
      <c r="AX128" s="13" t="s">
        <v>75</v>
      </c>
      <c r="AY128" s="244" t="s">
        <v>125</v>
      </c>
    </row>
    <row r="129" s="14" customFormat="1">
      <c r="A129" s="14"/>
      <c r="B129" s="245"/>
      <c r="C129" s="246"/>
      <c r="D129" s="230" t="s">
        <v>136</v>
      </c>
      <c r="E129" s="247" t="s">
        <v>1</v>
      </c>
      <c r="F129" s="248" t="s">
        <v>808</v>
      </c>
      <c r="G129" s="246"/>
      <c r="H129" s="249">
        <v>1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136</v>
      </c>
      <c r="AU129" s="255" t="s">
        <v>85</v>
      </c>
      <c r="AV129" s="14" t="s">
        <v>85</v>
      </c>
      <c r="AW129" s="14" t="s">
        <v>31</v>
      </c>
      <c r="AX129" s="14" t="s">
        <v>83</v>
      </c>
      <c r="AY129" s="255" t="s">
        <v>125</v>
      </c>
    </row>
    <row r="130" s="2" customFormat="1" ht="16.5" customHeight="1">
      <c r="A130" s="38"/>
      <c r="B130" s="39"/>
      <c r="C130" s="218" t="s">
        <v>132</v>
      </c>
      <c r="D130" s="218" t="s">
        <v>127</v>
      </c>
      <c r="E130" s="219" t="s">
        <v>809</v>
      </c>
      <c r="F130" s="220" t="s">
        <v>810</v>
      </c>
      <c r="G130" s="221" t="s">
        <v>811</v>
      </c>
      <c r="H130" s="222">
        <v>1</v>
      </c>
      <c r="I130" s="223"/>
      <c r="J130" s="222">
        <f>ROUND(I130*H130,2)</f>
        <v>0</v>
      </c>
      <c r="K130" s="220" t="s">
        <v>1</v>
      </c>
      <c r="L130" s="44"/>
      <c r="M130" s="224" t="s">
        <v>1</v>
      </c>
      <c r="N130" s="225" t="s">
        <v>40</v>
      </c>
      <c r="O130" s="91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8" t="s">
        <v>798</v>
      </c>
      <c r="AT130" s="228" t="s">
        <v>127</v>
      </c>
      <c r="AU130" s="228" t="s">
        <v>85</v>
      </c>
      <c r="AY130" s="17" t="s">
        <v>125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7" t="s">
        <v>83</v>
      </c>
      <c r="BK130" s="229">
        <f>ROUND(I130*H130,2)</f>
        <v>0</v>
      </c>
      <c r="BL130" s="17" t="s">
        <v>798</v>
      </c>
      <c r="BM130" s="228" t="s">
        <v>812</v>
      </c>
    </row>
    <row r="131" s="2" customFormat="1" ht="24.15" customHeight="1">
      <c r="A131" s="38"/>
      <c r="B131" s="39"/>
      <c r="C131" s="218" t="s">
        <v>154</v>
      </c>
      <c r="D131" s="218" t="s">
        <v>127</v>
      </c>
      <c r="E131" s="219" t="s">
        <v>813</v>
      </c>
      <c r="F131" s="220" t="s">
        <v>814</v>
      </c>
      <c r="G131" s="221" t="s">
        <v>398</v>
      </c>
      <c r="H131" s="222">
        <v>1</v>
      </c>
      <c r="I131" s="223"/>
      <c r="J131" s="222">
        <f>ROUND(I131*H131,2)</f>
        <v>0</v>
      </c>
      <c r="K131" s="220" t="s">
        <v>1</v>
      </c>
      <c r="L131" s="44"/>
      <c r="M131" s="224" t="s">
        <v>1</v>
      </c>
      <c r="N131" s="225" t="s">
        <v>40</v>
      </c>
      <c r="O131" s="91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8" t="s">
        <v>798</v>
      </c>
      <c r="AT131" s="228" t="s">
        <v>127</v>
      </c>
      <c r="AU131" s="228" t="s">
        <v>85</v>
      </c>
      <c r="AY131" s="17" t="s">
        <v>125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7" t="s">
        <v>83</v>
      </c>
      <c r="BK131" s="229">
        <f>ROUND(I131*H131,2)</f>
        <v>0</v>
      </c>
      <c r="BL131" s="17" t="s">
        <v>798</v>
      </c>
      <c r="BM131" s="228" t="s">
        <v>815</v>
      </c>
    </row>
    <row r="132" s="12" customFormat="1" ht="22.8" customHeight="1">
      <c r="A132" s="12"/>
      <c r="B132" s="202"/>
      <c r="C132" s="203"/>
      <c r="D132" s="204" t="s">
        <v>74</v>
      </c>
      <c r="E132" s="216" t="s">
        <v>816</v>
      </c>
      <c r="F132" s="216" t="s">
        <v>817</v>
      </c>
      <c r="G132" s="203"/>
      <c r="H132" s="203"/>
      <c r="I132" s="206"/>
      <c r="J132" s="217">
        <f>BK132</f>
        <v>0</v>
      </c>
      <c r="K132" s="203"/>
      <c r="L132" s="208"/>
      <c r="M132" s="209"/>
      <c r="N132" s="210"/>
      <c r="O132" s="210"/>
      <c r="P132" s="211">
        <f>SUM(P133:P139)</f>
        <v>0</v>
      </c>
      <c r="Q132" s="210"/>
      <c r="R132" s="211">
        <f>SUM(R133:R139)</f>
        <v>0</v>
      </c>
      <c r="S132" s="210"/>
      <c r="T132" s="212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154</v>
      </c>
      <c r="AT132" s="214" t="s">
        <v>74</v>
      </c>
      <c r="AU132" s="214" t="s">
        <v>83</v>
      </c>
      <c r="AY132" s="213" t="s">
        <v>125</v>
      </c>
      <c r="BK132" s="215">
        <f>SUM(BK133:BK139)</f>
        <v>0</v>
      </c>
    </row>
    <row r="133" s="2" customFormat="1" ht="16.5" customHeight="1">
      <c r="A133" s="38"/>
      <c r="B133" s="39"/>
      <c r="C133" s="218" t="s">
        <v>160</v>
      </c>
      <c r="D133" s="218" t="s">
        <v>127</v>
      </c>
      <c r="E133" s="219" t="s">
        <v>818</v>
      </c>
      <c r="F133" s="220" t="s">
        <v>817</v>
      </c>
      <c r="G133" s="221" t="s">
        <v>819</v>
      </c>
      <c r="H133" s="222">
        <v>1</v>
      </c>
      <c r="I133" s="223"/>
      <c r="J133" s="222">
        <f>ROUND(I133*H133,2)</f>
        <v>0</v>
      </c>
      <c r="K133" s="220" t="s">
        <v>1</v>
      </c>
      <c r="L133" s="44"/>
      <c r="M133" s="224" t="s">
        <v>1</v>
      </c>
      <c r="N133" s="225" t="s">
        <v>40</v>
      </c>
      <c r="O133" s="91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8" t="s">
        <v>798</v>
      </c>
      <c r="AT133" s="228" t="s">
        <v>127</v>
      </c>
      <c r="AU133" s="228" t="s">
        <v>85</v>
      </c>
      <c r="AY133" s="17" t="s">
        <v>125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7" t="s">
        <v>83</v>
      </c>
      <c r="BK133" s="229">
        <f>ROUND(I133*H133,2)</f>
        <v>0</v>
      </c>
      <c r="BL133" s="17" t="s">
        <v>798</v>
      </c>
      <c r="BM133" s="228" t="s">
        <v>820</v>
      </c>
    </row>
    <row r="134" s="2" customFormat="1" ht="16.5" customHeight="1">
      <c r="A134" s="38"/>
      <c r="B134" s="39"/>
      <c r="C134" s="218" t="s">
        <v>170</v>
      </c>
      <c r="D134" s="218" t="s">
        <v>127</v>
      </c>
      <c r="E134" s="219" t="s">
        <v>821</v>
      </c>
      <c r="F134" s="220" t="s">
        <v>822</v>
      </c>
      <c r="G134" s="221" t="s">
        <v>819</v>
      </c>
      <c r="H134" s="222">
        <v>1</v>
      </c>
      <c r="I134" s="223"/>
      <c r="J134" s="222">
        <f>ROUND(I134*H134,2)</f>
        <v>0</v>
      </c>
      <c r="K134" s="220" t="s">
        <v>1</v>
      </c>
      <c r="L134" s="44"/>
      <c r="M134" s="224" t="s">
        <v>1</v>
      </c>
      <c r="N134" s="225" t="s">
        <v>40</v>
      </c>
      <c r="O134" s="91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8" t="s">
        <v>798</v>
      </c>
      <c r="AT134" s="228" t="s">
        <v>127</v>
      </c>
      <c r="AU134" s="228" t="s">
        <v>85</v>
      </c>
      <c r="AY134" s="17" t="s">
        <v>125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7" t="s">
        <v>83</v>
      </c>
      <c r="BK134" s="229">
        <f>ROUND(I134*H134,2)</f>
        <v>0</v>
      </c>
      <c r="BL134" s="17" t="s">
        <v>798</v>
      </c>
      <c r="BM134" s="228" t="s">
        <v>823</v>
      </c>
    </row>
    <row r="135" s="2" customFormat="1">
      <c r="A135" s="38"/>
      <c r="B135" s="39"/>
      <c r="C135" s="40"/>
      <c r="D135" s="230" t="s">
        <v>134</v>
      </c>
      <c r="E135" s="40"/>
      <c r="F135" s="231" t="s">
        <v>824</v>
      </c>
      <c r="G135" s="40"/>
      <c r="H135" s="40"/>
      <c r="I135" s="232"/>
      <c r="J135" s="40"/>
      <c r="K135" s="40"/>
      <c r="L135" s="44"/>
      <c r="M135" s="233"/>
      <c r="N135" s="234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134</v>
      </c>
      <c r="AU135" s="17" t="s">
        <v>85</v>
      </c>
    </row>
    <row r="136" s="2" customFormat="1" ht="16.5" customHeight="1">
      <c r="A136" s="38"/>
      <c r="B136" s="39"/>
      <c r="C136" s="218" t="s">
        <v>174</v>
      </c>
      <c r="D136" s="218" t="s">
        <v>127</v>
      </c>
      <c r="E136" s="219" t="s">
        <v>825</v>
      </c>
      <c r="F136" s="220" t="s">
        <v>826</v>
      </c>
      <c r="G136" s="221" t="s">
        <v>819</v>
      </c>
      <c r="H136" s="222">
        <v>1</v>
      </c>
      <c r="I136" s="223"/>
      <c r="J136" s="222">
        <f>ROUND(I136*H136,2)</f>
        <v>0</v>
      </c>
      <c r="K136" s="220" t="s">
        <v>1</v>
      </c>
      <c r="L136" s="44"/>
      <c r="M136" s="224" t="s">
        <v>1</v>
      </c>
      <c r="N136" s="225" t="s">
        <v>40</v>
      </c>
      <c r="O136" s="91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8" t="s">
        <v>798</v>
      </c>
      <c r="AT136" s="228" t="s">
        <v>127</v>
      </c>
      <c r="AU136" s="228" t="s">
        <v>85</v>
      </c>
      <c r="AY136" s="17" t="s">
        <v>125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7" t="s">
        <v>83</v>
      </c>
      <c r="BK136" s="229">
        <f>ROUND(I136*H136,2)</f>
        <v>0</v>
      </c>
      <c r="BL136" s="17" t="s">
        <v>798</v>
      </c>
      <c r="BM136" s="228" t="s">
        <v>827</v>
      </c>
    </row>
    <row r="137" s="2" customFormat="1">
      <c r="A137" s="38"/>
      <c r="B137" s="39"/>
      <c r="C137" s="40"/>
      <c r="D137" s="230" t="s">
        <v>134</v>
      </c>
      <c r="E137" s="40"/>
      <c r="F137" s="231" t="s">
        <v>828</v>
      </c>
      <c r="G137" s="40"/>
      <c r="H137" s="40"/>
      <c r="I137" s="232"/>
      <c r="J137" s="40"/>
      <c r="K137" s="40"/>
      <c r="L137" s="44"/>
      <c r="M137" s="233"/>
      <c r="N137" s="234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134</v>
      </c>
      <c r="AU137" s="17" t="s">
        <v>85</v>
      </c>
    </row>
    <row r="138" s="2" customFormat="1" ht="16.5" customHeight="1">
      <c r="A138" s="38"/>
      <c r="B138" s="39"/>
      <c r="C138" s="218" t="s">
        <v>186</v>
      </c>
      <c r="D138" s="218" t="s">
        <v>127</v>
      </c>
      <c r="E138" s="219" t="s">
        <v>829</v>
      </c>
      <c r="F138" s="220" t="s">
        <v>830</v>
      </c>
      <c r="G138" s="221" t="s">
        <v>819</v>
      </c>
      <c r="H138" s="222">
        <v>1</v>
      </c>
      <c r="I138" s="223"/>
      <c r="J138" s="222">
        <f>ROUND(I138*H138,2)</f>
        <v>0</v>
      </c>
      <c r="K138" s="220" t="s">
        <v>1</v>
      </c>
      <c r="L138" s="44"/>
      <c r="M138" s="224" t="s">
        <v>1</v>
      </c>
      <c r="N138" s="225" t="s">
        <v>40</v>
      </c>
      <c r="O138" s="91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8" t="s">
        <v>798</v>
      </c>
      <c r="AT138" s="228" t="s">
        <v>127</v>
      </c>
      <c r="AU138" s="228" t="s">
        <v>85</v>
      </c>
      <c r="AY138" s="17" t="s">
        <v>125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7" t="s">
        <v>83</v>
      </c>
      <c r="BK138" s="229">
        <f>ROUND(I138*H138,2)</f>
        <v>0</v>
      </c>
      <c r="BL138" s="17" t="s">
        <v>798</v>
      </c>
      <c r="BM138" s="228" t="s">
        <v>831</v>
      </c>
    </row>
    <row r="139" s="2" customFormat="1">
      <c r="A139" s="38"/>
      <c r="B139" s="39"/>
      <c r="C139" s="40"/>
      <c r="D139" s="230" t="s">
        <v>134</v>
      </c>
      <c r="E139" s="40"/>
      <c r="F139" s="231" t="s">
        <v>832</v>
      </c>
      <c r="G139" s="40"/>
      <c r="H139" s="40"/>
      <c r="I139" s="232"/>
      <c r="J139" s="40"/>
      <c r="K139" s="40"/>
      <c r="L139" s="44"/>
      <c r="M139" s="233"/>
      <c r="N139" s="234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134</v>
      </c>
      <c r="AU139" s="17" t="s">
        <v>85</v>
      </c>
    </row>
    <row r="140" s="12" customFormat="1" ht="22.8" customHeight="1">
      <c r="A140" s="12"/>
      <c r="B140" s="202"/>
      <c r="C140" s="203"/>
      <c r="D140" s="204" t="s">
        <v>74</v>
      </c>
      <c r="E140" s="216" t="s">
        <v>833</v>
      </c>
      <c r="F140" s="216" t="s">
        <v>834</v>
      </c>
      <c r="G140" s="203"/>
      <c r="H140" s="203"/>
      <c r="I140" s="206"/>
      <c r="J140" s="217">
        <f>BK140</f>
        <v>0</v>
      </c>
      <c r="K140" s="203"/>
      <c r="L140" s="208"/>
      <c r="M140" s="209"/>
      <c r="N140" s="210"/>
      <c r="O140" s="210"/>
      <c r="P140" s="211">
        <f>SUM(P141:P144)</f>
        <v>0</v>
      </c>
      <c r="Q140" s="210"/>
      <c r="R140" s="211">
        <f>SUM(R141:R144)</f>
        <v>0</v>
      </c>
      <c r="S140" s="210"/>
      <c r="T140" s="212">
        <f>SUM(T141:T144)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3" t="s">
        <v>154</v>
      </c>
      <c r="AT140" s="214" t="s">
        <v>74</v>
      </c>
      <c r="AU140" s="214" t="s">
        <v>83</v>
      </c>
      <c r="AY140" s="213" t="s">
        <v>125</v>
      </c>
      <c r="BK140" s="215">
        <f>SUM(BK141:BK144)</f>
        <v>0</v>
      </c>
    </row>
    <row r="141" s="2" customFormat="1" ht="16.5" customHeight="1">
      <c r="A141" s="38"/>
      <c r="B141" s="39"/>
      <c r="C141" s="218" t="s">
        <v>193</v>
      </c>
      <c r="D141" s="218" t="s">
        <v>127</v>
      </c>
      <c r="E141" s="219" t="s">
        <v>835</v>
      </c>
      <c r="F141" s="220" t="s">
        <v>836</v>
      </c>
      <c r="G141" s="221" t="s">
        <v>819</v>
      </c>
      <c r="H141" s="222">
        <v>1</v>
      </c>
      <c r="I141" s="223"/>
      <c r="J141" s="222">
        <f>ROUND(I141*H141,2)</f>
        <v>0</v>
      </c>
      <c r="K141" s="220" t="s">
        <v>1</v>
      </c>
      <c r="L141" s="44"/>
      <c r="M141" s="224" t="s">
        <v>1</v>
      </c>
      <c r="N141" s="225" t="s">
        <v>40</v>
      </c>
      <c r="O141" s="91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8" t="s">
        <v>798</v>
      </c>
      <c r="AT141" s="228" t="s">
        <v>127</v>
      </c>
      <c r="AU141" s="228" t="s">
        <v>85</v>
      </c>
      <c r="AY141" s="17" t="s">
        <v>125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7" t="s">
        <v>83</v>
      </c>
      <c r="BK141" s="229">
        <f>ROUND(I141*H141,2)</f>
        <v>0</v>
      </c>
      <c r="BL141" s="17" t="s">
        <v>798</v>
      </c>
      <c r="BM141" s="228" t="s">
        <v>837</v>
      </c>
    </row>
    <row r="142" s="2" customFormat="1" ht="16.5" customHeight="1">
      <c r="A142" s="38"/>
      <c r="B142" s="39"/>
      <c r="C142" s="218" t="s">
        <v>198</v>
      </c>
      <c r="D142" s="218" t="s">
        <v>127</v>
      </c>
      <c r="E142" s="219" t="s">
        <v>838</v>
      </c>
      <c r="F142" s="220" t="s">
        <v>839</v>
      </c>
      <c r="G142" s="221" t="s">
        <v>819</v>
      </c>
      <c r="H142" s="222">
        <v>1</v>
      </c>
      <c r="I142" s="223"/>
      <c r="J142" s="222">
        <f>ROUND(I142*H142,2)</f>
        <v>0</v>
      </c>
      <c r="K142" s="220" t="s">
        <v>1</v>
      </c>
      <c r="L142" s="44"/>
      <c r="M142" s="224" t="s">
        <v>1</v>
      </c>
      <c r="N142" s="225" t="s">
        <v>40</v>
      </c>
      <c r="O142" s="91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8" t="s">
        <v>798</v>
      </c>
      <c r="AT142" s="228" t="s">
        <v>127</v>
      </c>
      <c r="AU142" s="228" t="s">
        <v>85</v>
      </c>
      <c r="AY142" s="17" t="s">
        <v>125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7" t="s">
        <v>83</v>
      </c>
      <c r="BK142" s="229">
        <f>ROUND(I142*H142,2)</f>
        <v>0</v>
      </c>
      <c r="BL142" s="17" t="s">
        <v>798</v>
      </c>
      <c r="BM142" s="228" t="s">
        <v>840</v>
      </c>
    </row>
    <row r="143" s="2" customFormat="1" ht="16.5" customHeight="1">
      <c r="A143" s="38"/>
      <c r="B143" s="39"/>
      <c r="C143" s="218" t="s">
        <v>8</v>
      </c>
      <c r="D143" s="218" t="s">
        <v>127</v>
      </c>
      <c r="E143" s="219" t="s">
        <v>841</v>
      </c>
      <c r="F143" s="220" t="s">
        <v>842</v>
      </c>
      <c r="G143" s="221" t="s">
        <v>819</v>
      </c>
      <c r="H143" s="222">
        <v>1</v>
      </c>
      <c r="I143" s="223"/>
      <c r="J143" s="222">
        <f>ROUND(I143*H143,2)</f>
        <v>0</v>
      </c>
      <c r="K143" s="220" t="s">
        <v>1</v>
      </c>
      <c r="L143" s="44"/>
      <c r="M143" s="224" t="s">
        <v>1</v>
      </c>
      <c r="N143" s="225" t="s">
        <v>40</v>
      </c>
      <c r="O143" s="91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8" t="s">
        <v>798</v>
      </c>
      <c r="AT143" s="228" t="s">
        <v>127</v>
      </c>
      <c r="AU143" s="228" t="s">
        <v>85</v>
      </c>
      <c r="AY143" s="17" t="s">
        <v>125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7" t="s">
        <v>83</v>
      </c>
      <c r="BK143" s="229">
        <f>ROUND(I143*H143,2)</f>
        <v>0</v>
      </c>
      <c r="BL143" s="17" t="s">
        <v>798</v>
      </c>
      <c r="BM143" s="228" t="s">
        <v>843</v>
      </c>
    </row>
    <row r="144" s="2" customFormat="1" ht="16.5" customHeight="1">
      <c r="A144" s="38"/>
      <c r="B144" s="39"/>
      <c r="C144" s="218" t="s">
        <v>214</v>
      </c>
      <c r="D144" s="218" t="s">
        <v>127</v>
      </c>
      <c r="E144" s="219" t="s">
        <v>844</v>
      </c>
      <c r="F144" s="220" t="s">
        <v>845</v>
      </c>
      <c r="G144" s="221" t="s">
        <v>846</v>
      </c>
      <c r="H144" s="222">
        <v>1</v>
      </c>
      <c r="I144" s="223"/>
      <c r="J144" s="222">
        <f>ROUND(I144*H144,2)</f>
        <v>0</v>
      </c>
      <c r="K144" s="220" t="s">
        <v>20</v>
      </c>
      <c r="L144" s="44"/>
      <c r="M144" s="224" t="s">
        <v>1</v>
      </c>
      <c r="N144" s="225" t="s">
        <v>40</v>
      </c>
      <c r="O144" s="91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8" t="s">
        <v>798</v>
      </c>
      <c r="AT144" s="228" t="s">
        <v>127</v>
      </c>
      <c r="AU144" s="228" t="s">
        <v>85</v>
      </c>
      <c r="AY144" s="17" t="s">
        <v>125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7" t="s">
        <v>83</v>
      </c>
      <c r="BK144" s="229">
        <f>ROUND(I144*H144,2)</f>
        <v>0</v>
      </c>
      <c r="BL144" s="17" t="s">
        <v>798</v>
      </c>
      <c r="BM144" s="228" t="s">
        <v>847</v>
      </c>
    </row>
    <row r="145" s="12" customFormat="1" ht="22.8" customHeight="1">
      <c r="A145" s="12"/>
      <c r="B145" s="202"/>
      <c r="C145" s="203"/>
      <c r="D145" s="204" t="s">
        <v>74</v>
      </c>
      <c r="E145" s="216" t="s">
        <v>848</v>
      </c>
      <c r="F145" s="216" t="s">
        <v>849</v>
      </c>
      <c r="G145" s="203"/>
      <c r="H145" s="203"/>
      <c r="I145" s="206"/>
      <c r="J145" s="217">
        <f>BK145</f>
        <v>0</v>
      </c>
      <c r="K145" s="203"/>
      <c r="L145" s="208"/>
      <c r="M145" s="209"/>
      <c r="N145" s="210"/>
      <c r="O145" s="210"/>
      <c r="P145" s="211">
        <f>SUM(P146:P147)</f>
        <v>0</v>
      </c>
      <c r="Q145" s="210"/>
      <c r="R145" s="211">
        <f>SUM(R146:R147)</f>
        <v>0</v>
      </c>
      <c r="S145" s="210"/>
      <c r="T145" s="212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3" t="s">
        <v>154</v>
      </c>
      <c r="AT145" s="214" t="s">
        <v>74</v>
      </c>
      <c r="AU145" s="214" t="s">
        <v>83</v>
      </c>
      <c r="AY145" s="213" t="s">
        <v>125</v>
      </c>
      <c r="BK145" s="215">
        <f>SUM(BK146:BK147)</f>
        <v>0</v>
      </c>
    </row>
    <row r="146" s="2" customFormat="1" ht="16.5" customHeight="1">
      <c r="A146" s="38"/>
      <c r="B146" s="39"/>
      <c r="C146" s="218" t="s">
        <v>225</v>
      </c>
      <c r="D146" s="218" t="s">
        <v>127</v>
      </c>
      <c r="E146" s="219" t="s">
        <v>850</v>
      </c>
      <c r="F146" s="220" t="s">
        <v>851</v>
      </c>
      <c r="G146" s="221" t="s">
        <v>819</v>
      </c>
      <c r="H146" s="222">
        <v>1</v>
      </c>
      <c r="I146" s="223"/>
      <c r="J146" s="222">
        <f>ROUND(I146*H146,2)</f>
        <v>0</v>
      </c>
      <c r="K146" s="220" t="s">
        <v>1</v>
      </c>
      <c r="L146" s="44"/>
      <c r="M146" s="224" t="s">
        <v>1</v>
      </c>
      <c r="N146" s="225" t="s">
        <v>40</v>
      </c>
      <c r="O146" s="91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8" t="s">
        <v>798</v>
      </c>
      <c r="AT146" s="228" t="s">
        <v>127</v>
      </c>
      <c r="AU146" s="228" t="s">
        <v>85</v>
      </c>
      <c r="AY146" s="17" t="s">
        <v>125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7" t="s">
        <v>83</v>
      </c>
      <c r="BK146" s="229">
        <f>ROUND(I146*H146,2)</f>
        <v>0</v>
      </c>
      <c r="BL146" s="17" t="s">
        <v>798</v>
      </c>
      <c r="BM146" s="228" t="s">
        <v>852</v>
      </c>
    </row>
    <row r="147" s="2" customFormat="1">
      <c r="A147" s="38"/>
      <c r="B147" s="39"/>
      <c r="C147" s="40"/>
      <c r="D147" s="230" t="s">
        <v>134</v>
      </c>
      <c r="E147" s="40"/>
      <c r="F147" s="231" t="s">
        <v>853</v>
      </c>
      <c r="G147" s="40"/>
      <c r="H147" s="40"/>
      <c r="I147" s="232"/>
      <c r="J147" s="40"/>
      <c r="K147" s="40"/>
      <c r="L147" s="44"/>
      <c r="M147" s="284"/>
      <c r="N147" s="285"/>
      <c r="O147" s="278"/>
      <c r="P147" s="278"/>
      <c r="Q147" s="278"/>
      <c r="R147" s="278"/>
      <c r="S147" s="278"/>
      <c r="T147" s="286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134</v>
      </c>
      <c r="AU147" s="17" t="s">
        <v>85</v>
      </c>
    </row>
    <row r="148" s="2" customFormat="1" ht="6.96" customHeight="1">
      <c r="A148" s="38"/>
      <c r="B148" s="66"/>
      <c r="C148" s="67"/>
      <c r="D148" s="67"/>
      <c r="E148" s="67"/>
      <c r="F148" s="67"/>
      <c r="G148" s="67"/>
      <c r="H148" s="67"/>
      <c r="I148" s="67"/>
      <c r="J148" s="67"/>
      <c r="K148" s="67"/>
      <c r="L148" s="44"/>
      <c r="M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</sheetData>
  <sheetProtection sheet="1" autoFilter="0" formatColumns="0" formatRows="0" objects="1" scenarios="1" spinCount="100000" saltValue="aLQfk6wUlmW/VxFpWxPeRe2Wx1Yit5+hkbNv0v8eB+sDNH46WIGh6rtYhmpSsV5/wtGtX+jtRq6Lr4bk4HbBWg==" hashValue="FpKuiIlUP+rDsLdR/wF7Na8gj8209CHDz45UitZrtWMOmlE6fc4hReuYCh/o4FvIGdFKThA1aiXzdbX4m1wYkg==" algorithmName="SHA-512" password="CC35"/>
  <autoFilter ref="C120:K14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SN-PC\SN</dc:creator>
  <cp:lastModifiedBy>SN-PC\SN</cp:lastModifiedBy>
  <dcterms:created xsi:type="dcterms:W3CDTF">2024-10-08T07:07:09Z</dcterms:created>
  <dcterms:modified xsi:type="dcterms:W3CDTF">2024-10-08T07:07:14Z</dcterms:modified>
</cp:coreProperties>
</file>