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MZSS_KV_Modernizace_spolecenskych_prostor\Rozpocet_VV\"/>
    </mc:Choice>
  </mc:AlternateContent>
  <bookViews>
    <workbookView xWindow="0" yWindow="0" windowWidth="0" windowHeight="0"/>
  </bookViews>
  <sheets>
    <sheet name="Rekapitulace stavby" sheetId="1" r:id="rId1"/>
    <sheet name="VT05 - Modernizace společ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'VT05 - Modernizace společ...'!$C$102:$K$879</definedName>
    <definedName name="_xlnm.Print_Area" localSheetId="1">'VT05 - Modernizace společ...'!$C$4:$J$39,'VT05 - Modernizace společ...'!$C$45:$J$84,'VT05 - Modernizace společ...'!$C$90:$K$879</definedName>
    <definedName name="_xlnm.Print_Titles" localSheetId="1">'VT05 - Modernizace společ...'!$102:$102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T869"/>
  <c r="R870"/>
  <c r="R869"/>
  <c r="P870"/>
  <c r="P869"/>
  <c r="BI866"/>
  <c r="BH866"/>
  <c r="BG866"/>
  <c r="BF866"/>
  <c r="T866"/>
  <c r="T865"/>
  <c r="R866"/>
  <c r="R865"/>
  <c r="P866"/>
  <c r="P865"/>
  <c r="BI860"/>
  <c r="BH860"/>
  <c r="BG860"/>
  <c r="BF860"/>
  <c r="T860"/>
  <c r="R860"/>
  <c r="P860"/>
  <c r="BI854"/>
  <c r="BH854"/>
  <c r="BG854"/>
  <c r="BF854"/>
  <c r="T854"/>
  <c r="R854"/>
  <c r="P854"/>
  <c r="BI850"/>
  <c r="BH850"/>
  <c r="BG850"/>
  <c r="BF850"/>
  <c r="T850"/>
  <c r="R850"/>
  <c r="P850"/>
  <c r="BI845"/>
  <c r="BH845"/>
  <c r="BG845"/>
  <c r="BF845"/>
  <c r="T845"/>
  <c r="R845"/>
  <c r="P845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6"/>
  <c r="BH806"/>
  <c r="BG806"/>
  <c r="BF806"/>
  <c r="T806"/>
  <c r="R806"/>
  <c r="P806"/>
  <c r="BI803"/>
  <c r="BH803"/>
  <c r="BG803"/>
  <c r="BF803"/>
  <c r="T803"/>
  <c r="R803"/>
  <c r="P803"/>
  <c r="BI798"/>
  <c r="BH798"/>
  <c r="BG798"/>
  <c r="BF798"/>
  <c r="T798"/>
  <c r="R798"/>
  <c r="P798"/>
  <c r="BI793"/>
  <c r="BH793"/>
  <c r="BG793"/>
  <c r="BF793"/>
  <c r="T793"/>
  <c r="R793"/>
  <c r="P793"/>
  <c r="BI789"/>
  <c r="BH789"/>
  <c r="BG789"/>
  <c r="BF789"/>
  <c r="T789"/>
  <c r="R789"/>
  <c r="P789"/>
  <c r="BI784"/>
  <c r="BH784"/>
  <c r="BG784"/>
  <c r="BF784"/>
  <c r="T784"/>
  <c r="R784"/>
  <c r="P784"/>
  <c r="BI774"/>
  <c r="BH774"/>
  <c r="BG774"/>
  <c r="BF774"/>
  <c r="T774"/>
  <c r="R774"/>
  <c r="P774"/>
  <c r="BI769"/>
  <c r="BH769"/>
  <c r="BG769"/>
  <c r="BF769"/>
  <c r="T769"/>
  <c r="R769"/>
  <c r="P769"/>
  <c r="BI765"/>
  <c r="BH765"/>
  <c r="BG765"/>
  <c r="BF765"/>
  <c r="T765"/>
  <c r="R765"/>
  <c r="P765"/>
  <c r="BI758"/>
  <c r="BH758"/>
  <c r="BG758"/>
  <c r="BF758"/>
  <c r="T758"/>
  <c r="R758"/>
  <c r="P758"/>
  <c r="BI753"/>
  <c r="BH753"/>
  <c r="BG753"/>
  <c r="BF753"/>
  <c r="T753"/>
  <c r="R753"/>
  <c r="P753"/>
  <c r="BI750"/>
  <c r="BH750"/>
  <c r="BG750"/>
  <c r="BF750"/>
  <c r="T750"/>
  <c r="R750"/>
  <c r="P750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0"/>
  <c r="BH730"/>
  <c r="BG730"/>
  <c r="BF730"/>
  <c r="T730"/>
  <c r="R730"/>
  <c r="P730"/>
  <c r="BI720"/>
  <c r="BH720"/>
  <c r="BG720"/>
  <c r="BF720"/>
  <c r="T720"/>
  <c r="R720"/>
  <c r="P720"/>
  <c r="BI717"/>
  <c r="BH717"/>
  <c r="BG717"/>
  <c r="BF717"/>
  <c r="T717"/>
  <c r="R717"/>
  <c r="P717"/>
  <c r="BI709"/>
  <c r="BH709"/>
  <c r="BG709"/>
  <c r="BF709"/>
  <c r="T709"/>
  <c r="R709"/>
  <c r="P709"/>
  <c r="BI703"/>
  <c r="BH703"/>
  <c r="BG703"/>
  <c r="BF703"/>
  <c r="T703"/>
  <c r="R703"/>
  <c r="P703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1"/>
  <c r="BH591"/>
  <c r="BG591"/>
  <c r="BF591"/>
  <c r="T591"/>
  <c r="R591"/>
  <c r="P591"/>
  <c r="BI589"/>
  <c r="BH589"/>
  <c r="BG589"/>
  <c r="BF589"/>
  <c r="T589"/>
  <c r="R589"/>
  <c r="P589"/>
  <c r="BI584"/>
  <c r="BH584"/>
  <c r="BG584"/>
  <c r="BF584"/>
  <c r="T584"/>
  <c r="R584"/>
  <c r="P584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58"/>
  <c r="BH558"/>
  <c r="BG558"/>
  <c r="BF558"/>
  <c r="T558"/>
  <c r="R558"/>
  <c r="P558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20"/>
  <c r="BH120"/>
  <c r="BG120"/>
  <c r="BF120"/>
  <c r="T120"/>
  <c r="R120"/>
  <c r="P120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J99"/>
  <c r="F99"/>
  <c r="F97"/>
  <c r="E95"/>
  <c r="J54"/>
  <c r="F54"/>
  <c r="F52"/>
  <c r="E50"/>
  <c r="J24"/>
  <c r="E24"/>
  <c r="J55"/>
  <c r="J23"/>
  <c r="J18"/>
  <c r="E18"/>
  <c r="F55"/>
  <c r="J17"/>
  <c r="J12"/>
  <c r="J97"/>
  <c r="E7"/>
  <c r="E93"/>
  <c i="1" r="L50"/>
  <c r="AM50"/>
  <c r="AM49"/>
  <c r="L49"/>
  <c r="AM47"/>
  <c r="L47"/>
  <c r="L45"/>
  <c r="L44"/>
  <c i="2" r="BK687"/>
  <c r="J627"/>
  <c r="BK408"/>
  <c r="BK832"/>
  <c r="BK656"/>
  <c r="J300"/>
  <c r="BK236"/>
  <c r="BK640"/>
  <c r="J288"/>
  <c r="J443"/>
  <c r="BK684"/>
  <c r="J630"/>
  <c r="BK577"/>
  <c r="BK213"/>
  <c r="J527"/>
  <c r="J720"/>
  <c r="BK320"/>
  <c r="BK838"/>
  <c r="BK447"/>
  <c r="J769"/>
  <c r="J111"/>
  <c r="J290"/>
  <c r="BK461"/>
  <c r="BK584"/>
  <c r="BK582"/>
  <c r="BK233"/>
  <c r="J582"/>
  <c r="BK326"/>
  <c r="J379"/>
  <c r="BK549"/>
  <c r="J286"/>
  <c r="J191"/>
  <c r="J438"/>
  <c r="J353"/>
  <c r="BK300"/>
  <c r="J218"/>
  <c r="J644"/>
  <c r="J498"/>
  <c r="J784"/>
  <c r="BK789"/>
  <c r="BK627"/>
  <c r="BK342"/>
  <c r="BK286"/>
  <c r="J820"/>
  <c r="BK624"/>
  <c r="BK353"/>
  <c r="J806"/>
  <c r="J616"/>
  <c r="BK377"/>
  <c r="BK835"/>
  <c r="J618"/>
  <c r="J294"/>
  <c r="BK536"/>
  <c r="BK191"/>
  <c r="BK811"/>
  <c r="BK465"/>
  <c r="J298"/>
  <c r="BK774"/>
  <c r="BK143"/>
  <c r="J479"/>
  <c r="BK272"/>
  <c r="J357"/>
  <c r="BK737"/>
  <c r="BK709"/>
  <c r="J236"/>
  <c r="J322"/>
  <c r="J248"/>
  <c r="J475"/>
  <c r="BK798"/>
  <c r="BK616"/>
  <c r="BK306"/>
  <c r="BK367"/>
  <c r="J447"/>
  <c r="BK355"/>
  <c r="BK242"/>
  <c r="J854"/>
  <c r="J347"/>
  <c r="BK743"/>
  <c r="J284"/>
  <c r="BK381"/>
  <c r="BK365"/>
  <c r="J272"/>
  <c r="BK136"/>
  <c r="BK510"/>
  <c r="J733"/>
  <c r="BK292"/>
  <c r="J832"/>
  <c r="BK638"/>
  <c r="J224"/>
  <c r="BK349"/>
  <c r="J465"/>
  <c r="BK281"/>
  <c r="BK388"/>
  <c r="BK634"/>
  <c r="BK489"/>
  <c r="J377"/>
  <c r="BK438"/>
  <c r="BK545"/>
  <c r="J120"/>
  <c r="BK660"/>
  <c r="BK302"/>
  <c r="J874"/>
  <c r="J371"/>
  <c r="J400"/>
  <c r="BK228"/>
  <c r="BK218"/>
  <c r="BK400"/>
  <c r="J311"/>
  <c r="J221"/>
  <c r="BK363"/>
  <c r="J758"/>
  <c r="J536"/>
  <c r="J471"/>
  <c r="J510"/>
  <c r="BK527"/>
  <c r="J185"/>
  <c r="BK572"/>
  <c r="J149"/>
  <c r="BK604"/>
  <c r="J789"/>
  <c r="BK750"/>
  <c r="BK275"/>
  <c r="J648"/>
  <c r="BK294"/>
  <c r="BK845"/>
  <c r="BK113"/>
  <c r="J709"/>
  <c r="J489"/>
  <c r="J866"/>
  <c r="J566"/>
  <c r="J367"/>
  <c r="BK620"/>
  <c r="J620"/>
  <c r="J342"/>
  <c r="BK224"/>
  <c r="J696"/>
  <c r="J640"/>
  <c r="J505"/>
  <c r="J262"/>
  <c r="J693"/>
  <c r="J405"/>
  <c r="BK296"/>
  <c r="J656"/>
  <c r="BK693"/>
  <c r="BK443"/>
  <c r="J604"/>
  <c r="J113"/>
  <c r="J452"/>
  <c r="BK666"/>
  <c r="BK328"/>
  <c r="BK405"/>
  <c r="J577"/>
  <c r="BK394"/>
  <c r="BK111"/>
  <c r="J461"/>
  <c r="BK106"/>
  <c r="J296"/>
  <c r="BK290"/>
  <c r="J369"/>
  <c r="J326"/>
  <c r="J829"/>
  <c r="BK866"/>
  <c r="BK803"/>
  <c r="J415"/>
  <c r="BK149"/>
  <c r="J363"/>
  <c r="BK379"/>
  <c r="BK630"/>
  <c r="J743"/>
  <c r="BK632"/>
  <c r="J155"/>
  <c r="BK502"/>
  <c r="BK644"/>
  <c r="BK179"/>
  <c r="BK618"/>
  <c r="J632"/>
  <c r="BK614"/>
  <c r="J275"/>
  <c r="J193"/>
  <c r="BK359"/>
  <c r="J572"/>
  <c r="J514"/>
  <c r="BK612"/>
  <c r="BK332"/>
  <c r="BK456"/>
  <c r="J676"/>
  <c r="J434"/>
  <c r="J599"/>
  <c r="BK375"/>
  <c r="BK652"/>
  <c r="BK703"/>
  <c r="BK415"/>
  <c r="J493"/>
  <c r="J502"/>
  <c r="J349"/>
  <c r="J684"/>
  <c r="J845"/>
  <c r="J136"/>
  <c r="BK860"/>
  <c r="J314"/>
  <c r="BK139"/>
  <c r="BK158"/>
  <c r="J671"/>
  <c r="BK599"/>
  <c r="J798"/>
  <c r="BK210"/>
  <c r="BK558"/>
  <c r="BK531"/>
  <c r="J838"/>
  <c r="BK193"/>
  <c r="J642"/>
  <c r="J210"/>
  <c r="BK758"/>
  <c r="BK361"/>
  <c r="BK298"/>
  <c r="J256"/>
  <c r="J835"/>
  <c r="J608"/>
  <c r="BK169"/>
  <c r="J774"/>
  <c r="BK874"/>
  <c r="BK221"/>
  <c r="J164"/>
  <c r="J730"/>
  <c r="BK608"/>
  <c r="J816"/>
  <c r="BK152"/>
  <c r="BK870"/>
  <c r="BK427"/>
  <c r="BK284"/>
  <c r="BK662"/>
  <c r="J811"/>
  <c r="J646"/>
  <c r="J365"/>
  <c r="J419"/>
  <c r="J302"/>
  <c r="J228"/>
  <c r="BK373"/>
  <c r="J793"/>
  <c r="J634"/>
  <c r="BK753"/>
  <c r="J361"/>
  <c r="J540"/>
  <c r="J337"/>
  <c r="BK636"/>
  <c r="BK591"/>
  <c r="BK769"/>
  <c r="BK680"/>
  <c r="BK262"/>
  <c r="J169"/>
  <c r="BK676"/>
  <c r="J531"/>
  <c r="BK514"/>
  <c r="J408"/>
  <c r="J317"/>
  <c r="J158"/>
  <c r="BK642"/>
  <c r="J650"/>
  <c r="J652"/>
  <c r="BK730"/>
  <c r="J456"/>
  <c r="BK671"/>
  <c r="BK347"/>
  <c r="J306"/>
  <c r="BK203"/>
  <c r="J427"/>
  <c r="J375"/>
  <c r="BK314"/>
  <c r="J765"/>
  <c r="J320"/>
  <c r="J239"/>
  <c r="BK239"/>
  <c r="J394"/>
  <c r="J750"/>
  <c r="J717"/>
  <c r="J737"/>
  <c r="BK155"/>
  <c r="J624"/>
  <c r="BK854"/>
  <c r="BK419"/>
  <c r="J410"/>
  <c r="BK658"/>
  <c r="J381"/>
  <c r="BK696"/>
  <c r="BK806"/>
  <c r="J753"/>
  <c r="BK646"/>
  <c r="J328"/>
  <c r="BK185"/>
  <c r="BK793"/>
  <c r="J803"/>
  <c r="BK829"/>
  <c r="J690"/>
  <c r="BK475"/>
  <c r="BK253"/>
  <c r="BK566"/>
  <c r="BK357"/>
  <c r="BK765"/>
  <c r="J388"/>
  <c r="BK648"/>
  <c r="J351"/>
  <c r="J485"/>
  <c r="J614"/>
  <c r="BK288"/>
  <c r="J203"/>
  <c r="J355"/>
  <c r="J403"/>
  <c r="BK317"/>
  <c r="BK278"/>
  <c r="BK690"/>
  <c r="BK391"/>
  <c r="J703"/>
  <c r="BK650"/>
  <c r="BK452"/>
  <c r="BK337"/>
  <c r="J660"/>
  <c r="BK351"/>
  <c r="BK256"/>
  <c r="J654"/>
  <c r="J391"/>
  <c r="BK371"/>
  <c r="J589"/>
  <c r="J850"/>
  <c r="BK384"/>
  <c r="J860"/>
  <c r="BK540"/>
  <c r="BK820"/>
  <c r="J373"/>
  <c r="BK498"/>
  <c r="J278"/>
  <c r="J233"/>
  <c r="BK622"/>
  <c r="BK369"/>
  <c r="J106"/>
  <c r="J680"/>
  <c r="BK120"/>
  <c r="BK850"/>
  <c r="J870"/>
  <c r="BK505"/>
  <c r="J198"/>
  <c r="J523"/>
  <c r="BK248"/>
  <c r="J213"/>
  <c r="BK198"/>
  <c r="J558"/>
  <c r="J253"/>
  <c r="J687"/>
  <c r="J638"/>
  <c r="BK322"/>
  <c r="J662"/>
  <c r="J877"/>
  <c r="J658"/>
  <c r="BK434"/>
  <c r="J612"/>
  <c r="BK493"/>
  <c r="J143"/>
  <c r="J152"/>
  <c r="BK410"/>
  <c r="J545"/>
  <c r="BK324"/>
  <c r="BK589"/>
  <c r="BK717"/>
  <c r="BK523"/>
  <c r="J259"/>
  <c r="BK733"/>
  <c r="BK479"/>
  <c r="J281"/>
  <c r="J324"/>
  <c r="J636"/>
  <c r="J332"/>
  <c i="1" r="AS54"/>
  <c i="2" r="BK471"/>
  <c r="J584"/>
  <c r="J740"/>
  <c r="BK403"/>
  <c r="BK485"/>
  <c r="BK877"/>
  <c r="J292"/>
  <c r="J267"/>
  <c r="BK720"/>
  <c r="BK311"/>
  <c r="J359"/>
  <c r="BK267"/>
  <c r="BK740"/>
  <c r="J384"/>
  <c r="J622"/>
  <c r="J139"/>
  <c r="J591"/>
  <c r="J179"/>
  <c r="J549"/>
  <c r="BK259"/>
  <c r="BK816"/>
  <c r="BK784"/>
  <c r="BK654"/>
  <c r="J666"/>
  <c r="J242"/>
  <c r="BK164"/>
  <c l="1" r="T105"/>
  <c r="BK119"/>
  <c r="J119"/>
  <c r="J62"/>
  <c r="BK209"/>
  <c r="J209"/>
  <c r="J64"/>
  <c r="R232"/>
  <c r="R305"/>
  <c r="P331"/>
  <c r="P148"/>
  <c r="P232"/>
  <c r="P305"/>
  <c r="R331"/>
  <c r="T387"/>
  <c r="P683"/>
  <c r="BK105"/>
  <c r="J105"/>
  <c r="J61"/>
  <c r="BK148"/>
  <c r="J148"/>
  <c r="J63"/>
  <c r="BK232"/>
  <c r="BK305"/>
  <c r="J305"/>
  <c r="J68"/>
  <c r="BK331"/>
  <c r="J331"/>
  <c r="J69"/>
  <c r="BK387"/>
  <c r="J387"/>
  <c r="J70"/>
  <c r="R387"/>
  <c r="P418"/>
  <c r="R418"/>
  <c r="BK665"/>
  <c r="J665"/>
  <c r="J73"/>
  <c r="BK736"/>
  <c r="J736"/>
  <c r="J75"/>
  <c r="T792"/>
  <c r="R148"/>
  <c r="P437"/>
  <c r="T683"/>
  <c r="R792"/>
  <c r="T148"/>
  <c r="BK437"/>
  <c r="J437"/>
  <c r="J72"/>
  <c r="P665"/>
  <c r="T665"/>
  <c r="R736"/>
  <c r="BK819"/>
  <c r="J819"/>
  <c r="J77"/>
  <c r="P844"/>
  <c r="P843"/>
  <c r="P873"/>
  <c r="P864"/>
  <c r="P105"/>
  <c r="R119"/>
  <c r="P209"/>
  <c r="T437"/>
  <c r="R665"/>
  <c r="P736"/>
  <c r="BK792"/>
  <c r="J792"/>
  <c r="J76"/>
  <c r="T819"/>
  <c r="R844"/>
  <c r="R843"/>
  <c r="BK873"/>
  <c r="J873"/>
  <c r="J83"/>
  <c r="R105"/>
  <c r="T119"/>
  <c r="R209"/>
  <c r="R437"/>
  <c r="R683"/>
  <c r="P792"/>
  <c r="R819"/>
  <c r="T844"/>
  <c r="T843"/>
  <c r="R873"/>
  <c r="R864"/>
  <c r="P119"/>
  <c r="T209"/>
  <c r="T232"/>
  <c r="T305"/>
  <c r="T331"/>
  <c r="P387"/>
  <c r="BK418"/>
  <c r="J418"/>
  <c r="J71"/>
  <c r="T418"/>
  <c r="BK683"/>
  <c r="J683"/>
  <c r="J74"/>
  <c r="T736"/>
  <c r="P819"/>
  <c r="BK844"/>
  <c r="J844"/>
  <c r="J79"/>
  <c r="T873"/>
  <c r="T864"/>
  <c r="BK227"/>
  <c r="J227"/>
  <c r="J65"/>
  <c r="BK865"/>
  <c r="J865"/>
  <c r="J81"/>
  <c r="BK869"/>
  <c r="J869"/>
  <c r="J82"/>
  <c r="F100"/>
  <c r="BE143"/>
  <c r="BE155"/>
  <c r="BE203"/>
  <c r="BE221"/>
  <c r="BE253"/>
  <c r="J100"/>
  <c r="BE113"/>
  <c r="BE193"/>
  <c r="BE198"/>
  <c r="BE213"/>
  <c r="BE218"/>
  <c r="BE228"/>
  <c r="BE259"/>
  <c r="J52"/>
  <c r="BE152"/>
  <c r="BE164"/>
  <c r="BE169"/>
  <c r="BE242"/>
  <c r="BE272"/>
  <c r="E48"/>
  <c r="BE149"/>
  <c r="BE248"/>
  <c r="BE262"/>
  <c r="BE106"/>
  <c r="BE111"/>
  <c r="BE120"/>
  <c r="BE179"/>
  <c r="BE185"/>
  <c r="BE224"/>
  <c r="BE256"/>
  <c r="BE267"/>
  <c r="BE471"/>
  <c r="BE489"/>
  <c r="BE582"/>
  <c r="BE584"/>
  <c r="BE591"/>
  <c r="BE281"/>
  <c r="BE286"/>
  <c r="BE296"/>
  <c r="BE314"/>
  <c r="BE332"/>
  <c r="BE347"/>
  <c r="BE375"/>
  <c r="BE391"/>
  <c r="BE408"/>
  <c r="BE419"/>
  <c r="BE447"/>
  <c r="BE510"/>
  <c r="BE514"/>
  <c r="BE531"/>
  <c r="BE536"/>
  <c r="BE540"/>
  <c r="BE599"/>
  <c r="BE604"/>
  <c r="BE620"/>
  <c r="BE630"/>
  <c r="BE644"/>
  <c r="BE652"/>
  <c r="BE658"/>
  <c r="BE703"/>
  <c r="BE769"/>
  <c r="BE774"/>
  <c r="BE816"/>
  <c r="BE832"/>
  <c r="BE838"/>
  <c r="BE850"/>
  <c r="BE854"/>
  <c r="BE349"/>
  <c r="BE357"/>
  <c r="BE359"/>
  <c r="BE369"/>
  <c r="BE403"/>
  <c r="BE405"/>
  <c r="BE456"/>
  <c r="BE461"/>
  <c r="BE465"/>
  <c r="BE479"/>
  <c r="BE498"/>
  <c r="BE523"/>
  <c r="BE527"/>
  <c r="BE558"/>
  <c r="BE608"/>
  <c r="BE612"/>
  <c r="BE622"/>
  <c r="BE627"/>
  <c r="BE634"/>
  <c r="BE648"/>
  <c r="BE656"/>
  <c r="BE676"/>
  <c r="BE693"/>
  <c r="BE696"/>
  <c r="BE730"/>
  <c r="BE811"/>
  <c r="BE870"/>
  <c r="BE874"/>
  <c r="BE877"/>
  <c r="BE750"/>
  <c r="BE860"/>
  <c r="BE328"/>
  <c r="BE342"/>
  <c r="BE355"/>
  <c r="BE400"/>
  <c r="BE427"/>
  <c r="BE452"/>
  <c r="BE545"/>
  <c r="BE642"/>
  <c r="BE687"/>
  <c r="BE720"/>
  <c r="BE737"/>
  <c r="BE753"/>
  <c r="BE793"/>
  <c r="BE798"/>
  <c r="BE835"/>
  <c r="BE191"/>
  <c r="BE210"/>
  <c r="BE233"/>
  <c r="BE236"/>
  <c r="BE239"/>
  <c r="BE290"/>
  <c r="BE300"/>
  <c r="BE311"/>
  <c r="BE317"/>
  <c r="BE320"/>
  <c r="BE322"/>
  <c r="BE324"/>
  <c r="BE326"/>
  <c r="BE337"/>
  <c r="BE371"/>
  <c r="BE377"/>
  <c r="BE475"/>
  <c r="BE502"/>
  <c r="BE505"/>
  <c r="BE566"/>
  <c r="BE577"/>
  <c r="BE614"/>
  <c r="BE624"/>
  <c r="BE632"/>
  <c r="BE636"/>
  <c r="BE640"/>
  <c r="BE654"/>
  <c r="BE690"/>
  <c r="BE709"/>
  <c r="BE733"/>
  <c r="BE740"/>
  <c r="BE829"/>
  <c r="BE765"/>
  <c r="BE803"/>
  <c r="BE806"/>
  <c r="BE136"/>
  <c r="BE158"/>
  <c r="BE353"/>
  <c r="BE361"/>
  <c r="BE379"/>
  <c r="BE415"/>
  <c r="BE434"/>
  <c r="BE493"/>
  <c r="BE549"/>
  <c r="BE572"/>
  <c r="BE616"/>
  <c r="BE660"/>
  <c r="BE662"/>
  <c r="BE671"/>
  <c r="BE680"/>
  <c r="BE684"/>
  <c r="BE717"/>
  <c r="BE743"/>
  <c r="BE820"/>
  <c r="BE845"/>
  <c r="BE139"/>
  <c r="BE275"/>
  <c r="BE278"/>
  <c r="BE284"/>
  <c r="BE288"/>
  <c r="BE292"/>
  <c r="BE294"/>
  <c r="BE298"/>
  <c r="BE302"/>
  <c r="BE306"/>
  <c r="BE363"/>
  <c r="BE365"/>
  <c r="BE367"/>
  <c r="BE373"/>
  <c r="BE381"/>
  <c r="BE410"/>
  <c r="BE351"/>
  <c r="BE384"/>
  <c r="BE388"/>
  <c r="BE394"/>
  <c r="BE438"/>
  <c r="BE443"/>
  <c r="BE485"/>
  <c r="BE589"/>
  <c r="BE618"/>
  <c r="BE638"/>
  <c r="BE646"/>
  <c r="BE650"/>
  <c r="BE666"/>
  <c r="BE758"/>
  <c r="BE784"/>
  <c r="BE789"/>
  <c r="BE866"/>
  <c r="F37"/>
  <c i="1" r="BD55"/>
  <c r="BD54"/>
  <c r="W33"/>
  <c i="2" r="F35"/>
  <c i="1" r="BB55"/>
  <c r="BB54"/>
  <c r="AX54"/>
  <c i="2" r="J34"/>
  <c i="1" r="AW55"/>
  <c i="2" r="F36"/>
  <c i="1" r="BC55"/>
  <c r="BC54"/>
  <c r="W32"/>
  <c i="2" r="F34"/>
  <c i="1" r="BA55"/>
  <c r="BA54"/>
  <c r="AW54"/>
  <c r="AK30"/>
  <c i="2" l="1" r="R104"/>
  <c r="T231"/>
  <c r="P231"/>
  <c r="R231"/>
  <c r="T104"/>
  <c r="T103"/>
  <c r="P104"/>
  <c r="P103"/>
  <c i="1" r="AU55"/>
  <c i="2" r="BK231"/>
  <c r="J231"/>
  <c r="J66"/>
  <c r="J232"/>
  <c r="J67"/>
  <c r="BK843"/>
  <c r="J843"/>
  <c r="J78"/>
  <c r="BK864"/>
  <c r="J864"/>
  <c r="J80"/>
  <c r="BK104"/>
  <c r="BK103"/>
  <c r="J103"/>
  <c i="1" r="W30"/>
  <c i="2" r="J33"/>
  <c i="1" r="AV55"/>
  <c r="AT55"/>
  <c r="AY54"/>
  <c i="2" r="F33"/>
  <c i="1" r="AZ55"/>
  <c r="AZ54"/>
  <c r="AV54"/>
  <c r="AK29"/>
  <c r="W31"/>
  <c r="AU54"/>
  <c i="2" r="J30"/>
  <c i="1" r="AG55"/>
  <c r="AG54"/>
  <c r="AK26"/>
  <c i="2" l="1" r="R103"/>
  <c r="J59"/>
  <c r="J104"/>
  <c r="J60"/>
  <c i="1" r="AK35"/>
  <c i="2" r="J39"/>
  <c i="1" r="AN5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<sst xmlns="http://schemas.openxmlformats.org/spreadsheetml/2006/main">
  <si>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</si>
  <si>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</si>
  <si>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</si>
  <si>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</si>
  <si>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</si>
  <si>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{226ec05d-e410-4718-82aa-59c0b1c6f7be}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</si>
  <si>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</si>
  <si>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</si>
  <si>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</si>
  <si>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</si>
  <si>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</si>
  <si>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</si>
  <si>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</si>
  <si>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</si>
  <si>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20240614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</si>
  <si>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</si>
  <si>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</si>
  <si>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společenských prostor MZSS, Východní 621/16 - Karlovy Vary</t>
  </si>
  <si>
    <t>KSO:</t>
  </si>
  <si>
    <t/>
  </si>
  <si>
    <t>CC-CZ:</t>
  </si>
  <si>
    <t>Místo:</t>
  </si>
  <si>
    <t xml:space="preserve"> </t>
  </si>
  <si>
    <t>Datum:</t>
  </si>
  <si>
    <t>14. 6. 2024</t>
  </si>
  <si>
    <t>Zadavatel:</t>
  </si>
  <si>
    <t>IČ:</t>
  </si>
  <si>
    <t>Městské zařízení sociálních služeb K.Vary, p.o.</t>
  </si>
  <si>
    <t>DIČ:</t>
  </si>
  <si>
    <t>Uchazeč:</t>
  </si>
  <si>
    <t>Vyplň údaj</t>
  </si>
  <si>
    <t>Projektant:</t>
  </si>
  <si>
    <t>Ing. arch. Petr Bokota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</si>
  <si>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</si>
  <si>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</si>
  <si>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</si>
  <si>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</si>
  <si>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</si>
  <si>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</si>
  <si>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</si>
  <si>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</si>
  <si>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</si>
  <si>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</si>
  <si>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</si>
  <si>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</si>
  <si>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</si>
  <si>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</si>
  <si>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</si>
  <si>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</si>
  <si>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</si>
  <si>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</si>
  <si>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</si>
  <si>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</si>
  <si>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</si>
  <si>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</si>
  <si>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</si>
  <si>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</si>
  <si>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</si>
  <si>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</si>
  <si>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</si>
  <si>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</si>
  <si>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</si>
  <si>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</si>
  <si>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</si>
  <si>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</si>
  <si>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</si>
  <si>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</si>
  <si>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</si>
  <si>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</si>
  <si>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</si>
  <si>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</si>
  <si>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</si>
  <si>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</si>
  <si>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</si>
  <si>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</si>
  <si>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</si>
  <si>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VT05</t>
  </si>
  <si>
    <t>Modernizace společenských prostor MZSS</t>
  </si>
  <si>
    <t>STA</t>
  </si>
  <si>
    <t>1</t>
  </si>
  <si>
    <t>{9ea0046e-058d-470b-8ca5-0db3993d122c}</t>
  </si>
  <si>
    <t>2</t>
  </si>
  <si>
    <t>KRYCÍ LIST SOUPISU PRACÍ</t>
  </si>
  <si>
    <t>Objekt:</t>
  </si>
  <si>
    <t>VT05 - Modernizace společenských prostor MZSS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</si>
  <si>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</si>
  <si>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</si>
  <si>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</si>
  <si>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</si>
  <si>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</si>
  <si>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</si>
  <si>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</si>
  <si>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</si>
  <si>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</si>
  <si>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</si>
  <si>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</si>
  <si>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</si>
  <si>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</si>
  <si>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</si>
  <si>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</si>
  <si>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</si>
  <si>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</si>
  <si>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</si>
  <si>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</si>
  <si>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</si>
  <si>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</si>
  <si>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</si>
  <si>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</si>
  <si>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</si>
  <si>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</si>
  <si>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</si>
  <si>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</si>
  <si>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</si>
  <si>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</si>
  <si>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</si>
  <si>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</si>
  <si>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</si>
  <si>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</si>
  <si>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</si>
  <si>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</si>
  <si>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</si>
  <si>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</si>
  <si>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</si>
  <si>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</si>
  <si>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</si>
  <si>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</si>
  <si>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</si>
  <si>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</si>
  <si>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</si>
  <si>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</si>
  <si>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</si>
  <si>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</si>
  <si>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</si>
  <si>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I, IE, U, UE nebo L přes č. 14 do č. 22 nebo výšky do 220 mm</t>
  </si>
  <si>
    <t>t</t>
  </si>
  <si>
    <t>CS ÚRS 2024 01</t>
  </si>
  <si>
    <t>4</t>
  </si>
  <si>
    <t>PP</t>
  </si>
  <si>
    <t>Osazování ocelových válcovaných nosníků na zdivu I nebo IE nebo U nebo UE nebo L č. 14 až 22 nebo výšky do 220 mm</t>
  </si>
  <si>
    <t>Online PSC</t>
  </si>
  <si>
    <t>https://podminky.urs.cz/item/CS_URS_2024_01/317941123</t>
  </si>
  <si>
    <t>VV</t>
  </si>
  <si>
    <t>2,5*0,0179</t>
  </si>
  <si>
    <t>Součet</t>
  </si>
  <si>
    <t>M</t>
  </si>
  <si>
    <t>13010718</t>
  </si>
  <si>
    <t>ocel profilová jakost S235JR (11 375) průřez I (IPN) 160</t>
  </si>
  <si>
    <t>8</t>
  </si>
  <si>
    <t>340271041</t>
  </si>
  <si>
    <t>Zazdívka otvorů v příčkách nebo stěnách pl přes 0,25 do 1 m2 tvárnicemi pórobetonovými tl 150 mm</t>
  </si>
  <si>
    <t>m2</t>
  </si>
  <si>
    <t>6</t>
  </si>
  <si>
    <t>Zazdívka otvorů v příčkách nebo stěnách pórobetonovými tvárnicemi plochy přes 0,25 m2 do 1 m2, objemová hmotnost 500 kg/m3, tloušťka příčky 150 mm</t>
  </si>
  <si>
    <t>https://podminky.urs.cz/item/CS_URS_2024_01/340271041</t>
  </si>
  <si>
    <t>0,87*1,1</t>
  </si>
  <si>
    <t>0,14*2</t>
  </si>
  <si>
    <t>Úpravy povrchů, podlahy a osazování výplní</t>
  </si>
  <si>
    <t>612325412</t>
  </si>
  <si>
    <t>Oprava vnitřní vápenocementové hladké omítky stěn v rozsahu plochy přes 10 do 30 %</t>
  </si>
  <si>
    <t>Oprava vápenocementové omítky vnitřních ploch hladké, tloušťky do 20 mm stěn, v rozsahu opravované plochy přes 10 do 30%</t>
  </si>
  <si>
    <t>https://podminky.urs.cz/item/CS_URS_2024_01/612325412</t>
  </si>
  <si>
    <t>"1.02"1,2*(1,46*2+2,87*2+1,46+2,96*2+1,55*2+0,86*2)</t>
  </si>
  <si>
    <t>"1.03"1,2*(2,87*2+1,55*2)</t>
  </si>
  <si>
    <t>"1.04"1,2*(1,075+3,92*2+2,25+2,25+1,93*2+0,9*2+0,89*2+1,55*3)</t>
  </si>
  <si>
    <t>Mezisoučet</t>
  </si>
  <si>
    <t>"sokl" 11,22*2*0,08</t>
  </si>
  <si>
    <t>(-2,4-1,45-2*0,8-0,9-0,8-0,9)*0,08</t>
  </si>
  <si>
    <t>100,45+9,54</t>
  </si>
  <si>
    <t>"1.01"3,0*(11,2*2)-2,4*1,97-1,45*1,97-3*0,8*1,97-0,9*1,97</t>
  </si>
  <si>
    <t>"1.05" 3*(7,02+0,8+4,36+0,44+4,34+9,44+0,85*3+5,195+2,42+5,59)-1,45*1,97-3*2,21*2,25-2*1,97-1,97</t>
  </si>
  <si>
    <t>5</t>
  </si>
  <si>
    <t>636311133</t>
  </si>
  <si>
    <t>Kladení dlažby z betonových dlaždic 60x60 cm na sucho na terče z umělé hmoty do výšky přes 70 do 100 mm</t>
  </si>
  <si>
    <t>10</t>
  </si>
  <si>
    <t>Kladení dlažby z betonových dlaždic na sucho na terče z umělé hmoty o rozměru dlažby 60x60 cm, o výšce terče přes 70 do 100 mm</t>
  </si>
  <si>
    <t>https://podminky.urs.cz/item/CS_URS_2024_01/636311133</t>
  </si>
  <si>
    <t>DL_terasa</t>
  </si>
  <si>
    <t>Keramická dlažba do exteriéru - dlažby 598 x 598 x 20 mm</t>
  </si>
  <si>
    <t>R-položka</t>
  </si>
  <si>
    <t>86,01*1,15 "Přepočtené koeficientem množství</t>
  </si>
  <si>
    <t>7</t>
  </si>
  <si>
    <t>637121111</t>
  </si>
  <si>
    <t>Okapový chodník z kačírku tl 100 mm s udusáním</t>
  </si>
  <si>
    <t>14</t>
  </si>
  <si>
    <t>Okapový chodník z kameniva s udusáním a urovnáním povrchu z kačírku tl. 100 mm</t>
  </si>
  <si>
    <t>https://podminky.urs.cz/item/CS_URS_2024_01/637121111</t>
  </si>
  <si>
    <t>0,28*6,3</t>
  </si>
  <si>
    <t>9</t>
  </si>
  <si>
    <t>Ostatní konstrukce a práce, bourání</t>
  </si>
  <si>
    <t>965046111</t>
  </si>
  <si>
    <t>Broušení stávajících betonových podlah úběr do 3 mm</t>
  </si>
  <si>
    <t>16</t>
  </si>
  <si>
    <t>https://podminky.urs.cz/item/CS_URS_2024_01/965046111</t>
  </si>
  <si>
    <t>965081213</t>
  </si>
  <si>
    <t>Bourání podlah z dlaždic keramických nebo xylolitových tl do 10 mm plochy přes 1 m2</t>
  </si>
  <si>
    <t>18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</si>
  <si>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</si>
  <si>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</si>
  <si>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965081423</t>
  </si>
  <si>
    <t>Bourání podlah z dlaždic betonových kladených na sucho na terče o výšce do 100 mm plochy přes 1 m2</t>
  </si>
  <si>
    <t>20</t>
  </si>
  <si>
    <t>Bourání podlah z dlaždic bez podkladního lože nebo mazaniny, s jakoukoliv výplní spár betonových kladených na terče výšky do 100 mm, plochy přes 1 m2</t>
  </si>
  <si>
    <t>https://podminky.urs.cz/item/CS_URS_2024_01/965081423</t>
  </si>
  <si>
    <t>11</t>
  </si>
  <si>
    <t>965081611</t>
  </si>
  <si>
    <t>Odsekání soklíků rovných</t>
  </si>
  <si>
    <t>m</t>
  </si>
  <si>
    <t>22</t>
  </si>
  <si>
    <t>Odsekání soklíků včetně otlučení podkladní omítky až na zdivo rovných</t>
  </si>
  <si>
    <t>https://podminky.urs.cz/item/CS_URS_2024_01/965081611</t>
  </si>
  <si>
    <t>11,22*2</t>
  </si>
  <si>
    <t>-2,4-1,45-2*0,8-0,9-0,8-0,9</t>
  </si>
  <si>
    <t>968062374</t>
  </si>
  <si>
    <t>Vybourání dřevěných rámů oken zdvojených včetně křídel pl do 1 m2</t>
  </si>
  <si>
    <t>24</t>
  </si>
  <si>
    <t>Vybourání dřevěných rámů oken s křídly, dveřních zárubní, vrat, stěn, ostění nebo obkladů rámů oken s křídly zdvojených, plochy do 1 m2</t>
  </si>
  <si>
    <t>https://podminky.urs.cz/item/CS_URS_2024_01/968062374</t>
  </si>
  <si>
    <t>"O02" 2*(0,73*0,73)</t>
  </si>
  <si>
    <t>13</t>
  </si>
  <si>
    <t>968062375</t>
  </si>
  <si>
    <t>Vybourání dřevěných rámů oken zdvojených včetně křídel pl do 2 m2</t>
  </si>
  <si>
    <t>26</t>
  </si>
  <si>
    <t>Vybourání dřevěných rámů oken s křídly, dveřních zárubní, vrat, stěn, ostění nebo obkladů rámů oken s křídly zdvojených, plochy do 2 m2</t>
  </si>
  <si>
    <t>https://podminky.urs.cz/item/CS_URS_2024_01/968062375</t>
  </si>
  <si>
    <t>"D01" 4*(0,8*1,97)</t>
  </si>
  <si>
    <t>"D02" 0,9*1,97</t>
  </si>
  <si>
    <t>"D03" 3*(0,7*1,9)</t>
  </si>
  <si>
    <t>"D6" 1*1,9</t>
  </si>
  <si>
    <t>"D07" 1,18*1,1</t>
  </si>
  <si>
    <t>"O03"1,53*0,73</t>
  </si>
  <si>
    <t>968062376</t>
  </si>
  <si>
    <t>Vybourání dřevěných rámů oken zdvojených včetně křídel pl do 4 m2</t>
  </si>
  <si>
    <t>28</t>
  </si>
  <si>
    <t>Vybourání dřevěných rámů oken s křídly, dveřních zárubní, vrat, stěn, ostění nebo obkladů rámů oken s křídly zdvojených, plochy do 4 m2</t>
  </si>
  <si>
    <t>https://podminky.urs.cz/item/CS_URS_2024_01/968062376</t>
  </si>
  <si>
    <t>"O01" 3*(2,22*2,25)</t>
  </si>
  <si>
    <t>"D4" 1,45*1,97</t>
  </si>
  <si>
    <t>15</t>
  </si>
  <si>
    <t>968062377</t>
  </si>
  <si>
    <t>Vybourání dřevěných rámů oken zdvojených včetně křídel pl přes 4 m2</t>
  </si>
  <si>
    <t>30</t>
  </si>
  <si>
    <t>Vybourání dřevěných rámů oken s křídly, dveřních zárubní, vrat, stěn, ostění nebo obkladů rámů oken s křídly zdvojených, plochy přes 4 m2</t>
  </si>
  <si>
    <t>https://podminky.urs.cz/item/CS_URS_2024_01/968062377</t>
  </si>
  <si>
    <t>"D5"2,4*1,97</t>
  </si>
  <si>
    <t>968X</t>
  </si>
  <si>
    <t>Demontáž obkladu stěny s věšáky vč. likvidace</t>
  </si>
  <si>
    <t>kpl</t>
  </si>
  <si>
    <t>32</t>
  </si>
  <si>
    <t>17</t>
  </si>
  <si>
    <t>971033531</t>
  </si>
  <si>
    <t>Vybourání otvorů ve zdivu cihelném pl do 1 m2 na MVC nebo MV tl do 150 mm</t>
  </si>
  <si>
    <t>34</t>
  </si>
  <si>
    <t>Vybourání otvorů ve zdivu základovém nebo nadzákladovém z cihel, tvárnic, příčkovek z cihel pálených na maltu vápennou nebo vápenocementovou plochy do 1 m2, tl. do 150 mm</t>
  </si>
  <si>
    <t>https://podminky.urs.cz/item/CS_URS_2024_01/971033531</t>
  </si>
  <si>
    <t>1,18*0,86</t>
  </si>
  <si>
    <t>971033631</t>
  </si>
  <si>
    <t>Vybourání otvorů ve zdivu cihelném pl do 4 m2 na MVC nebo MV tl do 150 mm</t>
  </si>
  <si>
    <t>36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</si>
  <si>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</si>
  <si>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</si>
  <si>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>0,82*2,1</t>
  </si>
  <si>
    <t>19</t>
  </si>
  <si>
    <t>977332221</t>
  </si>
  <si>
    <t>Frézování drážek ve stěnách z dutých cihel nebo tvárnic včetně omítky do 30x30 mm</t>
  </si>
  <si>
    <t>38</t>
  </si>
  <si>
    <t>Frézování drážek pro vodiče ve stěnách z dutých cihel nebo tvárnic včetně omítky, rozměru do 30x30 mm</t>
  </si>
  <si>
    <t>https://podminky.urs.cz/item/CS_URS_2024_01/977332221</t>
  </si>
  <si>
    <t>2*2,5</t>
  </si>
  <si>
    <t>997</t>
  </si>
  <si>
    <t>Přesun sutě</t>
  </si>
  <si>
    <t>997013211</t>
  </si>
  <si>
    <t>Vnitrostaveništní doprava suti a vybouraných hmot pro budovy v do 6 m ručně</t>
  </si>
  <si>
    <t>1922217810</t>
  </si>
  <si>
    <t>Vnitrostaveništní doprava suti a vybouraných hmot vodorovně do 50 m s naložením ručně pro budovy a haly výšky do 6 m</t>
  </si>
  <si>
    <t>https://podminky.urs.cz/item/CS_URS_2024_01/997013211</t>
  </si>
  <si>
    <t>997013509</t>
  </si>
  <si>
    <t>Příplatek k odvozu suti a vybouraných hmot na skládku ZKD 1 km přes 1 km</t>
  </si>
  <si>
    <t>42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</si>
  <si>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</si>
  <si>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</si>
  <si>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16,57*35</t>
  </si>
  <si>
    <t>-958251108</t>
  </si>
  <si>
    <t>23</t>
  </si>
  <si>
    <t>997013511</t>
  </si>
  <si>
    <t>Odvoz suti a vybouraných hmot z meziskládky na skládku do 1 km s naložením a se složením</t>
  </si>
  <si>
    <t>-1664905941</t>
  </si>
  <si>
    <t>Odvoz suti a vybouraných hmot z meziskládky na skládku s naložením a se složením, na vzdálenost do 1 km</t>
  </si>
  <si>
    <t>https://podminky.urs.cz/item/CS_URS_2024_01/997013511</t>
  </si>
  <si>
    <t>997013631</t>
  </si>
  <si>
    <t>Poplatek za uložení na skládce (skládkovné) stavebního odpadu směsného kód odpadu 17 09 04</t>
  </si>
  <si>
    <t>50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</si>
  <si>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</si>
  <si>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</si>
  <si>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</si>
  <si>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</si>
  <si>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25</t>
  </si>
  <si>
    <t>998011001</t>
  </si>
  <si>
    <t>Přesun hmot pro budovy zděné v do 6 m</t>
  </si>
  <si>
    <t>-897969840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</si>
  <si>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</si>
  <si>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</si>
  <si>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</si>
  <si>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</si>
  <si>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</si>
  <si>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</si>
  <si>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</si>
  <si>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</si>
  <si>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</si>
  <si>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54</t>
  </si>
  <si>
    <t>Demontáž klozetů kombi</t>
  </si>
  <si>
    <t>https://podminky.urs.cz/item/CS_URS_2024_01/725110814</t>
  </si>
  <si>
    <t>27</t>
  </si>
  <si>
    <t>725111132</t>
  </si>
  <si>
    <t>Splachovač nádržkový plastový nízkopoložený nebo vysokopoložený</t>
  </si>
  <si>
    <t>56</t>
  </si>
  <si>
    <t>Zařízení záchodů splachovače nádržkové plastové nízkopoložené nebo vysokopoložené</t>
  </si>
  <si>
    <t>https://podminky.urs.cz/item/CS_URS_2024_01/725111132</t>
  </si>
  <si>
    <t>725111361</t>
  </si>
  <si>
    <t>Splachovač automatický pro splachovací nádržku</t>
  </si>
  <si>
    <t>58</t>
  </si>
  <si>
    <t>Zařízení záchodů splachovače automatické pro splachovací nádržku</t>
  </si>
  <si>
    <t>https://podminky.urs.cz/item/CS_URS_2024_01/725111361</t>
  </si>
  <si>
    <t>29</t>
  </si>
  <si>
    <t>725112022</t>
  </si>
  <si>
    <t>Klozet keramický závěsný na nosné stěny s hlubokým splachováním odpad vodorovný</t>
  </si>
  <si>
    <t>60</t>
  </si>
  <si>
    <t>Zařízení záchodů klozety keramické závěsné na nosné stěny s hlubokým splachováním odpad vodorovný</t>
  </si>
  <si>
    <t>https://podminky.urs.cz/item/CS_URS_2024_01/725112022</t>
  </si>
  <si>
    <t>"SA3"1</t>
  </si>
  <si>
    <t>"SA4" 3</t>
  </si>
  <si>
    <t>725121023</t>
  </si>
  <si>
    <t>Splachovač automatický pisoáru s napájením skupinový</t>
  </si>
  <si>
    <t>62</t>
  </si>
  <si>
    <t>Pisoárové záchodky splachovače automatické s napájecím zdrojem skupinové</t>
  </si>
  <si>
    <t>https://podminky.urs.cz/item/CS_URS_2024_01/725121023</t>
  </si>
  <si>
    <t>"SA5" 2</t>
  </si>
  <si>
    <t>31</t>
  </si>
  <si>
    <t>725121525</t>
  </si>
  <si>
    <t>Pisoárový záchodek automatický s radarovým senzorem</t>
  </si>
  <si>
    <t>64</t>
  </si>
  <si>
    <t>Pisoárové záchodky keramické automatické s radarovým senzorem</t>
  </si>
  <si>
    <t>https://podminky.urs.cz/item/CS_URS_2024_01/725121525</t>
  </si>
  <si>
    <t>725130811</t>
  </si>
  <si>
    <t>Demontáž pisoárových stání s nádrží jednodílných</t>
  </si>
  <si>
    <t>66</t>
  </si>
  <si>
    <t>https://podminky.urs.cz/item/CS_URS_2024_01/725130811</t>
  </si>
  <si>
    <t>33</t>
  </si>
  <si>
    <t>725210821</t>
  </si>
  <si>
    <t>Demontáž umyvadel bez výtokových armatur</t>
  </si>
  <si>
    <t>68</t>
  </si>
  <si>
    <t>Demontáž umyvadel bez výtokových armatur umyvadel</t>
  </si>
  <si>
    <t>https://podminky.urs.cz/item/CS_URS_2024_01/725210821</t>
  </si>
  <si>
    <t>725211641</t>
  </si>
  <si>
    <t>Umyvadlo keramické bílé šířky 600 mm do nábytku připevněné na stěnu šrouby</t>
  </si>
  <si>
    <t>70</t>
  </si>
  <si>
    <t>Umyvadla keramická bílá bez výtokových armatur připevněná na stěnu šrouby do nábytku, šířka umyvadla 600 mm</t>
  </si>
  <si>
    <t>https://podminky.urs.cz/item/CS_URS_2024_01/725211641</t>
  </si>
  <si>
    <t>"SA2" 2</t>
  </si>
  <si>
    <t>35</t>
  </si>
  <si>
    <t>725211681</t>
  </si>
  <si>
    <t>Umyvadlo keramické bílé zdravotní šířky 640 mm připevněné na stěnu šrouby</t>
  </si>
  <si>
    <t>72</t>
  </si>
  <si>
    <t>Umyvadla keramická bílá bez výtokových armatur připevněná na stěnu šrouby zdravotní, šířka umyvadla 640 mm</t>
  </si>
  <si>
    <t>https://podminky.urs.cz/item/CS_URS_2024_01/725211681</t>
  </si>
  <si>
    <t>"SA1" 1</t>
  </si>
  <si>
    <t>725820802</t>
  </si>
  <si>
    <t>Demontáž baterie stojánkové do jednoho otvoru</t>
  </si>
  <si>
    <t>74</t>
  </si>
  <si>
    <t>Demontáž baterií stojánkových do 1 otvoru</t>
  </si>
  <si>
    <t>https://podminky.urs.cz/item/CS_URS_2024_01/725820802</t>
  </si>
  <si>
    <t>37</t>
  </si>
  <si>
    <t>725821325</t>
  </si>
  <si>
    <t>Baterie dřezová stojánková páková s otáčivým kulatým ústím a délkou ramínka 220 mm</t>
  </si>
  <si>
    <t>76</t>
  </si>
  <si>
    <t>Baterie dřezové stojánkové pákové s otáčivým ústím a délkou ramínka 220 mm</t>
  </si>
  <si>
    <t>https://podminky.urs.cz/item/CS_URS_2024_01/725821325</t>
  </si>
  <si>
    <t>725822613</t>
  </si>
  <si>
    <t>Baterie umyvadlová stojánková páková s výpustí</t>
  </si>
  <si>
    <t>78</t>
  </si>
  <si>
    <t>Baterie umyvadlové stojánkové pákové s výpustí</t>
  </si>
  <si>
    <t>https://podminky.urs.cz/item/CS_URS_2024_01/725822613</t>
  </si>
  <si>
    <t>39</t>
  </si>
  <si>
    <t>725822x</t>
  </si>
  <si>
    <t>montáž zařizovacích předmětů a koupelnových doplňků</t>
  </si>
  <si>
    <t>80</t>
  </si>
  <si>
    <t>P</t>
  </si>
  <si>
    <t xml:space="preserve">Poznámka k položce:_x000d_
Poznámka k položce: SA1 - speciální umyvadlo 650x560x160mm, invalidní, s otvorem, bez přepadu, bílá barva  - součástí umyvadla bude i chromový sifon a umyvadlová výpusť 5/4" Click/Clack chromová  - součástí bude i umyvadlová baterie s lékařskou pákou 50x150x66mm, chrom  - 1 ks SA2 - umyvadlo nábytkové 600x440x125mm, s přepadem a otvorem, bílá barva  - součástí umyvadla bude i chromový sifon a umyvadlová výpusť 5/4" Click/Clack chromová  - umyvadlová baterie 106mm, stojánková, páková, bez odtoku, chrom  - 2 ks SA3 - závěsné WC 355x700mm, vodorovný odpad, prodloužené hluboké splachování, bílá barva  - součástí bude sedátko 366x459mm, duroplast, bílá barva a bude zde oddálené ovládání  - 1 x sklopný úchyt 813x100x250mm a 1 x pevné madlo 900x100x250mm, tvar U, nerez lesk  - 1 ks SA4 - závěsné WC 365x540x400mm, Rim-Ex, bílá barva  - součástí bude WC sedátko 367x452mm, se soft close, slim, duroplast, bílá  - předstěnový modul 500x120x1120mm, pro závěsné WC, rámová kce  - 3 ks SA5 - urinál 305x340mm, odsávací, s radarovým senzorem a integrovaným zdrojem 24V, bílá barva  - 2 ks E01 - dávkovač mýdla na pěnu, rozměry: 286x113x105 mm, barva : černá, materiál: ABS plast  - u každého umyvadla bude umístěn dávkovač mýdla  - 3 ks E02 - zásobník na ručníky v roli , rozměry: 372x337x203 mm, barva : černá, materiál: ABS + MABS  - u každého umyvadla bude umístěn zásobník na ručníky  - 3 ks E03 - odpadkový koš , rozměry: 629x389x289 mm, barva : černá, materiál: ABS  - pod každým zásobníkem na ručníky bude umístěn odpadkový koš  - 3 ks E04 - zásobník toaletního papíru v roli , rozměry: 269x269x159 mm, barva : černá  - u každé WC mísy bude umístěn zásobník na toaletní papír  - 4 ks E05 - zásobník na hygienické sáčky , rozměry: 140x100x36 mm, barva : černá  - u WC mísy pro ženy bude umístěn zásobník na hygienické sáčky  - 2 ks E06 - odpadkový koš na hygienické sáčky , rozměry: 360x200x167 mm, barva : černá, materiál: ABS  - pod každým zásobníkem na sáčky bude umístěn malý odpadkový koš  - 2 ks E07 - toaletní WC kartáč , rozměry: 366x96x76 mm, barva : černá/bílá, materiál: keramika/chrom  - u každé WC mísy bude umístěn WC kartáč, který bude kotven do stěny  - 4 ks</t>
  </si>
  <si>
    <t>40</t>
  </si>
  <si>
    <t>E01</t>
  </si>
  <si>
    <t>dávkovač mýdla na pěnu, rozměry: 286x113x105 mm, barva : černá, materiál: ABS plast</t>
  </si>
  <si>
    <t>kus</t>
  </si>
  <si>
    <t>84</t>
  </si>
  <si>
    <t>41</t>
  </si>
  <si>
    <t>E02</t>
  </si>
  <si>
    <t>zásobník na ručníky v roli , rozměry: 372x337x203 mm, barva : černá, materiál: ABS + MABS</t>
  </si>
  <si>
    <t>86</t>
  </si>
  <si>
    <t>E03</t>
  </si>
  <si>
    <t>odpadkový koš , rozměry: 629x389x289 mm, barva : černá, materiál: ABS</t>
  </si>
  <si>
    <t>88</t>
  </si>
  <si>
    <t>43</t>
  </si>
  <si>
    <t>E04</t>
  </si>
  <si>
    <t>zásobník toaletního papíru v roli , rozměry: 269x269x159 mm, barva : černá</t>
  </si>
  <si>
    <t>90</t>
  </si>
  <si>
    <t>44</t>
  </si>
  <si>
    <t>E05</t>
  </si>
  <si>
    <t>zásobník na hygienické sáčky , rozměry: 140x100x36 mm, barva : černá</t>
  </si>
  <si>
    <t>92</t>
  </si>
  <si>
    <t>45</t>
  </si>
  <si>
    <t>E06</t>
  </si>
  <si>
    <t>odpadkový koš na hygienické sáčky , rozměry: 360x200x167 mm, barva : černá, materiál: ABS</t>
  </si>
  <si>
    <t>94</t>
  </si>
  <si>
    <t>46</t>
  </si>
  <si>
    <t>E07</t>
  </si>
  <si>
    <t>toaletní WC kartáč , rozměry: 366x96x76 mm, barva : černá/bílá, materiál: keramika/chrom</t>
  </si>
  <si>
    <t>96</t>
  </si>
  <si>
    <t>47</t>
  </si>
  <si>
    <t>SA_2</t>
  </si>
  <si>
    <t>pevné madlo 900x100x250mm, tvar U, nerez lesk</t>
  </si>
  <si>
    <t>ks</t>
  </si>
  <si>
    <t>98</t>
  </si>
  <si>
    <t>48</t>
  </si>
  <si>
    <t>SA3_1</t>
  </si>
  <si>
    <t>sklopný úchyt 813x100x250mm, nerez, lesk</t>
  </si>
  <si>
    <t>100</t>
  </si>
  <si>
    <t>49</t>
  </si>
  <si>
    <t>998725201</t>
  </si>
  <si>
    <t>Přesun hmot procentní pro zařizovací předměty v objektech v do 6 m</t>
  </si>
  <si>
    <t>%</t>
  </si>
  <si>
    <t>1245504386</t>
  </si>
  <si>
    <t>Přesun hmot pro zařizovací předměty stanovený procentní sazbou (%) z ceny vodorovná dopravní vzdálenost do 50 m základní v objektech výšky do 6 m</t>
  </si>
  <si>
    <t>https://podminky.urs.cz/item/CS_URS_2024_01/998725201</t>
  </si>
  <si>
    <t>735</t>
  </si>
  <si>
    <t>Ústřední vytápění - otopná tělesa</t>
  </si>
  <si>
    <t>735111810</t>
  </si>
  <si>
    <t>Demontáž otopného tělesa litinového článkového</t>
  </si>
  <si>
    <t>102</t>
  </si>
  <si>
    <t>Demontáž otopných těles litinových článkových</t>
  </si>
  <si>
    <t>https://podminky.urs.cz/item/CS_URS_2024_01/735111810</t>
  </si>
  <si>
    <t>1,14*0,6*3+0,6*0,6+0,45+0,6+0,4*1</t>
  </si>
  <si>
    <t>51</t>
  </si>
  <si>
    <t>735191910</t>
  </si>
  <si>
    <t>Napuštění vody do otopných těles</t>
  </si>
  <si>
    <t>104</t>
  </si>
  <si>
    <t>Ostatní opravy otopných těles napuštění vody do otopného systému včetně potrubí (bez kotle a ohříváků) otopných těles</t>
  </si>
  <si>
    <t>https://podminky.urs.cz/item/CS_URS_2024_01/735191910</t>
  </si>
  <si>
    <t>52</t>
  </si>
  <si>
    <t>735192911</t>
  </si>
  <si>
    <t>Zpětná montáž otopných těles článkových litinových</t>
  </si>
  <si>
    <t>106</t>
  </si>
  <si>
    <t>Ostatní opravy otopných těles zpětná montáž otopných těles článkových litinových</t>
  </si>
  <si>
    <t>https://podminky.urs.cz/item/CS_URS_2024_01/735192911</t>
  </si>
  <si>
    <t>53</t>
  </si>
  <si>
    <t>735494811</t>
  </si>
  <si>
    <t>Vypuštění vody z otopných těles</t>
  </si>
  <si>
    <t>108</t>
  </si>
  <si>
    <t>Vypuštění vody z otopných soustav bez kotlů, ohříváků, zásobníků a nádrží</t>
  </si>
  <si>
    <t>https://podminky.urs.cz/item/CS_URS_2024_01/735494811</t>
  </si>
  <si>
    <t>R01</t>
  </si>
  <si>
    <t>radiátor - 1410 x 600 x 107 mm</t>
  </si>
  <si>
    <t>112</t>
  </si>
  <si>
    <t>55</t>
  </si>
  <si>
    <t>R02</t>
  </si>
  <si>
    <t>radiátor WC - 582 x 600 x 107 mm</t>
  </si>
  <si>
    <t>114</t>
  </si>
  <si>
    <t>R03</t>
  </si>
  <si>
    <t>radiátor WC - 444 x 600 x 107 mm</t>
  </si>
  <si>
    <t>116</t>
  </si>
  <si>
    <t>57</t>
  </si>
  <si>
    <t>R04</t>
  </si>
  <si>
    <t>radiátor WC - 398 x 1000 x 107 mm</t>
  </si>
  <si>
    <t>118</t>
  </si>
  <si>
    <t>998735201</t>
  </si>
  <si>
    <t>Přesun hmot procentní pro otopná tělesa v objektech v do 6 m</t>
  </si>
  <si>
    <t>1526066184</t>
  </si>
  <si>
    <t>Přesun hmot pro otopná tělesa stanovený procentní sazbou (%) z ceny vodorovná dopravní vzdálenost do 50 m základní v objektech výšky do 6 m</t>
  </si>
  <si>
    <t>https://podminky.urs.cz/item/CS_URS_2024_01/998735201</t>
  </si>
  <si>
    <t>741</t>
  </si>
  <si>
    <t>Elektroinstalace - silnoproud</t>
  </si>
  <si>
    <t>59</t>
  </si>
  <si>
    <t>741370021</t>
  </si>
  <si>
    <t>Montáž svítidlo žárovkové bytové stropní vestavné 1 zdroj</t>
  </si>
  <si>
    <t>120</t>
  </si>
  <si>
    <t>Montáž svítidel žárovkových se zapojením vodičů bytových nebo společenských místností stropních vestavných 1 zdroj</t>
  </si>
  <si>
    <t>https://podminky.urs.cz/item/CS_URS_2024_01/741370021</t>
  </si>
  <si>
    <t>13+1</t>
  </si>
  <si>
    <t>741370014</t>
  </si>
  <si>
    <t>Montáž svítidlo žárovkové bytové stropní závěsné 4 zdroje</t>
  </si>
  <si>
    <t>122</t>
  </si>
  <si>
    <t>Montáž svítidel žárovkových se zapojením vodičů bytových nebo společenských místností stropních závěsných na háku nebo trubce 4 zdroje</t>
  </si>
  <si>
    <t>https://podminky.urs.cz/item/CS_URS_2024_01/741370014</t>
  </si>
  <si>
    <t>3+5</t>
  </si>
  <si>
    <t>61</t>
  </si>
  <si>
    <t>741370005</t>
  </si>
  <si>
    <t>Montáž svítidlo žárovkové bytové stropní přisazené 4 zdroje</t>
  </si>
  <si>
    <t>124</t>
  </si>
  <si>
    <t>Montáž svítidel žárovkových se zapojením vodičů bytových nebo společenských místností stropních přisazených 4 zdroje</t>
  </si>
  <si>
    <t>https://podminky.urs.cz/item/CS_URS_2024_01/741370005</t>
  </si>
  <si>
    <t>OS1</t>
  </si>
  <si>
    <t>vestavěný LED reflektor, 9W, 3000K, 765 lm, ø120 mm, výška 50 mm, součástí světla je driver</t>
  </si>
  <si>
    <t>126</t>
  </si>
  <si>
    <t>63</t>
  </si>
  <si>
    <t>OS2</t>
  </si>
  <si>
    <t>vestavěný LED reflektor, 18W, 3000K, 1300 lm, ø170 mm, výška 45 mm, součástí světla je driver</t>
  </si>
  <si>
    <t>128</t>
  </si>
  <si>
    <t>OS3</t>
  </si>
  <si>
    <t>přisazené kruhové LED svítidlo, 15W, 3000K, 1500 lm, ø600 mm, profil 40/60 mm, součástí je driver</t>
  </si>
  <si>
    <t>130</t>
  </si>
  <si>
    <t>65</t>
  </si>
  <si>
    <t>OS4</t>
  </si>
  <si>
    <t>zavěšené kruhové LED svítidlo, 35W, 3000K, 3500 lm, ø1200 mm, profil 40/60 mm, součástí je driver ( tyto kruhy budou stmívatelné)</t>
  </si>
  <si>
    <t>132</t>
  </si>
  <si>
    <t>OS5</t>
  </si>
  <si>
    <t>zavěšené kruhové LED svítidlo, 25W, 3000K, 2500 lm, ø900 mm, profil 40/60 mm, součástí je driver</t>
  </si>
  <si>
    <t>134</t>
  </si>
  <si>
    <t>67</t>
  </si>
  <si>
    <t>OS6</t>
  </si>
  <si>
    <t>nepřímé LED osvětlení - pásek 4,8W / bm, 3000K, hliníková lišta, součástí je driver</t>
  </si>
  <si>
    <t>bm</t>
  </si>
  <si>
    <t>136</t>
  </si>
  <si>
    <t>OS7</t>
  </si>
  <si>
    <t>138</t>
  </si>
  <si>
    <t>69</t>
  </si>
  <si>
    <t>EL01</t>
  </si>
  <si>
    <t>D+M vypínač pro LED svícení chodba a doplnění vypínačů - Rámeček dvojnásobný, Graphite</t>
  </si>
  <si>
    <t>144</t>
  </si>
  <si>
    <t>EL02</t>
  </si>
  <si>
    <t>D+M vypínač pro LED svícení chodba a doplnění vypínačů - Přepínač střídavý, řazení 6, Graphite</t>
  </si>
  <si>
    <t>146</t>
  </si>
  <si>
    <t>71</t>
  </si>
  <si>
    <t>EL03</t>
  </si>
  <si>
    <t>D+M vypínač pro LED svícení spol. místnost a doplnění vypínačů - Rámeček trojnásobný, Graphite</t>
  </si>
  <si>
    <t>148</t>
  </si>
  <si>
    <t>EL04</t>
  </si>
  <si>
    <t>D+M vypínač pro LED svícení spol. místnost a doplnění vypínačů - Spínač jednopólový, řazení 1, Graphite</t>
  </si>
  <si>
    <t>150</t>
  </si>
  <si>
    <t>73</t>
  </si>
  <si>
    <t>EL05</t>
  </si>
  <si>
    <t>D+M toalety - Spínač jednopólový, řazení 1, graphite</t>
  </si>
  <si>
    <t>152</t>
  </si>
  <si>
    <t>EL06</t>
  </si>
  <si>
    <t>D+M toalety - Rámeček jednonásobný, Graphite</t>
  </si>
  <si>
    <t>154</t>
  </si>
  <si>
    <t>75</t>
  </si>
  <si>
    <t>EL07</t>
  </si>
  <si>
    <t>D+M Zásuvka dvojnásobná 2x(2P+PE) s clonkami, Graphite</t>
  </si>
  <si>
    <t>156</t>
  </si>
  <si>
    <t>EL08</t>
  </si>
  <si>
    <t>D+M Rámeček čtyřnásobný, Graphite</t>
  </si>
  <si>
    <t>158</t>
  </si>
  <si>
    <t>77</t>
  </si>
  <si>
    <t>EL09</t>
  </si>
  <si>
    <t>D+M Zásuvka Schuko 2P+PE, clonky, Graphite</t>
  </si>
  <si>
    <t>160</t>
  </si>
  <si>
    <t>EL10</t>
  </si>
  <si>
    <t>D+M Zásuvka TV-R-SAT koncová, Graphite</t>
  </si>
  <si>
    <t>162</t>
  </si>
  <si>
    <t>79</t>
  </si>
  <si>
    <t>741810002</t>
  </si>
  <si>
    <t>Celková prohlídka elektrického rozvodu a zařízení přes 100 000 do 500 000,- Kč</t>
  </si>
  <si>
    <t>140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</si>
  <si>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</si>
  <si>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</si>
  <si>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998741201</t>
  </si>
  <si>
    <t>Přesun hmot procentní pro silnoproud v objektech v do 6 m</t>
  </si>
  <si>
    <t>-9903004</t>
  </si>
  <si>
    <t>Přesun hmot pro silnoproud stanovený procentní sazbou (%) z ceny vodorovná dopravní vzdálenost do 50 m základní v objektech výšky do 6 m</t>
  </si>
  <si>
    <t>https://podminky.urs.cz/item/CS_URS_2024_01/998741201</t>
  </si>
  <si>
    <t>763</t>
  </si>
  <si>
    <t>Konstrukce suché výstavby</t>
  </si>
  <si>
    <t>81</t>
  </si>
  <si>
    <t>763131411</t>
  </si>
  <si>
    <t>SDK podhled desky 1xA 12,5 bez izolace dvouvrstvá spodní kce profil CD+UD</t>
  </si>
  <si>
    <t>164</t>
  </si>
  <si>
    <t>Podhled ze sádrokartonových desek dvouvrstvá zavěšená spodní konstrukce z ocelových profilů CD, UD jednoduše opláštěná deskou standardní A, tl. 12,5 mm, bez izolace</t>
  </si>
  <si>
    <t>https://podminky.urs.cz/item/CS_URS_2024_01/763131411</t>
  </si>
  <si>
    <t>82</t>
  </si>
  <si>
    <t>763131451</t>
  </si>
  <si>
    <t>SDK podhled deska 1xH2 12,5 bez izolace dvouvrstvá spodní kce profil CD+UD</t>
  </si>
  <si>
    <t>166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</si>
  <si>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</si>
  <si>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</si>
  <si>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83</t>
  </si>
  <si>
    <t>763131721</t>
  </si>
  <si>
    <t>SDK podhled skoková změna v do 0,5 m</t>
  </si>
  <si>
    <t>168</t>
  </si>
  <si>
    <t>Podhled ze sádrokartonových desek ostatní práce a konstrukce na podhledech ze sádrokartonových desek skokové změny výšky podhledu do 0,5 m</t>
  </si>
  <si>
    <t>https://podminky.urs.cz/item/CS_URS_2024_01/763131721</t>
  </si>
  <si>
    <t>4,38+3,18+4,34+4,36+2,52+5,69</t>
  </si>
  <si>
    <t>763172352</t>
  </si>
  <si>
    <t>Montáž dvířek revizních jednoplášťových SDK kcí vel. 300 x 300 mm pro podhledy</t>
  </si>
  <si>
    <t>170</t>
  </si>
  <si>
    <t>Montáž dvířek pro konstrukce ze sádrokartonových desek revizních jednoplášťových pro podhledy velikost (šxv) 300 x 300 mm</t>
  </si>
  <si>
    <t>https://podminky.urs.cz/item/CS_URS_2024_01/763172352</t>
  </si>
  <si>
    <t>85</t>
  </si>
  <si>
    <t>59030711</t>
  </si>
  <si>
    <t>dvířka revizní jednokřídlá s automatickým zámkem 300x300mm</t>
  </si>
  <si>
    <t>172</t>
  </si>
  <si>
    <t>763173113</t>
  </si>
  <si>
    <t>Montáž úchytu pro WC v SDK kci</t>
  </si>
  <si>
    <t>174</t>
  </si>
  <si>
    <t>Montáž nosičů zařizovacích předmětů pro konstrukce ze sádrokartonových desek úchytu pro WC</t>
  </si>
  <si>
    <t>https://podminky.urs.cz/item/CS_URS_2024_01/763173113</t>
  </si>
  <si>
    <t>87</t>
  </si>
  <si>
    <t>59030731</t>
  </si>
  <si>
    <t>konstrukce pro uchycení WC osová rozteč CW profilů 450-625mm</t>
  </si>
  <si>
    <t>176</t>
  </si>
  <si>
    <t>763221121</t>
  </si>
  <si>
    <t>Sádrovláknitá stěna předsazená tl 87,5 mm CW+UW 75 deska 1x12,5 s izolací EI 30 Rw do 40 dB</t>
  </si>
  <si>
    <t>178</t>
  </si>
  <si>
    <t>Stěna předsazená ze sádrovláknitých desek s nosnou konstrukcí z ocelových profilů CW, UW jednoduše opláštěná deskou tl. 12,5 mm s izolací , EI 30, Rw do 40 dB, stěna tl. 87,5 mm, profil 75</t>
  </si>
  <si>
    <t>https://podminky.urs.cz/item/CS_URS_2024_01/763221121</t>
  </si>
  <si>
    <t>1,2*(0,9+0,89+0,86+1,55)</t>
  </si>
  <si>
    <t>89</t>
  </si>
  <si>
    <t>998763401</t>
  </si>
  <si>
    <t>Přesun hmot procentní pro konstrukce montované z desek v objektech v do 6 m</t>
  </si>
  <si>
    <t>389977349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</si>
  <si>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</si>
  <si>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https://podminky.urs.cz/item/CS_URS_2024_01/998763401</t>
  </si>
  <si>
    <t>764</t>
  </si>
  <si>
    <t>Konstrukce klempířské</t>
  </si>
  <si>
    <t>764002851</t>
  </si>
  <si>
    <t>Demontáž oplechování parapetů do suti</t>
  </si>
  <si>
    <t>182</t>
  </si>
  <si>
    <t>Demontáž klempířských konstrukcí oplechování parapetů do suti</t>
  </si>
  <si>
    <t>https://podminky.urs.cz/item/CS_URS_2024_01/764002851</t>
  </si>
  <si>
    <t>"O01" 3*2,22</t>
  </si>
  <si>
    <t>"O02"2*0,72</t>
  </si>
  <si>
    <t>"O03"1,53</t>
  </si>
  <si>
    <t>"D07"1,18</t>
  </si>
  <si>
    <t>91</t>
  </si>
  <si>
    <t>764237403</t>
  </si>
  <si>
    <t>Oplechování parapetů oblých nebo ze segmentů mechanicky kotvené z Cu plechu rš 250 mm</t>
  </si>
  <si>
    <t>184</t>
  </si>
  <si>
    <t>Oplechování parapetů z měděného plechu oblých nebo ze segmentů, včetně rohů mechanicky kotvených rš 250 mm</t>
  </si>
  <si>
    <t>https://podminky.urs.cz/item/CS_URS_2024_01/764237403</t>
  </si>
  <si>
    <t>"O02"2*0,73</t>
  </si>
  <si>
    <t>998764201</t>
  </si>
  <si>
    <t>Přesun hmot procentní pro konstrukce klempířské v objektech v do 6 m</t>
  </si>
  <si>
    <t>-710927836</t>
  </si>
  <si>
    <t>Přesun hmot pro konstrukce klempířské stanovený procentní sazbou (%) z ceny vodorovná dopravní vzdálenost do 50 m s užitím mechanizace v objektech výšky do 6 m</t>
  </si>
  <si>
    <t>https://podminky.urs.cz/item/CS_URS_2024_01/998764201</t>
  </si>
  <si>
    <t>766</t>
  </si>
  <si>
    <t>Konstrukce truhlářské</t>
  </si>
  <si>
    <t>93</t>
  </si>
  <si>
    <t>766622216</t>
  </si>
  <si>
    <t>Montáž plastových oken plochy do 1 m2 otevíravých s rámem do zdiva</t>
  </si>
  <si>
    <t>-838612641</t>
  </si>
  <si>
    <t>Montáž oken plastových plochy do 1 m2 včetně montáže rámu otevíravých do zdiva</t>
  </si>
  <si>
    <t>https://podminky.urs.cz/item/CS_URS_2024_01/766622216</t>
  </si>
  <si>
    <t>"O02"2</t>
  </si>
  <si>
    <t>61140050</t>
  </si>
  <si>
    <t>okno plastové otevíravé/sklopné trojsklo do plochy 1m2</t>
  </si>
  <si>
    <t>2041795877</t>
  </si>
  <si>
    <t>"O02"0,73*0,73*2</t>
  </si>
  <si>
    <t>95</t>
  </si>
  <si>
    <t>766622131</t>
  </si>
  <si>
    <t>Montáž plastových oken plochy přes 1 m2 otevíravých v do 1,5 m s rámem do zdiva</t>
  </si>
  <si>
    <t>194</t>
  </si>
  <si>
    <t>Montáž oken plastových včetně montáže rámu plochy přes 1 m2 otevíravých do zdiva, výšky do 1,5 m</t>
  </si>
  <si>
    <t>https://podminky.urs.cz/item/CS_URS_2024_01/766622131</t>
  </si>
  <si>
    <t>"O03" 0,73*1,53</t>
  </si>
  <si>
    <t>61140052</t>
  </si>
  <si>
    <t>okno plastové otevíravé/sklopné trojsklo přes plochu 1m2 do v 1,5m</t>
  </si>
  <si>
    <t>-307836130</t>
  </si>
  <si>
    <t>97</t>
  </si>
  <si>
    <t>766622132</t>
  </si>
  <si>
    <t>Montáž plastových oken plochy přes 1 m2 otevíravých v do 2,5 m s rámem do zdiva</t>
  </si>
  <si>
    <t>196</t>
  </si>
  <si>
    <t>Montáž oken plastových včetně montáže rámu plochy přes 1 m2 otevíravých do zdiva, výšky přes 1,5 do 2,5 m</t>
  </si>
  <si>
    <t>https://podminky.urs.cz/item/CS_URS_2024_01/766622132</t>
  </si>
  <si>
    <t>"O01"3*2,22*2,25</t>
  </si>
  <si>
    <t>61140054</t>
  </si>
  <si>
    <t>okno plastové otevíravé/sklopné trojsklo přes plochu 1m2 v 1,5-2,5m</t>
  </si>
  <si>
    <t>-59215060</t>
  </si>
  <si>
    <t>99</t>
  </si>
  <si>
    <t>766660171</t>
  </si>
  <si>
    <t>Montáž dveřních křídel otvíravých jednokřídlových š do 0,8 m do obložkové zárubně</t>
  </si>
  <si>
    <t>1739412071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</si>
  <si>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</si>
  <si>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</si>
  <si>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>"D01" 2+2</t>
  </si>
  <si>
    <t>"D03" 2+1</t>
  </si>
  <si>
    <t>61162085</t>
  </si>
  <si>
    <t>dveře jednokřídlé dřevotřískové povrch laminátový plné 700x1970-2100mm</t>
  </si>
  <si>
    <t>-1387187977</t>
  </si>
  <si>
    <t>101</t>
  </si>
  <si>
    <t>61162086</t>
  </si>
  <si>
    <t>dveře jednokřídlé dřevotřískové povrch laminátový plné 800x1970-2100mm</t>
  </si>
  <si>
    <t>-613142426</t>
  </si>
  <si>
    <t>766660172</t>
  </si>
  <si>
    <t>Montáž dveřních křídel otvíravých jednokřídlových š přes 0,8 m do obložkové zárubně</t>
  </si>
  <si>
    <t>-1185848750</t>
  </si>
  <si>
    <t>Montáž dveřních křídel dřevěných nebo plastových otevíravých do obložkové zárubně povrchově upravených jednokřídlových, šířky přes 800 mm</t>
  </si>
  <si>
    <t>https://podminky.urs.cz/item/CS_URS_2024_01/766660172</t>
  </si>
  <si>
    <t>"D02" 1</t>
  </si>
  <si>
    <t>"D06" 1</t>
  </si>
  <si>
    <t>103</t>
  </si>
  <si>
    <t>61162087</t>
  </si>
  <si>
    <t>dveře jednokřídlé dřevotřískové povrch laminátový plné 900x1970-2100mm</t>
  </si>
  <si>
    <t>1139809363</t>
  </si>
  <si>
    <t>61162003R</t>
  </si>
  <si>
    <t>dveře jednokřídlé dřevotřískové povrch laminátový plné 1000x1970-2100mm</t>
  </si>
  <si>
    <t>-502543258</t>
  </si>
  <si>
    <t>105</t>
  </si>
  <si>
    <t>766660173</t>
  </si>
  <si>
    <t>Montáž dveřních křídel otvíravých dvoukřídlových š do 1,45 m do obložkové zárubně</t>
  </si>
  <si>
    <t>1672544264</t>
  </si>
  <si>
    <t>Montáž dveřních křídel dřevěných nebo plastových otevíravých do obložkové zárubně povrchově upravených dvoukřídlových, šířky do 1450 mm</t>
  </si>
  <si>
    <t>https://podminky.urs.cz/item/CS_URS_2024_01/766660173</t>
  </si>
  <si>
    <t>"D04" 1</t>
  </si>
  <si>
    <t>61162121</t>
  </si>
  <si>
    <t>dveře dvoukřídlé dřevotřískové povrch laminátový částečně prosklené 1450x1970-2100mm</t>
  </si>
  <si>
    <t>274731704</t>
  </si>
  <si>
    <t>107</t>
  </si>
  <si>
    <t>766660358</t>
  </si>
  <si>
    <t>Montáž posuvných dveří dvoukřídlových průchozí v do 2,5 m a š přes 1650 do 2450 mm do pojezdu na stěnu</t>
  </si>
  <si>
    <t>210</t>
  </si>
  <si>
    <t>Montáž dveřních křídel dřevěných nebo plastových posuvných dveří do pojezdu na stěnu výšky do 2,5 m dvoukřídlových, průchozí šířky přes 1650 do 2450 mm</t>
  </si>
  <si>
    <t>https://podminky.urs.cz/item/CS_URS_2024_01/766660358</t>
  </si>
  <si>
    <t>1217697018</t>
  </si>
  <si>
    <t>"D07" 1</t>
  </si>
  <si>
    <t>109</t>
  </si>
  <si>
    <t>61164210R</t>
  </si>
  <si>
    <t>dveře dvoukřídlé dřevotřískové posuvné povrch lakovaný plné 1800x1970mm včetně vodící garnýže</t>
  </si>
  <si>
    <t>-939149923</t>
  </si>
  <si>
    <t>110</t>
  </si>
  <si>
    <t>766660728</t>
  </si>
  <si>
    <t>Montáž dveřního interiérového kování - zámku</t>
  </si>
  <si>
    <t>-1762873463</t>
  </si>
  <si>
    <t>Montáž dveřních doplňků dveřního kování interiérového zámku</t>
  </si>
  <si>
    <t>https://podminky.urs.cz/item/CS_URS_2024_01/766660728</t>
  </si>
  <si>
    <t>"D04" 1+1</t>
  </si>
  <si>
    <t>111</t>
  </si>
  <si>
    <t>54924002</t>
  </si>
  <si>
    <t>zámek zadlabací mezipokojový levý s dozickým klíčem rozteč 72x55mm</t>
  </si>
  <si>
    <t>-1588120730</t>
  </si>
  <si>
    <t>"D01" 2</t>
  </si>
  <si>
    <t>54924007</t>
  </si>
  <si>
    <t>zámek zadlabací mezipokojový pravý s dozickým klíčem rozteč 72x55mm</t>
  </si>
  <si>
    <t>-393247469</t>
  </si>
  <si>
    <t>113</t>
  </si>
  <si>
    <t>54924004</t>
  </si>
  <si>
    <t>zámek zadlabací mezipokojový levý pro cylindrickou vložku rozteč 72x55mm</t>
  </si>
  <si>
    <t>-867760975</t>
  </si>
  <si>
    <t>54924006</t>
  </si>
  <si>
    <t>zámek zadlabací mezipokojový pravý pro cylindrickou vložku rozteč 72x55mm</t>
  </si>
  <si>
    <t>806141190</t>
  </si>
  <si>
    <t>115</t>
  </si>
  <si>
    <t>54924005</t>
  </si>
  <si>
    <t>zámek zadlabací mezipokojový levý pro WC kování rozteč 72x55mm</t>
  </si>
  <si>
    <t>-1561341644</t>
  </si>
  <si>
    <t>"D03" 2</t>
  </si>
  <si>
    <t>54924003</t>
  </si>
  <si>
    <t>zámek zadlabací mezipokojový pravý pro WC kování 72x55mm</t>
  </si>
  <si>
    <t>-1196777652</t>
  </si>
  <si>
    <t>"D03" 1</t>
  </si>
  <si>
    <t>117</t>
  </si>
  <si>
    <t>766660729</t>
  </si>
  <si>
    <t>Montáž dveřního interiérového kování - štítku s klikou</t>
  </si>
  <si>
    <t>-2021142790</t>
  </si>
  <si>
    <t>Montáž dveřních doplňků dveřního kování interiérového štítku s klikou</t>
  </si>
  <si>
    <t>https://podminky.urs.cz/item/CS_URS_2024_01/766660729</t>
  </si>
  <si>
    <t>54914123</t>
  </si>
  <si>
    <t>kování rozetové klika/klika</t>
  </si>
  <si>
    <t>-216671265</t>
  </si>
  <si>
    <t>119</t>
  </si>
  <si>
    <t>766660730</t>
  </si>
  <si>
    <t>Montáž dveřního interiérového kování - WC kliky se zámkem</t>
  </si>
  <si>
    <t>484967250</t>
  </si>
  <si>
    <t>Montáž dveřních doplňků dveřního kování interiérového WC kliky se zámkem</t>
  </si>
  <si>
    <t>https://podminky.urs.cz/item/CS_URS_2024_01/766660730</t>
  </si>
  <si>
    <t>54914128</t>
  </si>
  <si>
    <t>kování rozetové spodní pro WC</t>
  </si>
  <si>
    <t>54619987</t>
  </si>
  <si>
    <t>121</t>
  </si>
  <si>
    <t>766682111</t>
  </si>
  <si>
    <t>Montáž zárubní obložkových pro dveře jednokřídlové tl stěny do 170 mm</t>
  </si>
  <si>
    <t>216</t>
  </si>
  <si>
    <t>Montáž zárubní dřevěných nebo plastových obložkových, pro dveře jednokřídlové, tloušťky stěny do 170 mm</t>
  </si>
  <si>
    <t>https://podminky.urs.cz/item/CS_URS_2024_01/766682111</t>
  </si>
  <si>
    <t>4+1+3+1</t>
  </si>
  <si>
    <t>61182308</t>
  </si>
  <si>
    <t>zárubeň jednokřídlá obložková s laminátovým povrchem tl stěny 160-250mm rozměru 600-1100/1970, 2100mm</t>
  </si>
  <si>
    <t>1465934915</t>
  </si>
  <si>
    <t>123</t>
  </si>
  <si>
    <t>766682121</t>
  </si>
  <si>
    <t>Montáž zárubní obložkových pro dveře dvoukřídlové tl stěny do 170 mm</t>
  </si>
  <si>
    <t>218</t>
  </si>
  <si>
    <t>Montáž zárubní dřevěných nebo plastových obložkových, pro dveře dvoukřídlové, tloušťky stěny do 170 mm</t>
  </si>
  <si>
    <t>https://podminky.urs.cz/item/CS_URS_2024_01/766682121</t>
  </si>
  <si>
    <t>1+1</t>
  </si>
  <si>
    <t>61182330</t>
  </si>
  <si>
    <t>zárubeň dvoukřídlá obložková s laminátovým povrchem tl stěny 160-250mm rozměru 1250-1850/1970, 2100mm</t>
  </si>
  <si>
    <t>-2093592268</t>
  </si>
  <si>
    <t>125</t>
  </si>
  <si>
    <t>766691811</t>
  </si>
  <si>
    <t>Demontáž parapetních desek dřevěných nebo plastových šířky do 300 mm</t>
  </si>
  <si>
    <t>188</t>
  </si>
  <si>
    <t>Demontáž parapetních desek šířky do 300 mm</t>
  </si>
  <si>
    <t>https://podminky.urs.cz/item/CS_URS_2024_01/766691811</t>
  </si>
  <si>
    <t>766694116</t>
  </si>
  <si>
    <t>Montáž parapetních desek dřevěných nebo plastových š do 30 cm</t>
  </si>
  <si>
    <t>1163746365</t>
  </si>
  <si>
    <t>Montáž ostatních truhlářských konstrukcí parapetních desek dřevěných nebo plastových šířky do 300 mm</t>
  </si>
  <si>
    <t>https://podminky.urs.cz/item/CS_URS_2024_01/766694116</t>
  </si>
  <si>
    <t>2,22*3+1,53*1+0,73*2</t>
  </si>
  <si>
    <t>127</t>
  </si>
  <si>
    <t>60794101</t>
  </si>
  <si>
    <t>parapet dřevotřískový vnitřní povrch laminátový š 200mm</t>
  </si>
  <si>
    <t>226</t>
  </si>
  <si>
    <t>60794121</t>
  </si>
  <si>
    <t>koncovka PVC k parapetním dřevotřískovým deskám 600mm</t>
  </si>
  <si>
    <t>238446623</t>
  </si>
  <si>
    <t>6*2</t>
  </si>
  <si>
    <t>129</t>
  </si>
  <si>
    <t>A01</t>
  </si>
  <si>
    <t>úložný prostor pro TV - viz.výkres č. 18</t>
  </si>
  <si>
    <t>230</t>
  </si>
  <si>
    <t>A02</t>
  </si>
  <si>
    <t>obklad stěny za TV - viz.výkres č. 18</t>
  </si>
  <si>
    <t>232</t>
  </si>
  <si>
    <t>131</t>
  </si>
  <si>
    <t>A03</t>
  </si>
  <si>
    <t>úložné prostory ( nízké ) - viz.výkres č. 19</t>
  </si>
  <si>
    <t>234</t>
  </si>
  <si>
    <t>A04</t>
  </si>
  <si>
    <t>úložné prostory ( nízké ) - viz.výkres č. 20</t>
  </si>
  <si>
    <t>236</t>
  </si>
  <si>
    <t>133</t>
  </si>
  <si>
    <t>A05</t>
  </si>
  <si>
    <t>knihovna - viz.výkres č. 20</t>
  </si>
  <si>
    <t>238</t>
  </si>
  <si>
    <t>A06</t>
  </si>
  <si>
    <t>úložné prostory ( nízké ) - viz.výkres č. 21</t>
  </si>
  <si>
    <t>240</t>
  </si>
  <si>
    <t>135</t>
  </si>
  <si>
    <t>A07</t>
  </si>
  <si>
    <t>madlo na stěně - viz.výkres č. 21</t>
  </si>
  <si>
    <t>242</t>
  </si>
  <si>
    <t>Poznámka k položce:_x000d_
Poznámka k položce: - jedná se o nové madlo z důvodu přidržení seniorů a také proti poničení zdí různými vozíky a pomůckami - madla budou vytvořeny z ocelového jaklu 80x40x2 mm, který bude mít kotvící trny z jaklu 40 x 2 mm a vždy pomocí dvou vrutů kotven do zdiva - rozměry : délka A07a - 4 150 mm, váha 15,355 kg délka A07b - 1 350 mm, váha 4,995 kg délka A07c - 3 200 mm, váha 11,84 kg délka A07d - 3 300 mm, váha 12,21 kg - materiál : ocelový jakl 80x40x2 mm a 40x2 mm, barva Antracit</t>
  </si>
  <si>
    <t>A08</t>
  </si>
  <si>
    <t>kovová zástěna s dveřmi ( vytvoření zázemí na nářadí na terase ) vč. 27</t>
  </si>
  <si>
    <t>244</t>
  </si>
  <si>
    <t xml:space="preserve">Poznámka k položce:_x000d_
Poznámka k položce:  - jedná se o jaklový rám 60 x 40 x 2 mm, který bude kotven do bočních stěn a bude mít tvar obráceného U  - celý rám bude 250 mm nad čistou podlahou terasy  - výplň rámu bude tvořena tahokovem a součástí budou i dvířka 900 x 1690 mm, která budou z jaklu 40 x 40 x 2 mm a výplň tahokov  - dveře budou mít pouze západku proti otvírání, nebudou zamykatelné  - součástí rámu budou i plechové police na jaklovém rámu 40 x 40 x 2 mm, které budou kotveny do stěny a předního rámu  - technologie svárů a provedení detailů bude dle technologie dodavatele stavby  - rozměry : celková výška 1 750 mm, šířka 2 180 mm  - materiál : ocelový jakl a tahokov - barva Antracit  - váha : jaklová část - 66,041 kg  výplň - 31,376 kg ( police a výplň rámu )</t>
  </si>
  <si>
    <t>137</t>
  </si>
  <si>
    <t>T01</t>
  </si>
  <si>
    <t>odpočinkové křeslo - viz.výkres č. 16</t>
  </si>
  <si>
    <t>258</t>
  </si>
  <si>
    <t>T02</t>
  </si>
  <si>
    <t>sedací souprava ( široká ) - viz.výkres č. 16</t>
  </si>
  <si>
    <t>260</t>
  </si>
  <si>
    <t>139</t>
  </si>
  <si>
    <t>T03</t>
  </si>
  <si>
    <t>židle - viz.výkres č. 16</t>
  </si>
  <si>
    <t>262</t>
  </si>
  <si>
    <t>T04</t>
  </si>
  <si>
    <t>stůl - viz.výkres č. 17</t>
  </si>
  <si>
    <t>264</t>
  </si>
  <si>
    <t>141</t>
  </si>
  <si>
    <t>T05</t>
  </si>
  <si>
    <t>konferenční stolek ( ø60 cm ) - viz.výkres č. 17</t>
  </si>
  <si>
    <t>266</t>
  </si>
  <si>
    <t>142</t>
  </si>
  <si>
    <t>T06</t>
  </si>
  <si>
    <t>konferenční stolek ( ø80 cm ) - viz.výkres č. 17</t>
  </si>
  <si>
    <t>268</t>
  </si>
  <si>
    <t>143</t>
  </si>
  <si>
    <t>T07</t>
  </si>
  <si>
    <t>vešák - viz.výkres č. 17</t>
  </si>
  <si>
    <t>270</t>
  </si>
  <si>
    <t>T08</t>
  </si>
  <si>
    <t>odpočinková sedací souprava - viz.výkres č. 25</t>
  </si>
  <si>
    <t>272</t>
  </si>
  <si>
    <t>145</t>
  </si>
  <si>
    <t>T09</t>
  </si>
  <si>
    <t>odpočinkové křeslo - viz.výkres č. 25</t>
  </si>
  <si>
    <t>274</t>
  </si>
  <si>
    <t>T10</t>
  </si>
  <si>
    <t>konferenční stolek - viz.výkres č. 25</t>
  </si>
  <si>
    <t>276</t>
  </si>
  <si>
    <t>147</t>
  </si>
  <si>
    <t>T11</t>
  </si>
  <si>
    <t>venkovní židle - viz.výkres č. 25</t>
  </si>
  <si>
    <t>278</t>
  </si>
  <si>
    <t>T12</t>
  </si>
  <si>
    <t>venkovní stůl - viz.výkres č. 25</t>
  </si>
  <si>
    <t>280</t>
  </si>
  <si>
    <t>149</t>
  </si>
  <si>
    <t>T13</t>
  </si>
  <si>
    <t>pohybový trenažér - viz.výkres č. 26</t>
  </si>
  <si>
    <t>282</t>
  </si>
  <si>
    <t>T14</t>
  </si>
  <si>
    <t>zvuková a hmatová pomůcka - viz.výkres č. 26</t>
  </si>
  <si>
    <t>284</t>
  </si>
  <si>
    <t>151</t>
  </si>
  <si>
    <t>T15</t>
  </si>
  <si>
    <t>venkovní květináč - viz.výkres č. 26</t>
  </si>
  <si>
    <t>286</t>
  </si>
  <si>
    <t>T16</t>
  </si>
  <si>
    <t>venkovní deštník 3 x 3 m - viz.výkres č. 26 + 4x dlaždice pro uchycení</t>
  </si>
  <si>
    <t>288</t>
  </si>
  <si>
    <t>153</t>
  </si>
  <si>
    <t>998766201</t>
  </si>
  <si>
    <t>Přesun hmot procentní pro kce truhlářské v objektech v do 6 m</t>
  </si>
  <si>
    <t>764630588</t>
  </si>
  <si>
    <t>Přesun hmot pro konstrukce truhlářské stanovený procentní sazbou (%) z ceny vodorovná dopravní vzdálenost do 50 m základní v objektech výšky do 6 m</t>
  </si>
  <si>
    <t>https://podminky.urs.cz/item/CS_URS_2024_01/998766201</t>
  </si>
  <si>
    <t>767</t>
  </si>
  <si>
    <t>Konstrukce zámečnické</t>
  </si>
  <si>
    <t>767161850</t>
  </si>
  <si>
    <t>Demontáž madel rovných do suti</t>
  </si>
  <si>
    <t>290</t>
  </si>
  <si>
    <t>Demontáž zábradlí do suti madel rovných</t>
  </si>
  <si>
    <t>https://podminky.urs.cz/item/CS_URS_2024_01/767161850</t>
  </si>
  <si>
    <t>3,3+3,5</t>
  </si>
  <si>
    <t>155</t>
  </si>
  <si>
    <t>767646521</t>
  </si>
  <si>
    <t>Montáž dveří protipožárního uzávěru dvoukřídlového v do 1970 mm</t>
  </si>
  <si>
    <t>-1171876822</t>
  </si>
  <si>
    <t>Montáž dveří ocelových nebo hliníkových protipožárních uzávěrů dvoukřídlových, výšky do 1970 mm</t>
  </si>
  <si>
    <t>https://podminky.urs.cz/item/CS_URS_2024_01/767646521</t>
  </si>
  <si>
    <t>"D05" 1</t>
  </si>
  <si>
    <t>55341345R</t>
  </si>
  <si>
    <t>dveře dvoukřídlé Al prosklené max rozměru otvoru 4,84m2 protipožární EI30 C DP3</t>
  </si>
  <si>
    <t>-569769257</t>
  </si>
  <si>
    <t>"D05" 2,4*1,97</t>
  </si>
  <si>
    <t>157</t>
  </si>
  <si>
    <t>998767201</t>
  </si>
  <si>
    <t>Přesun hmot procentní pro zámečnické konstrukce v objektech v do 6 m</t>
  </si>
  <si>
    <t>-446774346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</si>
  <si>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</si>
  <si>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</si>
  <si>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776</t>
  </si>
  <si>
    <t>Podlahy povlakové</t>
  </si>
  <si>
    <t>776121112</t>
  </si>
  <si>
    <t>Vodou ředitelná penetrace savého podkladu povlakových podlah</t>
  </si>
  <si>
    <t>298</t>
  </si>
  <si>
    <t>Příprava podkladu povlakových podlah a stěn penetrace vodou ředitelná podlah</t>
  </si>
  <si>
    <t>https://podminky.urs.cz/item/CS_URS_2024_01/776121112</t>
  </si>
  <si>
    <t>159</t>
  </si>
  <si>
    <t>776141122</t>
  </si>
  <si>
    <t>Stěrka podlahová nivelační pro vyrovnání podkladu povlakových podlah pevnosti 30 MPa tl přes 3 do 5 mm</t>
  </si>
  <si>
    <t>300</t>
  </si>
  <si>
    <t>Příprava podkladu povlakových podlah a stěn vyrovnání samonivelační stěrkou podlah min.pevnosti 30 MPa, tloušťky přes 3 do 5 mm</t>
  </si>
  <si>
    <t>https://podminky.urs.cz/item/CS_URS_2024_01/776141122</t>
  </si>
  <si>
    <t>776201811</t>
  </si>
  <si>
    <t>Demontáž lepených povlakových podlah bez podložky ručně</t>
  </si>
  <si>
    <t>302</t>
  </si>
  <si>
    <t>Demontáž povlakových podlahovin lepených ručně bez podložky</t>
  </si>
  <si>
    <t>https://podminky.urs.cz/item/CS_URS_2024_01/776201811</t>
  </si>
  <si>
    <t>161</t>
  </si>
  <si>
    <t>776231111</t>
  </si>
  <si>
    <t>Lepení lamel a čtverců z vinylu standardním lepidlem</t>
  </si>
  <si>
    <t>304</t>
  </si>
  <si>
    <t>Montáž podlahovin z vinylu lepením lamel nebo čtverců standardním lepidlem</t>
  </si>
  <si>
    <t>https://podminky.urs.cz/item/CS_URS_2024_01/776231111</t>
  </si>
  <si>
    <t>28411105</t>
  </si>
  <si>
    <t>PVC vinyl heterogenní zátěžový akustický tl 3,35mm, nášlapná vrstva 0,65mm, hořlavost Bfl-s1, smykové tření µ &gt;=0,5, třída zátěže 34/42, útlum 19dB, otlak 0,08</t>
  </si>
  <si>
    <t>306</t>
  </si>
  <si>
    <t>131,25</t>
  </si>
  <si>
    <t>108,525*0,1</t>
  </si>
  <si>
    <t>9,54</t>
  </si>
  <si>
    <t>151,643*1,15 'Přepočtené koeficientem množství</t>
  </si>
  <si>
    <t>163</t>
  </si>
  <si>
    <t>776410811</t>
  </si>
  <si>
    <t>Odstranění soklíků a lišt pryžových nebo plastových</t>
  </si>
  <si>
    <t>308</t>
  </si>
  <si>
    <t>Demontáž soklíků nebo lišt pryžových nebo plastových</t>
  </si>
  <si>
    <t>https://podminky.urs.cz/item/CS_URS_2024_01/776410811</t>
  </si>
  <si>
    <t>7,02+0,8+4,36+0,44+4,34+9,44+0,85*3+5,195+2,42+5,59</t>
  </si>
  <si>
    <t>-1,45-1</t>
  </si>
  <si>
    <t>776411212</t>
  </si>
  <si>
    <t>Montáž tahaných obvodových soklíků z PVC výšky do 100 mm</t>
  </si>
  <si>
    <t>310</t>
  </si>
  <si>
    <t>Montáž soklíků tahaných (fabiony) z PVC obvodových, výšky přes 80 do 100 mm</t>
  </si>
  <si>
    <t>https://podminky.urs.cz/item/CS_URS_2024_01/776411212</t>
  </si>
  <si>
    <t>"1.01" 11,2*2+1,75</t>
  </si>
  <si>
    <t>-1,45-0,8*2-0,9*2-2,4</t>
  </si>
  <si>
    <t>"1.05" 9,43+0,85*3+5,195+2,42+5,59+6,77+0,8+4,36+1,44*2+4,34</t>
  </si>
  <si>
    <t>-2-1-1,45</t>
  </si>
  <si>
    <t>165</t>
  </si>
  <si>
    <t>776521112</t>
  </si>
  <si>
    <t>Lepení pásů z PVC na stěnu výšky přes 2,0 m do 3,8 m</t>
  </si>
  <si>
    <t>312</t>
  </si>
  <si>
    <t>Montáž podlahovin z PVC na stěnu lepením pásů, výšky přes 2 m do 3,8 m</t>
  </si>
  <si>
    <t>https://podminky.urs.cz/item/CS_URS_2024_01/776521112</t>
  </si>
  <si>
    <t>776991111</t>
  </si>
  <si>
    <t>Spárování silikonem</t>
  </si>
  <si>
    <t>314</t>
  </si>
  <si>
    <t>Ostatní práce spárování silikonem</t>
  </si>
  <si>
    <t>https://podminky.urs.cz/item/CS_URS_2024_01/776991111</t>
  </si>
  <si>
    <t>"1.02" 2,87*2+1,46*2+1,46*2+2,96*2+1,55*2+0,86*2</t>
  </si>
  <si>
    <t>-0,7*2-0,8*3</t>
  </si>
  <si>
    <t>"1.03"2,87*2+1,55*2</t>
  </si>
  <si>
    <t>-0,9</t>
  </si>
  <si>
    <t>"1.04" 3,92*2+2,25*2+2,25*2+1,93*2+0,9*2+0,89*2+1,55*4</t>
  </si>
  <si>
    <t>-0,7*4-0,8*3</t>
  </si>
  <si>
    <t>167</t>
  </si>
  <si>
    <t>776991821</t>
  </si>
  <si>
    <t>Odstranění lepidla ručně z podlah</t>
  </si>
  <si>
    <t>316</t>
  </si>
  <si>
    <t>Ostatní práce odstranění lepidla ručně z podlah</t>
  </si>
  <si>
    <t>https://podminky.urs.cz/item/CS_URS_2024_01/776991821</t>
  </si>
  <si>
    <t>998776201</t>
  </si>
  <si>
    <t>Přesun hmot procentní pro podlahy povlakové v objektech v do 6 m</t>
  </si>
  <si>
    <t>-686007214</t>
  </si>
  <si>
    <t>Přesun hmot pro podlahy povlakové stanovený procentní sazbou (%) z ceny vodorovná dopravní vzdálenost do 50 m základní v objektech výšky do 6 m</t>
  </si>
  <si>
    <t>https://podminky.urs.cz/item/CS_URS_2024_01/998776201</t>
  </si>
  <si>
    <t>781</t>
  </si>
  <si>
    <t>Dokončovací práce - obklady</t>
  </si>
  <si>
    <t>169</t>
  </si>
  <si>
    <t>781121011</t>
  </si>
  <si>
    <t>Nátěr penetrační na stěnu</t>
  </si>
  <si>
    <t>320</t>
  </si>
  <si>
    <t>Příprava podkladu před provedením obkladu nátěr penetrační na stěnu</t>
  </si>
  <si>
    <t>https://podminky.urs.cz/item/CS_URS_2024_01/781121011</t>
  </si>
  <si>
    <t>781151031</t>
  </si>
  <si>
    <t>Celoplošné vyrovnání podkladu stěrkou tl 3 mm</t>
  </si>
  <si>
    <t>322</t>
  </si>
  <si>
    <t>Příprava podkladu před provedením obkladu celoplošné vyrovnání podkladu stěrkou, tloušťky 3 mm</t>
  </si>
  <si>
    <t>https://podminky.urs.cz/item/CS_URS_2024_01/781151031</t>
  </si>
  <si>
    <t>171</t>
  </si>
  <si>
    <t>781473810</t>
  </si>
  <si>
    <t>Demontáž obkladů z obkladaček keramických lepených</t>
  </si>
  <si>
    <t>324</t>
  </si>
  <si>
    <t>Demontáž obkladů z dlaždic keramických lepených</t>
  </si>
  <si>
    <t>https://podminky.urs.cz/item/CS_URS_2024_01/781473810</t>
  </si>
  <si>
    <t>"1.02"1,8*2,87+1,8*(2,62+2,96+1,46)+1,8*1,55*2+0,86-1,8*1,97-1,97*0,7+1,1*0,7+0,8*1,8</t>
  </si>
  <si>
    <t>"1.03"1,8*(2,87*2+1,55*2)-1,8*0,9</t>
  </si>
  <si>
    <t>"1.04"1,8*(1,075+3,92*2+2,25+2,25+1,93*2+0,9*2+0,89*2+1,55*3)-0,7*1,8*4-0,8*1,8*3</t>
  </si>
  <si>
    <t>781472213</t>
  </si>
  <si>
    <t>Montáž obkladů keramických hladkých lepených cementovým flexibilním lepidlem přes 2 do 4 ks/m2</t>
  </si>
  <si>
    <t>328</t>
  </si>
  <si>
    <t>Montáž keramických obkladů stěn lepených cementovým flexibilním lepidlem hladkých přes 2 do 4 ks/m2</t>
  </si>
  <si>
    <t>https://podminky.urs.cz/item/CS_URS_2024_01/781472213</t>
  </si>
  <si>
    <t>173</t>
  </si>
  <si>
    <t>59761713</t>
  </si>
  <si>
    <t>obklad keramický nemrazuvzdorný povrch hladký/matný tl do 10mm přes 2 do 4ks/m2</t>
  </si>
  <si>
    <t>326</t>
  </si>
  <si>
    <t>88,4</t>
  </si>
  <si>
    <t>88,4*1,15 'Přepočtené koeficientem množství</t>
  </si>
  <si>
    <t>781491012</t>
  </si>
  <si>
    <t>Montáž zrcadel plochy přes 1 m2 lepených silikonovým tmelem na podkladní omítku</t>
  </si>
  <si>
    <t>330</t>
  </si>
  <si>
    <t>Montáž zrcadel lepených silikonovým tmelem na podkladní omítku, plochy přes 1 m2</t>
  </si>
  <si>
    <t>https://podminky.urs.cz/item/CS_URS_2024_01/781491012</t>
  </si>
  <si>
    <t>"Z01" 1,14*1,4</t>
  </si>
  <si>
    <t>"Z02" 0,6*1,4</t>
  </si>
  <si>
    <t>"Z03" 1,18*1,4</t>
  </si>
  <si>
    <t>175</t>
  </si>
  <si>
    <t>63465126</t>
  </si>
  <si>
    <t>zrcadlo nemontované čiré tl 5mm max rozměr 3210x2250mm</t>
  </si>
  <si>
    <t>332</t>
  </si>
  <si>
    <t>4,088*1,1 "Přepočtené koeficientem množství</t>
  </si>
  <si>
    <t>781492211</t>
  </si>
  <si>
    <t>Montáž profilů rohových lepených flexibilním cementovým lepidlem</t>
  </si>
  <si>
    <t>157751964</t>
  </si>
  <si>
    <t>Obklad - dokončující práce montáž profilu lepeného flexibilním cementovým lepidlem rohového</t>
  </si>
  <si>
    <t>https://podminky.urs.cz/item/CS_URS_2024_01/781492211</t>
  </si>
  <si>
    <t>1,8*4</t>
  </si>
  <si>
    <t>177</t>
  </si>
  <si>
    <t>781492251</t>
  </si>
  <si>
    <t>Montáž profilů ukončovacích lepených flexibilním cementovým lepidlem</t>
  </si>
  <si>
    <t>-1681341353</t>
  </si>
  <si>
    <t>Obklad - dokončující práce montáž profilu lepeného flexibilním cementovým lepidlem ukončovacího</t>
  </si>
  <si>
    <t>https://podminky.urs.cz/item/CS_URS_2024_01/781492251</t>
  </si>
  <si>
    <t>"1.02" 2,87*2+1,46*2+1,46+0,7+2,96*2+1,55*2+0,86*2</t>
  </si>
  <si>
    <t>"1.03" 1,55*2+2,87*2</t>
  </si>
  <si>
    <t>"1.04" 2,25*2+3,92*2+2,25+1,93*2+0,825+0,5+0,89+1,55+1,55*2+0,9</t>
  </si>
  <si>
    <t>19416012</t>
  </si>
  <si>
    <t>lišta ukončovací nerezová 10mm</t>
  </si>
  <si>
    <t>894328981</t>
  </si>
  <si>
    <t>7,2+48,115</t>
  </si>
  <si>
    <t>55,315*1,05 'Přepočtené koeficientem množství</t>
  </si>
  <si>
    <t>179</t>
  </si>
  <si>
    <t>998781201</t>
  </si>
  <si>
    <t>Přesun hmot procentní pro obklady keramické v objektech v do 6 m</t>
  </si>
  <si>
    <t>260889649</t>
  </si>
  <si>
    <t>Přesun hmot pro obklady keramické stanovený procentní sazbou (%) z ceny vodorovná dopravní vzdálenost do 50 m základní v objektech výšky do 6 m</t>
  </si>
  <si>
    <t>https://podminky.urs.cz/item/CS_URS_2024_01/998781201</t>
  </si>
  <si>
    <t>783</t>
  </si>
  <si>
    <t>Dokončovací práce - nátěry</t>
  </si>
  <si>
    <t>180</t>
  </si>
  <si>
    <t>783306801</t>
  </si>
  <si>
    <t>Odstranění nátěru ze zámečnických konstrukcí obroušením</t>
  </si>
  <si>
    <t>340</t>
  </si>
  <si>
    <t>Odstranění nátěrů ze zámečnických konstrukcí obroušením</t>
  </si>
  <si>
    <t>https://podminky.urs.cz/item/CS_URS_2024_01/783306801</t>
  </si>
  <si>
    <t>(7,85+0,4+11,31+0,2+0,2+6,3)*1,1</t>
  </si>
  <si>
    <t>181</t>
  </si>
  <si>
    <t>783314101</t>
  </si>
  <si>
    <t>Základní jednonásobný syntetický nátěr zámečnických konstrukcí</t>
  </si>
  <si>
    <t>342</t>
  </si>
  <si>
    <t>Základní nátěr zámečnických konstrukcí jednonásobný syntetický</t>
  </si>
  <si>
    <t>https://podminky.urs.cz/item/CS_URS_2024_01/783314101</t>
  </si>
  <si>
    <t>783337101</t>
  </si>
  <si>
    <t>Krycí jednonásobný epoxidový nátěr zámečnických konstrukcí</t>
  </si>
  <si>
    <t>344</t>
  </si>
  <si>
    <t>Krycí nátěr (email) zámečnických konstrukcí jednonásobný epoxidový</t>
  </si>
  <si>
    <t>https://podminky.urs.cz/item/CS_URS_2024_01/783337101</t>
  </si>
  <si>
    <t>183</t>
  </si>
  <si>
    <t>783406801</t>
  </si>
  <si>
    <t>Odstranění nátěrů z klempířských konstrukcí obroušením</t>
  </si>
  <si>
    <t>346</t>
  </si>
  <si>
    <t>https://podminky.urs.cz/item/CS_URS_2024_01/783406801</t>
  </si>
  <si>
    <t>(7,85+0,8+11,31+0,2+0,2+6,3)*0,4</t>
  </si>
  <si>
    <t>783414101</t>
  </si>
  <si>
    <t>Základní jednonásobný syntetický nátěr klempířských konstrukcí</t>
  </si>
  <si>
    <t>348</t>
  </si>
  <si>
    <t>Základní nátěr klempířských konstrukcí jednonásobný syntetický</t>
  </si>
  <si>
    <t>https://podminky.urs.cz/item/CS_URS_2024_01/783414101</t>
  </si>
  <si>
    <t>185</t>
  </si>
  <si>
    <t>783437101</t>
  </si>
  <si>
    <t>Krycí jednonásobný epoxidový nátěr klempířských konstrukcí</t>
  </si>
  <si>
    <t>350</t>
  </si>
  <si>
    <t>Krycí nátěr (email) klempířských konstrukcí jednonásobný epoxidový</t>
  </si>
  <si>
    <t>https://podminky.urs.cz/item/CS_URS_2024_01/783437101</t>
  </si>
  <si>
    <t>784</t>
  </si>
  <si>
    <t>Dokončovací práce - malby a tapety</t>
  </si>
  <si>
    <t>186</t>
  </si>
  <si>
    <t>784121001</t>
  </si>
  <si>
    <t>Oškrabání malby v místnostech v do 3,80 m</t>
  </si>
  <si>
    <t>352</t>
  </si>
  <si>
    <t>Oškrabání malby v místnostech výšky do 3,80 m</t>
  </si>
  <si>
    <t>https://podminky.urs.cz/item/CS_URS_2024_01/784121001</t>
  </si>
  <si>
    <t>"1.01"3,23*(11,22*2)-1,576*3-1,773*2-1,45*1,97*2</t>
  </si>
  <si>
    <t>"1.02"1,43*(2,87+1,46*2+1,46*2+2,96*2+1,55*2+0,86*2)+1,46*3,23 - (0,17*0,8*3-0,17*0,7*2)</t>
  </si>
  <si>
    <t>"1.03"1,43*(2,87*2+1,55*2)-0,17*0,9</t>
  </si>
  <si>
    <t>"1.04"</t>
  </si>
  <si>
    <t>"1.05"3,23*(6,77+0,8+1,36+0,44+2*1,44+4,34+9,29+0,8*3+5,195+2,42+5,59)-3*(2,21*2,25)-1,18*1,1-1,97-1,45*1,97</t>
  </si>
  <si>
    <t>187</t>
  </si>
  <si>
    <t>784181111</t>
  </si>
  <si>
    <t>Základní silikátová jednonásobná bezbarvá penetrace podkladu v místnostech v do 3,80 m</t>
  </si>
  <si>
    <t>354</t>
  </si>
  <si>
    <t>Penetrace podkladu jednonásobná základní silikátová bezbarvá v místnostech výšky do 3,80 m</t>
  </si>
  <si>
    <t>https://podminky.urs.cz/item/CS_URS_2024_01/784181111</t>
  </si>
  <si>
    <t>784121011</t>
  </si>
  <si>
    <t>Rozmývání podkladu po oškrabání malby v místnostech v do 3,80 m</t>
  </si>
  <si>
    <t>356</t>
  </si>
  <si>
    <t>Rozmývání podkladu po oškrabání malby v místnostech výšky do 3,80 m</t>
  </si>
  <si>
    <t>https://podminky.urs.cz/item/CS_URS_2024_01/784121011</t>
  </si>
  <si>
    <t>189</t>
  </si>
  <si>
    <t>784211101</t>
  </si>
  <si>
    <t>Dvojnásobné bílé malby ze směsí za mokra výborně oděruvzdorných v místnostech v do 3,80 m</t>
  </si>
  <si>
    <t>358</t>
  </si>
  <si>
    <t>Malby z malířských směsí oděruvzdorných za mokra dvojnásobné, bílé za mokra oděruvzdorné výborně v místnostech výšky do 3,80 m</t>
  </si>
  <si>
    <t>https://podminky.urs.cz/item/CS_URS_2024_01/784211101</t>
  </si>
  <si>
    <t>190</t>
  </si>
  <si>
    <t>784661601</t>
  </si>
  <si>
    <t>Dekorační technika imitace betonu v místnostech v do 3,80 m</t>
  </si>
  <si>
    <t>360</t>
  </si>
  <si>
    <t>Dekorační techniky-imitace betonu v místnostech výšky do 3,80 m</t>
  </si>
  <si>
    <t>https://podminky.urs.cz/item/CS_URS_2024_01/784661601</t>
  </si>
  <si>
    <t>100,45</t>
  </si>
  <si>
    <t>Práce a dodávky M</t>
  </si>
  <si>
    <t>21-M</t>
  </si>
  <si>
    <t>Elektromontáže</t>
  </si>
  <si>
    <t>191</t>
  </si>
  <si>
    <t>210812011</t>
  </si>
  <si>
    <t>Montáž kabelu Cu plného nebo laněného do 1 kV žíly 3x1,5 až 6 mm2 (např. CYKY) bez ukončení uloženého volně nebo v liště</t>
  </si>
  <si>
    <t>362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</si>
  <si>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</si>
  <si>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https://podminky.urs.cz/item/CS_URS_2024_01/210812011</t>
  </si>
  <si>
    <t>"světelné obvody 3x1,5 v podhledu" 30</t>
  </si>
  <si>
    <t>192</t>
  </si>
  <si>
    <t>34111030</t>
  </si>
  <si>
    <t>kabel instalační jádro Cu plné izolace PVC plášť PVC 450/750V (CYKY) 3x1,5mm2</t>
  </si>
  <si>
    <t>256</t>
  </si>
  <si>
    <t>364</t>
  </si>
  <si>
    <t>30*1,15 "Přepočtené koeficientem množství</t>
  </si>
  <si>
    <t>193</t>
  </si>
  <si>
    <t>210813011</t>
  </si>
  <si>
    <t>Montáž kabelu Cu plného nebo laněného do 1 kV žíly 3x1,5 až 6 mm2 (např. CYKY) bez ukončení uloženého pevně</t>
  </si>
  <si>
    <t>366</t>
  </si>
  <si>
    <t>Montáž izolovaných kabelů měděných do 1 kV bez ukončení plných nebo laněných kulatých (např. CYKY, CHKE-R) uložených pevně počtu a průřezu žil 3x1,5 až 6 mm2</t>
  </si>
  <si>
    <t>https://podminky.urs.cz/item/CS_URS_2024_01/210813011</t>
  </si>
  <si>
    <t>"zásuvkové obvody 3x2,5 do zdi" 10</t>
  </si>
  <si>
    <t>"světelné obvody 3x1,5 do zdi" 2*2,5</t>
  </si>
  <si>
    <t>368</t>
  </si>
  <si>
    <t>15*1,15 "Přepočtené koeficientem množství</t>
  </si>
  <si>
    <t>VRN</t>
  </si>
  <si>
    <t>Vedlejší rozpočtové náklady</t>
  </si>
  <si>
    <t>VRN1</t>
  </si>
  <si>
    <t>Průzkumné, geodetické a projektové práce</t>
  </si>
  <si>
    <t>195</t>
  </si>
  <si>
    <t>013274000</t>
  </si>
  <si>
    <t>Pasportizace objektu před započetím prací</t>
  </si>
  <si>
    <t>370</t>
  </si>
  <si>
    <t>https://podminky.urs.cz/item/CS_URS_2024_01/013274000</t>
  </si>
  <si>
    <t>VRN2</t>
  </si>
  <si>
    <t>Příprava staveniště</t>
  </si>
  <si>
    <t>023002000</t>
  </si>
  <si>
    <t>Odstranění materiálů a konstrukcí</t>
  </si>
  <si>
    <t>372</t>
  </si>
  <si>
    <t>https://podminky.urs.cz/item/CS_URS_2024_01/023002000</t>
  </si>
  <si>
    <t>VRN3</t>
  </si>
  <si>
    <t>Zařízení staveniště</t>
  </si>
  <si>
    <t>197</t>
  </si>
  <si>
    <t>030001000</t>
  </si>
  <si>
    <t>374</t>
  </si>
  <si>
    <t>https://podminky.urs.cz/item/CS_URS_2024_01/030001000</t>
  </si>
  <si>
    <t>198</t>
  </si>
  <si>
    <t>034002000</t>
  </si>
  <si>
    <t>Zabezpečení staveniště</t>
  </si>
  <si>
    <t>376</t>
  </si>
  <si>
    <t>https://podminky.urs.cz/item/CS_URS_2024_01/034002000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</si>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</sst>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941123" TargetMode="External" /><Relationship Id="rId2" Type="http://schemas.openxmlformats.org/officeDocument/2006/relationships/hyperlink" Target="https://podminky.urs.cz/item/CS_URS_2024_01/340271041" TargetMode="External" /><Relationship Id="rId3" Type="http://schemas.openxmlformats.org/officeDocument/2006/relationships/hyperlink" Target="https://podminky.urs.cz/item/CS_URS_2024_01/612325412" TargetMode="External" /><Relationship Id="rId4" Type="http://schemas.openxmlformats.org/officeDocument/2006/relationships/hyperlink" Target="https://podminky.urs.cz/item/CS_URS_2024_01/636311133" TargetMode="External" /><Relationship Id="rId5" Type="http://schemas.openxmlformats.org/officeDocument/2006/relationships/hyperlink" Target="https://podminky.urs.cz/item/CS_URS_2024_01/637121111" TargetMode="External" /><Relationship Id="rId6" Type="http://schemas.openxmlformats.org/officeDocument/2006/relationships/hyperlink" Target="https://podminky.urs.cz/item/CS_URS_2024_01/965046111" TargetMode="External" /><Relationship Id="rId7" Type="http://schemas.openxmlformats.org/officeDocument/2006/relationships/hyperlink" Target="https://podminky.urs.cz/item/CS_URS_2024_01/965081213" TargetMode="External" /><Relationship Id="rId8" Type="http://schemas.openxmlformats.org/officeDocument/2006/relationships/hyperlink" Target="https://podminky.urs.cz/item/CS_URS_2024_01/965081423" TargetMode="External" /><Relationship Id="rId9" Type="http://schemas.openxmlformats.org/officeDocument/2006/relationships/hyperlink" Target="https://podminky.urs.cz/item/CS_URS_2024_01/965081611" TargetMode="External" /><Relationship Id="rId10" Type="http://schemas.openxmlformats.org/officeDocument/2006/relationships/hyperlink" Target="https://podminky.urs.cz/item/CS_URS_2024_01/968062374" TargetMode="External" /><Relationship Id="rId11" Type="http://schemas.openxmlformats.org/officeDocument/2006/relationships/hyperlink" Target="https://podminky.urs.cz/item/CS_URS_2024_01/968062375" TargetMode="External" /><Relationship Id="rId12" Type="http://schemas.openxmlformats.org/officeDocument/2006/relationships/hyperlink" Target="https://podminky.urs.cz/item/CS_URS_2024_01/968062376" TargetMode="External" /><Relationship Id="rId13" Type="http://schemas.openxmlformats.org/officeDocument/2006/relationships/hyperlink" Target="https://podminky.urs.cz/item/CS_URS_2024_01/968062377" TargetMode="External" /><Relationship Id="rId14" Type="http://schemas.openxmlformats.org/officeDocument/2006/relationships/hyperlink" Target="https://podminky.urs.cz/item/CS_URS_2024_01/971033531" TargetMode="External" /><Relationship Id="rId15" Type="http://schemas.openxmlformats.org/officeDocument/2006/relationships/hyperlink" Target="https://podminky.urs.cz/item/CS_URS_2024_01/971033631" TargetMode="External" /><Relationship Id="rId16" Type="http://schemas.openxmlformats.org/officeDocument/2006/relationships/hyperlink" Target="https://podminky.urs.cz/item/CS_URS_2024_01/977332221" TargetMode="External" /><Relationship Id="rId17" Type="http://schemas.openxmlformats.org/officeDocument/2006/relationships/hyperlink" Target="https://podminky.urs.cz/item/CS_URS_2024_01/997013211" TargetMode="External" /><Relationship Id="rId18" Type="http://schemas.openxmlformats.org/officeDocument/2006/relationships/hyperlink" Target="https://podminky.urs.cz/item/CS_URS_2024_01/997013509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511" TargetMode="External" /><Relationship Id="rId21" Type="http://schemas.openxmlformats.org/officeDocument/2006/relationships/hyperlink" Target="https://podminky.urs.cz/item/CS_URS_2024_01/997013631" TargetMode="External" /><Relationship Id="rId22" Type="http://schemas.openxmlformats.org/officeDocument/2006/relationships/hyperlink" Target="https://podminky.urs.cz/item/CS_URS_2024_01/998011001" TargetMode="External" /><Relationship Id="rId23" Type="http://schemas.openxmlformats.org/officeDocument/2006/relationships/hyperlink" Target="https://podminky.urs.cz/item/CS_URS_2024_01/725110814" TargetMode="External" /><Relationship Id="rId24" Type="http://schemas.openxmlformats.org/officeDocument/2006/relationships/hyperlink" Target="https://podminky.urs.cz/item/CS_URS_2024_01/725111132" TargetMode="External" /><Relationship Id="rId25" Type="http://schemas.openxmlformats.org/officeDocument/2006/relationships/hyperlink" Target="https://podminky.urs.cz/item/CS_URS_2024_01/725111361" TargetMode="External" /><Relationship Id="rId26" Type="http://schemas.openxmlformats.org/officeDocument/2006/relationships/hyperlink" Target="https://podminky.urs.cz/item/CS_URS_2024_01/725112022" TargetMode="External" /><Relationship Id="rId27" Type="http://schemas.openxmlformats.org/officeDocument/2006/relationships/hyperlink" Target="https://podminky.urs.cz/item/CS_URS_2024_01/725121023" TargetMode="External" /><Relationship Id="rId28" Type="http://schemas.openxmlformats.org/officeDocument/2006/relationships/hyperlink" Target="https://podminky.urs.cz/item/CS_URS_2024_01/725121525" TargetMode="External" /><Relationship Id="rId29" Type="http://schemas.openxmlformats.org/officeDocument/2006/relationships/hyperlink" Target="https://podminky.urs.cz/item/CS_URS_2024_01/725130811" TargetMode="External" /><Relationship Id="rId30" Type="http://schemas.openxmlformats.org/officeDocument/2006/relationships/hyperlink" Target="https://podminky.urs.cz/item/CS_URS_2024_01/725210821" TargetMode="External" /><Relationship Id="rId31" Type="http://schemas.openxmlformats.org/officeDocument/2006/relationships/hyperlink" Target="https://podminky.urs.cz/item/CS_URS_2024_01/725211641" TargetMode="External" /><Relationship Id="rId32" Type="http://schemas.openxmlformats.org/officeDocument/2006/relationships/hyperlink" Target="https://podminky.urs.cz/item/CS_URS_2024_01/725211681" TargetMode="External" /><Relationship Id="rId33" Type="http://schemas.openxmlformats.org/officeDocument/2006/relationships/hyperlink" Target="https://podminky.urs.cz/item/CS_URS_2024_01/725820802" TargetMode="External" /><Relationship Id="rId34" Type="http://schemas.openxmlformats.org/officeDocument/2006/relationships/hyperlink" Target="https://podminky.urs.cz/item/CS_URS_2024_01/725821325" TargetMode="External" /><Relationship Id="rId35" Type="http://schemas.openxmlformats.org/officeDocument/2006/relationships/hyperlink" Target="https://podminky.urs.cz/item/CS_URS_2024_01/725822613" TargetMode="External" /><Relationship Id="rId36" Type="http://schemas.openxmlformats.org/officeDocument/2006/relationships/hyperlink" Target="https://podminky.urs.cz/item/CS_URS_2024_01/998725201" TargetMode="External" /><Relationship Id="rId37" Type="http://schemas.openxmlformats.org/officeDocument/2006/relationships/hyperlink" Target="https://podminky.urs.cz/item/CS_URS_2024_01/735111810" TargetMode="External" /><Relationship Id="rId38" Type="http://schemas.openxmlformats.org/officeDocument/2006/relationships/hyperlink" Target="https://podminky.urs.cz/item/CS_URS_2024_01/735191910" TargetMode="External" /><Relationship Id="rId39" Type="http://schemas.openxmlformats.org/officeDocument/2006/relationships/hyperlink" Target="https://podminky.urs.cz/item/CS_URS_2024_01/735192911" TargetMode="External" /><Relationship Id="rId40" Type="http://schemas.openxmlformats.org/officeDocument/2006/relationships/hyperlink" Target="https://podminky.urs.cz/item/CS_URS_2024_01/735494811" TargetMode="External" /><Relationship Id="rId41" Type="http://schemas.openxmlformats.org/officeDocument/2006/relationships/hyperlink" Target="https://podminky.urs.cz/item/CS_URS_2024_01/998735201" TargetMode="External" /><Relationship Id="rId42" Type="http://schemas.openxmlformats.org/officeDocument/2006/relationships/hyperlink" Target="https://podminky.urs.cz/item/CS_URS_2024_01/741370021" TargetMode="External" /><Relationship Id="rId43" Type="http://schemas.openxmlformats.org/officeDocument/2006/relationships/hyperlink" Target="https://podminky.urs.cz/item/CS_URS_2024_01/741370014" TargetMode="External" /><Relationship Id="rId44" Type="http://schemas.openxmlformats.org/officeDocument/2006/relationships/hyperlink" Target="https://podminky.urs.cz/item/CS_URS_2024_01/741370005" TargetMode="External" /><Relationship Id="rId45" Type="http://schemas.openxmlformats.org/officeDocument/2006/relationships/hyperlink" Target="https://podminky.urs.cz/item/CS_URS_2024_01/741810002" TargetMode="External" /><Relationship Id="rId46" Type="http://schemas.openxmlformats.org/officeDocument/2006/relationships/hyperlink" Target="https://podminky.urs.cz/item/CS_URS_2024_01/998741201" TargetMode="External" /><Relationship Id="rId47" Type="http://schemas.openxmlformats.org/officeDocument/2006/relationships/hyperlink" Target="https://podminky.urs.cz/item/CS_URS_2024_01/763131411" TargetMode="External" /><Relationship Id="rId48" Type="http://schemas.openxmlformats.org/officeDocument/2006/relationships/hyperlink" Target="https://podminky.urs.cz/item/CS_URS_2024_01/763131451" TargetMode="External" /><Relationship Id="rId49" Type="http://schemas.openxmlformats.org/officeDocument/2006/relationships/hyperlink" Target="https://podminky.urs.cz/item/CS_URS_2024_01/763131721" TargetMode="External" /><Relationship Id="rId50" Type="http://schemas.openxmlformats.org/officeDocument/2006/relationships/hyperlink" Target="https://podminky.urs.cz/item/CS_URS_2024_01/763172352" TargetMode="External" /><Relationship Id="rId51" Type="http://schemas.openxmlformats.org/officeDocument/2006/relationships/hyperlink" Target="https://podminky.urs.cz/item/CS_URS_2024_01/763173113" TargetMode="External" /><Relationship Id="rId52" Type="http://schemas.openxmlformats.org/officeDocument/2006/relationships/hyperlink" Target="https://podminky.urs.cz/item/CS_URS_2024_01/763221121" TargetMode="External" /><Relationship Id="rId53" Type="http://schemas.openxmlformats.org/officeDocument/2006/relationships/hyperlink" Target="https://podminky.urs.cz/item/CS_URS_2024_01/998763401" TargetMode="External" /><Relationship Id="rId54" Type="http://schemas.openxmlformats.org/officeDocument/2006/relationships/hyperlink" Target="https://podminky.urs.cz/item/CS_URS_2024_01/764002851" TargetMode="External" /><Relationship Id="rId55" Type="http://schemas.openxmlformats.org/officeDocument/2006/relationships/hyperlink" Target="https://podminky.urs.cz/item/CS_URS_2024_01/764237403" TargetMode="External" /><Relationship Id="rId56" Type="http://schemas.openxmlformats.org/officeDocument/2006/relationships/hyperlink" Target="https://podminky.urs.cz/item/CS_URS_2024_01/998764201" TargetMode="External" /><Relationship Id="rId57" Type="http://schemas.openxmlformats.org/officeDocument/2006/relationships/hyperlink" Target="https://podminky.urs.cz/item/CS_URS_2024_01/766622216" TargetMode="External" /><Relationship Id="rId58" Type="http://schemas.openxmlformats.org/officeDocument/2006/relationships/hyperlink" Target="https://podminky.urs.cz/item/CS_URS_2024_01/766622131" TargetMode="External" /><Relationship Id="rId59" Type="http://schemas.openxmlformats.org/officeDocument/2006/relationships/hyperlink" Target="https://podminky.urs.cz/item/CS_URS_2024_01/766622132" TargetMode="External" /><Relationship Id="rId60" Type="http://schemas.openxmlformats.org/officeDocument/2006/relationships/hyperlink" Target="https://podminky.urs.cz/item/CS_URS_2024_01/766660171" TargetMode="External" /><Relationship Id="rId61" Type="http://schemas.openxmlformats.org/officeDocument/2006/relationships/hyperlink" Target="https://podminky.urs.cz/item/CS_URS_2024_01/766660172" TargetMode="External" /><Relationship Id="rId62" Type="http://schemas.openxmlformats.org/officeDocument/2006/relationships/hyperlink" Target="https://podminky.urs.cz/item/CS_URS_2024_01/766660173" TargetMode="External" /><Relationship Id="rId63" Type="http://schemas.openxmlformats.org/officeDocument/2006/relationships/hyperlink" Target="https://podminky.urs.cz/item/CS_URS_2024_01/766660358" TargetMode="External" /><Relationship Id="rId64" Type="http://schemas.openxmlformats.org/officeDocument/2006/relationships/hyperlink" Target="https://podminky.urs.cz/item/CS_URS_2024_01/766660358" TargetMode="External" /><Relationship Id="rId65" Type="http://schemas.openxmlformats.org/officeDocument/2006/relationships/hyperlink" Target="https://podminky.urs.cz/item/CS_URS_2024_01/766660728" TargetMode="External" /><Relationship Id="rId66" Type="http://schemas.openxmlformats.org/officeDocument/2006/relationships/hyperlink" Target="https://podminky.urs.cz/item/CS_URS_2024_01/766660729" TargetMode="External" /><Relationship Id="rId67" Type="http://schemas.openxmlformats.org/officeDocument/2006/relationships/hyperlink" Target="https://podminky.urs.cz/item/CS_URS_2024_01/766660730" TargetMode="External" /><Relationship Id="rId68" Type="http://schemas.openxmlformats.org/officeDocument/2006/relationships/hyperlink" Target="https://podminky.urs.cz/item/CS_URS_2024_01/766682111" TargetMode="External" /><Relationship Id="rId69" Type="http://schemas.openxmlformats.org/officeDocument/2006/relationships/hyperlink" Target="https://podminky.urs.cz/item/CS_URS_2024_01/766682121" TargetMode="External" /><Relationship Id="rId70" Type="http://schemas.openxmlformats.org/officeDocument/2006/relationships/hyperlink" Target="https://podminky.urs.cz/item/CS_URS_2024_01/766691811" TargetMode="External" /><Relationship Id="rId71" Type="http://schemas.openxmlformats.org/officeDocument/2006/relationships/hyperlink" Target="https://podminky.urs.cz/item/CS_URS_2024_01/766694116" TargetMode="External" /><Relationship Id="rId72" Type="http://schemas.openxmlformats.org/officeDocument/2006/relationships/hyperlink" Target="https://podminky.urs.cz/item/CS_URS_2024_01/998766201" TargetMode="External" /><Relationship Id="rId73" Type="http://schemas.openxmlformats.org/officeDocument/2006/relationships/hyperlink" Target="https://podminky.urs.cz/item/CS_URS_2024_01/767161850" TargetMode="External" /><Relationship Id="rId74" Type="http://schemas.openxmlformats.org/officeDocument/2006/relationships/hyperlink" Target="https://podminky.urs.cz/item/CS_URS_2024_01/767646521" TargetMode="External" /><Relationship Id="rId75" Type="http://schemas.openxmlformats.org/officeDocument/2006/relationships/hyperlink" Target="https://podminky.urs.cz/item/CS_URS_2024_01/998767201" TargetMode="External" /><Relationship Id="rId76" Type="http://schemas.openxmlformats.org/officeDocument/2006/relationships/hyperlink" Target="https://podminky.urs.cz/item/CS_URS_2024_01/776121112" TargetMode="External" /><Relationship Id="rId77" Type="http://schemas.openxmlformats.org/officeDocument/2006/relationships/hyperlink" Target="https://podminky.urs.cz/item/CS_URS_2024_01/776141122" TargetMode="External" /><Relationship Id="rId78" Type="http://schemas.openxmlformats.org/officeDocument/2006/relationships/hyperlink" Target="https://podminky.urs.cz/item/CS_URS_2024_01/776201811" TargetMode="External" /><Relationship Id="rId79" Type="http://schemas.openxmlformats.org/officeDocument/2006/relationships/hyperlink" Target="https://podminky.urs.cz/item/CS_URS_2024_01/776231111" TargetMode="External" /><Relationship Id="rId80" Type="http://schemas.openxmlformats.org/officeDocument/2006/relationships/hyperlink" Target="https://podminky.urs.cz/item/CS_URS_2024_01/776410811" TargetMode="External" /><Relationship Id="rId81" Type="http://schemas.openxmlformats.org/officeDocument/2006/relationships/hyperlink" Target="https://podminky.urs.cz/item/CS_URS_2024_01/776411212" TargetMode="External" /><Relationship Id="rId82" Type="http://schemas.openxmlformats.org/officeDocument/2006/relationships/hyperlink" Target="https://podminky.urs.cz/item/CS_URS_2024_01/776521112" TargetMode="External" /><Relationship Id="rId83" Type="http://schemas.openxmlformats.org/officeDocument/2006/relationships/hyperlink" Target="https://podminky.urs.cz/item/CS_URS_2024_01/776991111" TargetMode="External" /><Relationship Id="rId84" Type="http://schemas.openxmlformats.org/officeDocument/2006/relationships/hyperlink" Target="https://podminky.urs.cz/item/CS_URS_2024_01/776991821" TargetMode="External" /><Relationship Id="rId85" Type="http://schemas.openxmlformats.org/officeDocument/2006/relationships/hyperlink" Target="https://podminky.urs.cz/item/CS_URS_2024_01/998776201" TargetMode="External" /><Relationship Id="rId86" Type="http://schemas.openxmlformats.org/officeDocument/2006/relationships/hyperlink" Target="https://podminky.urs.cz/item/CS_URS_2024_01/781121011" TargetMode="External" /><Relationship Id="rId87" Type="http://schemas.openxmlformats.org/officeDocument/2006/relationships/hyperlink" Target="https://podminky.urs.cz/item/CS_URS_2024_01/781151031" TargetMode="External" /><Relationship Id="rId88" Type="http://schemas.openxmlformats.org/officeDocument/2006/relationships/hyperlink" Target="https://podminky.urs.cz/item/CS_URS_2024_01/781473810" TargetMode="External" /><Relationship Id="rId89" Type="http://schemas.openxmlformats.org/officeDocument/2006/relationships/hyperlink" Target="https://podminky.urs.cz/item/CS_URS_2024_01/781472213" TargetMode="External" /><Relationship Id="rId90" Type="http://schemas.openxmlformats.org/officeDocument/2006/relationships/hyperlink" Target="https://podminky.urs.cz/item/CS_URS_2024_01/781491012" TargetMode="External" /><Relationship Id="rId91" Type="http://schemas.openxmlformats.org/officeDocument/2006/relationships/hyperlink" Target="https://podminky.urs.cz/item/CS_URS_2024_01/781492211" TargetMode="External" /><Relationship Id="rId92" Type="http://schemas.openxmlformats.org/officeDocument/2006/relationships/hyperlink" Target="https://podminky.urs.cz/item/CS_URS_2024_01/781492251" TargetMode="External" /><Relationship Id="rId93" Type="http://schemas.openxmlformats.org/officeDocument/2006/relationships/hyperlink" Target="https://podminky.urs.cz/item/CS_URS_2024_01/998781201" TargetMode="External" /><Relationship Id="rId94" Type="http://schemas.openxmlformats.org/officeDocument/2006/relationships/hyperlink" Target="https://podminky.urs.cz/item/CS_URS_2024_01/783306801" TargetMode="External" /><Relationship Id="rId95" Type="http://schemas.openxmlformats.org/officeDocument/2006/relationships/hyperlink" Target="https://podminky.urs.cz/item/CS_URS_2024_01/783314101" TargetMode="External" /><Relationship Id="rId96" Type="http://schemas.openxmlformats.org/officeDocument/2006/relationships/hyperlink" Target="https://podminky.urs.cz/item/CS_URS_2024_01/783337101" TargetMode="External" /><Relationship Id="rId97" Type="http://schemas.openxmlformats.org/officeDocument/2006/relationships/hyperlink" Target="https://podminky.urs.cz/item/CS_URS_2024_01/783406801" TargetMode="External" /><Relationship Id="rId98" Type="http://schemas.openxmlformats.org/officeDocument/2006/relationships/hyperlink" Target="https://podminky.urs.cz/item/CS_URS_2024_01/783414101" TargetMode="External" /><Relationship Id="rId99" Type="http://schemas.openxmlformats.org/officeDocument/2006/relationships/hyperlink" Target="https://podminky.urs.cz/item/CS_URS_2024_01/783437101" TargetMode="External" /><Relationship Id="rId100" Type="http://schemas.openxmlformats.org/officeDocument/2006/relationships/hyperlink" Target="https://podminky.urs.cz/item/CS_URS_2024_01/784121001" TargetMode="External" /><Relationship Id="rId101" Type="http://schemas.openxmlformats.org/officeDocument/2006/relationships/hyperlink" Target="https://podminky.urs.cz/item/CS_URS_2024_01/784181111" TargetMode="External" /><Relationship Id="rId102" Type="http://schemas.openxmlformats.org/officeDocument/2006/relationships/hyperlink" Target="https://podminky.urs.cz/item/CS_URS_2024_01/784121011" TargetMode="External" /><Relationship Id="rId103" Type="http://schemas.openxmlformats.org/officeDocument/2006/relationships/hyperlink" Target="https://podminky.urs.cz/item/CS_URS_2024_01/784211101" TargetMode="External" /><Relationship Id="rId104" Type="http://schemas.openxmlformats.org/officeDocument/2006/relationships/hyperlink" Target="https://podminky.urs.cz/item/CS_URS_2024_01/784661601" TargetMode="External" /><Relationship Id="rId105" Type="http://schemas.openxmlformats.org/officeDocument/2006/relationships/hyperlink" Target="https://podminky.urs.cz/item/CS_URS_2024_01/210812011" TargetMode="External" /><Relationship Id="rId106" Type="http://schemas.openxmlformats.org/officeDocument/2006/relationships/hyperlink" Target="https://podminky.urs.cz/item/CS_URS_2024_01/210813011" TargetMode="External" /><Relationship Id="rId107" Type="http://schemas.openxmlformats.org/officeDocument/2006/relationships/hyperlink" Target="https://podminky.urs.cz/item/CS_URS_2024_01/013274000" TargetMode="External" /><Relationship Id="rId108" Type="http://schemas.openxmlformats.org/officeDocument/2006/relationships/hyperlink" Target="https://podminky.urs.cz/item/CS_URS_2024_01/023002000" TargetMode="External" /><Relationship Id="rId109" Type="http://schemas.openxmlformats.org/officeDocument/2006/relationships/hyperlink" Target="https://podminky.urs.cz/item/CS_URS_2024_01/030001000" TargetMode="External" /><Relationship Id="rId110" Type="http://schemas.openxmlformats.org/officeDocument/2006/relationships/hyperlink" Target="https://podminky.urs.cz/item/CS_URS_2024_01/034002000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20240614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Modernizace společenských prostor MZSS, Východní 621/16 - Karlovy Vary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14. 6. 2024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Městské zařízení sociálních služeb K.Vary, p.o.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arch. Petr Bokota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'VT05 - Modernizace společ...'!J30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'VT05 - Modernizace společ...'!P103</f>
        <v>0</v>
      </c>
      <c r="AV55" s="123">
        <f>'VT05 - Modernizace společ...'!J33</f>
        <v>0</v>
      </c>
      <c r="AW55" s="123">
        <f>'VT05 - Modernizace společ...'!J34</f>
        <v>0</v>
      </c>
      <c r="AX55" s="123">
        <f>'VT05 - Modernizace společ...'!J35</f>
        <v>0</v>
      </c>
      <c r="AY55" s="123">
        <f>'VT05 - Modernizace společ...'!J36</f>
        <v>0</v>
      </c>
      <c r="AZ55" s="123">
        <f>'VT05 - Modernizace společ...'!F33</f>
        <v>0</v>
      </c>
      <c r="BA55" s="123">
        <f>'VT05 - Modernizace společ...'!F34</f>
        <v>0</v>
      </c>
      <c r="BB55" s="123">
        <f>'VT05 - Modernizace společ...'!F35</f>
        <v>0</v>
      </c>
      <c r="BC55" s="123">
        <f>'VT05 - Modernizace společ...'!F36</f>
        <v>0</v>
      </c>
      <c r="BD55" s="125">
        <f>'VT05 - Modernizace společ...'!F37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BLPXr/iM31qUk43/Qe+nC9MRu+Y3Vr4ax/bIYoi2i4baIF+fsC3JMbAkokeMy+LmevUdESHd7ucZ27oPH2G05w==" hashValue="s09qDh191AXZj0XBneklnCzSYyt8vTVZov/DhT6GuZBxEt3U3jy+N5mDQjOLA8kr+NI3aa3YE4aAGgUkgCS+S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VT05 - Modernizace spole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26.25" customHeight="1">
      <c r="B7" s="23"/>
      <c r="E7" s="132" t="str">
        <f>'Rekapitulace stavby'!K6</f>
        <v>Modernizace společenských prostor MZSS, Východní 621/16 - Karlovy Vary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14. 6. 2024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27</v>
      </c>
      <c r="F15" s="41"/>
      <c r="G15" s="41"/>
      <c r="H15" s="41"/>
      <c r="I15" s="131" t="s">
        <v>28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29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28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31</v>
      </c>
      <c r="E20" s="41"/>
      <c r="F20" s="41"/>
      <c r="G20" s="41"/>
      <c r="H20" s="41"/>
      <c r="I20" s="131" t="s">
        <v>26</v>
      </c>
      <c r="J20" s="135" t="s">
        <v>19</v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">
        <v>32</v>
      </c>
      <c r="F21" s="41"/>
      <c r="G21" s="41"/>
      <c r="H21" s="41"/>
      <c r="I21" s="131" t="s">
        <v>28</v>
      </c>
      <c r="J21" s="135" t="s">
        <v>19</v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34</v>
      </c>
      <c r="E23" s="41"/>
      <c r="F23" s="41"/>
      <c r="G23" s="41"/>
      <c r="H23" s="41"/>
      <c r="I23" s="131" t="s">
        <v>26</v>
      </c>
      <c r="J23" s="135" t="str">
        <f>IF('Rekapitulace stavby'!AN19="","",'Rekapitulace stavby'!AN19)</f>
        <v/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tr">
        <f>IF('Rekapitulace stavby'!E20="","",'Rekapitulace stavby'!E20)</f>
        <v xml:space="preserve"> </v>
      </c>
      <c r="F24" s="41"/>
      <c r="G24" s="41"/>
      <c r="H24" s="41"/>
      <c r="I24" s="131" t="s">
        <v>28</v>
      </c>
      <c r="J24" s="135" t="str">
        <f>IF('Rekapitulace stavby'!AN20="","",'Rekapitulace stavby'!AN20)</f>
        <v/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ROUND(J103,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ROUND((SUM(BE103:BE879)),  2)</f>
        <v>0</v>
      </c>
      <c r="G33" s="41"/>
      <c r="H33" s="41"/>
      <c r="I33" s="147">
        <v>0.20999999999999999</v>
      </c>
      <c r="J33" s="146">
        <f>ROUND(((SUM(BE103:BE879))*I33),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ROUND((SUM(BF103:BF879)),  2)</f>
        <v>0</v>
      </c>
      <c r="G34" s="41"/>
      <c r="H34" s="41"/>
      <c r="I34" s="147">
        <v>0.12</v>
      </c>
      <c r="J34" s="146">
        <f>ROUND(((SUM(BF103:BF879))*I34),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ROUND((SUM(BG103:BG879)),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ROUND((SUM(BH103:BH879)),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ROUND((SUM(BI103:BI879)),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59" t="str">
        <f>E7</f>
        <v>Modernizace společenských prostor MZSS, Východní 621/16 - Karlovy Vary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VT05 - Modernizace společenských prostor MZSS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14. 6. 2024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Městské zařízení sociálních služeb K.Vary, p.o.</v>
      </c>
      <c r="G54" s="43"/>
      <c r="H54" s="43"/>
      <c r="I54" s="35" t="s">
        <v>31</v>
      </c>
      <c r="J54" s="39" t="str">
        <f>E21</f>
        <v>Ing. arch. Petr Bokota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J104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J105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J119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J148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J209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94</v>
      </c>
      <c r="E65" s="173"/>
      <c r="F65" s="173"/>
      <c r="G65" s="173"/>
      <c r="H65" s="173"/>
      <c r="I65" s="173"/>
      <c r="J65" s="174">
        <f>J227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4"/>
      <c r="C66" s="165"/>
      <c r="D66" s="166" t="s">
        <v>95</v>
      </c>
      <c r="E66" s="167"/>
      <c r="F66" s="167"/>
      <c r="G66" s="167"/>
      <c r="H66" s="167"/>
      <c r="I66" s="167"/>
      <c r="J66" s="168">
        <f>J231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J232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97</v>
      </c>
      <c r="E68" s="173"/>
      <c r="F68" s="173"/>
      <c r="G68" s="173"/>
      <c r="H68" s="173"/>
      <c r="I68" s="173"/>
      <c r="J68" s="174">
        <f>J305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98</v>
      </c>
      <c r="E69" s="173"/>
      <c r="F69" s="173"/>
      <c r="G69" s="173"/>
      <c r="H69" s="173"/>
      <c r="I69" s="173"/>
      <c r="J69" s="174">
        <f>J331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99</v>
      </c>
      <c r="E70" s="173"/>
      <c r="F70" s="173"/>
      <c r="G70" s="173"/>
      <c r="H70" s="173"/>
      <c r="I70" s="173"/>
      <c r="J70" s="174">
        <f>J387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100</v>
      </c>
      <c r="E71" s="173"/>
      <c r="F71" s="173"/>
      <c r="G71" s="173"/>
      <c r="H71" s="173"/>
      <c r="I71" s="173"/>
      <c r="J71" s="174">
        <f>J418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101</v>
      </c>
      <c r="E72" s="173"/>
      <c r="F72" s="173"/>
      <c r="G72" s="173"/>
      <c r="H72" s="173"/>
      <c r="I72" s="173"/>
      <c r="J72" s="174">
        <f>J437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102</v>
      </c>
      <c r="E73" s="173"/>
      <c r="F73" s="173"/>
      <c r="G73" s="173"/>
      <c r="H73" s="173"/>
      <c r="I73" s="173"/>
      <c r="J73" s="174">
        <f>J665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103</v>
      </c>
      <c r="E74" s="173"/>
      <c r="F74" s="173"/>
      <c r="G74" s="173"/>
      <c r="H74" s="173"/>
      <c r="I74" s="173"/>
      <c r="J74" s="174">
        <f>J683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104</v>
      </c>
      <c r="E75" s="173"/>
      <c r="F75" s="173"/>
      <c r="G75" s="173"/>
      <c r="H75" s="173"/>
      <c r="I75" s="173"/>
      <c r="J75" s="174">
        <f>J736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105</v>
      </c>
      <c r="E76" s="173"/>
      <c r="F76" s="173"/>
      <c r="G76" s="173"/>
      <c r="H76" s="173"/>
      <c r="I76" s="173"/>
      <c r="J76" s="174">
        <f>J792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106</v>
      </c>
      <c r="E77" s="173"/>
      <c r="F77" s="173"/>
      <c r="G77" s="173"/>
      <c r="H77" s="173"/>
      <c r="I77" s="173"/>
      <c r="J77" s="174">
        <f>J819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4"/>
      <c r="C78" s="165"/>
      <c r="D78" s="166" t="s">
        <v>107</v>
      </c>
      <c r="E78" s="167"/>
      <c r="F78" s="167"/>
      <c r="G78" s="167"/>
      <c r="H78" s="167"/>
      <c r="I78" s="167"/>
      <c r="J78" s="168">
        <f>J843</f>
        <v>0</v>
      </c>
      <c r="K78" s="165"/>
      <c r="L78" s="16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0"/>
      <c r="C79" s="171"/>
      <c r="D79" s="172" t="s">
        <v>108</v>
      </c>
      <c r="E79" s="173"/>
      <c r="F79" s="173"/>
      <c r="G79" s="173"/>
      <c r="H79" s="173"/>
      <c r="I79" s="173"/>
      <c r="J79" s="174">
        <f>J844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4"/>
      <c r="C80" s="165"/>
      <c r="D80" s="166" t="s">
        <v>109</v>
      </c>
      <c r="E80" s="167"/>
      <c r="F80" s="167"/>
      <c r="G80" s="167"/>
      <c r="H80" s="167"/>
      <c r="I80" s="167"/>
      <c r="J80" s="168">
        <f>J864</f>
        <v>0</v>
      </c>
      <c r="K80" s="165"/>
      <c r="L80" s="16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0"/>
      <c r="C81" s="171"/>
      <c r="D81" s="172" t="s">
        <v>110</v>
      </c>
      <c r="E81" s="173"/>
      <c r="F81" s="173"/>
      <c r="G81" s="173"/>
      <c r="H81" s="173"/>
      <c r="I81" s="173"/>
      <c r="J81" s="174">
        <f>J865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0"/>
      <c r="C82" s="171"/>
      <c r="D82" s="172" t="s">
        <v>111</v>
      </c>
      <c r="E82" s="173"/>
      <c r="F82" s="173"/>
      <c r="G82" s="173"/>
      <c r="H82" s="173"/>
      <c r="I82" s="173"/>
      <c r="J82" s="174">
        <f>J869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0"/>
      <c r="C83" s="171"/>
      <c r="D83" s="172" t="s">
        <v>112</v>
      </c>
      <c r="E83" s="173"/>
      <c r="F83" s="173"/>
      <c r="G83" s="173"/>
      <c r="H83" s="173"/>
      <c r="I83" s="173"/>
      <c r="J83" s="174">
        <f>J873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113</v>
      </c>
      <c r="D90" s="43"/>
      <c r="E90" s="43"/>
      <c r="F90" s="43"/>
      <c r="G90" s="43"/>
      <c r="H90" s="43"/>
      <c r="I90" s="43"/>
      <c r="J90" s="43"/>
      <c r="K90" s="43"/>
      <c r="L90" s="13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6.25" customHeight="1">
      <c r="A93" s="41"/>
      <c r="B93" s="42"/>
      <c r="C93" s="43"/>
      <c r="D93" s="43"/>
      <c r="E93" s="159" t="str">
        <f>E7</f>
        <v>Modernizace společenských prostor MZSS, Východní 621/16 - Karlovy Vary</v>
      </c>
      <c r="F93" s="35"/>
      <c r="G93" s="35"/>
      <c r="H93" s="35"/>
      <c r="I93" s="43"/>
      <c r="J93" s="43"/>
      <c r="K93" s="43"/>
      <c r="L93" s="133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83</v>
      </c>
      <c r="D94" s="43"/>
      <c r="E94" s="43"/>
      <c r="F94" s="43"/>
      <c r="G94" s="43"/>
      <c r="H94" s="43"/>
      <c r="I94" s="43"/>
      <c r="J94" s="43"/>
      <c r="K94" s="43"/>
      <c r="L94" s="133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VT05 - Modernizace společenských prostor MZSS</v>
      </c>
      <c r="F95" s="43"/>
      <c r="G95" s="43"/>
      <c r="H95" s="43"/>
      <c r="I95" s="43"/>
      <c r="J95" s="43"/>
      <c r="K95" s="43"/>
      <c r="L95" s="133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3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 xml:space="preserve"> </v>
      </c>
      <c r="G97" s="43"/>
      <c r="H97" s="43"/>
      <c r="I97" s="35" t="s">
        <v>23</v>
      </c>
      <c r="J97" s="75" t="str">
        <f>IF(J12="","",J12)</f>
        <v>14. 6. 2024</v>
      </c>
      <c r="K97" s="43"/>
      <c r="L97" s="133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3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E15</f>
        <v>Městské zařízení sociálních služeb K.Vary, p.o.</v>
      </c>
      <c r="G99" s="43"/>
      <c r="H99" s="43"/>
      <c r="I99" s="35" t="s">
        <v>31</v>
      </c>
      <c r="J99" s="39" t="str">
        <f>E21</f>
        <v>Ing. arch. Petr Bokota</v>
      </c>
      <c r="K99" s="43"/>
      <c r="L99" s="133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29</v>
      </c>
      <c r="D100" s="43"/>
      <c r="E100" s="43"/>
      <c r="F100" s="30" t="str">
        <f>IF(E18="","",E18)</f>
        <v>Vyplň údaj</v>
      </c>
      <c r="G100" s="43"/>
      <c r="H100" s="43"/>
      <c r="I100" s="35" t="s">
        <v>34</v>
      </c>
      <c r="J100" s="39" t="str">
        <f>E24</f>
        <v xml:space="preserve"> </v>
      </c>
      <c r="K100" s="43"/>
      <c r="L100" s="133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3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76"/>
      <c r="B102" s="177"/>
      <c r="C102" s="178" t="s">
        <v>114</v>
      </c>
      <c r="D102" s="179" t="s">
        <v>56</v>
      </c>
      <c r="E102" s="179" t="s">
        <v>52</v>
      </c>
      <c r="F102" s="179" t="s">
        <v>53</v>
      </c>
      <c r="G102" s="179" t="s">
        <v>115</v>
      </c>
      <c r="H102" s="179" t="s">
        <v>116</v>
      </c>
      <c r="I102" s="179" t="s">
        <v>117</v>
      </c>
      <c r="J102" s="179" t="s">
        <v>87</v>
      </c>
      <c r="K102" s="180" t="s">
        <v>118</v>
      </c>
      <c r="L102" s="181"/>
      <c r="M102" s="95" t="s">
        <v>19</v>
      </c>
      <c r="N102" s="96" t="s">
        <v>41</v>
      </c>
      <c r="O102" s="96" t="s">
        <v>119</v>
      </c>
      <c r="P102" s="96" t="s">
        <v>120</v>
      </c>
      <c r="Q102" s="96" t="s">
        <v>121</v>
      </c>
      <c r="R102" s="96" t="s">
        <v>122</v>
      </c>
      <c r="S102" s="96" t="s">
        <v>123</v>
      </c>
      <c r="T102" s="97" t="s">
        <v>124</v>
      </c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</row>
    <row r="103" s="2" customFormat="1" ht="22.8" customHeight="1">
      <c r="A103" s="41"/>
      <c r="B103" s="42"/>
      <c r="C103" s="102" t="s">
        <v>125</v>
      </c>
      <c r="D103" s="43"/>
      <c r="E103" s="43"/>
      <c r="F103" s="43"/>
      <c r="G103" s="43"/>
      <c r="H103" s="43"/>
      <c r="I103" s="43"/>
      <c r="J103" s="182">
        <f>BK103</f>
        <v>0</v>
      </c>
      <c r="K103" s="43"/>
      <c r="L103" s="47"/>
      <c r="M103" s="98"/>
      <c r="N103" s="183"/>
      <c r="O103" s="99"/>
      <c r="P103" s="184">
        <f>P104+P231+P843+P864</f>
        <v>0</v>
      </c>
      <c r="Q103" s="99"/>
      <c r="R103" s="184">
        <f>R104+R231+R843+R864</f>
        <v>14.915982769999999</v>
      </c>
      <c r="S103" s="99"/>
      <c r="T103" s="185">
        <f>T104+T231+T843+T864</f>
        <v>16.56975336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70</v>
      </c>
      <c r="AU103" s="20" t="s">
        <v>88</v>
      </c>
      <c r="BK103" s="186">
        <f>BK104+BK231+BK843+BK864</f>
        <v>0</v>
      </c>
    </row>
    <row r="104" s="12" customFormat="1" ht="25.92" customHeight="1">
      <c r="A104" s="12"/>
      <c r="B104" s="187"/>
      <c r="C104" s="188"/>
      <c r="D104" s="189" t="s">
        <v>70</v>
      </c>
      <c r="E104" s="190" t="s">
        <v>126</v>
      </c>
      <c r="F104" s="190" t="s">
        <v>127</v>
      </c>
      <c r="G104" s="188"/>
      <c r="H104" s="188"/>
      <c r="I104" s="191"/>
      <c r="J104" s="192">
        <f>BK104</f>
        <v>0</v>
      </c>
      <c r="K104" s="188"/>
      <c r="L104" s="193"/>
      <c r="M104" s="194"/>
      <c r="N104" s="195"/>
      <c r="O104" s="195"/>
      <c r="P104" s="196">
        <f>P105+P119+P148+P209+P227</f>
        <v>0</v>
      </c>
      <c r="Q104" s="195"/>
      <c r="R104" s="196">
        <f>R105+R119+R148+R209+R227</f>
        <v>5.80651122</v>
      </c>
      <c r="S104" s="195"/>
      <c r="T104" s="197">
        <f>T105+T119+T148+T209+T227</f>
        <v>13.791618000000002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79</v>
      </c>
      <c r="AT104" s="199" t="s">
        <v>70</v>
      </c>
      <c r="AU104" s="199" t="s">
        <v>71</v>
      </c>
      <c r="AY104" s="198" t="s">
        <v>128</v>
      </c>
      <c r="BK104" s="200">
        <f>BK105+BK119+BK148+BK209+BK227</f>
        <v>0</v>
      </c>
    </row>
    <row r="105" s="12" customFormat="1" ht="22.8" customHeight="1">
      <c r="A105" s="12"/>
      <c r="B105" s="187"/>
      <c r="C105" s="188"/>
      <c r="D105" s="189" t="s">
        <v>70</v>
      </c>
      <c r="E105" s="201" t="s">
        <v>129</v>
      </c>
      <c r="F105" s="201" t="s">
        <v>130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SUM(P106:P118)</f>
        <v>0</v>
      </c>
      <c r="Q105" s="195"/>
      <c r="R105" s="196">
        <f>SUM(R106:R118)</f>
        <v>0.14548362000000001</v>
      </c>
      <c r="S105" s="195"/>
      <c r="T105" s="197">
        <f>SUM(T106:T118)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79</v>
      </c>
      <c r="AT105" s="199" t="s">
        <v>70</v>
      </c>
      <c r="AU105" s="199" t="s">
        <v>79</v>
      </c>
      <c r="AY105" s="198" t="s">
        <v>128</v>
      </c>
      <c r="BK105" s="200">
        <f>SUM(BK106:BK118)</f>
        <v>0</v>
      </c>
    </row>
    <row r="106" s="2" customFormat="1" ht="37.8" customHeight="1">
      <c r="A106" s="41"/>
      <c r="B106" s="42"/>
      <c r="C106" s="203" t="s">
        <v>79</v>
      </c>
      <c r="D106" s="203" t="s">
        <v>131</v>
      </c>
      <c r="E106" s="204" t="s">
        <v>132</v>
      </c>
      <c r="F106" s="205" t="s">
        <v>133</v>
      </c>
      <c r="G106" s="206" t="s">
        <v>134</v>
      </c>
      <c r="H106" s="207">
        <v>0.044999999999999998</v>
      </c>
      <c r="I106" s="208"/>
      <c r="J106" s="209">
        <f>ROUND(I106*H106,2)</f>
        <v>0</v>
      </c>
      <c r="K106" s="205" t="s">
        <v>135</v>
      </c>
      <c r="L106" s="47"/>
      <c r="M106" s="210" t="s">
        <v>19</v>
      </c>
      <c r="N106" s="211" t="s">
        <v>42</v>
      </c>
      <c r="O106" s="87"/>
      <c r="P106" s="212">
        <f>O106*H106</f>
        <v>0</v>
      </c>
      <c r="Q106" s="212">
        <v>0.017090000000000001</v>
      </c>
      <c r="R106" s="212">
        <f>Q106*H106</f>
        <v>0.00076904999999999996</v>
      </c>
      <c r="S106" s="212">
        <v>0</v>
      </c>
      <c r="T106" s="213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4" t="s">
        <v>136</v>
      </c>
      <c r="AT106" s="214" t="s">
        <v>131</v>
      </c>
      <c r="AU106" s="214" t="s">
        <v>81</v>
      </c>
      <c r="AY106" s="20" t="s">
        <v>128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0" t="s">
        <v>79</v>
      </c>
      <c r="BK106" s="215">
        <f>ROUND(I106*H106,2)</f>
        <v>0</v>
      </c>
      <c r="BL106" s="20" t="s">
        <v>136</v>
      </c>
      <c r="BM106" s="214" t="s">
        <v>81</v>
      </c>
    </row>
    <row r="107" s="2" customFormat="1">
      <c r="A107" s="41"/>
      <c r="B107" s="42"/>
      <c r="C107" s="43"/>
      <c r="D107" s="216" t="s">
        <v>137</v>
      </c>
      <c r="E107" s="43"/>
      <c r="F107" s="217" t="s">
        <v>138</v>
      </c>
      <c r="G107" s="43"/>
      <c r="H107" s="43"/>
      <c r="I107" s="218"/>
      <c r="J107" s="43"/>
      <c r="K107" s="43"/>
      <c r="L107" s="47"/>
      <c r="M107" s="219"/>
      <c r="N107" s="220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137</v>
      </c>
      <c r="AU107" s="20" t="s">
        <v>81</v>
      </c>
    </row>
    <row r="108" s="2" customFormat="1">
      <c r="A108" s="41"/>
      <c r="B108" s="42"/>
      <c r="C108" s="43"/>
      <c r="D108" s="221" t="s">
        <v>139</v>
      </c>
      <c r="E108" s="43"/>
      <c r="F108" s="222" t="s">
        <v>140</v>
      </c>
      <c r="G108" s="43"/>
      <c r="H108" s="43"/>
      <c r="I108" s="218"/>
      <c r="J108" s="43"/>
      <c r="K108" s="43"/>
      <c r="L108" s="47"/>
      <c r="M108" s="219"/>
      <c r="N108" s="220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139</v>
      </c>
      <c r="AU108" s="20" t="s">
        <v>81</v>
      </c>
    </row>
    <row r="109" s="13" customFormat="1">
      <c r="A109" s="13"/>
      <c r="B109" s="223"/>
      <c r="C109" s="224"/>
      <c r="D109" s="216" t="s">
        <v>141</v>
      </c>
      <c r="E109" s="225" t="s">
        <v>19</v>
      </c>
      <c r="F109" s="226" t="s">
        <v>142</v>
      </c>
      <c r="G109" s="224"/>
      <c r="H109" s="227">
        <v>0.044999999999999998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141</v>
      </c>
      <c r="AU109" s="233" t="s">
        <v>81</v>
      </c>
      <c r="AV109" s="13" t="s">
        <v>81</v>
      </c>
      <c r="AW109" s="13" t="s">
        <v>33</v>
      </c>
      <c r="AX109" s="13" t="s">
        <v>71</v>
      </c>
      <c r="AY109" s="233" t="s">
        <v>128</v>
      </c>
    </row>
    <row r="110" s="14" customFormat="1">
      <c r="A110" s="14"/>
      <c r="B110" s="234"/>
      <c r="C110" s="235"/>
      <c r="D110" s="216" t="s">
        <v>141</v>
      </c>
      <c r="E110" s="236" t="s">
        <v>19</v>
      </c>
      <c r="F110" s="237" t="s">
        <v>143</v>
      </c>
      <c r="G110" s="235"/>
      <c r="H110" s="238">
        <v>0.044999999999999998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141</v>
      </c>
      <c r="AU110" s="244" t="s">
        <v>81</v>
      </c>
      <c r="AV110" s="14" t="s">
        <v>136</v>
      </c>
      <c r="AW110" s="14" t="s">
        <v>33</v>
      </c>
      <c r="AX110" s="14" t="s">
        <v>79</v>
      </c>
      <c r="AY110" s="244" t="s">
        <v>128</v>
      </c>
    </row>
    <row r="111" s="2" customFormat="1" ht="24.15" customHeight="1">
      <c r="A111" s="41"/>
      <c r="B111" s="42"/>
      <c r="C111" s="245" t="s">
        <v>81</v>
      </c>
      <c r="D111" s="245" t="s">
        <v>144</v>
      </c>
      <c r="E111" s="246" t="s">
        <v>145</v>
      </c>
      <c r="F111" s="247" t="s">
        <v>146</v>
      </c>
      <c r="G111" s="248" t="s">
        <v>134</v>
      </c>
      <c r="H111" s="249">
        <v>0.044999999999999998</v>
      </c>
      <c r="I111" s="250"/>
      <c r="J111" s="251">
        <f>ROUND(I111*H111,2)</f>
        <v>0</v>
      </c>
      <c r="K111" s="247" t="s">
        <v>135</v>
      </c>
      <c r="L111" s="252"/>
      <c r="M111" s="253" t="s">
        <v>19</v>
      </c>
      <c r="N111" s="254" t="s">
        <v>42</v>
      </c>
      <c r="O111" s="87"/>
      <c r="P111" s="212">
        <f>O111*H111</f>
        <v>0</v>
      </c>
      <c r="Q111" s="212">
        <v>1</v>
      </c>
      <c r="R111" s="212">
        <f>Q111*H111</f>
        <v>0.044999999999999998</v>
      </c>
      <c r="S111" s="212">
        <v>0</v>
      </c>
      <c r="T111" s="213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4" t="s">
        <v>147</v>
      </c>
      <c r="AT111" s="214" t="s">
        <v>144</v>
      </c>
      <c r="AU111" s="214" t="s">
        <v>81</v>
      </c>
      <c r="AY111" s="20" t="s">
        <v>128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0" t="s">
        <v>79</v>
      </c>
      <c r="BK111" s="215">
        <f>ROUND(I111*H111,2)</f>
        <v>0</v>
      </c>
      <c r="BL111" s="20" t="s">
        <v>136</v>
      </c>
      <c r="BM111" s="214" t="s">
        <v>136</v>
      </c>
    </row>
    <row r="112" s="2" customFormat="1">
      <c r="A112" s="41"/>
      <c r="B112" s="42"/>
      <c r="C112" s="43"/>
      <c r="D112" s="216" t="s">
        <v>137</v>
      </c>
      <c r="E112" s="43"/>
      <c r="F112" s="217" t="s">
        <v>146</v>
      </c>
      <c r="G112" s="43"/>
      <c r="H112" s="43"/>
      <c r="I112" s="218"/>
      <c r="J112" s="43"/>
      <c r="K112" s="43"/>
      <c r="L112" s="47"/>
      <c r="M112" s="219"/>
      <c r="N112" s="220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137</v>
      </c>
      <c r="AU112" s="20" t="s">
        <v>81</v>
      </c>
    </row>
    <row r="113" s="2" customFormat="1" ht="33" customHeight="1">
      <c r="A113" s="41"/>
      <c r="B113" s="42"/>
      <c r="C113" s="203" t="s">
        <v>129</v>
      </c>
      <c r="D113" s="203" t="s">
        <v>131</v>
      </c>
      <c r="E113" s="204" t="s">
        <v>148</v>
      </c>
      <c r="F113" s="205" t="s">
        <v>149</v>
      </c>
      <c r="G113" s="206" t="s">
        <v>150</v>
      </c>
      <c r="H113" s="207">
        <v>1.2370000000000001</v>
      </c>
      <c r="I113" s="208"/>
      <c r="J113" s="209">
        <f>ROUND(I113*H113,2)</f>
        <v>0</v>
      </c>
      <c r="K113" s="205" t="s">
        <v>135</v>
      </c>
      <c r="L113" s="47"/>
      <c r="M113" s="210" t="s">
        <v>19</v>
      </c>
      <c r="N113" s="211" t="s">
        <v>42</v>
      </c>
      <c r="O113" s="87"/>
      <c r="P113" s="212">
        <f>O113*H113</f>
        <v>0</v>
      </c>
      <c r="Q113" s="212">
        <v>0.080610000000000001</v>
      </c>
      <c r="R113" s="212">
        <f>Q113*H113</f>
        <v>0.099714570000000016</v>
      </c>
      <c r="S113" s="212">
        <v>0</v>
      </c>
      <c r="T113" s="213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4" t="s">
        <v>136</v>
      </c>
      <c r="AT113" s="214" t="s">
        <v>131</v>
      </c>
      <c r="AU113" s="214" t="s">
        <v>81</v>
      </c>
      <c r="AY113" s="20" t="s">
        <v>128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0" t="s">
        <v>79</v>
      </c>
      <c r="BK113" s="215">
        <f>ROUND(I113*H113,2)</f>
        <v>0</v>
      </c>
      <c r="BL113" s="20" t="s">
        <v>136</v>
      </c>
      <c r="BM113" s="214" t="s">
        <v>151</v>
      </c>
    </row>
    <row r="114" s="2" customFormat="1">
      <c r="A114" s="41"/>
      <c r="B114" s="42"/>
      <c r="C114" s="43"/>
      <c r="D114" s="216" t="s">
        <v>137</v>
      </c>
      <c r="E114" s="43"/>
      <c r="F114" s="217" t="s">
        <v>152</v>
      </c>
      <c r="G114" s="43"/>
      <c r="H114" s="43"/>
      <c r="I114" s="218"/>
      <c r="J114" s="43"/>
      <c r="K114" s="43"/>
      <c r="L114" s="47"/>
      <c r="M114" s="219"/>
      <c r="N114" s="220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137</v>
      </c>
      <c r="AU114" s="20" t="s">
        <v>81</v>
      </c>
    </row>
    <row r="115" s="2" customFormat="1">
      <c r="A115" s="41"/>
      <c r="B115" s="42"/>
      <c r="C115" s="43"/>
      <c r="D115" s="221" t="s">
        <v>139</v>
      </c>
      <c r="E115" s="43"/>
      <c r="F115" s="222" t="s">
        <v>153</v>
      </c>
      <c r="G115" s="43"/>
      <c r="H115" s="43"/>
      <c r="I115" s="218"/>
      <c r="J115" s="43"/>
      <c r="K115" s="43"/>
      <c r="L115" s="47"/>
      <c r="M115" s="219"/>
      <c r="N115" s="220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139</v>
      </c>
      <c r="AU115" s="20" t="s">
        <v>81</v>
      </c>
    </row>
    <row r="116" s="13" customFormat="1">
      <c r="A116" s="13"/>
      <c r="B116" s="223"/>
      <c r="C116" s="224"/>
      <c r="D116" s="216" t="s">
        <v>141</v>
      </c>
      <c r="E116" s="225" t="s">
        <v>19</v>
      </c>
      <c r="F116" s="226" t="s">
        <v>154</v>
      </c>
      <c r="G116" s="224"/>
      <c r="H116" s="227">
        <v>0.95699999999999996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141</v>
      </c>
      <c r="AU116" s="233" t="s">
        <v>81</v>
      </c>
      <c r="AV116" s="13" t="s">
        <v>81</v>
      </c>
      <c r="AW116" s="13" t="s">
        <v>33</v>
      </c>
      <c r="AX116" s="13" t="s">
        <v>71</v>
      </c>
      <c r="AY116" s="233" t="s">
        <v>128</v>
      </c>
    </row>
    <row r="117" s="13" customFormat="1">
      <c r="A117" s="13"/>
      <c r="B117" s="223"/>
      <c r="C117" s="224"/>
      <c r="D117" s="216" t="s">
        <v>141</v>
      </c>
      <c r="E117" s="225" t="s">
        <v>19</v>
      </c>
      <c r="F117" s="226" t="s">
        <v>155</v>
      </c>
      <c r="G117" s="224"/>
      <c r="H117" s="227">
        <v>0.28000000000000003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141</v>
      </c>
      <c r="AU117" s="233" t="s">
        <v>81</v>
      </c>
      <c r="AV117" s="13" t="s">
        <v>81</v>
      </c>
      <c r="AW117" s="13" t="s">
        <v>33</v>
      </c>
      <c r="AX117" s="13" t="s">
        <v>71</v>
      </c>
      <c r="AY117" s="233" t="s">
        <v>128</v>
      </c>
    </row>
    <row r="118" s="14" customFormat="1">
      <c r="A118" s="14"/>
      <c r="B118" s="234"/>
      <c r="C118" s="235"/>
      <c r="D118" s="216" t="s">
        <v>141</v>
      </c>
      <c r="E118" s="236" t="s">
        <v>19</v>
      </c>
      <c r="F118" s="237" t="s">
        <v>143</v>
      </c>
      <c r="G118" s="235"/>
      <c r="H118" s="238">
        <v>1.2370000000000001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141</v>
      </c>
      <c r="AU118" s="244" t="s">
        <v>81</v>
      </c>
      <c r="AV118" s="14" t="s">
        <v>136</v>
      </c>
      <c r="AW118" s="14" t="s">
        <v>33</v>
      </c>
      <c r="AX118" s="14" t="s">
        <v>79</v>
      </c>
      <c r="AY118" s="244" t="s">
        <v>128</v>
      </c>
    </row>
    <row r="119" s="12" customFormat="1" ht="22.8" customHeight="1">
      <c r="A119" s="12"/>
      <c r="B119" s="187"/>
      <c r="C119" s="188"/>
      <c r="D119" s="189" t="s">
        <v>70</v>
      </c>
      <c r="E119" s="201" t="s">
        <v>151</v>
      </c>
      <c r="F119" s="201" t="s">
        <v>156</v>
      </c>
      <c r="G119" s="188"/>
      <c r="H119" s="188"/>
      <c r="I119" s="191"/>
      <c r="J119" s="202">
        <f>BK119</f>
        <v>0</v>
      </c>
      <c r="K119" s="188"/>
      <c r="L119" s="193"/>
      <c r="M119" s="194"/>
      <c r="N119" s="195"/>
      <c r="O119" s="195"/>
      <c r="P119" s="196">
        <f>SUM(P120:P147)</f>
        <v>0</v>
      </c>
      <c r="Q119" s="195"/>
      <c r="R119" s="196">
        <f>SUM(R120:R147)</f>
        <v>5.6608776000000001</v>
      </c>
      <c r="S119" s="195"/>
      <c r="T119" s="197">
        <f>SUM(T120:T147)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8" t="s">
        <v>79</v>
      </c>
      <c r="AT119" s="199" t="s">
        <v>70</v>
      </c>
      <c r="AU119" s="199" t="s">
        <v>79</v>
      </c>
      <c r="AY119" s="198" t="s">
        <v>128</v>
      </c>
      <c r="BK119" s="200">
        <f>SUM(BK120:BK147)</f>
        <v>0</v>
      </c>
    </row>
    <row r="120" s="2" customFormat="1" ht="24.15" customHeight="1">
      <c r="A120" s="41"/>
      <c r="B120" s="42"/>
      <c r="C120" s="203" t="s">
        <v>136</v>
      </c>
      <c r="D120" s="203" t="s">
        <v>131</v>
      </c>
      <c r="E120" s="204" t="s">
        <v>157</v>
      </c>
      <c r="F120" s="205" t="s">
        <v>158</v>
      </c>
      <c r="G120" s="206" t="s">
        <v>150</v>
      </c>
      <c r="H120" s="207">
        <v>333.28300000000002</v>
      </c>
      <c r="I120" s="208"/>
      <c r="J120" s="209">
        <f>ROUND(I120*H120,2)</f>
        <v>0</v>
      </c>
      <c r="K120" s="205" t="s">
        <v>135</v>
      </c>
      <c r="L120" s="47"/>
      <c r="M120" s="210" t="s">
        <v>19</v>
      </c>
      <c r="N120" s="211" t="s">
        <v>42</v>
      </c>
      <c r="O120" s="87"/>
      <c r="P120" s="212">
        <f>O120*H120</f>
        <v>0</v>
      </c>
      <c r="Q120" s="212">
        <v>0.015599999999999999</v>
      </c>
      <c r="R120" s="212">
        <f>Q120*H120</f>
        <v>5.1992148</v>
      </c>
      <c r="S120" s="212">
        <v>0</v>
      </c>
      <c r="T120" s="213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4" t="s">
        <v>136</v>
      </c>
      <c r="AT120" s="214" t="s">
        <v>131</v>
      </c>
      <c r="AU120" s="214" t="s">
        <v>81</v>
      </c>
      <c r="AY120" s="20" t="s">
        <v>128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0" t="s">
        <v>79</v>
      </c>
      <c r="BK120" s="215">
        <f>ROUND(I120*H120,2)</f>
        <v>0</v>
      </c>
      <c r="BL120" s="20" t="s">
        <v>136</v>
      </c>
      <c r="BM120" s="214" t="s">
        <v>147</v>
      </c>
    </row>
    <row r="121" s="2" customFormat="1">
      <c r="A121" s="41"/>
      <c r="B121" s="42"/>
      <c r="C121" s="43"/>
      <c r="D121" s="216" t="s">
        <v>137</v>
      </c>
      <c r="E121" s="43"/>
      <c r="F121" s="217" t="s">
        <v>159</v>
      </c>
      <c r="G121" s="43"/>
      <c r="H121" s="43"/>
      <c r="I121" s="218"/>
      <c r="J121" s="43"/>
      <c r="K121" s="43"/>
      <c r="L121" s="47"/>
      <c r="M121" s="219"/>
      <c r="N121" s="220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137</v>
      </c>
      <c r="AU121" s="20" t="s">
        <v>81</v>
      </c>
    </row>
    <row r="122" s="2" customFormat="1">
      <c r="A122" s="41"/>
      <c r="B122" s="42"/>
      <c r="C122" s="43"/>
      <c r="D122" s="221" t="s">
        <v>139</v>
      </c>
      <c r="E122" s="43"/>
      <c r="F122" s="222" t="s">
        <v>160</v>
      </c>
      <c r="G122" s="43"/>
      <c r="H122" s="43"/>
      <c r="I122" s="218"/>
      <c r="J122" s="43"/>
      <c r="K122" s="43"/>
      <c r="L122" s="47"/>
      <c r="M122" s="219"/>
      <c r="N122" s="220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139</v>
      </c>
      <c r="AU122" s="20" t="s">
        <v>81</v>
      </c>
    </row>
    <row r="123" s="13" customFormat="1">
      <c r="A123" s="13"/>
      <c r="B123" s="223"/>
      <c r="C123" s="224"/>
      <c r="D123" s="216" t="s">
        <v>141</v>
      </c>
      <c r="E123" s="225" t="s">
        <v>19</v>
      </c>
      <c r="F123" s="226" t="s">
        <v>161</v>
      </c>
      <c r="G123" s="224"/>
      <c r="H123" s="227">
        <v>25.032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141</v>
      </c>
      <c r="AU123" s="233" t="s">
        <v>81</v>
      </c>
      <c r="AV123" s="13" t="s">
        <v>81</v>
      </c>
      <c r="AW123" s="13" t="s">
        <v>33</v>
      </c>
      <c r="AX123" s="13" t="s">
        <v>71</v>
      </c>
      <c r="AY123" s="233" t="s">
        <v>128</v>
      </c>
    </row>
    <row r="124" s="13" customFormat="1">
      <c r="A124" s="13"/>
      <c r="B124" s="223"/>
      <c r="C124" s="224"/>
      <c r="D124" s="216" t="s">
        <v>141</v>
      </c>
      <c r="E124" s="225" t="s">
        <v>19</v>
      </c>
      <c r="F124" s="226" t="s">
        <v>162</v>
      </c>
      <c r="G124" s="224"/>
      <c r="H124" s="227">
        <v>10.608000000000001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141</v>
      </c>
      <c r="AU124" s="233" t="s">
        <v>81</v>
      </c>
      <c r="AV124" s="13" t="s">
        <v>81</v>
      </c>
      <c r="AW124" s="13" t="s">
        <v>33</v>
      </c>
      <c r="AX124" s="13" t="s">
        <v>71</v>
      </c>
      <c r="AY124" s="233" t="s">
        <v>128</v>
      </c>
    </row>
    <row r="125" s="13" customFormat="1">
      <c r="A125" s="13"/>
      <c r="B125" s="223"/>
      <c r="C125" s="224"/>
      <c r="D125" s="216" t="s">
        <v>141</v>
      </c>
      <c r="E125" s="225" t="s">
        <v>19</v>
      </c>
      <c r="F125" s="226" t="s">
        <v>163</v>
      </c>
      <c r="G125" s="224"/>
      <c r="H125" s="227">
        <v>30.606000000000002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141</v>
      </c>
      <c r="AU125" s="233" t="s">
        <v>81</v>
      </c>
      <c r="AV125" s="13" t="s">
        <v>81</v>
      </c>
      <c r="AW125" s="13" t="s">
        <v>33</v>
      </c>
      <c r="AX125" s="13" t="s">
        <v>71</v>
      </c>
      <c r="AY125" s="233" t="s">
        <v>128</v>
      </c>
    </row>
    <row r="126" s="15" customFormat="1">
      <c r="A126" s="15"/>
      <c r="B126" s="255"/>
      <c r="C126" s="256"/>
      <c r="D126" s="216" t="s">
        <v>141</v>
      </c>
      <c r="E126" s="257" t="s">
        <v>19</v>
      </c>
      <c r="F126" s="258" t="s">
        <v>164</v>
      </c>
      <c r="G126" s="256"/>
      <c r="H126" s="259">
        <v>66.245999999999995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141</v>
      </c>
      <c r="AU126" s="265" t="s">
        <v>81</v>
      </c>
      <c r="AV126" s="15" t="s">
        <v>129</v>
      </c>
      <c r="AW126" s="15" t="s">
        <v>33</v>
      </c>
      <c r="AX126" s="15" t="s">
        <v>71</v>
      </c>
      <c r="AY126" s="265" t="s">
        <v>128</v>
      </c>
    </row>
    <row r="127" s="13" customFormat="1">
      <c r="A127" s="13"/>
      <c r="B127" s="223"/>
      <c r="C127" s="224"/>
      <c r="D127" s="216" t="s">
        <v>141</v>
      </c>
      <c r="E127" s="225" t="s">
        <v>19</v>
      </c>
      <c r="F127" s="226" t="s">
        <v>165</v>
      </c>
      <c r="G127" s="224"/>
      <c r="H127" s="227">
        <v>1.7949999999999999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141</v>
      </c>
      <c r="AU127" s="233" t="s">
        <v>81</v>
      </c>
      <c r="AV127" s="13" t="s">
        <v>81</v>
      </c>
      <c r="AW127" s="13" t="s">
        <v>33</v>
      </c>
      <c r="AX127" s="13" t="s">
        <v>71</v>
      </c>
      <c r="AY127" s="233" t="s">
        <v>128</v>
      </c>
    </row>
    <row r="128" s="13" customFormat="1">
      <c r="A128" s="13"/>
      <c r="B128" s="223"/>
      <c r="C128" s="224"/>
      <c r="D128" s="216" t="s">
        <v>141</v>
      </c>
      <c r="E128" s="225" t="s">
        <v>19</v>
      </c>
      <c r="F128" s="226" t="s">
        <v>166</v>
      </c>
      <c r="G128" s="224"/>
      <c r="H128" s="227">
        <v>-0.64400000000000002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141</v>
      </c>
      <c r="AU128" s="233" t="s">
        <v>81</v>
      </c>
      <c r="AV128" s="13" t="s">
        <v>81</v>
      </c>
      <c r="AW128" s="13" t="s">
        <v>33</v>
      </c>
      <c r="AX128" s="13" t="s">
        <v>71</v>
      </c>
      <c r="AY128" s="233" t="s">
        <v>128</v>
      </c>
    </row>
    <row r="129" s="15" customFormat="1">
      <c r="A129" s="15"/>
      <c r="B129" s="255"/>
      <c r="C129" s="256"/>
      <c r="D129" s="216" t="s">
        <v>141</v>
      </c>
      <c r="E129" s="257" t="s">
        <v>19</v>
      </c>
      <c r="F129" s="258" t="s">
        <v>164</v>
      </c>
      <c r="G129" s="256"/>
      <c r="H129" s="259">
        <v>1.151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141</v>
      </c>
      <c r="AU129" s="265" t="s">
        <v>81</v>
      </c>
      <c r="AV129" s="15" t="s">
        <v>129</v>
      </c>
      <c r="AW129" s="15" t="s">
        <v>33</v>
      </c>
      <c r="AX129" s="15" t="s">
        <v>71</v>
      </c>
      <c r="AY129" s="265" t="s">
        <v>128</v>
      </c>
    </row>
    <row r="130" s="13" customFormat="1">
      <c r="A130" s="13"/>
      <c r="B130" s="223"/>
      <c r="C130" s="224"/>
      <c r="D130" s="216" t="s">
        <v>141</v>
      </c>
      <c r="E130" s="225" t="s">
        <v>19</v>
      </c>
      <c r="F130" s="226" t="s">
        <v>167</v>
      </c>
      <c r="G130" s="224"/>
      <c r="H130" s="227">
        <v>109.99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141</v>
      </c>
      <c r="AU130" s="233" t="s">
        <v>81</v>
      </c>
      <c r="AV130" s="13" t="s">
        <v>81</v>
      </c>
      <c r="AW130" s="13" t="s">
        <v>33</v>
      </c>
      <c r="AX130" s="13" t="s">
        <v>71</v>
      </c>
      <c r="AY130" s="233" t="s">
        <v>128</v>
      </c>
    </row>
    <row r="131" s="15" customFormat="1">
      <c r="A131" s="15"/>
      <c r="B131" s="255"/>
      <c r="C131" s="256"/>
      <c r="D131" s="216" t="s">
        <v>141</v>
      </c>
      <c r="E131" s="257" t="s">
        <v>19</v>
      </c>
      <c r="F131" s="258" t="s">
        <v>164</v>
      </c>
      <c r="G131" s="256"/>
      <c r="H131" s="259">
        <v>109.99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141</v>
      </c>
      <c r="AU131" s="265" t="s">
        <v>81</v>
      </c>
      <c r="AV131" s="15" t="s">
        <v>129</v>
      </c>
      <c r="AW131" s="15" t="s">
        <v>33</v>
      </c>
      <c r="AX131" s="15" t="s">
        <v>71</v>
      </c>
      <c r="AY131" s="265" t="s">
        <v>128</v>
      </c>
    </row>
    <row r="132" s="13" customFormat="1">
      <c r="A132" s="13"/>
      <c r="B132" s="223"/>
      <c r="C132" s="224"/>
      <c r="D132" s="216" t="s">
        <v>141</v>
      </c>
      <c r="E132" s="225" t="s">
        <v>19</v>
      </c>
      <c r="F132" s="226" t="s">
        <v>168</v>
      </c>
      <c r="G132" s="224"/>
      <c r="H132" s="227">
        <v>53.115000000000002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141</v>
      </c>
      <c r="AU132" s="233" t="s">
        <v>81</v>
      </c>
      <c r="AV132" s="13" t="s">
        <v>81</v>
      </c>
      <c r="AW132" s="13" t="s">
        <v>33</v>
      </c>
      <c r="AX132" s="13" t="s">
        <v>71</v>
      </c>
      <c r="AY132" s="233" t="s">
        <v>128</v>
      </c>
    </row>
    <row r="133" s="13" customFormat="1">
      <c r="A133" s="13"/>
      <c r="B133" s="223"/>
      <c r="C133" s="224"/>
      <c r="D133" s="216" t="s">
        <v>141</v>
      </c>
      <c r="E133" s="225" t="s">
        <v>19</v>
      </c>
      <c r="F133" s="226" t="s">
        <v>169</v>
      </c>
      <c r="G133" s="224"/>
      <c r="H133" s="227">
        <v>102.78100000000001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141</v>
      </c>
      <c r="AU133" s="233" t="s">
        <v>81</v>
      </c>
      <c r="AV133" s="13" t="s">
        <v>81</v>
      </c>
      <c r="AW133" s="13" t="s">
        <v>33</v>
      </c>
      <c r="AX133" s="13" t="s">
        <v>71</v>
      </c>
      <c r="AY133" s="233" t="s">
        <v>128</v>
      </c>
    </row>
    <row r="134" s="15" customFormat="1">
      <c r="A134" s="15"/>
      <c r="B134" s="255"/>
      <c r="C134" s="256"/>
      <c r="D134" s="216" t="s">
        <v>141</v>
      </c>
      <c r="E134" s="257" t="s">
        <v>19</v>
      </c>
      <c r="F134" s="258" t="s">
        <v>164</v>
      </c>
      <c r="G134" s="256"/>
      <c r="H134" s="259">
        <v>155.89599999999999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141</v>
      </c>
      <c r="AU134" s="265" t="s">
        <v>81</v>
      </c>
      <c r="AV134" s="15" t="s">
        <v>129</v>
      </c>
      <c r="AW134" s="15" t="s">
        <v>33</v>
      </c>
      <c r="AX134" s="15" t="s">
        <v>71</v>
      </c>
      <c r="AY134" s="265" t="s">
        <v>128</v>
      </c>
    </row>
    <row r="135" s="14" customFormat="1">
      <c r="A135" s="14"/>
      <c r="B135" s="234"/>
      <c r="C135" s="235"/>
      <c r="D135" s="216" t="s">
        <v>141</v>
      </c>
      <c r="E135" s="236" t="s">
        <v>19</v>
      </c>
      <c r="F135" s="237" t="s">
        <v>143</v>
      </c>
      <c r="G135" s="235"/>
      <c r="H135" s="238">
        <v>333.28300000000002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141</v>
      </c>
      <c r="AU135" s="244" t="s">
        <v>81</v>
      </c>
      <c r="AV135" s="14" t="s">
        <v>136</v>
      </c>
      <c r="AW135" s="14" t="s">
        <v>33</v>
      </c>
      <c r="AX135" s="14" t="s">
        <v>79</v>
      </c>
      <c r="AY135" s="244" t="s">
        <v>128</v>
      </c>
    </row>
    <row r="136" s="2" customFormat="1" ht="37.8" customHeight="1">
      <c r="A136" s="41"/>
      <c r="B136" s="42"/>
      <c r="C136" s="203" t="s">
        <v>170</v>
      </c>
      <c r="D136" s="203" t="s">
        <v>131</v>
      </c>
      <c r="E136" s="204" t="s">
        <v>171</v>
      </c>
      <c r="F136" s="205" t="s">
        <v>172</v>
      </c>
      <c r="G136" s="206" t="s">
        <v>150</v>
      </c>
      <c r="H136" s="207">
        <v>86.010000000000005</v>
      </c>
      <c r="I136" s="208"/>
      <c r="J136" s="209">
        <f>ROUND(I136*H136,2)</f>
        <v>0</v>
      </c>
      <c r="K136" s="205" t="s">
        <v>135</v>
      </c>
      <c r="L136" s="47"/>
      <c r="M136" s="210" t="s">
        <v>19</v>
      </c>
      <c r="N136" s="211" t="s">
        <v>42</v>
      </c>
      <c r="O136" s="87"/>
      <c r="P136" s="212">
        <f>O136*H136</f>
        <v>0</v>
      </c>
      <c r="Q136" s="212">
        <v>0.0016000000000000001</v>
      </c>
      <c r="R136" s="212">
        <f>Q136*H136</f>
        <v>0.13761600000000002</v>
      </c>
      <c r="S136" s="212">
        <v>0</v>
      </c>
      <c r="T136" s="213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4" t="s">
        <v>136</v>
      </c>
      <c r="AT136" s="214" t="s">
        <v>131</v>
      </c>
      <c r="AU136" s="214" t="s">
        <v>81</v>
      </c>
      <c r="AY136" s="20" t="s">
        <v>128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0" t="s">
        <v>79</v>
      </c>
      <c r="BK136" s="215">
        <f>ROUND(I136*H136,2)</f>
        <v>0</v>
      </c>
      <c r="BL136" s="20" t="s">
        <v>136</v>
      </c>
      <c r="BM136" s="214" t="s">
        <v>173</v>
      </c>
    </row>
    <row r="137" s="2" customFormat="1">
      <c r="A137" s="41"/>
      <c r="B137" s="42"/>
      <c r="C137" s="43"/>
      <c r="D137" s="216" t="s">
        <v>137</v>
      </c>
      <c r="E137" s="43"/>
      <c r="F137" s="217" t="s">
        <v>174</v>
      </c>
      <c r="G137" s="43"/>
      <c r="H137" s="43"/>
      <c r="I137" s="218"/>
      <c r="J137" s="43"/>
      <c r="K137" s="43"/>
      <c r="L137" s="47"/>
      <c r="M137" s="219"/>
      <c r="N137" s="220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137</v>
      </c>
      <c r="AU137" s="20" t="s">
        <v>81</v>
      </c>
    </row>
    <row r="138" s="2" customFormat="1">
      <c r="A138" s="41"/>
      <c r="B138" s="42"/>
      <c r="C138" s="43"/>
      <c r="D138" s="221" t="s">
        <v>139</v>
      </c>
      <c r="E138" s="43"/>
      <c r="F138" s="222" t="s">
        <v>175</v>
      </c>
      <c r="G138" s="43"/>
      <c r="H138" s="43"/>
      <c r="I138" s="218"/>
      <c r="J138" s="43"/>
      <c r="K138" s="43"/>
      <c r="L138" s="47"/>
      <c r="M138" s="219"/>
      <c r="N138" s="220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139</v>
      </c>
      <c r="AU138" s="20" t="s">
        <v>81</v>
      </c>
    </row>
    <row r="139" s="2" customFormat="1" ht="24.15" customHeight="1">
      <c r="A139" s="41"/>
      <c r="B139" s="42"/>
      <c r="C139" s="245" t="s">
        <v>151</v>
      </c>
      <c r="D139" s="245" t="s">
        <v>144</v>
      </c>
      <c r="E139" s="246" t="s">
        <v>176</v>
      </c>
      <c r="F139" s="247" t="s">
        <v>177</v>
      </c>
      <c r="G139" s="248" t="s">
        <v>150</v>
      </c>
      <c r="H139" s="249">
        <v>98.912000000000006</v>
      </c>
      <c r="I139" s="250"/>
      <c r="J139" s="251">
        <f>ROUND(I139*H139,2)</f>
        <v>0</v>
      </c>
      <c r="K139" s="247" t="s">
        <v>178</v>
      </c>
      <c r="L139" s="252"/>
      <c r="M139" s="253" t="s">
        <v>19</v>
      </c>
      <c r="N139" s="254" t="s">
        <v>42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4" t="s">
        <v>147</v>
      </c>
      <c r="AT139" s="214" t="s">
        <v>144</v>
      </c>
      <c r="AU139" s="214" t="s">
        <v>81</v>
      </c>
      <c r="AY139" s="20" t="s">
        <v>128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0" t="s">
        <v>79</v>
      </c>
      <c r="BK139" s="215">
        <f>ROUND(I139*H139,2)</f>
        <v>0</v>
      </c>
      <c r="BL139" s="20" t="s">
        <v>136</v>
      </c>
      <c r="BM139" s="214" t="s">
        <v>8</v>
      </c>
    </row>
    <row r="140" s="2" customFormat="1">
      <c r="A140" s="41"/>
      <c r="B140" s="42"/>
      <c r="C140" s="43"/>
      <c r="D140" s="216" t="s">
        <v>137</v>
      </c>
      <c r="E140" s="43"/>
      <c r="F140" s="217" t="s">
        <v>177</v>
      </c>
      <c r="G140" s="43"/>
      <c r="H140" s="43"/>
      <c r="I140" s="218"/>
      <c r="J140" s="43"/>
      <c r="K140" s="43"/>
      <c r="L140" s="47"/>
      <c r="M140" s="219"/>
      <c r="N140" s="220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137</v>
      </c>
      <c r="AU140" s="20" t="s">
        <v>81</v>
      </c>
    </row>
    <row r="141" s="13" customFormat="1">
      <c r="A141" s="13"/>
      <c r="B141" s="223"/>
      <c r="C141" s="224"/>
      <c r="D141" s="216" t="s">
        <v>141</v>
      </c>
      <c r="E141" s="225" t="s">
        <v>19</v>
      </c>
      <c r="F141" s="226" t="s">
        <v>179</v>
      </c>
      <c r="G141" s="224"/>
      <c r="H141" s="227">
        <v>98.912000000000006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141</v>
      </c>
      <c r="AU141" s="233" t="s">
        <v>81</v>
      </c>
      <c r="AV141" s="13" t="s">
        <v>81</v>
      </c>
      <c r="AW141" s="13" t="s">
        <v>33</v>
      </c>
      <c r="AX141" s="13" t="s">
        <v>71</v>
      </c>
      <c r="AY141" s="233" t="s">
        <v>128</v>
      </c>
    </row>
    <row r="142" s="14" customFormat="1">
      <c r="A142" s="14"/>
      <c r="B142" s="234"/>
      <c r="C142" s="235"/>
      <c r="D142" s="216" t="s">
        <v>141</v>
      </c>
      <c r="E142" s="236" t="s">
        <v>19</v>
      </c>
      <c r="F142" s="237" t="s">
        <v>143</v>
      </c>
      <c r="G142" s="235"/>
      <c r="H142" s="238">
        <v>98.912000000000006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141</v>
      </c>
      <c r="AU142" s="244" t="s">
        <v>81</v>
      </c>
      <c r="AV142" s="14" t="s">
        <v>136</v>
      </c>
      <c r="AW142" s="14" t="s">
        <v>33</v>
      </c>
      <c r="AX142" s="14" t="s">
        <v>79</v>
      </c>
      <c r="AY142" s="244" t="s">
        <v>128</v>
      </c>
    </row>
    <row r="143" s="2" customFormat="1" ht="21.75" customHeight="1">
      <c r="A143" s="41"/>
      <c r="B143" s="42"/>
      <c r="C143" s="203" t="s">
        <v>180</v>
      </c>
      <c r="D143" s="203" t="s">
        <v>131</v>
      </c>
      <c r="E143" s="204" t="s">
        <v>181</v>
      </c>
      <c r="F143" s="205" t="s">
        <v>182</v>
      </c>
      <c r="G143" s="206" t="s">
        <v>150</v>
      </c>
      <c r="H143" s="207">
        <v>1.764</v>
      </c>
      <c r="I143" s="208"/>
      <c r="J143" s="209">
        <f>ROUND(I143*H143,2)</f>
        <v>0</v>
      </c>
      <c r="K143" s="205" t="s">
        <v>135</v>
      </c>
      <c r="L143" s="47"/>
      <c r="M143" s="210" t="s">
        <v>19</v>
      </c>
      <c r="N143" s="211" t="s">
        <v>42</v>
      </c>
      <c r="O143" s="87"/>
      <c r="P143" s="212">
        <f>O143*H143</f>
        <v>0</v>
      </c>
      <c r="Q143" s="212">
        <v>0.1837</v>
      </c>
      <c r="R143" s="212">
        <f>Q143*H143</f>
        <v>0.32404680000000002</v>
      </c>
      <c r="S143" s="212">
        <v>0</v>
      </c>
      <c r="T143" s="213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4" t="s">
        <v>136</v>
      </c>
      <c r="AT143" s="214" t="s">
        <v>131</v>
      </c>
      <c r="AU143" s="214" t="s">
        <v>81</v>
      </c>
      <c r="AY143" s="20" t="s">
        <v>128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79</v>
      </c>
      <c r="BK143" s="215">
        <f>ROUND(I143*H143,2)</f>
        <v>0</v>
      </c>
      <c r="BL143" s="20" t="s">
        <v>136</v>
      </c>
      <c r="BM143" s="214" t="s">
        <v>183</v>
      </c>
    </row>
    <row r="144" s="2" customFormat="1">
      <c r="A144" s="41"/>
      <c r="B144" s="42"/>
      <c r="C144" s="43"/>
      <c r="D144" s="216" t="s">
        <v>137</v>
      </c>
      <c r="E144" s="43"/>
      <c r="F144" s="217" t="s">
        <v>184</v>
      </c>
      <c r="G144" s="43"/>
      <c r="H144" s="43"/>
      <c r="I144" s="218"/>
      <c r="J144" s="43"/>
      <c r="K144" s="43"/>
      <c r="L144" s="47"/>
      <c r="M144" s="219"/>
      <c r="N144" s="220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137</v>
      </c>
      <c r="AU144" s="20" t="s">
        <v>81</v>
      </c>
    </row>
    <row r="145" s="2" customFormat="1">
      <c r="A145" s="41"/>
      <c r="B145" s="42"/>
      <c r="C145" s="43"/>
      <c r="D145" s="221" t="s">
        <v>139</v>
      </c>
      <c r="E145" s="43"/>
      <c r="F145" s="222" t="s">
        <v>185</v>
      </c>
      <c r="G145" s="43"/>
      <c r="H145" s="43"/>
      <c r="I145" s="218"/>
      <c r="J145" s="43"/>
      <c r="K145" s="43"/>
      <c r="L145" s="47"/>
      <c r="M145" s="219"/>
      <c r="N145" s="220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139</v>
      </c>
      <c r="AU145" s="20" t="s">
        <v>81</v>
      </c>
    </row>
    <row r="146" s="13" customFormat="1">
      <c r="A146" s="13"/>
      <c r="B146" s="223"/>
      <c r="C146" s="224"/>
      <c r="D146" s="216" t="s">
        <v>141</v>
      </c>
      <c r="E146" s="225" t="s">
        <v>19</v>
      </c>
      <c r="F146" s="226" t="s">
        <v>186</v>
      </c>
      <c r="G146" s="224"/>
      <c r="H146" s="227">
        <v>1.764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141</v>
      </c>
      <c r="AU146" s="233" t="s">
        <v>81</v>
      </c>
      <c r="AV146" s="13" t="s">
        <v>81</v>
      </c>
      <c r="AW146" s="13" t="s">
        <v>33</v>
      </c>
      <c r="AX146" s="13" t="s">
        <v>71</v>
      </c>
      <c r="AY146" s="233" t="s">
        <v>128</v>
      </c>
    </row>
    <row r="147" s="14" customFormat="1">
      <c r="A147" s="14"/>
      <c r="B147" s="234"/>
      <c r="C147" s="235"/>
      <c r="D147" s="216" t="s">
        <v>141</v>
      </c>
      <c r="E147" s="236" t="s">
        <v>19</v>
      </c>
      <c r="F147" s="237" t="s">
        <v>143</v>
      </c>
      <c r="G147" s="235"/>
      <c r="H147" s="238">
        <v>1.764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141</v>
      </c>
      <c r="AU147" s="244" t="s">
        <v>81</v>
      </c>
      <c r="AV147" s="14" t="s">
        <v>136</v>
      </c>
      <c r="AW147" s="14" t="s">
        <v>33</v>
      </c>
      <c r="AX147" s="14" t="s">
        <v>79</v>
      </c>
      <c r="AY147" s="244" t="s">
        <v>128</v>
      </c>
    </row>
    <row r="148" s="12" customFormat="1" ht="22.8" customHeight="1">
      <c r="A148" s="12"/>
      <c r="B148" s="187"/>
      <c r="C148" s="188"/>
      <c r="D148" s="189" t="s">
        <v>70</v>
      </c>
      <c r="E148" s="201" t="s">
        <v>187</v>
      </c>
      <c r="F148" s="201" t="s">
        <v>188</v>
      </c>
      <c r="G148" s="188"/>
      <c r="H148" s="188"/>
      <c r="I148" s="191"/>
      <c r="J148" s="202">
        <f>BK148</f>
        <v>0</v>
      </c>
      <c r="K148" s="188"/>
      <c r="L148" s="193"/>
      <c r="M148" s="194"/>
      <c r="N148" s="195"/>
      <c r="O148" s="195"/>
      <c r="P148" s="196">
        <f>SUM(P149:P208)</f>
        <v>0</v>
      </c>
      <c r="Q148" s="195"/>
      <c r="R148" s="196">
        <f>SUM(R149:R208)</f>
        <v>0.00015000000000000001</v>
      </c>
      <c r="S148" s="195"/>
      <c r="T148" s="197">
        <f>SUM(T149:T208)</f>
        <v>13.791618000000002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8" t="s">
        <v>79</v>
      </c>
      <c r="AT148" s="199" t="s">
        <v>70</v>
      </c>
      <c r="AU148" s="199" t="s">
        <v>79</v>
      </c>
      <c r="AY148" s="198" t="s">
        <v>128</v>
      </c>
      <c r="BK148" s="200">
        <f>SUM(BK149:BK208)</f>
        <v>0</v>
      </c>
    </row>
    <row r="149" s="2" customFormat="1" ht="21.75" customHeight="1">
      <c r="A149" s="41"/>
      <c r="B149" s="42"/>
      <c r="C149" s="203" t="s">
        <v>147</v>
      </c>
      <c r="D149" s="203" t="s">
        <v>131</v>
      </c>
      <c r="E149" s="204" t="s">
        <v>189</v>
      </c>
      <c r="F149" s="205" t="s">
        <v>190</v>
      </c>
      <c r="G149" s="206" t="s">
        <v>150</v>
      </c>
      <c r="H149" s="207">
        <v>46.340000000000003</v>
      </c>
      <c r="I149" s="208"/>
      <c r="J149" s="209">
        <f>ROUND(I149*H149,2)</f>
        <v>0</v>
      </c>
      <c r="K149" s="205" t="s">
        <v>135</v>
      </c>
      <c r="L149" s="47"/>
      <c r="M149" s="210" t="s">
        <v>19</v>
      </c>
      <c r="N149" s="211" t="s">
        <v>42</v>
      </c>
      <c r="O149" s="8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4" t="s">
        <v>136</v>
      </c>
      <c r="AT149" s="214" t="s">
        <v>131</v>
      </c>
      <c r="AU149" s="214" t="s">
        <v>81</v>
      </c>
      <c r="AY149" s="20" t="s">
        <v>128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0" t="s">
        <v>79</v>
      </c>
      <c r="BK149" s="215">
        <f>ROUND(I149*H149,2)</f>
        <v>0</v>
      </c>
      <c r="BL149" s="20" t="s">
        <v>136</v>
      </c>
      <c r="BM149" s="214" t="s">
        <v>191</v>
      </c>
    </row>
    <row r="150" s="2" customFormat="1">
      <c r="A150" s="41"/>
      <c r="B150" s="42"/>
      <c r="C150" s="43"/>
      <c r="D150" s="216" t="s">
        <v>137</v>
      </c>
      <c r="E150" s="43"/>
      <c r="F150" s="217" t="s">
        <v>190</v>
      </c>
      <c r="G150" s="43"/>
      <c r="H150" s="43"/>
      <c r="I150" s="218"/>
      <c r="J150" s="43"/>
      <c r="K150" s="43"/>
      <c r="L150" s="47"/>
      <c r="M150" s="219"/>
      <c r="N150" s="220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137</v>
      </c>
      <c r="AU150" s="20" t="s">
        <v>81</v>
      </c>
    </row>
    <row r="151" s="2" customFormat="1">
      <c r="A151" s="41"/>
      <c r="B151" s="42"/>
      <c r="C151" s="43"/>
      <c r="D151" s="221" t="s">
        <v>139</v>
      </c>
      <c r="E151" s="43"/>
      <c r="F151" s="222" t="s">
        <v>192</v>
      </c>
      <c r="G151" s="43"/>
      <c r="H151" s="43"/>
      <c r="I151" s="218"/>
      <c r="J151" s="43"/>
      <c r="K151" s="43"/>
      <c r="L151" s="47"/>
      <c r="M151" s="219"/>
      <c r="N151" s="220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139</v>
      </c>
      <c r="AU151" s="20" t="s">
        <v>81</v>
      </c>
    </row>
    <row r="152" s="2" customFormat="1" ht="24.15" customHeight="1">
      <c r="A152" s="41"/>
      <c r="B152" s="42"/>
      <c r="C152" s="203" t="s">
        <v>187</v>
      </c>
      <c r="D152" s="203" t="s">
        <v>131</v>
      </c>
      <c r="E152" s="204" t="s">
        <v>193</v>
      </c>
      <c r="F152" s="205" t="s">
        <v>194</v>
      </c>
      <c r="G152" s="206" t="s">
        <v>150</v>
      </c>
      <c r="H152" s="207">
        <v>46.340000000000003</v>
      </c>
      <c r="I152" s="208"/>
      <c r="J152" s="209">
        <f>ROUND(I152*H152,2)</f>
        <v>0</v>
      </c>
      <c r="K152" s="205" t="s">
        <v>135</v>
      </c>
      <c r="L152" s="47"/>
      <c r="M152" s="210" t="s">
        <v>19</v>
      </c>
      <c r="N152" s="211" t="s">
        <v>42</v>
      </c>
      <c r="O152" s="87"/>
      <c r="P152" s="212">
        <f>O152*H152</f>
        <v>0</v>
      </c>
      <c r="Q152" s="212">
        <v>0</v>
      </c>
      <c r="R152" s="212">
        <f>Q152*H152</f>
        <v>0</v>
      </c>
      <c r="S152" s="212">
        <v>0.035000000000000003</v>
      </c>
      <c r="T152" s="213">
        <f>S152*H152</f>
        <v>1.6219000000000003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4" t="s">
        <v>136</v>
      </c>
      <c r="AT152" s="214" t="s">
        <v>131</v>
      </c>
      <c r="AU152" s="214" t="s">
        <v>81</v>
      </c>
      <c r="AY152" s="20" t="s">
        <v>128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0" t="s">
        <v>79</v>
      </c>
      <c r="BK152" s="215">
        <f>ROUND(I152*H152,2)</f>
        <v>0</v>
      </c>
      <c r="BL152" s="20" t="s">
        <v>136</v>
      </c>
      <c r="BM152" s="214" t="s">
        <v>195</v>
      </c>
    </row>
    <row r="153" s="2" customFormat="1">
      <c r="A153" s="41"/>
      <c r="B153" s="42"/>
      <c r="C153" s="43"/>
      <c r="D153" s="216" t="s">
        <v>137</v>
      </c>
      <c r="E153" s="43"/>
      <c r="F153" s="217" t="s">
        <v>196</v>
      </c>
      <c r="G153" s="43"/>
      <c r="H153" s="43"/>
      <c r="I153" s="218"/>
      <c r="J153" s="43"/>
      <c r="K153" s="43"/>
      <c r="L153" s="47"/>
      <c r="M153" s="219"/>
      <c r="N153" s="220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137</v>
      </c>
      <c r="AU153" s="20" t="s">
        <v>81</v>
      </c>
    </row>
    <row r="154" s="2" customFormat="1">
      <c r="A154" s="41"/>
      <c r="B154" s="42"/>
      <c r="C154" s="43"/>
      <c r="D154" s="221" t="s">
        <v>139</v>
      </c>
      <c r="E154" s="43"/>
      <c r="F154" s="222" t="s">
        <v>197</v>
      </c>
      <c r="G154" s="43"/>
      <c r="H154" s="43"/>
      <c r="I154" s="218"/>
      <c r="J154" s="43"/>
      <c r="K154" s="43"/>
      <c r="L154" s="47"/>
      <c r="M154" s="219"/>
      <c r="N154" s="220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139</v>
      </c>
      <c r="AU154" s="20" t="s">
        <v>81</v>
      </c>
    </row>
    <row r="155" s="2" customFormat="1" ht="33" customHeight="1">
      <c r="A155" s="41"/>
      <c r="B155" s="42"/>
      <c r="C155" s="203" t="s">
        <v>173</v>
      </c>
      <c r="D155" s="203" t="s">
        <v>131</v>
      </c>
      <c r="E155" s="204" t="s">
        <v>198</v>
      </c>
      <c r="F155" s="205" t="s">
        <v>199</v>
      </c>
      <c r="G155" s="206" t="s">
        <v>150</v>
      </c>
      <c r="H155" s="207">
        <v>86.010000000000005</v>
      </c>
      <c r="I155" s="208"/>
      <c r="J155" s="209">
        <f>ROUND(I155*H155,2)</f>
        <v>0</v>
      </c>
      <c r="K155" s="205" t="s">
        <v>135</v>
      </c>
      <c r="L155" s="47"/>
      <c r="M155" s="210" t="s">
        <v>19</v>
      </c>
      <c r="N155" s="211" t="s">
        <v>42</v>
      </c>
      <c r="O155" s="87"/>
      <c r="P155" s="212">
        <f>O155*H155</f>
        <v>0</v>
      </c>
      <c r="Q155" s="212">
        <v>0</v>
      </c>
      <c r="R155" s="212">
        <f>Q155*H155</f>
        <v>0</v>
      </c>
      <c r="S155" s="212">
        <v>0.109</v>
      </c>
      <c r="T155" s="213">
        <f>S155*H155</f>
        <v>9.3750900000000001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4" t="s">
        <v>136</v>
      </c>
      <c r="AT155" s="214" t="s">
        <v>131</v>
      </c>
      <c r="AU155" s="214" t="s">
        <v>81</v>
      </c>
      <c r="AY155" s="20" t="s">
        <v>128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0" t="s">
        <v>79</v>
      </c>
      <c r="BK155" s="215">
        <f>ROUND(I155*H155,2)</f>
        <v>0</v>
      </c>
      <c r="BL155" s="20" t="s">
        <v>136</v>
      </c>
      <c r="BM155" s="214" t="s">
        <v>200</v>
      </c>
    </row>
    <row r="156" s="2" customFormat="1">
      <c r="A156" s="41"/>
      <c r="B156" s="42"/>
      <c r="C156" s="43"/>
      <c r="D156" s="216" t="s">
        <v>137</v>
      </c>
      <c r="E156" s="43"/>
      <c r="F156" s="217" t="s">
        <v>201</v>
      </c>
      <c r="G156" s="43"/>
      <c r="H156" s="43"/>
      <c r="I156" s="218"/>
      <c r="J156" s="43"/>
      <c r="K156" s="43"/>
      <c r="L156" s="47"/>
      <c r="M156" s="219"/>
      <c r="N156" s="220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137</v>
      </c>
      <c r="AU156" s="20" t="s">
        <v>81</v>
      </c>
    </row>
    <row r="157" s="2" customFormat="1">
      <c r="A157" s="41"/>
      <c r="B157" s="42"/>
      <c r="C157" s="43"/>
      <c r="D157" s="221" t="s">
        <v>139</v>
      </c>
      <c r="E157" s="43"/>
      <c r="F157" s="222" t="s">
        <v>202</v>
      </c>
      <c r="G157" s="43"/>
      <c r="H157" s="43"/>
      <c r="I157" s="218"/>
      <c r="J157" s="43"/>
      <c r="K157" s="43"/>
      <c r="L157" s="47"/>
      <c r="M157" s="219"/>
      <c r="N157" s="220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139</v>
      </c>
      <c r="AU157" s="20" t="s">
        <v>81</v>
      </c>
    </row>
    <row r="158" s="2" customFormat="1" ht="16.5" customHeight="1">
      <c r="A158" s="41"/>
      <c r="B158" s="42"/>
      <c r="C158" s="203" t="s">
        <v>203</v>
      </c>
      <c r="D158" s="203" t="s">
        <v>131</v>
      </c>
      <c r="E158" s="204" t="s">
        <v>204</v>
      </c>
      <c r="F158" s="205" t="s">
        <v>205</v>
      </c>
      <c r="G158" s="206" t="s">
        <v>206</v>
      </c>
      <c r="H158" s="207">
        <v>14.390000000000001</v>
      </c>
      <c r="I158" s="208"/>
      <c r="J158" s="209">
        <f>ROUND(I158*H158,2)</f>
        <v>0</v>
      </c>
      <c r="K158" s="205" t="s">
        <v>135</v>
      </c>
      <c r="L158" s="47"/>
      <c r="M158" s="210" t="s">
        <v>19</v>
      </c>
      <c r="N158" s="211" t="s">
        <v>42</v>
      </c>
      <c r="O158" s="87"/>
      <c r="P158" s="212">
        <f>O158*H158</f>
        <v>0</v>
      </c>
      <c r="Q158" s="212">
        <v>0</v>
      </c>
      <c r="R158" s="212">
        <f>Q158*H158</f>
        <v>0</v>
      </c>
      <c r="S158" s="212">
        <v>0.0089999999999999993</v>
      </c>
      <c r="T158" s="213">
        <f>S158*H158</f>
        <v>0.12950999999999999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4" t="s">
        <v>136</v>
      </c>
      <c r="AT158" s="214" t="s">
        <v>131</v>
      </c>
      <c r="AU158" s="214" t="s">
        <v>81</v>
      </c>
      <c r="AY158" s="20" t="s">
        <v>128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0" t="s">
        <v>79</v>
      </c>
      <c r="BK158" s="215">
        <f>ROUND(I158*H158,2)</f>
        <v>0</v>
      </c>
      <c r="BL158" s="20" t="s">
        <v>136</v>
      </c>
      <c r="BM158" s="214" t="s">
        <v>207</v>
      </c>
    </row>
    <row r="159" s="2" customFormat="1">
      <c r="A159" s="41"/>
      <c r="B159" s="42"/>
      <c r="C159" s="43"/>
      <c r="D159" s="216" t="s">
        <v>137</v>
      </c>
      <c r="E159" s="43"/>
      <c r="F159" s="217" t="s">
        <v>208</v>
      </c>
      <c r="G159" s="43"/>
      <c r="H159" s="43"/>
      <c r="I159" s="218"/>
      <c r="J159" s="43"/>
      <c r="K159" s="43"/>
      <c r="L159" s="47"/>
      <c r="M159" s="219"/>
      <c r="N159" s="220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137</v>
      </c>
      <c r="AU159" s="20" t="s">
        <v>81</v>
      </c>
    </row>
    <row r="160" s="2" customFormat="1">
      <c r="A160" s="41"/>
      <c r="B160" s="42"/>
      <c r="C160" s="43"/>
      <c r="D160" s="221" t="s">
        <v>139</v>
      </c>
      <c r="E160" s="43"/>
      <c r="F160" s="222" t="s">
        <v>209</v>
      </c>
      <c r="G160" s="43"/>
      <c r="H160" s="43"/>
      <c r="I160" s="218"/>
      <c r="J160" s="43"/>
      <c r="K160" s="43"/>
      <c r="L160" s="47"/>
      <c r="M160" s="219"/>
      <c r="N160" s="220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139</v>
      </c>
      <c r="AU160" s="20" t="s">
        <v>81</v>
      </c>
    </row>
    <row r="161" s="13" customFormat="1">
      <c r="A161" s="13"/>
      <c r="B161" s="223"/>
      <c r="C161" s="224"/>
      <c r="D161" s="216" t="s">
        <v>141</v>
      </c>
      <c r="E161" s="225" t="s">
        <v>19</v>
      </c>
      <c r="F161" s="226" t="s">
        <v>210</v>
      </c>
      <c r="G161" s="224"/>
      <c r="H161" s="227">
        <v>22.440000000000001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141</v>
      </c>
      <c r="AU161" s="233" t="s">
        <v>81</v>
      </c>
      <c r="AV161" s="13" t="s">
        <v>81</v>
      </c>
      <c r="AW161" s="13" t="s">
        <v>33</v>
      </c>
      <c r="AX161" s="13" t="s">
        <v>71</v>
      </c>
      <c r="AY161" s="233" t="s">
        <v>128</v>
      </c>
    </row>
    <row r="162" s="13" customFormat="1">
      <c r="A162" s="13"/>
      <c r="B162" s="223"/>
      <c r="C162" s="224"/>
      <c r="D162" s="216" t="s">
        <v>141</v>
      </c>
      <c r="E162" s="225" t="s">
        <v>19</v>
      </c>
      <c r="F162" s="226" t="s">
        <v>211</v>
      </c>
      <c r="G162" s="224"/>
      <c r="H162" s="227">
        <v>-8.0500000000000007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141</v>
      </c>
      <c r="AU162" s="233" t="s">
        <v>81</v>
      </c>
      <c r="AV162" s="13" t="s">
        <v>81</v>
      </c>
      <c r="AW162" s="13" t="s">
        <v>33</v>
      </c>
      <c r="AX162" s="13" t="s">
        <v>71</v>
      </c>
      <c r="AY162" s="233" t="s">
        <v>128</v>
      </c>
    </row>
    <row r="163" s="14" customFormat="1">
      <c r="A163" s="14"/>
      <c r="B163" s="234"/>
      <c r="C163" s="235"/>
      <c r="D163" s="216" t="s">
        <v>141</v>
      </c>
      <c r="E163" s="236" t="s">
        <v>19</v>
      </c>
      <c r="F163" s="237" t="s">
        <v>143</v>
      </c>
      <c r="G163" s="235"/>
      <c r="H163" s="238">
        <v>14.390000000000001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141</v>
      </c>
      <c r="AU163" s="244" t="s">
        <v>81</v>
      </c>
      <c r="AV163" s="14" t="s">
        <v>136</v>
      </c>
      <c r="AW163" s="14" t="s">
        <v>33</v>
      </c>
      <c r="AX163" s="14" t="s">
        <v>79</v>
      </c>
      <c r="AY163" s="244" t="s">
        <v>128</v>
      </c>
    </row>
    <row r="164" s="2" customFormat="1" ht="24.15" customHeight="1">
      <c r="A164" s="41"/>
      <c r="B164" s="42"/>
      <c r="C164" s="203" t="s">
        <v>8</v>
      </c>
      <c r="D164" s="203" t="s">
        <v>131</v>
      </c>
      <c r="E164" s="204" t="s">
        <v>212</v>
      </c>
      <c r="F164" s="205" t="s">
        <v>213</v>
      </c>
      <c r="G164" s="206" t="s">
        <v>150</v>
      </c>
      <c r="H164" s="207">
        <v>1.0660000000000001</v>
      </c>
      <c r="I164" s="208"/>
      <c r="J164" s="209">
        <f>ROUND(I164*H164,2)</f>
        <v>0</v>
      </c>
      <c r="K164" s="205" t="s">
        <v>135</v>
      </c>
      <c r="L164" s="47"/>
      <c r="M164" s="210" t="s">
        <v>19</v>
      </c>
      <c r="N164" s="211" t="s">
        <v>42</v>
      </c>
      <c r="O164" s="87"/>
      <c r="P164" s="212">
        <f>O164*H164</f>
        <v>0</v>
      </c>
      <c r="Q164" s="212">
        <v>0</v>
      </c>
      <c r="R164" s="212">
        <f>Q164*H164</f>
        <v>0</v>
      </c>
      <c r="S164" s="212">
        <v>0.048000000000000001</v>
      </c>
      <c r="T164" s="213">
        <f>S164*H164</f>
        <v>0.051168000000000005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4" t="s">
        <v>136</v>
      </c>
      <c r="AT164" s="214" t="s">
        <v>131</v>
      </c>
      <c r="AU164" s="214" t="s">
        <v>81</v>
      </c>
      <c r="AY164" s="20" t="s">
        <v>128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0" t="s">
        <v>79</v>
      </c>
      <c r="BK164" s="215">
        <f>ROUND(I164*H164,2)</f>
        <v>0</v>
      </c>
      <c r="BL164" s="20" t="s">
        <v>136</v>
      </c>
      <c r="BM164" s="214" t="s">
        <v>214</v>
      </c>
    </row>
    <row r="165" s="2" customFormat="1">
      <c r="A165" s="41"/>
      <c r="B165" s="42"/>
      <c r="C165" s="43"/>
      <c r="D165" s="216" t="s">
        <v>137</v>
      </c>
      <c r="E165" s="43"/>
      <c r="F165" s="217" t="s">
        <v>215</v>
      </c>
      <c r="G165" s="43"/>
      <c r="H165" s="43"/>
      <c r="I165" s="218"/>
      <c r="J165" s="43"/>
      <c r="K165" s="43"/>
      <c r="L165" s="47"/>
      <c r="M165" s="219"/>
      <c r="N165" s="220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137</v>
      </c>
      <c r="AU165" s="20" t="s">
        <v>81</v>
      </c>
    </row>
    <row r="166" s="2" customFormat="1">
      <c r="A166" s="41"/>
      <c r="B166" s="42"/>
      <c r="C166" s="43"/>
      <c r="D166" s="221" t="s">
        <v>139</v>
      </c>
      <c r="E166" s="43"/>
      <c r="F166" s="222" t="s">
        <v>216</v>
      </c>
      <c r="G166" s="43"/>
      <c r="H166" s="43"/>
      <c r="I166" s="218"/>
      <c r="J166" s="43"/>
      <c r="K166" s="43"/>
      <c r="L166" s="47"/>
      <c r="M166" s="219"/>
      <c r="N166" s="220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139</v>
      </c>
      <c r="AU166" s="20" t="s">
        <v>81</v>
      </c>
    </row>
    <row r="167" s="13" customFormat="1">
      <c r="A167" s="13"/>
      <c r="B167" s="223"/>
      <c r="C167" s="224"/>
      <c r="D167" s="216" t="s">
        <v>141</v>
      </c>
      <c r="E167" s="225" t="s">
        <v>19</v>
      </c>
      <c r="F167" s="226" t="s">
        <v>217</v>
      </c>
      <c r="G167" s="224"/>
      <c r="H167" s="227">
        <v>1.0660000000000001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141</v>
      </c>
      <c r="AU167" s="233" t="s">
        <v>81</v>
      </c>
      <c r="AV167" s="13" t="s">
        <v>81</v>
      </c>
      <c r="AW167" s="13" t="s">
        <v>33</v>
      </c>
      <c r="AX167" s="13" t="s">
        <v>71</v>
      </c>
      <c r="AY167" s="233" t="s">
        <v>128</v>
      </c>
    </row>
    <row r="168" s="14" customFormat="1">
      <c r="A168" s="14"/>
      <c r="B168" s="234"/>
      <c r="C168" s="235"/>
      <c r="D168" s="216" t="s">
        <v>141</v>
      </c>
      <c r="E168" s="236" t="s">
        <v>19</v>
      </c>
      <c r="F168" s="237" t="s">
        <v>143</v>
      </c>
      <c r="G168" s="235"/>
      <c r="H168" s="238">
        <v>1.0660000000000001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141</v>
      </c>
      <c r="AU168" s="244" t="s">
        <v>81</v>
      </c>
      <c r="AV168" s="14" t="s">
        <v>136</v>
      </c>
      <c r="AW168" s="14" t="s">
        <v>33</v>
      </c>
      <c r="AX168" s="14" t="s">
        <v>79</v>
      </c>
      <c r="AY168" s="244" t="s">
        <v>128</v>
      </c>
    </row>
    <row r="169" s="2" customFormat="1" ht="24.15" customHeight="1">
      <c r="A169" s="41"/>
      <c r="B169" s="42"/>
      <c r="C169" s="203" t="s">
        <v>218</v>
      </c>
      <c r="D169" s="203" t="s">
        <v>131</v>
      </c>
      <c r="E169" s="204" t="s">
        <v>219</v>
      </c>
      <c r="F169" s="205" t="s">
        <v>220</v>
      </c>
      <c r="G169" s="206" t="s">
        <v>150</v>
      </c>
      <c r="H169" s="207">
        <v>16.382000000000001</v>
      </c>
      <c r="I169" s="208"/>
      <c r="J169" s="209">
        <f>ROUND(I169*H169,2)</f>
        <v>0</v>
      </c>
      <c r="K169" s="205" t="s">
        <v>135</v>
      </c>
      <c r="L169" s="47"/>
      <c r="M169" s="210" t="s">
        <v>19</v>
      </c>
      <c r="N169" s="211" t="s">
        <v>42</v>
      </c>
      <c r="O169" s="87"/>
      <c r="P169" s="212">
        <f>O169*H169</f>
        <v>0</v>
      </c>
      <c r="Q169" s="212">
        <v>0</v>
      </c>
      <c r="R169" s="212">
        <f>Q169*H169</f>
        <v>0</v>
      </c>
      <c r="S169" s="212">
        <v>0.037999999999999999</v>
      </c>
      <c r="T169" s="213">
        <f>S169*H169</f>
        <v>0.62251600000000007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4" t="s">
        <v>136</v>
      </c>
      <c r="AT169" s="214" t="s">
        <v>131</v>
      </c>
      <c r="AU169" s="214" t="s">
        <v>81</v>
      </c>
      <c r="AY169" s="20" t="s">
        <v>128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0" t="s">
        <v>79</v>
      </c>
      <c r="BK169" s="215">
        <f>ROUND(I169*H169,2)</f>
        <v>0</v>
      </c>
      <c r="BL169" s="20" t="s">
        <v>136</v>
      </c>
      <c r="BM169" s="214" t="s">
        <v>221</v>
      </c>
    </row>
    <row r="170" s="2" customFormat="1">
      <c r="A170" s="41"/>
      <c r="B170" s="42"/>
      <c r="C170" s="43"/>
      <c r="D170" s="216" t="s">
        <v>137</v>
      </c>
      <c r="E170" s="43"/>
      <c r="F170" s="217" t="s">
        <v>222</v>
      </c>
      <c r="G170" s="43"/>
      <c r="H170" s="43"/>
      <c r="I170" s="218"/>
      <c r="J170" s="43"/>
      <c r="K170" s="43"/>
      <c r="L170" s="47"/>
      <c r="M170" s="219"/>
      <c r="N170" s="220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137</v>
      </c>
      <c r="AU170" s="20" t="s">
        <v>81</v>
      </c>
    </row>
    <row r="171" s="2" customFormat="1">
      <c r="A171" s="41"/>
      <c r="B171" s="42"/>
      <c r="C171" s="43"/>
      <c r="D171" s="221" t="s">
        <v>139</v>
      </c>
      <c r="E171" s="43"/>
      <c r="F171" s="222" t="s">
        <v>223</v>
      </c>
      <c r="G171" s="43"/>
      <c r="H171" s="43"/>
      <c r="I171" s="218"/>
      <c r="J171" s="43"/>
      <c r="K171" s="43"/>
      <c r="L171" s="47"/>
      <c r="M171" s="219"/>
      <c r="N171" s="220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139</v>
      </c>
      <c r="AU171" s="20" t="s">
        <v>81</v>
      </c>
    </row>
    <row r="172" s="13" customFormat="1">
      <c r="A172" s="13"/>
      <c r="B172" s="223"/>
      <c r="C172" s="224"/>
      <c r="D172" s="216" t="s">
        <v>141</v>
      </c>
      <c r="E172" s="225" t="s">
        <v>19</v>
      </c>
      <c r="F172" s="226" t="s">
        <v>224</v>
      </c>
      <c r="G172" s="224"/>
      <c r="H172" s="227">
        <v>6.3040000000000003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141</v>
      </c>
      <c r="AU172" s="233" t="s">
        <v>81</v>
      </c>
      <c r="AV172" s="13" t="s">
        <v>81</v>
      </c>
      <c r="AW172" s="13" t="s">
        <v>33</v>
      </c>
      <c r="AX172" s="13" t="s">
        <v>71</v>
      </c>
      <c r="AY172" s="233" t="s">
        <v>128</v>
      </c>
    </row>
    <row r="173" s="13" customFormat="1">
      <c r="A173" s="13"/>
      <c r="B173" s="223"/>
      <c r="C173" s="224"/>
      <c r="D173" s="216" t="s">
        <v>141</v>
      </c>
      <c r="E173" s="225" t="s">
        <v>19</v>
      </c>
      <c r="F173" s="226" t="s">
        <v>225</v>
      </c>
      <c r="G173" s="224"/>
      <c r="H173" s="227">
        <v>1.7729999999999999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141</v>
      </c>
      <c r="AU173" s="233" t="s">
        <v>81</v>
      </c>
      <c r="AV173" s="13" t="s">
        <v>81</v>
      </c>
      <c r="AW173" s="13" t="s">
        <v>33</v>
      </c>
      <c r="AX173" s="13" t="s">
        <v>71</v>
      </c>
      <c r="AY173" s="233" t="s">
        <v>128</v>
      </c>
    </row>
    <row r="174" s="13" customFormat="1">
      <c r="A174" s="13"/>
      <c r="B174" s="223"/>
      <c r="C174" s="224"/>
      <c r="D174" s="216" t="s">
        <v>141</v>
      </c>
      <c r="E174" s="225" t="s">
        <v>19</v>
      </c>
      <c r="F174" s="226" t="s">
        <v>226</v>
      </c>
      <c r="G174" s="224"/>
      <c r="H174" s="227">
        <v>3.9900000000000002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141</v>
      </c>
      <c r="AU174" s="233" t="s">
        <v>81</v>
      </c>
      <c r="AV174" s="13" t="s">
        <v>81</v>
      </c>
      <c r="AW174" s="13" t="s">
        <v>33</v>
      </c>
      <c r="AX174" s="13" t="s">
        <v>71</v>
      </c>
      <c r="AY174" s="233" t="s">
        <v>128</v>
      </c>
    </row>
    <row r="175" s="13" customFormat="1">
      <c r="A175" s="13"/>
      <c r="B175" s="223"/>
      <c r="C175" s="224"/>
      <c r="D175" s="216" t="s">
        <v>141</v>
      </c>
      <c r="E175" s="225" t="s">
        <v>19</v>
      </c>
      <c r="F175" s="226" t="s">
        <v>227</v>
      </c>
      <c r="G175" s="224"/>
      <c r="H175" s="227">
        <v>1.8999999999999999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141</v>
      </c>
      <c r="AU175" s="233" t="s">
        <v>81</v>
      </c>
      <c r="AV175" s="13" t="s">
        <v>81</v>
      </c>
      <c r="AW175" s="13" t="s">
        <v>33</v>
      </c>
      <c r="AX175" s="13" t="s">
        <v>71</v>
      </c>
      <c r="AY175" s="233" t="s">
        <v>128</v>
      </c>
    </row>
    <row r="176" s="13" customFormat="1">
      <c r="A176" s="13"/>
      <c r="B176" s="223"/>
      <c r="C176" s="224"/>
      <c r="D176" s="216" t="s">
        <v>141</v>
      </c>
      <c r="E176" s="225" t="s">
        <v>19</v>
      </c>
      <c r="F176" s="226" t="s">
        <v>228</v>
      </c>
      <c r="G176" s="224"/>
      <c r="H176" s="227">
        <v>1.298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141</v>
      </c>
      <c r="AU176" s="233" t="s">
        <v>81</v>
      </c>
      <c r="AV176" s="13" t="s">
        <v>81</v>
      </c>
      <c r="AW176" s="13" t="s">
        <v>33</v>
      </c>
      <c r="AX176" s="13" t="s">
        <v>71</v>
      </c>
      <c r="AY176" s="233" t="s">
        <v>128</v>
      </c>
    </row>
    <row r="177" s="13" customFormat="1">
      <c r="A177" s="13"/>
      <c r="B177" s="223"/>
      <c r="C177" s="224"/>
      <c r="D177" s="216" t="s">
        <v>141</v>
      </c>
      <c r="E177" s="225" t="s">
        <v>19</v>
      </c>
      <c r="F177" s="226" t="s">
        <v>229</v>
      </c>
      <c r="G177" s="224"/>
      <c r="H177" s="227">
        <v>1.117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141</v>
      </c>
      <c r="AU177" s="233" t="s">
        <v>81</v>
      </c>
      <c r="AV177" s="13" t="s">
        <v>81</v>
      </c>
      <c r="AW177" s="13" t="s">
        <v>33</v>
      </c>
      <c r="AX177" s="13" t="s">
        <v>71</v>
      </c>
      <c r="AY177" s="233" t="s">
        <v>128</v>
      </c>
    </row>
    <row r="178" s="14" customFormat="1">
      <c r="A178" s="14"/>
      <c r="B178" s="234"/>
      <c r="C178" s="235"/>
      <c r="D178" s="216" t="s">
        <v>141</v>
      </c>
      <c r="E178" s="236" t="s">
        <v>19</v>
      </c>
      <c r="F178" s="237" t="s">
        <v>143</v>
      </c>
      <c r="G178" s="235"/>
      <c r="H178" s="238">
        <v>16.382000000000001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141</v>
      </c>
      <c r="AU178" s="244" t="s">
        <v>81</v>
      </c>
      <c r="AV178" s="14" t="s">
        <v>136</v>
      </c>
      <c r="AW178" s="14" t="s">
        <v>33</v>
      </c>
      <c r="AX178" s="14" t="s">
        <v>79</v>
      </c>
      <c r="AY178" s="244" t="s">
        <v>128</v>
      </c>
    </row>
    <row r="179" s="2" customFormat="1" ht="24.15" customHeight="1">
      <c r="A179" s="41"/>
      <c r="B179" s="42"/>
      <c r="C179" s="203" t="s">
        <v>183</v>
      </c>
      <c r="D179" s="203" t="s">
        <v>131</v>
      </c>
      <c r="E179" s="204" t="s">
        <v>230</v>
      </c>
      <c r="F179" s="205" t="s">
        <v>231</v>
      </c>
      <c r="G179" s="206" t="s">
        <v>150</v>
      </c>
      <c r="H179" s="207">
        <v>17.841999999999999</v>
      </c>
      <c r="I179" s="208"/>
      <c r="J179" s="209">
        <f>ROUND(I179*H179,2)</f>
        <v>0</v>
      </c>
      <c r="K179" s="205" t="s">
        <v>135</v>
      </c>
      <c r="L179" s="47"/>
      <c r="M179" s="210" t="s">
        <v>19</v>
      </c>
      <c r="N179" s="211" t="s">
        <v>42</v>
      </c>
      <c r="O179" s="87"/>
      <c r="P179" s="212">
        <f>O179*H179</f>
        <v>0</v>
      </c>
      <c r="Q179" s="212">
        <v>0</v>
      </c>
      <c r="R179" s="212">
        <f>Q179*H179</f>
        <v>0</v>
      </c>
      <c r="S179" s="212">
        <v>0.034000000000000002</v>
      </c>
      <c r="T179" s="213">
        <f>S179*H179</f>
        <v>0.60662800000000006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4" t="s">
        <v>136</v>
      </c>
      <c r="AT179" s="214" t="s">
        <v>131</v>
      </c>
      <c r="AU179" s="214" t="s">
        <v>81</v>
      </c>
      <c r="AY179" s="20" t="s">
        <v>128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0" t="s">
        <v>79</v>
      </c>
      <c r="BK179" s="215">
        <f>ROUND(I179*H179,2)</f>
        <v>0</v>
      </c>
      <c r="BL179" s="20" t="s">
        <v>136</v>
      </c>
      <c r="BM179" s="214" t="s">
        <v>232</v>
      </c>
    </row>
    <row r="180" s="2" customFormat="1">
      <c r="A180" s="41"/>
      <c r="B180" s="42"/>
      <c r="C180" s="43"/>
      <c r="D180" s="216" t="s">
        <v>137</v>
      </c>
      <c r="E180" s="43"/>
      <c r="F180" s="217" t="s">
        <v>233</v>
      </c>
      <c r="G180" s="43"/>
      <c r="H180" s="43"/>
      <c r="I180" s="218"/>
      <c r="J180" s="43"/>
      <c r="K180" s="43"/>
      <c r="L180" s="47"/>
      <c r="M180" s="219"/>
      <c r="N180" s="220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137</v>
      </c>
      <c r="AU180" s="20" t="s">
        <v>81</v>
      </c>
    </row>
    <row r="181" s="2" customFormat="1">
      <c r="A181" s="41"/>
      <c r="B181" s="42"/>
      <c r="C181" s="43"/>
      <c r="D181" s="221" t="s">
        <v>139</v>
      </c>
      <c r="E181" s="43"/>
      <c r="F181" s="222" t="s">
        <v>234</v>
      </c>
      <c r="G181" s="43"/>
      <c r="H181" s="43"/>
      <c r="I181" s="218"/>
      <c r="J181" s="43"/>
      <c r="K181" s="43"/>
      <c r="L181" s="47"/>
      <c r="M181" s="219"/>
      <c r="N181" s="220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139</v>
      </c>
      <c r="AU181" s="20" t="s">
        <v>81</v>
      </c>
    </row>
    <row r="182" s="13" customFormat="1">
      <c r="A182" s="13"/>
      <c r="B182" s="223"/>
      <c r="C182" s="224"/>
      <c r="D182" s="216" t="s">
        <v>141</v>
      </c>
      <c r="E182" s="225" t="s">
        <v>19</v>
      </c>
      <c r="F182" s="226" t="s">
        <v>235</v>
      </c>
      <c r="G182" s="224"/>
      <c r="H182" s="227">
        <v>14.984999999999999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141</v>
      </c>
      <c r="AU182" s="233" t="s">
        <v>81</v>
      </c>
      <c r="AV182" s="13" t="s">
        <v>81</v>
      </c>
      <c r="AW182" s="13" t="s">
        <v>33</v>
      </c>
      <c r="AX182" s="13" t="s">
        <v>71</v>
      </c>
      <c r="AY182" s="233" t="s">
        <v>128</v>
      </c>
    </row>
    <row r="183" s="13" customFormat="1">
      <c r="A183" s="13"/>
      <c r="B183" s="223"/>
      <c r="C183" s="224"/>
      <c r="D183" s="216" t="s">
        <v>141</v>
      </c>
      <c r="E183" s="225" t="s">
        <v>19</v>
      </c>
      <c r="F183" s="226" t="s">
        <v>236</v>
      </c>
      <c r="G183" s="224"/>
      <c r="H183" s="227">
        <v>2.8570000000000002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141</v>
      </c>
      <c r="AU183" s="233" t="s">
        <v>81</v>
      </c>
      <c r="AV183" s="13" t="s">
        <v>81</v>
      </c>
      <c r="AW183" s="13" t="s">
        <v>33</v>
      </c>
      <c r="AX183" s="13" t="s">
        <v>71</v>
      </c>
      <c r="AY183" s="233" t="s">
        <v>128</v>
      </c>
    </row>
    <row r="184" s="14" customFormat="1">
      <c r="A184" s="14"/>
      <c r="B184" s="234"/>
      <c r="C184" s="235"/>
      <c r="D184" s="216" t="s">
        <v>141</v>
      </c>
      <c r="E184" s="236" t="s">
        <v>19</v>
      </c>
      <c r="F184" s="237" t="s">
        <v>143</v>
      </c>
      <c r="G184" s="235"/>
      <c r="H184" s="238">
        <v>17.841999999999999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141</v>
      </c>
      <c r="AU184" s="244" t="s">
        <v>81</v>
      </c>
      <c r="AV184" s="14" t="s">
        <v>136</v>
      </c>
      <c r="AW184" s="14" t="s">
        <v>33</v>
      </c>
      <c r="AX184" s="14" t="s">
        <v>79</v>
      </c>
      <c r="AY184" s="244" t="s">
        <v>128</v>
      </c>
    </row>
    <row r="185" s="2" customFormat="1" ht="24.15" customHeight="1">
      <c r="A185" s="41"/>
      <c r="B185" s="42"/>
      <c r="C185" s="203" t="s">
        <v>237</v>
      </c>
      <c r="D185" s="203" t="s">
        <v>131</v>
      </c>
      <c r="E185" s="204" t="s">
        <v>238</v>
      </c>
      <c r="F185" s="205" t="s">
        <v>239</v>
      </c>
      <c r="G185" s="206" t="s">
        <v>150</v>
      </c>
      <c r="H185" s="207">
        <v>19.713000000000001</v>
      </c>
      <c r="I185" s="208"/>
      <c r="J185" s="209">
        <f>ROUND(I185*H185,2)</f>
        <v>0</v>
      </c>
      <c r="K185" s="205" t="s">
        <v>135</v>
      </c>
      <c r="L185" s="47"/>
      <c r="M185" s="210" t="s">
        <v>19</v>
      </c>
      <c r="N185" s="211" t="s">
        <v>42</v>
      </c>
      <c r="O185" s="87"/>
      <c r="P185" s="212">
        <f>O185*H185</f>
        <v>0</v>
      </c>
      <c r="Q185" s="212">
        <v>0</v>
      </c>
      <c r="R185" s="212">
        <f>Q185*H185</f>
        <v>0</v>
      </c>
      <c r="S185" s="212">
        <v>0.032000000000000001</v>
      </c>
      <c r="T185" s="213">
        <f>S185*H185</f>
        <v>0.63081600000000004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4" t="s">
        <v>136</v>
      </c>
      <c r="AT185" s="214" t="s">
        <v>131</v>
      </c>
      <c r="AU185" s="214" t="s">
        <v>81</v>
      </c>
      <c r="AY185" s="20" t="s">
        <v>128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0" t="s">
        <v>79</v>
      </c>
      <c r="BK185" s="215">
        <f>ROUND(I185*H185,2)</f>
        <v>0</v>
      </c>
      <c r="BL185" s="20" t="s">
        <v>136</v>
      </c>
      <c r="BM185" s="214" t="s">
        <v>240</v>
      </c>
    </row>
    <row r="186" s="2" customFormat="1">
      <c r="A186" s="41"/>
      <c r="B186" s="42"/>
      <c r="C186" s="43"/>
      <c r="D186" s="216" t="s">
        <v>137</v>
      </c>
      <c r="E186" s="43"/>
      <c r="F186" s="217" t="s">
        <v>241</v>
      </c>
      <c r="G186" s="43"/>
      <c r="H186" s="43"/>
      <c r="I186" s="218"/>
      <c r="J186" s="43"/>
      <c r="K186" s="43"/>
      <c r="L186" s="47"/>
      <c r="M186" s="219"/>
      <c r="N186" s="220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137</v>
      </c>
      <c r="AU186" s="20" t="s">
        <v>81</v>
      </c>
    </row>
    <row r="187" s="2" customFormat="1">
      <c r="A187" s="41"/>
      <c r="B187" s="42"/>
      <c r="C187" s="43"/>
      <c r="D187" s="221" t="s">
        <v>139</v>
      </c>
      <c r="E187" s="43"/>
      <c r="F187" s="222" t="s">
        <v>242</v>
      </c>
      <c r="G187" s="43"/>
      <c r="H187" s="43"/>
      <c r="I187" s="218"/>
      <c r="J187" s="43"/>
      <c r="K187" s="43"/>
      <c r="L187" s="47"/>
      <c r="M187" s="219"/>
      <c r="N187" s="220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139</v>
      </c>
      <c r="AU187" s="20" t="s">
        <v>81</v>
      </c>
    </row>
    <row r="188" s="13" customFormat="1">
      <c r="A188" s="13"/>
      <c r="B188" s="223"/>
      <c r="C188" s="224"/>
      <c r="D188" s="216" t="s">
        <v>141</v>
      </c>
      <c r="E188" s="225" t="s">
        <v>19</v>
      </c>
      <c r="F188" s="226" t="s">
        <v>235</v>
      </c>
      <c r="G188" s="224"/>
      <c r="H188" s="227">
        <v>14.984999999999999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141</v>
      </c>
      <c r="AU188" s="233" t="s">
        <v>81</v>
      </c>
      <c r="AV188" s="13" t="s">
        <v>81</v>
      </c>
      <c r="AW188" s="13" t="s">
        <v>33</v>
      </c>
      <c r="AX188" s="13" t="s">
        <v>71</v>
      </c>
      <c r="AY188" s="233" t="s">
        <v>128</v>
      </c>
    </row>
    <row r="189" s="13" customFormat="1">
      <c r="A189" s="13"/>
      <c r="B189" s="223"/>
      <c r="C189" s="224"/>
      <c r="D189" s="216" t="s">
        <v>141</v>
      </c>
      <c r="E189" s="225" t="s">
        <v>19</v>
      </c>
      <c r="F189" s="226" t="s">
        <v>243</v>
      </c>
      <c r="G189" s="224"/>
      <c r="H189" s="227">
        <v>4.7279999999999998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141</v>
      </c>
      <c r="AU189" s="233" t="s">
        <v>81</v>
      </c>
      <c r="AV189" s="13" t="s">
        <v>81</v>
      </c>
      <c r="AW189" s="13" t="s">
        <v>33</v>
      </c>
      <c r="AX189" s="13" t="s">
        <v>71</v>
      </c>
      <c r="AY189" s="233" t="s">
        <v>128</v>
      </c>
    </row>
    <row r="190" s="14" customFormat="1">
      <c r="A190" s="14"/>
      <c r="B190" s="234"/>
      <c r="C190" s="235"/>
      <c r="D190" s="216" t="s">
        <v>141</v>
      </c>
      <c r="E190" s="236" t="s">
        <v>19</v>
      </c>
      <c r="F190" s="237" t="s">
        <v>143</v>
      </c>
      <c r="G190" s="235"/>
      <c r="H190" s="238">
        <v>19.713000000000001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141</v>
      </c>
      <c r="AU190" s="244" t="s">
        <v>81</v>
      </c>
      <c r="AV190" s="14" t="s">
        <v>136</v>
      </c>
      <c r="AW190" s="14" t="s">
        <v>33</v>
      </c>
      <c r="AX190" s="14" t="s">
        <v>79</v>
      </c>
      <c r="AY190" s="244" t="s">
        <v>128</v>
      </c>
    </row>
    <row r="191" s="2" customFormat="1" ht="16.5" customHeight="1">
      <c r="A191" s="41"/>
      <c r="B191" s="42"/>
      <c r="C191" s="203" t="s">
        <v>191</v>
      </c>
      <c r="D191" s="203" t="s">
        <v>131</v>
      </c>
      <c r="E191" s="204" t="s">
        <v>244</v>
      </c>
      <c r="F191" s="205" t="s">
        <v>245</v>
      </c>
      <c r="G191" s="206" t="s">
        <v>246</v>
      </c>
      <c r="H191" s="207">
        <v>1</v>
      </c>
      <c r="I191" s="208"/>
      <c r="J191" s="209">
        <f>ROUND(I191*H191,2)</f>
        <v>0</v>
      </c>
      <c r="K191" s="205" t="s">
        <v>178</v>
      </c>
      <c r="L191" s="47"/>
      <c r="M191" s="210" t="s">
        <v>19</v>
      </c>
      <c r="N191" s="211" t="s">
        <v>42</v>
      </c>
      <c r="O191" s="87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4" t="s">
        <v>136</v>
      </c>
      <c r="AT191" s="214" t="s">
        <v>131</v>
      </c>
      <c r="AU191" s="214" t="s">
        <v>81</v>
      </c>
      <c r="AY191" s="20" t="s">
        <v>128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0" t="s">
        <v>79</v>
      </c>
      <c r="BK191" s="215">
        <f>ROUND(I191*H191,2)</f>
        <v>0</v>
      </c>
      <c r="BL191" s="20" t="s">
        <v>136</v>
      </c>
      <c r="BM191" s="214" t="s">
        <v>247</v>
      </c>
    </row>
    <row r="192" s="2" customFormat="1">
      <c r="A192" s="41"/>
      <c r="B192" s="42"/>
      <c r="C192" s="43"/>
      <c r="D192" s="216" t="s">
        <v>137</v>
      </c>
      <c r="E192" s="43"/>
      <c r="F192" s="217" t="s">
        <v>245</v>
      </c>
      <c r="G192" s="43"/>
      <c r="H192" s="43"/>
      <c r="I192" s="218"/>
      <c r="J192" s="43"/>
      <c r="K192" s="43"/>
      <c r="L192" s="47"/>
      <c r="M192" s="219"/>
      <c r="N192" s="220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137</v>
      </c>
      <c r="AU192" s="20" t="s">
        <v>81</v>
      </c>
    </row>
    <row r="193" s="2" customFormat="1" ht="24.15" customHeight="1">
      <c r="A193" s="41"/>
      <c r="B193" s="42"/>
      <c r="C193" s="203" t="s">
        <v>248</v>
      </c>
      <c r="D193" s="203" t="s">
        <v>131</v>
      </c>
      <c r="E193" s="204" t="s">
        <v>249</v>
      </c>
      <c r="F193" s="205" t="s">
        <v>250</v>
      </c>
      <c r="G193" s="206" t="s">
        <v>150</v>
      </c>
      <c r="H193" s="207">
        <v>1.0149999999999999</v>
      </c>
      <c r="I193" s="208"/>
      <c r="J193" s="209">
        <f>ROUND(I193*H193,2)</f>
        <v>0</v>
      </c>
      <c r="K193" s="205" t="s">
        <v>135</v>
      </c>
      <c r="L193" s="47"/>
      <c r="M193" s="210" t="s">
        <v>19</v>
      </c>
      <c r="N193" s="211" t="s">
        <v>42</v>
      </c>
      <c r="O193" s="87"/>
      <c r="P193" s="212">
        <f>O193*H193</f>
        <v>0</v>
      </c>
      <c r="Q193" s="212">
        <v>0</v>
      </c>
      <c r="R193" s="212">
        <f>Q193*H193</f>
        <v>0</v>
      </c>
      <c r="S193" s="212">
        <v>0.27000000000000002</v>
      </c>
      <c r="T193" s="213">
        <f>S193*H193</f>
        <v>0.27405000000000002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4" t="s">
        <v>136</v>
      </c>
      <c r="AT193" s="214" t="s">
        <v>131</v>
      </c>
      <c r="AU193" s="214" t="s">
        <v>81</v>
      </c>
      <c r="AY193" s="20" t="s">
        <v>128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0" t="s">
        <v>79</v>
      </c>
      <c r="BK193" s="215">
        <f>ROUND(I193*H193,2)</f>
        <v>0</v>
      </c>
      <c r="BL193" s="20" t="s">
        <v>136</v>
      </c>
      <c r="BM193" s="214" t="s">
        <v>251</v>
      </c>
    </row>
    <row r="194" s="2" customFormat="1">
      <c r="A194" s="41"/>
      <c r="B194" s="42"/>
      <c r="C194" s="43"/>
      <c r="D194" s="216" t="s">
        <v>137</v>
      </c>
      <c r="E194" s="43"/>
      <c r="F194" s="217" t="s">
        <v>252</v>
      </c>
      <c r="G194" s="43"/>
      <c r="H194" s="43"/>
      <c r="I194" s="218"/>
      <c r="J194" s="43"/>
      <c r="K194" s="43"/>
      <c r="L194" s="47"/>
      <c r="M194" s="219"/>
      <c r="N194" s="220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137</v>
      </c>
      <c r="AU194" s="20" t="s">
        <v>81</v>
      </c>
    </row>
    <row r="195" s="2" customFormat="1">
      <c r="A195" s="41"/>
      <c r="B195" s="42"/>
      <c r="C195" s="43"/>
      <c r="D195" s="221" t="s">
        <v>139</v>
      </c>
      <c r="E195" s="43"/>
      <c r="F195" s="222" t="s">
        <v>253</v>
      </c>
      <c r="G195" s="43"/>
      <c r="H195" s="43"/>
      <c r="I195" s="218"/>
      <c r="J195" s="43"/>
      <c r="K195" s="43"/>
      <c r="L195" s="47"/>
      <c r="M195" s="219"/>
      <c r="N195" s="220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139</v>
      </c>
      <c r="AU195" s="20" t="s">
        <v>81</v>
      </c>
    </row>
    <row r="196" s="13" customFormat="1">
      <c r="A196" s="13"/>
      <c r="B196" s="223"/>
      <c r="C196" s="224"/>
      <c r="D196" s="216" t="s">
        <v>141</v>
      </c>
      <c r="E196" s="225" t="s">
        <v>19</v>
      </c>
      <c r="F196" s="226" t="s">
        <v>254</v>
      </c>
      <c r="G196" s="224"/>
      <c r="H196" s="227">
        <v>1.0149999999999999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141</v>
      </c>
      <c r="AU196" s="233" t="s">
        <v>81</v>
      </c>
      <c r="AV196" s="13" t="s">
        <v>81</v>
      </c>
      <c r="AW196" s="13" t="s">
        <v>33</v>
      </c>
      <c r="AX196" s="13" t="s">
        <v>71</v>
      </c>
      <c r="AY196" s="233" t="s">
        <v>128</v>
      </c>
    </row>
    <row r="197" s="14" customFormat="1">
      <c r="A197" s="14"/>
      <c r="B197" s="234"/>
      <c r="C197" s="235"/>
      <c r="D197" s="216" t="s">
        <v>141</v>
      </c>
      <c r="E197" s="236" t="s">
        <v>19</v>
      </c>
      <c r="F197" s="237" t="s">
        <v>143</v>
      </c>
      <c r="G197" s="235"/>
      <c r="H197" s="238">
        <v>1.0149999999999999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141</v>
      </c>
      <c r="AU197" s="244" t="s">
        <v>81</v>
      </c>
      <c r="AV197" s="14" t="s">
        <v>136</v>
      </c>
      <c r="AW197" s="14" t="s">
        <v>33</v>
      </c>
      <c r="AX197" s="14" t="s">
        <v>79</v>
      </c>
      <c r="AY197" s="244" t="s">
        <v>128</v>
      </c>
    </row>
    <row r="198" s="2" customFormat="1" ht="24.15" customHeight="1">
      <c r="A198" s="41"/>
      <c r="B198" s="42"/>
      <c r="C198" s="203" t="s">
        <v>195</v>
      </c>
      <c r="D198" s="203" t="s">
        <v>131</v>
      </c>
      <c r="E198" s="204" t="s">
        <v>255</v>
      </c>
      <c r="F198" s="205" t="s">
        <v>256</v>
      </c>
      <c r="G198" s="206" t="s">
        <v>150</v>
      </c>
      <c r="H198" s="207">
        <v>1.722</v>
      </c>
      <c r="I198" s="208"/>
      <c r="J198" s="209">
        <f>ROUND(I198*H198,2)</f>
        <v>0</v>
      </c>
      <c r="K198" s="205" t="s">
        <v>135</v>
      </c>
      <c r="L198" s="47"/>
      <c r="M198" s="210" t="s">
        <v>19</v>
      </c>
      <c r="N198" s="211" t="s">
        <v>42</v>
      </c>
      <c r="O198" s="87"/>
      <c r="P198" s="212">
        <f>O198*H198</f>
        <v>0</v>
      </c>
      <c r="Q198" s="212">
        <v>0</v>
      </c>
      <c r="R198" s="212">
        <f>Q198*H198</f>
        <v>0</v>
      </c>
      <c r="S198" s="212">
        <v>0.27000000000000002</v>
      </c>
      <c r="T198" s="213">
        <f>S198*H198</f>
        <v>0.46494000000000002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4" t="s">
        <v>136</v>
      </c>
      <c r="AT198" s="214" t="s">
        <v>131</v>
      </c>
      <c r="AU198" s="214" t="s">
        <v>81</v>
      </c>
      <c r="AY198" s="20" t="s">
        <v>128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0" t="s">
        <v>79</v>
      </c>
      <c r="BK198" s="215">
        <f>ROUND(I198*H198,2)</f>
        <v>0</v>
      </c>
      <c r="BL198" s="20" t="s">
        <v>136</v>
      </c>
      <c r="BM198" s="214" t="s">
        <v>257</v>
      </c>
    </row>
    <row r="199" s="2" customFormat="1">
      <c r="A199" s="41"/>
      <c r="B199" s="42"/>
      <c r="C199" s="43"/>
      <c r="D199" s="216" t="s">
        <v>137</v>
      </c>
      <c r="E199" s="43"/>
      <c r="F199" s="217" t="s">
        <v>258</v>
      </c>
      <c r="G199" s="43"/>
      <c r="H199" s="43"/>
      <c r="I199" s="218"/>
      <c r="J199" s="43"/>
      <c r="K199" s="43"/>
      <c r="L199" s="47"/>
      <c r="M199" s="219"/>
      <c r="N199" s="220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137</v>
      </c>
      <c r="AU199" s="20" t="s">
        <v>81</v>
      </c>
    </row>
    <row r="200" s="2" customFormat="1">
      <c r="A200" s="41"/>
      <c r="B200" s="42"/>
      <c r="C200" s="43"/>
      <c r="D200" s="221" t="s">
        <v>139</v>
      </c>
      <c r="E200" s="43"/>
      <c r="F200" s="222" t="s">
        <v>259</v>
      </c>
      <c r="G200" s="43"/>
      <c r="H200" s="43"/>
      <c r="I200" s="218"/>
      <c r="J200" s="43"/>
      <c r="K200" s="43"/>
      <c r="L200" s="47"/>
      <c r="M200" s="219"/>
      <c r="N200" s="220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139</v>
      </c>
      <c r="AU200" s="20" t="s">
        <v>81</v>
      </c>
    </row>
    <row r="201" s="13" customFormat="1">
      <c r="A201" s="13"/>
      <c r="B201" s="223"/>
      <c r="C201" s="224"/>
      <c r="D201" s="216" t="s">
        <v>141</v>
      </c>
      <c r="E201" s="225" t="s">
        <v>19</v>
      </c>
      <c r="F201" s="226" t="s">
        <v>260</v>
      </c>
      <c r="G201" s="224"/>
      <c r="H201" s="227">
        <v>1.722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141</v>
      </c>
      <c r="AU201" s="233" t="s">
        <v>81</v>
      </c>
      <c r="AV201" s="13" t="s">
        <v>81</v>
      </c>
      <c r="AW201" s="13" t="s">
        <v>33</v>
      </c>
      <c r="AX201" s="13" t="s">
        <v>71</v>
      </c>
      <c r="AY201" s="233" t="s">
        <v>128</v>
      </c>
    </row>
    <row r="202" s="14" customFormat="1">
      <c r="A202" s="14"/>
      <c r="B202" s="234"/>
      <c r="C202" s="235"/>
      <c r="D202" s="216" t="s">
        <v>141</v>
      </c>
      <c r="E202" s="236" t="s">
        <v>19</v>
      </c>
      <c r="F202" s="237" t="s">
        <v>143</v>
      </c>
      <c r="G202" s="235"/>
      <c r="H202" s="238">
        <v>1.722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141</v>
      </c>
      <c r="AU202" s="244" t="s">
        <v>81</v>
      </c>
      <c r="AV202" s="14" t="s">
        <v>136</v>
      </c>
      <c r="AW202" s="14" t="s">
        <v>33</v>
      </c>
      <c r="AX202" s="14" t="s">
        <v>79</v>
      </c>
      <c r="AY202" s="244" t="s">
        <v>128</v>
      </c>
    </row>
    <row r="203" s="2" customFormat="1" ht="24.15" customHeight="1">
      <c r="A203" s="41"/>
      <c r="B203" s="42"/>
      <c r="C203" s="203" t="s">
        <v>261</v>
      </c>
      <c r="D203" s="203" t="s">
        <v>131</v>
      </c>
      <c r="E203" s="204" t="s">
        <v>262</v>
      </c>
      <c r="F203" s="205" t="s">
        <v>263</v>
      </c>
      <c r="G203" s="206" t="s">
        <v>206</v>
      </c>
      <c r="H203" s="207">
        <v>15</v>
      </c>
      <c r="I203" s="208"/>
      <c r="J203" s="209">
        <f>ROUND(I203*H203,2)</f>
        <v>0</v>
      </c>
      <c r="K203" s="205" t="s">
        <v>135</v>
      </c>
      <c r="L203" s="47"/>
      <c r="M203" s="210" t="s">
        <v>19</v>
      </c>
      <c r="N203" s="211" t="s">
        <v>42</v>
      </c>
      <c r="O203" s="87"/>
      <c r="P203" s="212">
        <f>O203*H203</f>
        <v>0</v>
      </c>
      <c r="Q203" s="212">
        <v>1.0000000000000001E-05</v>
      </c>
      <c r="R203" s="212">
        <f>Q203*H203</f>
        <v>0.00015000000000000001</v>
      </c>
      <c r="S203" s="212">
        <v>0.001</v>
      </c>
      <c r="T203" s="213">
        <f>S203*H203</f>
        <v>0.014999999999999999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4" t="s">
        <v>136</v>
      </c>
      <c r="AT203" s="214" t="s">
        <v>131</v>
      </c>
      <c r="AU203" s="214" t="s">
        <v>81</v>
      </c>
      <c r="AY203" s="20" t="s">
        <v>128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0" t="s">
        <v>79</v>
      </c>
      <c r="BK203" s="215">
        <f>ROUND(I203*H203,2)</f>
        <v>0</v>
      </c>
      <c r="BL203" s="20" t="s">
        <v>136</v>
      </c>
      <c r="BM203" s="214" t="s">
        <v>264</v>
      </c>
    </row>
    <row r="204" s="2" customFormat="1">
      <c r="A204" s="41"/>
      <c r="B204" s="42"/>
      <c r="C204" s="43"/>
      <c r="D204" s="216" t="s">
        <v>137</v>
      </c>
      <c r="E204" s="43"/>
      <c r="F204" s="217" t="s">
        <v>265</v>
      </c>
      <c r="G204" s="43"/>
      <c r="H204" s="43"/>
      <c r="I204" s="218"/>
      <c r="J204" s="43"/>
      <c r="K204" s="43"/>
      <c r="L204" s="47"/>
      <c r="M204" s="219"/>
      <c r="N204" s="220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137</v>
      </c>
      <c r="AU204" s="20" t="s">
        <v>81</v>
      </c>
    </row>
    <row r="205" s="2" customFormat="1">
      <c r="A205" s="41"/>
      <c r="B205" s="42"/>
      <c r="C205" s="43"/>
      <c r="D205" s="221" t="s">
        <v>139</v>
      </c>
      <c r="E205" s="43"/>
      <c r="F205" s="222" t="s">
        <v>266</v>
      </c>
      <c r="G205" s="43"/>
      <c r="H205" s="43"/>
      <c r="I205" s="218"/>
      <c r="J205" s="43"/>
      <c r="K205" s="43"/>
      <c r="L205" s="47"/>
      <c r="M205" s="219"/>
      <c r="N205" s="220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139</v>
      </c>
      <c r="AU205" s="20" t="s">
        <v>81</v>
      </c>
    </row>
    <row r="206" s="13" customFormat="1">
      <c r="A206" s="13"/>
      <c r="B206" s="223"/>
      <c r="C206" s="224"/>
      <c r="D206" s="216" t="s">
        <v>141</v>
      </c>
      <c r="E206" s="225" t="s">
        <v>19</v>
      </c>
      <c r="F206" s="226" t="s">
        <v>173</v>
      </c>
      <c r="G206" s="224"/>
      <c r="H206" s="227">
        <v>10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141</v>
      </c>
      <c r="AU206" s="233" t="s">
        <v>81</v>
      </c>
      <c r="AV206" s="13" t="s">
        <v>81</v>
      </c>
      <c r="AW206" s="13" t="s">
        <v>33</v>
      </c>
      <c r="AX206" s="13" t="s">
        <v>71</v>
      </c>
      <c r="AY206" s="233" t="s">
        <v>128</v>
      </c>
    </row>
    <row r="207" s="13" customFormat="1">
      <c r="A207" s="13"/>
      <c r="B207" s="223"/>
      <c r="C207" s="224"/>
      <c r="D207" s="216" t="s">
        <v>141</v>
      </c>
      <c r="E207" s="225" t="s">
        <v>19</v>
      </c>
      <c r="F207" s="226" t="s">
        <v>267</v>
      </c>
      <c r="G207" s="224"/>
      <c r="H207" s="227">
        <v>5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141</v>
      </c>
      <c r="AU207" s="233" t="s">
        <v>81</v>
      </c>
      <c r="AV207" s="13" t="s">
        <v>81</v>
      </c>
      <c r="AW207" s="13" t="s">
        <v>33</v>
      </c>
      <c r="AX207" s="13" t="s">
        <v>71</v>
      </c>
      <c r="AY207" s="233" t="s">
        <v>128</v>
      </c>
    </row>
    <row r="208" s="14" customFormat="1">
      <c r="A208" s="14"/>
      <c r="B208" s="234"/>
      <c r="C208" s="235"/>
      <c r="D208" s="216" t="s">
        <v>141</v>
      </c>
      <c r="E208" s="236" t="s">
        <v>19</v>
      </c>
      <c r="F208" s="237" t="s">
        <v>143</v>
      </c>
      <c r="G208" s="235"/>
      <c r="H208" s="238">
        <v>15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141</v>
      </c>
      <c r="AU208" s="244" t="s">
        <v>81</v>
      </c>
      <c r="AV208" s="14" t="s">
        <v>136</v>
      </c>
      <c r="AW208" s="14" t="s">
        <v>33</v>
      </c>
      <c r="AX208" s="14" t="s">
        <v>79</v>
      </c>
      <c r="AY208" s="244" t="s">
        <v>128</v>
      </c>
    </row>
    <row r="209" s="12" customFormat="1" ht="22.8" customHeight="1">
      <c r="A209" s="12"/>
      <c r="B209" s="187"/>
      <c r="C209" s="188"/>
      <c r="D209" s="189" t="s">
        <v>70</v>
      </c>
      <c r="E209" s="201" t="s">
        <v>268</v>
      </c>
      <c r="F209" s="201" t="s">
        <v>269</v>
      </c>
      <c r="G209" s="188"/>
      <c r="H209" s="188"/>
      <c r="I209" s="191"/>
      <c r="J209" s="202">
        <f>BK209</f>
        <v>0</v>
      </c>
      <c r="K209" s="188"/>
      <c r="L209" s="193"/>
      <c r="M209" s="194"/>
      <c r="N209" s="195"/>
      <c r="O209" s="195"/>
      <c r="P209" s="196">
        <f>SUM(P210:P226)</f>
        <v>0</v>
      </c>
      <c r="Q209" s="195"/>
      <c r="R209" s="196">
        <f>SUM(R210:R226)</f>
        <v>0</v>
      </c>
      <c r="S209" s="195"/>
      <c r="T209" s="197">
        <f>SUM(T210:T226)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8" t="s">
        <v>79</v>
      </c>
      <c r="AT209" s="199" t="s">
        <v>70</v>
      </c>
      <c r="AU209" s="199" t="s">
        <v>79</v>
      </c>
      <c r="AY209" s="198" t="s">
        <v>128</v>
      </c>
      <c r="BK209" s="200">
        <f>SUM(BK210:BK226)</f>
        <v>0</v>
      </c>
    </row>
    <row r="210" s="2" customFormat="1" ht="24.15" customHeight="1">
      <c r="A210" s="41"/>
      <c r="B210" s="42"/>
      <c r="C210" s="203" t="s">
        <v>200</v>
      </c>
      <c r="D210" s="203" t="s">
        <v>131</v>
      </c>
      <c r="E210" s="204" t="s">
        <v>270</v>
      </c>
      <c r="F210" s="205" t="s">
        <v>271</v>
      </c>
      <c r="G210" s="206" t="s">
        <v>134</v>
      </c>
      <c r="H210" s="207">
        <v>16.57</v>
      </c>
      <c r="I210" s="208"/>
      <c r="J210" s="209">
        <f>ROUND(I210*H210,2)</f>
        <v>0</v>
      </c>
      <c r="K210" s="205" t="s">
        <v>135</v>
      </c>
      <c r="L210" s="47"/>
      <c r="M210" s="210" t="s">
        <v>19</v>
      </c>
      <c r="N210" s="211" t="s">
        <v>42</v>
      </c>
      <c r="O210" s="87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4" t="s">
        <v>136</v>
      </c>
      <c r="AT210" s="214" t="s">
        <v>131</v>
      </c>
      <c r="AU210" s="214" t="s">
        <v>81</v>
      </c>
      <c r="AY210" s="20" t="s">
        <v>128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0" t="s">
        <v>79</v>
      </c>
      <c r="BK210" s="215">
        <f>ROUND(I210*H210,2)</f>
        <v>0</v>
      </c>
      <c r="BL210" s="20" t="s">
        <v>136</v>
      </c>
      <c r="BM210" s="214" t="s">
        <v>272</v>
      </c>
    </row>
    <row r="211" s="2" customFormat="1">
      <c r="A211" s="41"/>
      <c r="B211" s="42"/>
      <c r="C211" s="43"/>
      <c r="D211" s="216" t="s">
        <v>137</v>
      </c>
      <c r="E211" s="43"/>
      <c r="F211" s="217" t="s">
        <v>273</v>
      </c>
      <c r="G211" s="43"/>
      <c r="H211" s="43"/>
      <c r="I211" s="218"/>
      <c r="J211" s="43"/>
      <c r="K211" s="43"/>
      <c r="L211" s="47"/>
      <c r="M211" s="219"/>
      <c r="N211" s="220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137</v>
      </c>
      <c r="AU211" s="20" t="s">
        <v>81</v>
      </c>
    </row>
    <row r="212" s="2" customFormat="1">
      <c r="A212" s="41"/>
      <c r="B212" s="42"/>
      <c r="C212" s="43"/>
      <c r="D212" s="221" t="s">
        <v>139</v>
      </c>
      <c r="E212" s="43"/>
      <c r="F212" s="222" t="s">
        <v>274</v>
      </c>
      <c r="G212" s="43"/>
      <c r="H212" s="43"/>
      <c r="I212" s="218"/>
      <c r="J212" s="43"/>
      <c r="K212" s="43"/>
      <c r="L212" s="47"/>
      <c r="M212" s="219"/>
      <c r="N212" s="220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139</v>
      </c>
      <c r="AU212" s="20" t="s">
        <v>81</v>
      </c>
    </row>
    <row r="213" s="2" customFormat="1" ht="24.15" customHeight="1">
      <c r="A213" s="41"/>
      <c r="B213" s="42"/>
      <c r="C213" s="203" t="s">
        <v>7</v>
      </c>
      <c r="D213" s="203" t="s">
        <v>131</v>
      </c>
      <c r="E213" s="204" t="s">
        <v>275</v>
      </c>
      <c r="F213" s="205" t="s">
        <v>276</v>
      </c>
      <c r="G213" s="206" t="s">
        <v>134</v>
      </c>
      <c r="H213" s="207">
        <v>579.95000000000005</v>
      </c>
      <c r="I213" s="208"/>
      <c r="J213" s="209">
        <f>ROUND(I213*H213,2)</f>
        <v>0</v>
      </c>
      <c r="K213" s="205" t="s">
        <v>135</v>
      </c>
      <c r="L213" s="47"/>
      <c r="M213" s="210" t="s">
        <v>19</v>
      </c>
      <c r="N213" s="211" t="s">
        <v>42</v>
      </c>
      <c r="O213" s="87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4" t="s">
        <v>136</v>
      </c>
      <c r="AT213" s="214" t="s">
        <v>131</v>
      </c>
      <c r="AU213" s="214" t="s">
        <v>81</v>
      </c>
      <c r="AY213" s="20" t="s">
        <v>128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0" t="s">
        <v>79</v>
      </c>
      <c r="BK213" s="215">
        <f>ROUND(I213*H213,2)</f>
        <v>0</v>
      </c>
      <c r="BL213" s="20" t="s">
        <v>136</v>
      </c>
      <c r="BM213" s="214" t="s">
        <v>277</v>
      </c>
    </row>
    <row r="214" s="2" customFormat="1">
      <c r="A214" s="41"/>
      <c r="B214" s="42"/>
      <c r="C214" s="43"/>
      <c r="D214" s="216" t="s">
        <v>137</v>
      </c>
      <c r="E214" s="43"/>
      <c r="F214" s="217" t="s">
        <v>278</v>
      </c>
      <c r="G214" s="43"/>
      <c r="H214" s="43"/>
      <c r="I214" s="218"/>
      <c r="J214" s="43"/>
      <c r="K214" s="43"/>
      <c r="L214" s="47"/>
      <c r="M214" s="219"/>
      <c r="N214" s="220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137</v>
      </c>
      <c r="AU214" s="20" t="s">
        <v>81</v>
      </c>
    </row>
    <row r="215" s="2" customFormat="1">
      <c r="A215" s="41"/>
      <c r="B215" s="42"/>
      <c r="C215" s="43"/>
      <c r="D215" s="221" t="s">
        <v>139</v>
      </c>
      <c r="E215" s="43"/>
      <c r="F215" s="222" t="s">
        <v>279</v>
      </c>
      <c r="G215" s="43"/>
      <c r="H215" s="43"/>
      <c r="I215" s="218"/>
      <c r="J215" s="43"/>
      <c r="K215" s="43"/>
      <c r="L215" s="47"/>
      <c r="M215" s="219"/>
      <c r="N215" s="220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139</v>
      </c>
      <c r="AU215" s="20" t="s">
        <v>81</v>
      </c>
    </row>
    <row r="216" s="13" customFormat="1">
      <c r="A216" s="13"/>
      <c r="B216" s="223"/>
      <c r="C216" s="224"/>
      <c r="D216" s="216" t="s">
        <v>141</v>
      </c>
      <c r="E216" s="225" t="s">
        <v>19</v>
      </c>
      <c r="F216" s="226" t="s">
        <v>280</v>
      </c>
      <c r="G216" s="224"/>
      <c r="H216" s="227">
        <v>579.95000000000005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141</v>
      </c>
      <c r="AU216" s="233" t="s">
        <v>81</v>
      </c>
      <c r="AV216" s="13" t="s">
        <v>81</v>
      </c>
      <c r="AW216" s="13" t="s">
        <v>33</v>
      </c>
      <c r="AX216" s="13" t="s">
        <v>71</v>
      </c>
      <c r="AY216" s="233" t="s">
        <v>128</v>
      </c>
    </row>
    <row r="217" s="14" customFormat="1">
      <c r="A217" s="14"/>
      <c r="B217" s="234"/>
      <c r="C217" s="235"/>
      <c r="D217" s="216" t="s">
        <v>141</v>
      </c>
      <c r="E217" s="236" t="s">
        <v>19</v>
      </c>
      <c r="F217" s="237" t="s">
        <v>143</v>
      </c>
      <c r="G217" s="235"/>
      <c r="H217" s="238">
        <v>579.95000000000005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141</v>
      </c>
      <c r="AU217" s="244" t="s">
        <v>81</v>
      </c>
      <c r="AV217" s="14" t="s">
        <v>136</v>
      </c>
      <c r="AW217" s="14" t="s">
        <v>33</v>
      </c>
      <c r="AX217" s="14" t="s">
        <v>79</v>
      </c>
      <c r="AY217" s="244" t="s">
        <v>128</v>
      </c>
    </row>
    <row r="218" s="2" customFormat="1" ht="24.15" customHeight="1">
      <c r="A218" s="41"/>
      <c r="B218" s="42"/>
      <c r="C218" s="203" t="s">
        <v>207</v>
      </c>
      <c r="D218" s="203" t="s">
        <v>131</v>
      </c>
      <c r="E218" s="204" t="s">
        <v>275</v>
      </c>
      <c r="F218" s="205" t="s">
        <v>276</v>
      </c>
      <c r="G218" s="206" t="s">
        <v>134</v>
      </c>
      <c r="H218" s="207">
        <v>16.57</v>
      </c>
      <c r="I218" s="208"/>
      <c r="J218" s="209">
        <f>ROUND(I218*H218,2)</f>
        <v>0</v>
      </c>
      <c r="K218" s="205" t="s">
        <v>135</v>
      </c>
      <c r="L218" s="47"/>
      <c r="M218" s="210" t="s">
        <v>19</v>
      </c>
      <c r="N218" s="211" t="s">
        <v>42</v>
      </c>
      <c r="O218" s="87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4" t="s">
        <v>136</v>
      </c>
      <c r="AT218" s="214" t="s">
        <v>131</v>
      </c>
      <c r="AU218" s="214" t="s">
        <v>81</v>
      </c>
      <c r="AY218" s="20" t="s">
        <v>128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0" t="s">
        <v>79</v>
      </c>
      <c r="BK218" s="215">
        <f>ROUND(I218*H218,2)</f>
        <v>0</v>
      </c>
      <c r="BL218" s="20" t="s">
        <v>136</v>
      </c>
      <c r="BM218" s="214" t="s">
        <v>281</v>
      </c>
    </row>
    <row r="219" s="2" customFormat="1">
      <c r="A219" s="41"/>
      <c r="B219" s="42"/>
      <c r="C219" s="43"/>
      <c r="D219" s="216" t="s">
        <v>137</v>
      </c>
      <c r="E219" s="43"/>
      <c r="F219" s="217" t="s">
        <v>278</v>
      </c>
      <c r="G219" s="43"/>
      <c r="H219" s="43"/>
      <c r="I219" s="218"/>
      <c r="J219" s="43"/>
      <c r="K219" s="43"/>
      <c r="L219" s="47"/>
      <c r="M219" s="219"/>
      <c r="N219" s="220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137</v>
      </c>
      <c r="AU219" s="20" t="s">
        <v>81</v>
      </c>
    </row>
    <row r="220" s="2" customFormat="1">
      <c r="A220" s="41"/>
      <c r="B220" s="42"/>
      <c r="C220" s="43"/>
      <c r="D220" s="221" t="s">
        <v>139</v>
      </c>
      <c r="E220" s="43"/>
      <c r="F220" s="222" t="s">
        <v>279</v>
      </c>
      <c r="G220" s="43"/>
      <c r="H220" s="43"/>
      <c r="I220" s="218"/>
      <c r="J220" s="43"/>
      <c r="K220" s="43"/>
      <c r="L220" s="47"/>
      <c r="M220" s="219"/>
      <c r="N220" s="220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139</v>
      </c>
      <c r="AU220" s="20" t="s">
        <v>81</v>
      </c>
    </row>
    <row r="221" s="2" customFormat="1" ht="33" customHeight="1">
      <c r="A221" s="41"/>
      <c r="B221" s="42"/>
      <c r="C221" s="203" t="s">
        <v>282</v>
      </c>
      <c r="D221" s="203" t="s">
        <v>131</v>
      </c>
      <c r="E221" s="204" t="s">
        <v>283</v>
      </c>
      <c r="F221" s="205" t="s">
        <v>284</v>
      </c>
      <c r="G221" s="206" t="s">
        <v>134</v>
      </c>
      <c r="H221" s="207">
        <v>16.57</v>
      </c>
      <c r="I221" s="208"/>
      <c r="J221" s="209">
        <f>ROUND(I221*H221,2)</f>
        <v>0</v>
      </c>
      <c r="K221" s="205" t="s">
        <v>135</v>
      </c>
      <c r="L221" s="47"/>
      <c r="M221" s="210" t="s">
        <v>19</v>
      </c>
      <c r="N221" s="211" t="s">
        <v>42</v>
      </c>
      <c r="O221" s="87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4" t="s">
        <v>136</v>
      </c>
      <c r="AT221" s="214" t="s">
        <v>131</v>
      </c>
      <c r="AU221" s="214" t="s">
        <v>81</v>
      </c>
      <c r="AY221" s="20" t="s">
        <v>128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0" t="s">
        <v>79</v>
      </c>
      <c r="BK221" s="215">
        <f>ROUND(I221*H221,2)</f>
        <v>0</v>
      </c>
      <c r="BL221" s="20" t="s">
        <v>136</v>
      </c>
      <c r="BM221" s="214" t="s">
        <v>285</v>
      </c>
    </row>
    <row r="222" s="2" customFormat="1">
      <c r="A222" s="41"/>
      <c r="B222" s="42"/>
      <c r="C222" s="43"/>
      <c r="D222" s="216" t="s">
        <v>137</v>
      </c>
      <c r="E222" s="43"/>
      <c r="F222" s="217" t="s">
        <v>286</v>
      </c>
      <c r="G222" s="43"/>
      <c r="H222" s="43"/>
      <c r="I222" s="218"/>
      <c r="J222" s="43"/>
      <c r="K222" s="43"/>
      <c r="L222" s="47"/>
      <c r="M222" s="219"/>
      <c r="N222" s="220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137</v>
      </c>
      <c r="AU222" s="20" t="s">
        <v>81</v>
      </c>
    </row>
    <row r="223" s="2" customFormat="1">
      <c r="A223" s="41"/>
      <c r="B223" s="42"/>
      <c r="C223" s="43"/>
      <c r="D223" s="221" t="s">
        <v>139</v>
      </c>
      <c r="E223" s="43"/>
      <c r="F223" s="222" t="s">
        <v>287</v>
      </c>
      <c r="G223" s="43"/>
      <c r="H223" s="43"/>
      <c r="I223" s="218"/>
      <c r="J223" s="43"/>
      <c r="K223" s="43"/>
      <c r="L223" s="47"/>
      <c r="M223" s="219"/>
      <c r="N223" s="220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139</v>
      </c>
      <c r="AU223" s="20" t="s">
        <v>81</v>
      </c>
    </row>
    <row r="224" s="2" customFormat="1" ht="33" customHeight="1">
      <c r="A224" s="41"/>
      <c r="B224" s="42"/>
      <c r="C224" s="203" t="s">
        <v>214</v>
      </c>
      <c r="D224" s="203" t="s">
        <v>131</v>
      </c>
      <c r="E224" s="204" t="s">
        <v>288</v>
      </c>
      <c r="F224" s="205" t="s">
        <v>289</v>
      </c>
      <c r="G224" s="206" t="s">
        <v>134</v>
      </c>
      <c r="H224" s="207">
        <v>16.57</v>
      </c>
      <c r="I224" s="208"/>
      <c r="J224" s="209">
        <f>ROUND(I224*H224,2)</f>
        <v>0</v>
      </c>
      <c r="K224" s="205" t="s">
        <v>135</v>
      </c>
      <c r="L224" s="47"/>
      <c r="M224" s="210" t="s">
        <v>19</v>
      </c>
      <c r="N224" s="211" t="s">
        <v>42</v>
      </c>
      <c r="O224" s="87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4" t="s">
        <v>136</v>
      </c>
      <c r="AT224" s="214" t="s">
        <v>131</v>
      </c>
      <c r="AU224" s="214" t="s">
        <v>81</v>
      </c>
      <c r="AY224" s="20" t="s">
        <v>128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0" t="s">
        <v>79</v>
      </c>
      <c r="BK224" s="215">
        <f>ROUND(I224*H224,2)</f>
        <v>0</v>
      </c>
      <c r="BL224" s="20" t="s">
        <v>136</v>
      </c>
      <c r="BM224" s="214" t="s">
        <v>290</v>
      </c>
    </row>
    <row r="225" s="2" customFormat="1">
      <c r="A225" s="41"/>
      <c r="B225" s="42"/>
      <c r="C225" s="43"/>
      <c r="D225" s="216" t="s">
        <v>137</v>
      </c>
      <c r="E225" s="43"/>
      <c r="F225" s="217" t="s">
        <v>291</v>
      </c>
      <c r="G225" s="43"/>
      <c r="H225" s="43"/>
      <c r="I225" s="218"/>
      <c r="J225" s="43"/>
      <c r="K225" s="43"/>
      <c r="L225" s="47"/>
      <c r="M225" s="219"/>
      <c r="N225" s="220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137</v>
      </c>
      <c r="AU225" s="20" t="s">
        <v>81</v>
      </c>
    </row>
    <row r="226" s="2" customFormat="1">
      <c r="A226" s="41"/>
      <c r="B226" s="42"/>
      <c r="C226" s="43"/>
      <c r="D226" s="221" t="s">
        <v>139</v>
      </c>
      <c r="E226" s="43"/>
      <c r="F226" s="222" t="s">
        <v>292</v>
      </c>
      <c r="G226" s="43"/>
      <c r="H226" s="43"/>
      <c r="I226" s="218"/>
      <c r="J226" s="43"/>
      <c r="K226" s="43"/>
      <c r="L226" s="47"/>
      <c r="M226" s="219"/>
      <c r="N226" s="220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139</v>
      </c>
      <c r="AU226" s="20" t="s">
        <v>81</v>
      </c>
    </row>
    <row r="227" s="12" customFormat="1" ht="22.8" customHeight="1">
      <c r="A227" s="12"/>
      <c r="B227" s="187"/>
      <c r="C227" s="188"/>
      <c r="D227" s="189" t="s">
        <v>70</v>
      </c>
      <c r="E227" s="201" t="s">
        <v>293</v>
      </c>
      <c r="F227" s="201" t="s">
        <v>294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SUM(P228:P230)</f>
        <v>0</v>
      </c>
      <c r="Q227" s="195"/>
      <c r="R227" s="196">
        <f>SUM(R228:R230)</f>
        <v>0</v>
      </c>
      <c r="S227" s="195"/>
      <c r="T227" s="197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8" t="s">
        <v>79</v>
      </c>
      <c r="AT227" s="199" t="s">
        <v>70</v>
      </c>
      <c r="AU227" s="199" t="s">
        <v>79</v>
      </c>
      <c r="AY227" s="198" t="s">
        <v>128</v>
      </c>
      <c r="BK227" s="200">
        <f>SUM(BK228:BK230)</f>
        <v>0</v>
      </c>
    </row>
    <row r="228" s="2" customFormat="1" ht="16.5" customHeight="1">
      <c r="A228" s="41"/>
      <c r="B228" s="42"/>
      <c r="C228" s="203" t="s">
        <v>295</v>
      </c>
      <c r="D228" s="203" t="s">
        <v>131</v>
      </c>
      <c r="E228" s="204" t="s">
        <v>296</v>
      </c>
      <c r="F228" s="205" t="s">
        <v>297</v>
      </c>
      <c r="G228" s="206" t="s">
        <v>134</v>
      </c>
      <c r="H228" s="207">
        <v>5.8070000000000004</v>
      </c>
      <c r="I228" s="208"/>
      <c r="J228" s="209">
        <f>ROUND(I228*H228,2)</f>
        <v>0</v>
      </c>
      <c r="K228" s="205" t="s">
        <v>135</v>
      </c>
      <c r="L228" s="47"/>
      <c r="M228" s="210" t="s">
        <v>19</v>
      </c>
      <c r="N228" s="211" t="s">
        <v>42</v>
      </c>
      <c r="O228" s="87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4" t="s">
        <v>136</v>
      </c>
      <c r="AT228" s="214" t="s">
        <v>131</v>
      </c>
      <c r="AU228" s="214" t="s">
        <v>81</v>
      </c>
      <c r="AY228" s="20" t="s">
        <v>128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0" t="s">
        <v>79</v>
      </c>
      <c r="BK228" s="215">
        <f>ROUND(I228*H228,2)</f>
        <v>0</v>
      </c>
      <c r="BL228" s="20" t="s">
        <v>136</v>
      </c>
      <c r="BM228" s="214" t="s">
        <v>298</v>
      </c>
    </row>
    <row r="229" s="2" customFormat="1">
      <c r="A229" s="41"/>
      <c r="B229" s="42"/>
      <c r="C229" s="43"/>
      <c r="D229" s="216" t="s">
        <v>137</v>
      </c>
      <c r="E229" s="43"/>
      <c r="F229" s="217" t="s">
        <v>299</v>
      </c>
      <c r="G229" s="43"/>
      <c r="H229" s="43"/>
      <c r="I229" s="218"/>
      <c r="J229" s="43"/>
      <c r="K229" s="43"/>
      <c r="L229" s="47"/>
      <c r="M229" s="219"/>
      <c r="N229" s="220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137</v>
      </c>
      <c r="AU229" s="20" t="s">
        <v>81</v>
      </c>
    </row>
    <row r="230" s="2" customFormat="1">
      <c r="A230" s="41"/>
      <c r="B230" s="42"/>
      <c r="C230" s="43"/>
      <c r="D230" s="221" t="s">
        <v>139</v>
      </c>
      <c r="E230" s="43"/>
      <c r="F230" s="222" t="s">
        <v>300</v>
      </c>
      <c r="G230" s="43"/>
      <c r="H230" s="43"/>
      <c r="I230" s="218"/>
      <c r="J230" s="43"/>
      <c r="K230" s="43"/>
      <c r="L230" s="47"/>
      <c r="M230" s="219"/>
      <c r="N230" s="220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139</v>
      </c>
      <c r="AU230" s="20" t="s">
        <v>81</v>
      </c>
    </row>
    <row r="231" s="12" customFormat="1" ht="25.92" customHeight="1">
      <c r="A231" s="12"/>
      <c r="B231" s="187"/>
      <c r="C231" s="188"/>
      <c r="D231" s="189" t="s">
        <v>70</v>
      </c>
      <c r="E231" s="190" t="s">
        <v>301</v>
      </c>
      <c r="F231" s="190" t="s">
        <v>302</v>
      </c>
      <c r="G231" s="188"/>
      <c r="H231" s="188"/>
      <c r="I231" s="191"/>
      <c r="J231" s="192">
        <f>BK231</f>
        <v>0</v>
      </c>
      <c r="K231" s="188"/>
      <c r="L231" s="193"/>
      <c r="M231" s="194"/>
      <c r="N231" s="195"/>
      <c r="O231" s="195"/>
      <c r="P231" s="196">
        <f>P232+P305+P331+P387+P418+P437+P665+P683+P736+P792+P819</f>
        <v>0</v>
      </c>
      <c r="Q231" s="195"/>
      <c r="R231" s="196">
        <f>R232+R305+R331+R387+R418+R437+R665+R683+R736+R792+R819</f>
        <v>9.1032615500000009</v>
      </c>
      <c r="S231" s="195"/>
      <c r="T231" s="197">
        <f>T232+T305+T331+T387+T418+T437+T665+T683+T736+T792+T819</f>
        <v>2.7781353599999998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8" t="s">
        <v>81</v>
      </c>
      <c r="AT231" s="199" t="s">
        <v>70</v>
      </c>
      <c r="AU231" s="199" t="s">
        <v>71</v>
      </c>
      <c r="AY231" s="198" t="s">
        <v>128</v>
      </c>
      <c r="BK231" s="200">
        <f>BK232+BK305+BK331+BK387+BK418+BK437+BK665+BK683+BK736+BK792+BK819</f>
        <v>0</v>
      </c>
    </row>
    <row r="232" s="12" customFormat="1" ht="22.8" customHeight="1">
      <c r="A232" s="12"/>
      <c r="B232" s="187"/>
      <c r="C232" s="188"/>
      <c r="D232" s="189" t="s">
        <v>70</v>
      </c>
      <c r="E232" s="201" t="s">
        <v>303</v>
      </c>
      <c r="F232" s="201" t="s">
        <v>304</v>
      </c>
      <c r="G232" s="188"/>
      <c r="H232" s="188"/>
      <c r="I232" s="191"/>
      <c r="J232" s="202">
        <f>BK232</f>
        <v>0</v>
      </c>
      <c r="K232" s="188"/>
      <c r="L232" s="193"/>
      <c r="M232" s="194"/>
      <c r="N232" s="195"/>
      <c r="O232" s="195"/>
      <c r="P232" s="196">
        <f>SUM(P233:P304)</f>
        <v>0</v>
      </c>
      <c r="Q232" s="195"/>
      <c r="R232" s="196">
        <f>SUM(R233:R304)</f>
        <v>0.18919</v>
      </c>
      <c r="S232" s="195"/>
      <c r="T232" s="197">
        <f>SUM(T233:T304)</f>
        <v>0.27712000000000003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8" t="s">
        <v>81</v>
      </c>
      <c r="AT232" s="199" t="s">
        <v>70</v>
      </c>
      <c r="AU232" s="199" t="s">
        <v>79</v>
      </c>
      <c r="AY232" s="198" t="s">
        <v>128</v>
      </c>
      <c r="BK232" s="200">
        <f>SUM(BK233:BK304)</f>
        <v>0</v>
      </c>
    </row>
    <row r="233" s="2" customFormat="1" ht="16.5" customHeight="1">
      <c r="A233" s="41"/>
      <c r="B233" s="42"/>
      <c r="C233" s="203" t="s">
        <v>221</v>
      </c>
      <c r="D233" s="203" t="s">
        <v>131</v>
      </c>
      <c r="E233" s="204" t="s">
        <v>305</v>
      </c>
      <c r="F233" s="205" t="s">
        <v>306</v>
      </c>
      <c r="G233" s="206" t="s">
        <v>307</v>
      </c>
      <c r="H233" s="207">
        <v>4</v>
      </c>
      <c r="I233" s="208"/>
      <c r="J233" s="209">
        <f>ROUND(I233*H233,2)</f>
        <v>0</v>
      </c>
      <c r="K233" s="205" t="s">
        <v>135</v>
      </c>
      <c r="L233" s="47"/>
      <c r="M233" s="210" t="s">
        <v>19</v>
      </c>
      <c r="N233" s="211" t="s">
        <v>42</v>
      </c>
      <c r="O233" s="87"/>
      <c r="P233" s="212">
        <f>O233*H233</f>
        <v>0</v>
      </c>
      <c r="Q233" s="212">
        <v>0</v>
      </c>
      <c r="R233" s="212">
        <f>Q233*H233</f>
        <v>0</v>
      </c>
      <c r="S233" s="212">
        <v>0.034200000000000001</v>
      </c>
      <c r="T233" s="213">
        <f>S233*H233</f>
        <v>0.13680000000000001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4" t="s">
        <v>191</v>
      </c>
      <c r="AT233" s="214" t="s">
        <v>131</v>
      </c>
      <c r="AU233" s="214" t="s">
        <v>81</v>
      </c>
      <c r="AY233" s="20" t="s">
        <v>128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0" t="s">
        <v>79</v>
      </c>
      <c r="BK233" s="215">
        <f>ROUND(I233*H233,2)</f>
        <v>0</v>
      </c>
      <c r="BL233" s="20" t="s">
        <v>191</v>
      </c>
      <c r="BM233" s="214" t="s">
        <v>308</v>
      </c>
    </row>
    <row r="234" s="2" customFormat="1">
      <c r="A234" s="41"/>
      <c r="B234" s="42"/>
      <c r="C234" s="43"/>
      <c r="D234" s="216" t="s">
        <v>137</v>
      </c>
      <c r="E234" s="43"/>
      <c r="F234" s="217" t="s">
        <v>309</v>
      </c>
      <c r="G234" s="43"/>
      <c r="H234" s="43"/>
      <c r="I234" s="218"/>
      <c r="J234" s="43"/>
      <c r="K234" s="43"/>
      <c r="L234" s="47"/>
      <c r="M234" s="219"/>
      <c r="N234" s="220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137</v>
      </c>
      <c r="AU234" s="20" t="s">
        <v>81</v>
      </c>
    </row>
    <row r="235" s="2" customFormat="1">
      <c r="A235" s="41"/>
      <c r="B235" s="42"/>
      <c r="C235" s="43"/>
      <c r="D235" s="221" t="s">
        <v>139</v>
      </c>
      <c r="E235" s="43"/>
      <c r="F235" s="222" t="s">
        <v>310</v>
      </c>
      <c r="G235" s="43"/>
      <c r="H235" s="43"/>
      <c r="I235" s="218"/>
      <c r="J235" s="43"/>
      <c r="K235" s="43"/>
      <c r="L235" s="47"/>
      <c r="M235" s="219"/>
      <c r="N235" s="220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139</v>
      </c>
      <c r="AU235" s="20" t="s">
        <v>81</v>
      </c>
    </row>
    <row r="236" s="2" customFormat="1" ht="24.15" customHeight="1">
      <c r="A236" s="41"/>
      <c r="B236" s="42"/>
      <c r="C236" s="203" t="s">
        <v>311</v>
      </c>
      <c r="D236" s="203" t="s">
        <v>131</v>
      </c>
      <c r="E236" s="204" t="s">
        <v>312</v>
      </c>
      <c r="F236" s="205" t="s">
        <v>313</v>
      </c>
      <c r="G236" s="206" t="s">
        <v>307</v>
      </c>
      <c r="H236" s="207">
        <v>4</v>
      </c>
      <c r="I236" s="208"/>
      <c r="J236" s="209">
        <f>ROUND(I236*H236,2)</f>
        <v>0</v>
      </c>
      <c r="K236" s="205" t="s">
        <v>135</v>
      </c>
      <c r="L236" s="47"/>
      <c r="M236" s="210" t="s">
        <v>19</v>
      </c>
      <c r="N236" s="211" t="s">
        <v>42</v>
      </c>
      <c r="O236" s="87"/>
      <c r="P236" s="212">
        <f>O236*H236</f>
        <v>0</v>
      </c>
      <c r="Q236" s="212">
        <v>0.0037599999999999999</v>
      </c>
      <c r="R236" s="212">
        <f>Q236*H236</f>
        <v>0.01504</v>
      </c>
      <c r="S236" s="212">
        <v>0</v>
      </c>
      <c r="T236" s="213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4" t="s">
        <v>191</v>
      </c>
      <c r="AT236" s="214" t="s">
        <v>131</v>
      </c>
      <c r="AU236" s="214" t="s">
        <v>81</v>
      </c>
      <c r="AY236" s="20" t="s">
        <v>128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0" t="s">
        <v>79</v>
      </c>
      <c r="BK236" s="215">
        <f>ROUND(I236*H236,2)</f>
        <v>0</v>
      </c>
      <c r="BL236" s="20" t="s">
        <v>191</v>
      </c>
      <c r="BM236" s="214" t="s">
        <v>314</v>
      </c>
    </row>
    <row r="237" s="2" customFormat="1">
      <c r="A237" s="41"/>
      <c r="B237" s="42"/>
      <c r="C237" s="43"/>
      <c r="D237" s="216" t="s">
        <v>137</v>
      </c>
      <c r="E237" s="43"/>
      <c r="F237" s="217" t="s">
        <v>315</v>
      </c>
      <c r="G237" s="43"/>
      <c r="H237" s="43"/>
      <c r="I237" s="218"/>
      <c r="J237" s="43"/>
      <c r="K237" s="43"/>
      <c r="L237" s="47"/>
      <c r="M237" s="219"/>
      <c r="N237" s="220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137</v>
      </c>
      <c r="AU237" s="20" t="s">
        <v>81</v>
      </c>
    </row>
    <row r="238" s="2" customFormat="1">
      <c r="A238" s="41"/>
      <c r="B238" s="42"/>
      <c r="C238" s="43"/>
      <c r="D238" s="221" t="s">
        <v>139</v>
      </c>
      <c r="E238" s="43"/>
      <c r="F238" s="222" t="s">
        <v>316</v>
      </c>
      <c r="G238" s="43"/>
      <c r="H238" s="43"/>
      <c r="I238" s="218"/>
      <c r="J238" s="43"/>
      <c r="K238" s="43"/>
      <c r="L238" s="47"/>
      <c r="M238" s="219"/>
      <c r="N238" s="220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139</v>
      </c>
      <c r="AU238" s="20" t="s">
        <v>81</v>
      </c>
    </row>
    <row r="239" s="2" customFormat="1" ht="16.5" customHeight="1">
      <c r="A239" s="41"/>
      <c r="B239" s="42"/>
      <c r="C239" s="203" t="s">
        <v>232</v>
      </c>
      <c r="D239" s="203" t="s">
        <v>131</v>
      </c>
      <c r="E239" s="204" t="s">
        <v>317</v>
      </c>
      <c r="F239" s="205" t="s">
        <v>318</v>
      </c>
      <c r="G239" s="206" t="s">
        <v>307</v>
      </c>
      <c r="H239" s="207">
        <v>4</v>
      </c>
      <c r="I239" s="208"/>
      <c r="J239" s="209">
        <f>ROUND(I239*H239,2)</f>
        <v>0</v>
      </c>
      <c r="K239" s="205" t="s">
        <v>135</v>
      </c>
      <c r="L239" s="47"/>
      <c r="M239" s="210" t="s">
        <v>19</v>
      </c>
      <c r="N239" s="211" t="s">
        <v>42</v>
      </c>
      <c r="O239" s="87"/>
      <c r="P239" s="212">
        <f>O239*H239</f>
        <v>0</v>
      </c>
      <c r="Q239" s="212">
        <v>0.0020300000000000001</v>
      </c>
      <c r="R239" s="212">
        <f>Q239*H239</f>
        <v>0.0081200000000000005</v>
      </c>
      <c r="S239" s="212">
        <v>0</v>
      </c>
      <c r="T239" s="213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4" t="s">
        <v>191</v>
      </c>
      <c r="AT239" s="214" t="s">
        <v>131</v>
      </c>
      <c r="AU239" s="214" t="s">
        <v>81</v>
      </c>
      <c r="AY239" s="20" t="s">
        <v>128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0" t="s">
        <v>79</v>
      </c>
      <c r="BK239" s="215">
        <f>ROUND(I239*H239,2)</f>
        <v>0</v>
      </c>
      <c r="BL239" s="20" t="s">
        <v>191</v>
      </c>
      <c r="BM239" s="214" t="s">
        <v>319</v>
      </c>
    </row>
    <row r="240" s="2" customFormat="1">
      <c r="A240" s="41"/>
      <c r="B240" s="42"/>
      <c r="C240" s="43"/>
      <c r="D240" s="216" t="s">
        <v>137</v>
      </c>
      <c r="E240" s="43"/>
      <c r="F240" s="217" t="s">
        <v>320</v>
      </c>
      <c r="G240" s="43"/>
      <c r="H240" s="43"/>
      <c r="I240" s="218"/>
      <c r="J240" s="43"/>
      <c r="K240" s="43"/>
      <c r="L240" s="47"/>
      <c r="M240" s="219"/>
      <c r="N240" s="220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137</v>
      </c>
      <c r="AU240" s="20" t="s">
        <v>81</v>
      </c>
    </row>
    <row r="241" s="2" customFormat="1">
      <c r="A241" s="41"/>
      <c r="B241" s="42"/>
      <c r="C241" s="43"/>
      <c r="D241" s="221" t="s">
        <v>139</v>
      </c>
      <c r="E241" s="43"/>
      <c r="F241" s="222" t="s">
        <v>321</v>
      </c>
      <c r="G241" s="43"/>
      <c r="H241" s="43"/>
      <c r="I241" s="218"/>
      <c r="J241" s="43"/>
      <c r="K241" s="43"/>
      <c r="L241" s="47"/>
      <c r="M241" s="219"/>
      <c r="N241" s="220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139</v>
      </c>
      <c r="AU241" s="20" t="s">
        <v>81</v>
      </c>
    </row>
    <row r="242" s="2" customFormat="1" ht="24.15" customHeight="1">
      <c r="A242" s="41"/>
      <c r="B242" s="42"/>
      <c r="C242" s="203" t="s">
        <v>322</v>
      </c>
      <c r="D242" s="203" t="s">
        <v>131</v>
      </c>
      <c r="E242" s="204" t="s">
        <v>323</v>
      </c>
      <c r="F242" s="205" t="s">
        <v>324</v>
      </c>
      <c r="G242" s="206" t="s">
        <v>307</v>
      </c>
      <c r="H242" s="207">
        <v>4</v>
      </c>
      <c r="I242" s="208"/>
      <c r="J242" s="209">
        <f>ROUND(I242*H242,2)</f>
        <v>0</v>
      </c>
      <c r="K242" s="205" t="s">
        <v>135</v>
      </c>
      <c r="L242" s="47"/>
      <c r="M242" s="210" t="s">
        <v>19</v>
      </c>
      <c r="N242" s="211" t="s">
        <v>42</v>
      </c>
      <c r="O242" s="87"/>
      <c r="P242" s="212">
        <f>O242*H242</f>
        <v>0</v>
      </c>
      <c r="Q242" s="212">
        <v>0.016969999999999999</v>
      </c>
      <c r="R242" s="212">
        <f>Q242*H242</f>
        <v>0.067879999999999996</v>
      </c>
      <c r="S242" s="212">
        <v>0</v>
      </c>
      <c r="T242" s="213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4" t="s">
        <v>191</v>
      </c>
      <c r="AT242" s="214" t="s">
        <v>131</v>
      </c>
      <c r="AU242" s="214" t="s">
        <v>81</v>
      </c>
      <c r="AY242" s="20" t="s">
        <v>128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0" t="s">
        <v>79</v>
      </c>
      <c r="BK242" s="215">
        <f>ROUND(I242*H242,2)</f>
        <v>0</v>
      </c>
      <c r="BL242" s="20" t="s">
        <v>191</v>
      </c>
      <c r="BM242" s="214" t="s">
        <v>325</v>
      </c>
    </row>
    <row r="243" s="2" customFormat="1">
      <c r="A243" s="41"/>
      <c r="B243" s="42"/>
      <c r="C243" s="43"/>
      <c r="D243" s="216" t="s">
        <v>137</v>
      </c>
      <c r="E243" s="43"/>
      <c r="F243" s="217" t="s">
        <v>326</v>
      </c>
      <c r="G243" s="43"/>
      <c r="H243" s="43"/>
      <c r="I243" s="218"/>
      <c r="J243" s="43"/>
      <c r="K243" s="43"/>
      <c r="L243" s="47"/>
      <c r="M243" s="219"/>
      <c r="N243" s="220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137</v>
      </c>
      <c r="AU243" s="20" t="s">
        <v>81</v>
      </c>
    </row>
    <row r="244" s="2" customFormat="1">
      <c r="A244" s="41"/>
      <c r="B244" s="42"/>
      <c r="C244" s="43"/>
      <c r="D244" s="221" t="s">
        <v>139</v>
      </c>
      <c r="E244" s="43"/>
      <c r="F244" s="222" t="s">
        <v>327</v>
      </c>
      <c r="G244" s="43"/>
      <c r="H244" s="43"/>
      <c r="I244" s="218"/>
      <c r="J244" s="43"/>
      <c r="K244" s="43"/>
      <c r="L244" s="47"/>
      <c r="M244" s="219"/>
      <c r="N244" s="220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139</v>
      </c>
      <c r="AU244" s="20" t="s">
        <v>81</v>
      </c>
    </row>
    <row r="245" s="13" customFormat="1">
      <c r="A245" s="13"/>
      <c r="B245" s="223"/>
      <c r="C245" s="224"/>
      <c r="D245" s="216" t="s">
        <v>141</v>
      </c>
      <c r="E245" s="225" t="s">
        <v>19</v>
      </c>
      <c r="F245" s="226" t="s">
        <v>328</v>
      </c>
      <c r="G245" s="224"/>
      <c r="H245" s="227">
        <v>1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141</v>
      </c>
      <c r="AU245" s="233" t="s">
        <v>81</v>
      </c>
      <c r="AV245" s="13" t="s">
        <v>81</v>
      </c>
      <c r="AW245" s="13" t="s">
        <v>33</v>
      </c>
      <c r="AX245" s="13" t="s">
        <v>71</v>
      </c>
      <c r="AY245" s="233" t="s">
        <v>128</v>
      </c>
    </row>
    <row r="246" s="13" customFormat="1">
      <c r="A246" s="13"/>
      <c r="B246" s="223"/>
      <c r="C246" s="224"/>
      <c r="D246" s="216" t="s">
        <v>141</v>
      </c>
      <c r="E246" s="225" t="s">
        <v>19</v>
      </c>
      <c r="F246" s="226" t="s">
        <v>329</v>
      </c>
      <c r="G246" s="224"/>
      <c r="H246" s="227">
        <v>3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141</v>
      </c>
      <c r="AU246" s="233" t="s">
        <v>81</v>
      </c>
      <c r="AV246" s="13" t="s">
        <v>81</v>
      </c>
      <c r="AW246" s="13" t="s">
        <v>33</v>
      </c>
      <c r="AX246" s="13" t="s">
        <v>71</v>
      </c>
      <c r="AY246" s="233" t="s">
        <v>128</v>
      </c>
    </row>
    <row r="247" s="14" customFormat="1">
      <c r="A247" s="14"/>
      <c r="B247" s="234"/>
      <c r="C247" s="235"/>
      <c r="D247" s="216" t="s">
        <v>141</v>
      </c>
      <c r="E247" s="236" t="s">
        <v>19</v>
      </c>
      <c r="F247" s="237" t="s">
        <v>143</v>
      </c>
      <c r="G247" s="235"/>
      <c r="H247" s="238">
        <v>4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141</v>
      </c>
      <c r="AU247" s="244" t="s">
        <v>81</v>
      </c>
      <c r="AV247" s="14" t="s">
        <v>136</v>
      </c>
      <c r="AW247" s="14" t="s">
        <v>33</v>
      </c>
      <c r="AX247" s="14" t="s">
        <v>79</v>
      </c>
      <c r="AY247" s="244" t="s">
        <v>128</v>
      </c>
    </row>
    <row r="248" s="2" customFormat="1" ht="24.15" customHeight="1">
      <c r="A248" s="41"/>
      <c r="B248" s="42"/>
      <c r="C248" s="203" t="s">
        <v>240</v>
      </c>
      <c r="D248" s="203" t="s">
        <v>131</v>
      </c>
      <c r="E248" s="204" t="s">
        <v>330</v>
      </c>
      <c r="F248" s="205" t="s">
        <v>331</v>
      </c>
      <c r="G248" s="206" t="s">
        <v>307</v>
      </c>
      <c r="H248" s="207">
        <v>2</v>
      </c>
      <c r="I248" s="208"/>
      <c r="J248" s="209">
        <f>ROUND(I248*H248,2)</f>
        <v>0</v>
      </c>
      <c r="K248" s="205" t="s">
        <v>135</v>
      </c>
      <c r="L248" s="47"/>
      <c r="M248" s="210" t="s">
        <v>19</v>
      </c>
      <c r="N248" s="211" t="s">
        <v>42</v>
      </c>
      <c r="O248" s="87"/>
      <c r="P248" s="212">
        <f>O248*H248</f>
        <v>0</v>
      </c>
      <c r="Q248" s="212">
        <v>0.0025799999999999998</v>
      </c>
      <c r="R248" s="212">
        <f>Q248*H248</f>
        <v>0.0051599999999999997</v>
      </c>
      <c r="S248" s="212">
        <v>0</v>
      </c>
      <c r="T248" s="213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4" t="s">
        <v>191</v>
      </c>
      <c r="AT248" s="214" t="s">
        <v>131</v>
      </c>
      <c r="AU248" s="214" t="s">
        <v>81</v>
      </c>
      <c r="AY248" s="20" t="s">
        <v>128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0" t="s">
        <v>79</v>
      </c>
      <c r="BK248" s="215">
        <f>ROUND(I248*H248,2)</f>
        <v>0</v>
      </c>
      <c r="BL248" s="20" t="s">
        <v>191</v>
      </c>
      <c r="BM248" s="214" t="s">
        <v>332</v>
      </c>
    </row>
    <row r="249" s="2" customFormat="1">
      <c r="A249" s="41"/>
      <c r="B249" s="42"/>
      <c r="C249" s="43"/>
      <c r="D249" s="216" t="s">
        <v>137</v>
      </c>
      <c r="E249" s="43"/>
      <c r="F249" s="217" t="s">
        <v>333</v>
      </c>
      <c r="G249" s="43"/>
      <c r="H249" s="43"/>
      <c r="I249" s="218"/>
      <c r="J249" s="43"/>
      <c r="K249" s="43"/>
      <c r="L249" s="47"/>
      <c r="M249" s="219"/>
      <c r="N249" s="220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137</v>
      </c>
      <c r="AU249" s="20" t="s">
        <v>81</v>
      </c>
    </row>
    <row r="250" s="2" customFormat="1">
      <c r="A250" s="41"/>
      <c r="B250" s="42"/>
      <c r="C250" s="43"/>
      <c r="D250" s="221" t="s">
        <v>139</v>
      </c>
      <c r="E250" s="43"/>
      <c r="F250" s="222" t="s">
        <v>334</v>
      </c>
      <c r="G250" s="43"/>
      <c r="H250" s="43"/>
      <c r="I250" s="218"/>
      <c r="J250" s="43"/>
      <c r="K250" s="43"/>
      <c r="L250" s="47"/>
      <c r="M250" s="219"/>
      <c r="N250" s="220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139</v>
      </c>
      <c r="AU250" s="20" t="s">
        <v>81</v>
      </c>
    </row>
    <row r="251" s="13" customFormat="1">
      <c r="A251" s="13"/>
      <c r="B251" s="223"/>
      <c r="C251" s="224"/>
      <c r="D251" s="216" t="s">
        <v>141</v>
      </c>
      <c r="E251" s="225" t="s">
        <v>19</v>
      </c>
      <c r="F251" s="226" t="s">
        <v>335</v>
      </c>
      <c r="G251" s="224"/>
      <c r="H251" s="227">
        <v>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141</v>
      </c>
      <c r="AU251" s="233" t="s">
        <v>81</v>
      </c>
      <c r="AV251" s="13" t="s">
        <v>81</v>
      </c>
      <c r="AW251" s="13" t="s">
        <v>33</v>
      </c>
      <c r="AX251" s="13" t="s">
        <v>71</v>
      </c>
      <c r="AY251" s="233" t="s">
        <v>128</v>
      </c>
    </row>
    <row r="252" s="14" customFormat="1">
      <c r="A252" s="14"/>
      <c r="B252" s="234"/>
      <c r="C252" s="235"/>
      <c r="D252" s="216" t="s">
        <v>141</v>
      </c>
      <c r="E252" s="236" t="s">
        <v>19</v>
      </c>
      <c r="F252" s="237" t="s">
        <v>143</v>
      </c>
      <c r="G252" s="235"/>
      <c r="H252" s="238">
        <v>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141</v>
      </c>
      <c r="AU252" s="244" t="s">
        <v>81</v>
      </c>
      <c r="AV252" s="14" t="s">
        <v>136</v>
      </c>
      <c r="AW252" s="14" t="s">
        <v>33</v>
      </c>
      <c r="AX252" s="14" t="s">
        <v>79</v>
      </c>
      <c r="AY252" s="244" t="s">
        <v>128</v>
      </c>
    </row>
    <row r="253" s="2" customFormat="1" ht="24.15" customHeight="1">
      <c r="A253" s="41"/>
      <c r="B253" s="42"/>
      <c r="C253" s="203" t="s">
        <v>336</v>
      </c>
      <c r="D253" s="203" t="s">
        <v>131</v>
      </c>
      <c r="E253" s="204" t="s">
        <v>337</v>
      </c>
      <c r="F253" s="205" t="s">
        <v>338</v>
      </c>
      <c r="G253" s="206" t="s">
        <v>307</v>
      </c>
      <c r="H253" s="207">
        <v>2</v>
      </c>
      <c r="I253" s="208"/>
      <c r="J253" s="209">
        <f>ROUND(I253*H253,2)</f>
        <v>0</v>
      </c>
      <c r="K253" s="205" t="s">
        <v>135</v>
      </c>
      <c r="L253" s="47"/>
      <c r="M253" s="210" t="s">
        <v>19</v>
      </c>
      <c r="N253" s="211" t="s">
        <v>42</v>
      </c>
      <c r="O253" s="87"/>
      <c r="P253" s="212">
        <f>O253*H253</f>
        <v>0</v>
      </c>
      <c r="Q253" s="212">
        <v>0.018079999999999999</v>
      </c>
      <c r="R253" s="212">
        <f>Q253*H253</f>
        <v>0.036159999999999998</v>
      </c>
      <c r="S253" s="212">
        <v>0</v>
      </c>
      <c r="T253" s="213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4" t="s">
        <v>191</v>
      </c>
      <c r="AT253" s="214" t="s">
        <v>131</v>
      </c>
      <c r="AU253" s="214" t="s">
        <v>81</v>
      </c>
      <c r="AY253" s="20" t="s">
        <v>128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0" t="s">
        <v>79</v>
      </c>
      <c r="BK253" s="215">
        <f>ROUND(I253*H253,2)</f>
        <v>0</v>
      </c>
      <c r="BL253" s="20" t="s">
        <v>191</v>
      </c>
      <c r="BM253" s="214" t="s">
        <v>339</v>
      </c>
    </row>
    <row r="254" s="2" customFormat="1">
      <c r="A254" s="41"/>
      <c r="B254" s="42"/>
      <c r="C254" s="43"/>
      <c r="D254" s="216" t="s">
        <v>137</v>
      </c>
      <c r="E254" s="43"/>
      <c r="F254" s="217" t="s">
        <v>340</v>
      </c>
      <c r="G254" s="43"/>
      <c r="H254" s="43"/>
      <c r="I254" s="218"/>
      <c r="J254" s="43"/>
      <c r="K254" s="43"/>
      <c r="L254" s="47"/>
      <c r="M254" s="219"/>
      <c r="N254" s="220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137</v>
      </c>
      <c r="AU254" s="20" t="s">
        <v>81</v>
      </c>
    </row>
    <row r="255" s="2" customFormat="1">
      <c r="A255" s="41"/>
      <c r="B255" s="42"/>
      <c r="C255" s="43"/>
      <c r="D255" s="221" t="s">
        <v>139</v>
      </c>
      <c r="E255" s="43"/>
      <c r="F255" s="222" t="s">
        <v>341</v>
      </c>
      <c r="G255" s="43"/>
      <c r="H255" s="43"/>
      <c r="I255" s="218"/>
      <c r="J255" s="43"/>
      <c r="K255" s="43"/>
      <c r="L255" s="47"/>
      <c r="M255" s="219"/>
      <c r="N255" s="220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139</v>
      </c>
      <c r="AU255" s="20" t="s">
        <v>81</v>
      </c>
    </row>
    <row r="256" s="2" customFormat="1" ht="16.5" customHeight="1">
      <c r="A256" s="41"/>
      <c r="B256" s="42"/>
      <c r="C256" s="203" t="s">
        <v>247</v>
      </c>
      <c r="D256" s="203" t="s">
        <v>131</v>
      </c>
      <c r="E256" s="204" t="s">
        <v>342</v>
      </c>
      <c r="F256" s="205" t="s">
        <v>343</v>
      </c>
      <c r="G256" s="206" t="s">
        <v>307</v>
      </c>
      <c r="H256" s="207">
        <v>2</v>
      </c>
      <c r="I256" s="208"/>
      <c r="J256" s="209">
        <f>ROUND(I256*H256,2)</f>
        <v>0</v>
      </c>
      <c r="K256" s="205" t="s">
        <v>135</v>
      </c>
      <c r="L256" s="47"/>
      <c r="M256" s="210" t="s">
        <v>19</v>
      </c>
      <c r="N256" s="211" t="s">
        <v>42</v>
      </c>
      <c r="O256" s="87"/>
      <c r="P256" s="212">
        <f>O256*H256</f>
        <v>0</v>
      </c>
      <c r="Q256" s="212">
        <v>0</v>
      </c>
      <c r="R256" s="212">
        <f>Q256*H256</f>
        <v>0</v>
      </c>
      <c r="S256" s="212">
        <v>0.03968</v>
      </c>
      <c r="T256" s="213">
        <f>S256*H256</f>
        <v>0.07936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4" t="s">
        <v>191</v>
      </c>
      <c r="AT256" s="214" t="s">
        <v>131</v>
      </c>
      <c r="AU256" s="214" t="s">
        <v>81</v>
      </c>
      <c r="AY256" s="20" t="s">
        <v>128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0" t="s">
        <v>79</v>
      </c>
      <c r="BK256" s="215">
        <f>ROUND(I256*H256,2)</f>
        <v>0</v>
      </c>
      <c r="BL256" s="20" t="s">
        <v>191</v>
      </c>
      <c r="BM256" s="214" t="s">
        <v>344</v>
      </c>
    </row>
    <row r="257" s="2" customFormat="1">
      <c r="A257" s="41"/>
      <c r="B257" s="42"/>
      <c r="C257" s="43"/>
      <c r="D257" s="216" t="s">
        <v>137</v>
      </c>
      <c r="E257" s="43"/>
      <c r="F257" s="217" t="s">
        <v>343</v>
      </c>
      <c r="G257" s="43"/>
      <c r="H257" s="43"/>
      <c r="I257" s="218"/>
      <c r="J257" s="43"/>
      <c r="K257" s="43"/>
      <c r="L257" s="47"/>
      <c r="M257" s="219"/>
      <c r="N257" s="220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137</v>
      </c>
      <c r="AU257" s="20" t="s">
        <v>81</v>
      </c>
    </row>
    <row r="258" s="2" customFormat="1">
      <c r="A258" s="41"/>
      <c r="B258" s="42"/>
      <c r="C258" s="43"/>
      <c r="D258" s="221" t="s">
        <v>139</v>
      </c>
      <c r="E258" s="43"/>
      <c r="F258" s="222" t="s">
        <v>345</v>
      </c>
      <c r="G258" s="43"/>
      <c r="H258" s="43"/>
      <c r="I258" s="218"/>
      <c r="J258" s="43"/>
      <c r="K258" s="43"/>
      <c r="L258" s="47"/>
      <c r="M258" s="219"/>
      <c r="N258" s="220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139</v>
      </c>
      <c r="AU258" s="20" t="s">
        <v>81</v>
      </c>
    </row>
    <row r="259" s="2" customFormat="1" ht="16.5" customHeight="1">
      <c r="A259" s="41"/>
      <c r="B259" s="42"/>
      <c r="C259" s="203" t="s">
        <v>346</v>
      </c>
      <c r="D259" s="203" t="s">
        <v>131</v>
      </c>
      <c r="E259" s="204" t="s">
        <v>347</v>
      </c>
      <c r="F259" s="205" t="s">
        <v>348</v>
      </c>
      <c r="G259" s="206" t="s">
        <v>307</v>
      </c>
      <c r="H259" s="207">
        <v>3</v>
      </c>
      <c r="I259" s="208"/>
      <c r="J259" s="209">
        <f>ROUND(I259*H259,2)</f>
        <v>0</v>
      </c>
      <c r="K259" s="205" t="s">
        <v>135</v>
      </c>
      <c r="L259" s="47"/>
      <c r="M259" s="210" t="s">
        <v>19</v>
      </c>
      <c r="N259" s="211" t="s">
        <v>42</v>
      </c>
      <c r="O259" s="87"/>
      <c r="P259" s="212">
        <f>O259*H259</f>
        <v>0</v>
      </c>
      <c r="Q259" s="212">
        <v>0</v>
      </c>
      <c r="R259" s="212">
        <f>Q259*H259</f>
        <v>0</v>
      </c>
      <c r="S259" s="212">
        <v>0.019460000000000002</v>
      </c>
      <c r="T259" s="213">
        <f>S259*H259</f>
        <v>0.058380000000000001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4" t="s">
        <v>191</v>
      </c>
      <c r="AT259" s="214" t="s">
        <v>131</v>
      </c>
      <c r="AU259" s="214" t="s">
        <v>81</v>
      </c>
      <c r="AY259" s="20" t="s">
        <v>128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0" t="s">
        <v>79</v>
      </c>
      <c r="BK259" s="215">
        <f>ROUND(I259*H259,2)</f>
        <v>0</v>
      </c>
      <c r="BL259" s="20" t="s">
        <v>191</v>
      </c>
      <c r="BM259" s="214" t="s">
        <v>349</v>
      </c>
    </row>
    <row r="260" s="2" customFormat="1">
      <c r="A260" s="41"/>
      <c r="B260" s="42"/>
      <c r="C260" s="43"/>
      <c r="D260" s="216" t="s">
        <v>137</v>
      </c>
      <c r="E260" s="43"/>
      <c r="F260" s="217" t="s">
        <v>350</v>
      </c>
      <c r="G260" s="43"/>
      <c r="H260" s="43"/>
      <c r="I260" s="218"/>
      <c r="J260" s="43"/>
      <c r="K260" s="43"/>
      <c r="L260" s="47"/>
      <c r="M260" s="219"/>
      <c r="N260" s="220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137</v>
      </c>
      <c r="AU260" s="20" t="s">
        <v>81</v>
      </c>
    </row>
    <row r="261" s="2" customFormat="1">
      <c r="A261" s="41"/>
      <c r="B261" s="42"/>
      <c r="C261" s="43"/>
      <c r="D261" s="221" t="s">
        <v>139</v>
      </c>
      <c r="E261" s="43"/>
      <c r="F261" s="222" t="s">
        <v>351</v>
      </c>
      <c r="G261" s="43"/>
      <c r="H261" s="43"/>
      <c r="I261" s="218"/>
      <c r="J261" s="43"/>
      <c r="K261" s="43"/>
      <c r="L261" s="47"/>
      <c r="M261" s="219"/>
      <c r="N261" s="220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139</v>
      </c>
      <c r="AU261" s="20" t="s">
        <v>81</v>
      </c>
    </row>
    <row r="262" s="2" customFormat="1" ht="24.15" customHeight="1">
      <c r="A262" s="41"/>
      <c r="B262" s="42"/>
      <c r="C262" s="203" t="s">
        <v>251</v>
      </c>
      <c r="D262" s="203" t="s">
        <v>131</v>
      </c>
      <c r="E262" s="204" t="s">
        <v>352</v>
      </c>
      <c r="F262" s="205" t="s">
        <v>353</v>
      </c>
      <c r="G262" s="206" t="s">
        <v>307</v>
      </c>
      <c r="H262" s="207">
        <v>2</v>
      </c>
      <c r="I262" s="208"/>
      <c r="J262" s="209">
        <f>ROUND(I262*H262,2)</f>
        <v>0</v>
      </c>
      <c r="K262" s="205" t="s">
        <v>135</v>
      </c>
      <c r="L262" s="47"/>
      <c r="M262" s="210" t="s">
        <v>19</v>
      </c>
      <c r="N262" s="211" t="s">
        <v>42</v>
      </c>
      <c r="O262" s="87"/>
      <c r="P262" s="212">
        <f>O262*H262</f>
        <v>0</v>
      </c>
      <c r="Q262" s="212">
        <v>0.016070000000000001</v>
      </c>
      <c r="R262" s="212">
        <f>Q262*H262</f>
        <v>0.032140000000000002</v>
      </c>
      <c r="S262" s="212">
        <v>0</v>
      </c>
      <c r="T262" s="213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4" t="s">
        <v>191</v>
      </c>
      <c r="AT262" s="214" t="s">
        <v>131</v>
      </c>
      <c r="AU262" s="214" t="s">
        <v>81</v>
      </c>
      <c r="AY262" s="20" t="s">
        <v>128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0" t="s">
        <v>79</v>
      </c>
      <c r="BK262" s="215">
        <f>ROUND(I262*H262,2)</f>
        <v>0</v>
      </c>
      <c r="BL262" s="20" t="s">
        <v>191</v>
      </c>
      <c r="BM262" s="214" t="s">
        <v>354</v>
      </c>
    </row>
    <row r="263" s="2" customFormat="1">
      <c r="A263" s="41"/>
      <c r="B263" s="42"/>
      <c r="C263" s="43"/>
      <c r="D263" s="216" t="s">
        <v>137</v>
      </c>
      <c r="E263" s="43"/>
      <c r="F263" s="217" t="s">
        <v>355</v>
      </c>
      <c r="G263" s="43"/>
      <c r="H263" s="43"/>
      <c r="I263" s="218"/>
      <c r="J263" s="43"/>
      <c r="K263" s="43"/>
      <c r="L263" s="47"/>
      <c r="M263" s="219"/>
      <c r="N263" s="220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137</v>
      </c>
      <c r="AU263" s="20" t="s">
        <v>81</v>
      </c>
    </row>
    <row r="264" s="2" customFormat="1">
      <c r="A264" s="41"/>
      <c r="B264" s="42"/>
      <c r="C264" s="43"/>
      <c r="D264" s="221" t="s">
        <v>139</v>
      </c>
      <c r="E264" s="43"/>
      <c r="F264" s="222" t="s">
        <v>356</v>
      </c>
      <c r="G264" s="43"/>
      <c r="H264" s="43"/>
      <c r="I264" s="218"/>
      <c r="J264" s="43"/>
      <c r="K264" s="43"/>
      <c r="L264" s="47"/>
      <c r="M264" s="219"/>
      <c r="N264" s="220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139</v>
      </c>
      <c r="AU264" s="20" t="s">
        <v>81</v>
      </c>
    </row>
    <row r="265" s="13" customFormat="1">
      <c r="A265" s="13"/>
      <c r="B265" s="223"/>
      <c r="C265" s="224"/>
      <c r="D265" s="216" t="s">
        <v>141</v>
      </c>
      <c r="E265" s="225" t="s">
        <v>19</v>
      </c>
      <c r="F265" s="226" t="s">
        <v>357</v>
      </c>
      <c r="G265" s="224"/>
      <c r="H265" s="227">
        <v>2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141</v>
      </c>
      <c r="AU265" s="233" t="s">
        <v>81</v>
      </c>
      <c r="AV265" s="13" t="s">
        <v>81</v>
      </c>
      <c r="AW265" s="13" t="s">
        <v>33</v>
      </c>
      <c r="AX265" s="13" t="s">
        <v>71</v>
      </c>
      <c r="AY265" s="233" t="s">
        <v>128</v>
      </c>
    </row>
    <row r="266" s="14" customFormat="1">
      <c r="A266" s="14"/>
      <c r="B266" s="234"/>
      <c r="C266" s="235"/>
      <c r="D266" s="216" t="s">
        <v>141</v>
      </c>
      <c r="E266" s="236" t="s">
        <v>19</v>
      </c>
      <c r="F266" s="237" t="s">
        <v>143</v>
      </c>
      <c r="G266" s="235"/>
      <c r="H266" s="238">
        <v>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141</v>
      </c>
      <c r="AU266" s="244" t="s">
        <v>81</v>
      </c>
      <c r="AV266" s="14" t="s">
        <v>136</v>
      </c>
      <c r="AW266" s="14" t="s">
        <v>33</v>
      </c>
      <c r="AX266" s="14" t="s">
        <v>79</v>
      </c>
      <c r="AY266" s="244" t="s">
        <v>128</v>
      </c>
    </row>
    <row r="267" s="2" customFormat="1" ht="24.15" customHeight="1">
      <c r="A267" s="41"/>
      <c r="B267" s="42"/>
      <c r="C267" s="203" t="s">
        <v>358</v>
      </c>
      <c r="D267" s="203" t="s">
        <v>131</v>
      </c>
      <c r="E267" s="204" t="s">
        <v>359</v>
      </c>
      <c r="F267" s="205" t="s">
        <v>360</v>
      </c>
      <c r="G267" s="206" t="s">
        <v>307</v>
      </c>
      <c r="H267" s="207">
        <v>1</v>
      </c>
      <c r="I267" s="208"/>
      <c r="J267" s="209">
        <f>ROUND(I267*H267,2)</f>
        <v>0</v>
      </c>
      <c r="K267" s="205" t="s">
        <v>135</v>
      </c>
      <c r="L267" s="47"/>
      <c r="M267" s="210" t="s">
        <v>19</v>
      </c>
      <c r="N267" s="211" t="s">
        <v>42</v>
      </c>
      <c r="O267" s="87"/>
      <c r="P267" s="212">
        <f>O267*H267</f>
        <v>0</v>
      </c>
      <c r="Q267" s="212">
        <v>0.019210000000000001</v>
      </c>
      <c r="R267" s="212">
        <f>Q267*H267</f>
        <v>0.019210000000000001</v>
      </c>
      <c r="S267" s="212">
        <v>0</v>
      </c>
      <c r="T267" s="213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4" t="s">
        <v>191</v>
      </c>
      <c r="AT267" s="214" t="s">
        <v>131</v>
      </c>
      <c r="AU267" s="214" t="s">
        <v>81</v>
      </c>
      <c r="AY267" s="20" t="s">
        <v>128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0" t="s">
        <v>79</v>
      </c>
      <c r="BK267" s="215">
        <f>ROUND(I267*H267,2)</f>
        <v>0</v>
      </c>
      <c r="BL267" s="20" t="s">
        <v>191</v>
      </c>
      <c r="BM267" s="214" t="s">
        <v>361</v>
      </c>
    </row>
    <row r="268" s="2" customFormat="1">
      <c r="A268" s="41"/>
      <c r="B268" s="42"/>
      <c r="C268" s="43"/>
      <c r="D268" s="216" t="s">
        <v>137</v>
      </c>
      <c r="E268" s="43"/>
      <c r="F268" s="217" t="s">
        <v>362</v>
      </c>
      <c r="G268" s="43"/>
      <c r="H268" s="43"/>
      <c r="I268" s="218"/>
      <c r="J268" s="43"/>
      <c r="K268" s="43"/>
      <c r="L268" s="47"/>
      <c r="M268" s="219"/>
      <c r="N268" s="220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137</v>
      </c>
      <c r="AU268" s="20" t="s">
        <v>81</v>
      </c>
    </row>
    <row r="269" s="2" customFormat="1">
      <c r="A269" s="41"/>
      <c r="B269" s="42"/>
      <c r="C269" s="43"/>
      <c r="D269" s="221" t="s">
        <v>139</v>
      </c>
      <c r="E269" s="43"/>
      <c r="F269" s="222" t="s">
        <v>363</v>
      </c>
      <c r="G269" s="43"/>
      <c r="H269" s="43"/>
      <c r="I269" s="218"/>
      <c r="J269" s="43"/>
      <c r="K269" s="43"/>
      <c r="L269" s="47"/>
      <c r="M269" s="219"/>
      <c r="N269" s="220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139</v>
      </c>
      <c r="AU269" s="20" t="s">
        <v>81</v>
      </c>
    </row>
    <row r="270" s="13" customFormat="1">
      <c r="A270" s="13"/>
      <c r="B270" s="223"/>
      <c r="C270" s="224"/>
      <c r="D270" s="216" t="s">
        <v>141</v>
      </c>
      <c r="E270" s="225" t="s">
        <v>19</v>
      </c>
      <c r="F270" s="226" t="s">
        <v>364</v>
      </c>
      <c r="G270" s="224"/>
      <c r="H270" s="227">
        <v>1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141</v>
      </c>
      <c r="AU270" s="233" t="s">
        <v>81</v>
      </c>
      <c r="AV270" s="13" t="s">
        <v>81</v>
      </c>
      <c r="AW270" s="13" t="s">
        <v>33</v>
      </c>
      <c r="AX270" s="13" t="s">
        <v>71</v>
      </c>
      <c r="AY270" s="233" t="s">
        <v>128</v>
      </c>
    </row>
    <row r="271" s="14" customFormat="1">
      <c r="A271" s="14"/>
      <c r="B271" s="234"/>
      <c r="C271" s="235"/>
      <c r="D271" s="216" t="s">
        <v>141</v>
      </c>
      <c r="E271" s="236" t="s">
        <v>19</v>
      </c>
      <c r="F271" s="237" t="s">
        <v>143</v>
      </c>
      <c r="G271" s="235"/>
      <c r="H271" s="238">
        <v>1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141</v>
      </c>
      <c r="AU271" s="244" t="s">
        <v>81</v>
      </c>
      <c r="AV271" s="14" t="s">
        <v>136</v>
      </c>
      <c r="AW271" s="14" t="s">
        <v>33</v>
      </c>
      <c r="AX271" s="14" t="s">
        <v>79</v>
      </c>
      <c r="AY271" s="244" t="s">
        <v>128</v>
      </c>
    </row>
    <row r="272" s="2" customFormat="1" ht="16.5" customHeight="1">
      <c r="A272" s="41"/>
      <c r="B272" s="42"/>
      <c r="C272" s="203" t="s">
        <v>257</v>
      </c>
      <c r="D272" s="203" t="s">
        <v>131</v>
      </c>
      <c r="E272" s="204" t="s">
        <v>365</v>
      </c>
      <c r="F272" s="205" t="s">
        <v>366</v>
      </c>
      <c r="G272" s="206" t="s">
        <v>307</v>
      </c>
      <c r="H272" s="207">
        <v>3</v>
      </c>
      <c r="I272" s="208"/>
      <c r="J272" s="209">
        <f>ROUND(I272*H272,2)</f>
        <v>0</v>
      </c>
      <c r="K272" s="205" t="s">
        <v>135</v>
      </c>
      <c r="L272" s="47"/>
      <c r="M272" s="210" t="s">
        <v>19</v>
      </c>
      <c r="N272" s="211" t="s">
        <v>42</v>
      </c>
      <c r="O272" s="87"/>
      <c r="P272" s="212">
        <f>O272*H272</f>
        <v>0</v>
      </c>
      <c r="Q272" s="212">
        <v>0</v>
      </c>
      <c r="R272" s="212">
        <f>Q272*H272</f>
        <v>0</v>
      </c>
      <c r="S272" s="212">
        <v>0.00085999999999999998</v>
      </c>
      <c r="T272" s="213">
        <f>S272*H272</f>
        <v>0.0025799999999999998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4" t="s">
        <v>191</v>
      </c>
      <c r="AT272" s="214" t="s">
        <v>131</v>
      </c>
      <c r="AU272" s="214" t="s">
        <v>81</v>
      </c>
      <c r="AY272" s="20" t="s">
        <v>128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0" t="s">
        <v>79</v>
      </c>
      <c r="BK272" s="215">
        <f>ROUND(I272*H272,2)</f>
        <v>0</v>
      </c>
      <c r="BL272" s="20" t="s">
        <v>191</v>
      </c>
      <c r="BM272" s="214" t="s">
        <v>367</v>
      </c>
    </row>
    <row r="273" s="2" customFormat="1">
      <c r="A273" s="41"/>
      <c r="B273" s="42"/>
      <c r="C273" s="43"/>
      <c r="D273" s="216" t="s">
        <v>137</v>
      </c>
      <c r="E273" s="43"/>
      <c r="F273" s="217" t="s">
        <v>368</v>
      </c>
      <c r="G273" s="43"/>
      <c r="H273" s="43"/>
      <c r="I273" s="218"/>
      <c r="J273" s="43"/>
      <c r="K273" s="43"/>
      <c r="L273" s="47"/>
      <c r="M273" s="219"/>
      <c r="N273" s="220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137</v>
      </c>
      <c r="AU273" s="20" t="s">
        <v>81</v>
      </c>
    </row>
    <row r="274" s="2" customFormat="1">
      <c r="A274" s="41"/>
      <c r="B274" s="42"/>
      <c r="C274" s="43"/>
      <c r="D274" s="221" t="s">
        <v>139</v>
      </c>
      <c r="E274" s="43"/>
      <c r="F274" s="222" t="s">
        <v>369</v>
      </c>
      <c r="G274" s="43"/>
      <c r="H274" s="43"/>
      <c r="I274" s="218"/>
      <c r="J274" s="43"/>
      <c r="K274" s="43"/>
      <c r="L274" s="47"/>
      <c r="M274" s="219"/>
      <c r="N274" s="220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139</v>
      </c>
      <c r="AU274" s="20" t="s">
        <v>81</v>
      </c>
    </row>
    <row r="275" s="2" customFormat="1" ht="24.15" customHeight="1">
      <c r="A275" s="41"/>
      <c r="B275" s="42"/>
      <c r="C275" s="203" t="s">
        <v>370</v>
      </c>
      <c r="D275" s="203" t="s">
        <v>131</v>
      </c>
      <c r="E275" s="204" t="s">
        <v>371</v>
      </c>
      <c r="F275" s="205" t="s">
        <v>372</v>
      </c>
      <c r="G275" s="206" t="s">
        <v>307</v>
      </c>
      <c r="H275" s="207">
        <v>1</v>
      </c>
      <c r="I275" s="208"/>
      <c r="J275" s="209">
        <f>ROUND(I275*H275,2)</f>
        <v>0</v>
      </c>
      <c r="K275" s="205" t="s">
        <v>135</v>
      </c>
      <c r="L275" s="47"/>
      <c r="M275" s="210" t="s">
        <v>19</v>
      </c>
      <c r="N275" s="211" t="s">
        <v>42</v>
      </c>
      <c r="O275" s="87"/>
      <c r="P275" s="212">
        <f>O275*H275</f>
        <v>0</v>
      </c>
      <c r="Q275" s="212">
        <v>0.0018</v>
      </c>
      <c r="R275" s="212">
        <f>Q275*H275</f>
        <v>0.0018</v>
      </c>
      <c r="S275" s="212">
        <v>0</v>
      </c>
      <c r="T275" s="213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4" t="s">
        <v>191</v>
      </c>
      <c r="AT275" s="214" t="s">
        <v>131</v>
      </c>
      <c r="AU275" s="214" t="s">
        <v>81</v>
      </c>
      <c r="AY275" s="20" t="s">
        <v>128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0" t="s">
        <v>79</v>
      </c>
      <c r="BK275" s="215">
        <f>ROUND(I275*H275,2)</f>
        <v>0</v>
      </c>
      <c r="BL275" s="20" t="s">
        <v>191</v>
      </c>
      <c r="BM275" s="214" t="s">
        <v>373</v>
      </c>
    </row>
    <row r="276" s="2" customFormat="1">
      <c r="A276" s="41"/>
      <c r="B276" s="42"/>
      <c r="C276" s="43"/>
      <c r="D276" s="216" t="s">
        <v>137</v>
      </c>
      <c r="E276" s="43"/>
      <c r="F276" s="217" t="s">
        <v>374</v>
      </c>
      <c r="G276" s="43"/>
      <c r="H276" s="43"/>
      <c r="I276" s="218"/>
      <c r="J276" s="43"/>
      <c r="K276" s="43"/>
      <c r="L276" s="47"/>
      <c r="M276" s="219"/>
      <c r="N276" s="220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137</v>
      </c>
      <c r="AU276" s="20" t="s">
        <v>81</v>
      </c>
    </row>
    <row r="277" s="2" customFormat="1">
      <c r="A277" s="41"/>
      <c r="B277" s="42"/>
      <c r="C277" s="43"/>
      <c r="D277" s="221" t="s">
        <v>139</v>
      </c>
      <c r="E277" s="43"/>
      <c r="F277" s="222" t="s">
        <v>375</v>
      </c>
      <c r="G277" s="43"/>
      <c r="H277" s="43"/>
      <c r="I277" s="218"/>
      <c r="J277" s="43"/>
      <c r="K277" s="43"/>
      <c r="L277" s="47"/>
      <c r="M277" s="219"/>
      <c r="N277" s="220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139</v>
      </c>
      <c r="AU277" s="20" t="s">
        <v>81</v>
      </c>
    </row>
    <row r="278" s="2" customFormat="1" ht="16.5" customHeight="1">
      <c r="A278" s="41"/>
      <c r="B278" s="42"/>
      <c r="C278" s="203" t="s">
        <v>264</v>
      </c>
      <c r="D278" s="203" t="s">
        <v>131</v>
      </c>
      <c r="E278" s="204" t="s">
        <v>376</v>
      </c>
      <c r="F278" s="205" t="s">
        <v>377</v>
      </c>
      <c r="G278" s="206" t="s">
        <v>307</v>
      </c>
      <c r="H278" s="207">
        <v>2</v>
      </c>
      <c r="I278" s="208"/>
      <c r="J278" s="209">
        <f>ROUND(I278*H278,2)</f>
        <v>0</v>
      </c>
      <c r="K278" s="205" t="s">
        <v>135</v>
      </c>
      <c r="L278" s="47"/>
      <c r="M278" s="210" t="s">
        <v>19</v>
      </c>
      <c r="N278" s="211" t="s">
        <v>42</v>
      </c>
      <c r="O278" s="87"/>
      <c r="P278" s="212">
        <f>O278*H278</f>
        <v>0</v>
      </c>
      <c r="Q278" s="212">
        <v>0.0018400000000000001</v>
      </c>
      <c r="R278" s="212">
        <f>Q278*H278</f>
        <v>0.0036800000000000001</v>
      </c>
      <c r="S278" s="212">
        <v>0</v>
      </c>
      <c r="T278" s="213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4" t="s">
        <v>191</v>
      </c>
      <c r="AT278" s="214" t="s">
        <v>131</v>
      </c>
      <c r="AU278" s="214" t="s">
        <v>81</v>
      </c>
      <c r="AY278" s="20" t="s">
        <v>128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20" t="s">
        <v>79</v>
      </c>
      <c r="BK278" s="215">
        <f>ROUND(I278*H278,2)</f>
        <v>0</v>
      </c>
      <c r="BL278" s="20" t="s">
        <v>191</v>
      </c>
      <c r="BM278" s="214" t="s">
        <v>378</v>
      </c>
    </row>
    <row r="279" s="2" customFormat="1">
      <c r="A279" s="41"/>
      <c r="B279" s="42"/>
      <c r="C279" s="43"/>
      <c r="D279" s="216" t="s">
        <v>137</v>
      </c>
      <c r="E279" s="43"/>
      <c r="F279" s="217" t="s">
        <v>379</v>
      </c>
      <c r="G279" s="43"/>
      <c r="H279" s="43"/>
      <c r="I279" s="218"/>
      <c r="J279" s="43"/>
      <c r="K279" s="43"/>
      <c r="L279" s="47"/>
      <c r="M279" s="219"/>
      <c r="N279" s="220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137</v>
      </c>
      <c r="AU279" s="20" t="s">
        <v>81</v>
      </c>
    </row>
    <row r="280" s="2" customFormat="1">
      <c r="A280" s="41"/>
      <c r="B280" s="42"/>
      <c r="C280" s="43"/>
      <c r="D280" s="221" t="s">
        <v>139</v>
      </c>
      <c r="E280" s="43"/>
      <c r="F280" s="222" t="s">
        <v>380</v>
      </c>
      <c r="G280" s="43"/>
      <c r="H280" s="43"/>
      <c r="I280" s="218"/>
      <c r="J280" s="43"/>
      <c r="K280" s="43"/>
      <c r="L280" s="47"/>
      <c r="M280" s="219"/>
      <c r="N280" s="220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139</v>
      </c>
      <c r="AU280" s="20" t="s">
        <v>81</v>
      </c>
    </row>
    <row r="281" s="2" customFormat="1" ht="21.75" customHeight="1">
      <c r="A281" s="41"/>
      <c r="B281" s="42"/>
      <c r="C281" s="203" t="s">
        <v>381</v>
      </c>
      <c r="D281" s="203" t="s">
        <v>131</v>
      </c>
      <c r="E281" s="204" t="s">
        <v>382</v>
      </c>
      <c r="F281" s="205" t="s">
        <v>383</v>
      </c>
      <c r="G281" s="206" t="s">
        <v>246</v>
      </c>
      <c r="H281" s="207">
        <v>1</v>
      </c>
      <c r="I281" s="208"/>
      <c r="J281" s="209">
        <f>ROUND(I281*H281,2)</f>
        <v>0</v>
      </c>
      <c r="K281" s="205" t="s">
        <v>178</v>
      </c>
      <c r="L281" s="47"/>
      <c r="M281" s="210" t="s">
        <v>19</v>
      </c>
      <c r="N281" s="211" t="s">
        <v>42</v>
      </c>
      <c r="O281" s="87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4" t="s">
        <v>191</v>
      </c>
      <c r="AT281" s="214" t="s">
        <v>131</v>
      </c>
      <c r="AU281" s="214" t="s">
        <v>81</v>
      </c>
      <c r="AY281" s="20" t="s">
        <v>128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0" t="s">
        <v>79</v>
      </c>
      <c r="BK281" s="215">
        <f>ROUND(I281*H281,2)</f>
        <v>0</v>
      </c>
      <c r="BL281" s="20" t="s">
        <v>191</v>
      </c>
      <c r="BM281" s="214" t="s">
        <v>384</v>
      </c>
    </row>
    <row r="282" s="2" customFormat="1">
      <c r="A282" s="41"/>
      <c r="B282" s="42"/>
      <c r="C282" s="43"/>
      <c r="D282" s="216" t="s">
        <v>137</v>
      </c>
      <c r="E282" s="43"/>
      <c r="F282" s="217" t="s">
        <v>383</v>
      </c>
      <c r="G282" s="43"/>
      <c r="H282" s="43"/>
      <c r="I282" s="218"/>
      <c r="J282" s="43"/>
      <c r="K282" s="43"/>
      <c r="L282" s="47"/>
      <c r="M282" s="219"/>
      <c r="N282" s="220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137</v>
      </c>
      <c r="AU282" s="20" t="s">
        <v>81</v>
      </c>
    </row>
    <row r="283" s="2" customFormat="1">
      <c r="A283" s="41"/>
      <c r="B283" s="42"/>
      <c r="C283" s="43"/>
      <c r="D283" s="216" t="s">
        <v>385</v>
      </c>
      <c r="E283" s="43"/>
      <c r="F283" s="266" t="s">
        <v>386</v>
      </c>
      <c r="G283" s="43"/>
      <c r="H283" s="43"/>
      <c r="I283" s="218"/>
      <c r="J283" s="43"/>
      <c r="K283" s="43"/>
      <c r="L283" s="47"/>
      <c r="M283" s="219"/>
      <c r="N283" s="220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385</v>
      </c>
      <c r="AU283" s="20" t="s">
        <v>81</v>
      </c>
    </row>
    <row r="284" s="2" customFormat="1" ht="24.15" customHeight="1">
      <c r="A284" s="41"/>
      <c r="B284" s="42"/>
      <c r="C284" s="203" t="s">
        <v>387</v>
      </c>
      <c r="D284" s="203" t="s">
        <v>131</v>
      </c>
      <c r="E284" s="204" t="s">
        <v>388</v>
      </c>
      <c r="F284" s="205" t="s">
        <v>389</v>
      </c>
      <c r="G284" s="206" t="s">
        <v>390</v>
      </c>
      <c r="H284" s="207">
        <v>3</v>
      </c>
      <c r="I284" s="208"/>
      <c r="J284" s="209">
        <f>ROUND(I284*H284,2)</f>
        <v>0</v>
      </c>
      <c r="K284" s="205" t="s">
        <v>178</v>
      </c>
      <c r="L284" s="47"/>
      <c r="M284" s="210" t="s">
        <v>19</v>
      </c>
      <c r="N284" s="211" t="s">
        <v>42</v>
      </c>
      <c r="O284" s="87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4" t="s">
        <v>191</v>
      </c>
      <c r="AT284" s="214" t="s">
        <v>131</v>
      </c>
      <c r="AU284" s="214" t="s">
        <v>81</v>
      </c>
      <c r="AY284" s="20" t="s">
        <v>128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0" t="s">
        <v>79</v>
      </c>
      <c r="BK284" s="215">
        <f>ROUND(I284*H284,2)</f>
        <v>0</v>
      </c>
      <c r="BL284" s="20" t="s">
        <v>191</v>
      </c>
      <c r="BM284" s="214" t="s">
        <v>391</v>
      </c>
    </row>
    <row r="285" s="2" customFormat="1">
      <c r="A285" s="41"/>
      <c r="B285" s="42"/>
      <c r="C285" s="43"/>
      <c r="D285" s="216" t="s">
        <v>137</v>
      </c>
      <c r="E285" s="43"/>
      <c r="F285" s="217" t="s">
        <v>389</v>
      </c>
      <c r="G285" s="43"/>
      <c r="H285" s="43"/>
      <c r="I285" s="218"/>
      <c r="J285" s="43"/>
      <c r="K285" s="43"/>
      <c r="L285" s="47"/>
      <c r="M285" s="219"/>
      <c r="N285" s="22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137</v>
      </c>
      <c r="AU285" s="20" t="s">
        <v>81</v>
      </c>
    </row>
    <row r="286" s="2" customFormat="1" ht="33" customHeight="1">
      <c r="A286" s="41"/>
      <c r="B286" s="42"/>
      <c r="C286" s="203" t="s">
        <v>392</v>
      </c>
      <c r="D286" s="203" t="s">
        <v>131</v>
      </c>
      <c r="E286" s="204" t="s">
        <v>393</v>
      </c>
      <c r="F286" s="205" t="s">
        <v>394</v>
      </c>
      <c r="G286" s="206" t="s">
        <v>390</v>
      </c>
      <c r="H286" s="207">
        <v>3</v>
      </c>
      <c r="I286" s="208"/>
      <c r="J286" s="209">
        <f>ROUND(I286*H286,2)</f>
        <v>0</v>
      </c>
      <c r="K286" s="205" t="s">
        <v>178</v>
      </c>
      <c r="L286" s="47"/>
      <c r="M286" s="210" t="s">
        <v>19</v>
      </c>
      <c r="N286" s="211" t="s">
        <v>42</v>
      </c>
      <c r="O286" s="87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4" t="s">
        <v>191</v>
      </c>
      <c r="AT286" s="214" t="s">
        <v>131</v>
      </c>
      <c r="AU286" s="214" t="s">
        <v>81</v>
      </c>
      <c r="AY286" s="20" t="s">
        <v>128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0" t="s">
        <v>79</v>
      </c>
      <c r="BK286" s="215">
        <f>ROUND(I286*H286,2)</f>
        <v>0</v>
      </c>
      <c r="BL286" s="20" t="s">
        <v>191</v>
      </c>
      <c r="BM286" s="214" t="s">
        <v>395</v>
      </c>
    </row>
    <row r="287" s="2" customFormat="1">
      <c r="A287" s="41"/>
      <c r="B287" s="42"/>
      <c r="C287" s="43"/>
      <c r="D287" s="216" t="s">
        <v>137</v>
      </c>
      <c r="E287" s="43"/>
      <c r="F287" s="217" t="s">
        <v>394</v>
      </c>
      <c r="G287" s="43"/>
      <c r="H287" s="43"/>
      <c r="I287" s="218"/>
      <c r="J287" s="43"/>
      <c r="K287" s="43"/>
      <c r="L287" s="47"/>
      <c r="M287" s="219"/>
      <c r="N287" s="220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137</v>
      </c>
      <c r="AU287" s="20" t="s">
        <v>81</v>
      </c>
    </row>
    <row r="288" s="2" customFormat="1" ht="24.15" customHeight="1">
      <c r="A288" s="41"/>
      <c r="B288" s="42"/>
      <c r="C288" s="203" t="s">
        <v>277</v>
      </c>
      <c r="D288" s="203" t="s">
        <v>131</v>
      </c>
      <c r="E288" s="204" t="s">
        <v>396</v>
      </c>
      <c r="F288" s="205" t="s">
        <v>397</v>
      </c>
      <c r="G288" s="206" t="s">
        <v>390</v>
      </c>
      <c r="H288" s="207">
        <v>3</v>
      </c>
      <c r="I288" s="208"/>
      <c r="J288" s="209">
        <f>ROUND(I288*H288,2)</f>
        <v>0</v>
      </c>
      <c r="K288" s="205" t="s">
        <v>178</v>
      </c>
      <c r="L288" s="47"/>
      <c r="M288" s="210" t="s">
        <v>19</v>
      </c>
      <c r="N288" s="211" t="s">
        <v>42</v>
      </c>
      <c r="O288" s="87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4" t="s">
        <v>191</v>
      </c>
      <c r="AT288" s="214" t="s">
        <v>131</v>
      </c>
      <c r="AU288" s="214" t="s">
        <v>81</v>
      </c>
      <c r="AY288" s="20" t="s">
        <v>128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0" t="s">
        <v>79</v>
      </c>
      <c r="BK288" s="215">
        <f>ROUND(I288*H288,2)</f>
        <v>0</v>
      </c>
      <c r="BL288" s="20" t="s">
        <v>191</v>
      </c>
      <c r="BM288" s="214" t="s">
        <v>398</v>
      </c>
    </row>
    <row r="289" s="2" customFormat="1">
      <c r="A289" s="41"/>
      <c r="B289" s="42"/>
      <c r="C289" s="43"/>
      <c r="D289" s="216" t="s">
        <v>137</v>
      </c>
      <c r="E289" s="43"/>
      <c r="F289" s="217" t="s">
        <v>397</v>
      </c>
      <c r="G289" s="43"/>
      <c r="H289" s="43"/>
      <c r="I289" s="218"/>
      <c r="J289" s="43"/>
      <c r="K289" s="43"/>
      <c r="L289" s="47"/>
      <c r="M289" s="219"/>
      <c r="N289" s="220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137</v>
      </c>
      <c r="AU289" s="20" t="s">
        <v>81</v>
      </c>
    </row>
    <row r="290" s="2" customFormat="1" ht="24.15" customHeight="1">
      <c r="A290" s="41"/>
      <c r="B290" s="42"/>
      <c r="C290" s="203" t="s">
        <v>399</v>
      </c>
      <c r="D290" s="203" t="s">
        <v>131</v>
      </c>
      <c r="E290" s="204" t="s">
        <v>400</v>
      </c>
      <c r="F290" s="205" t="s">
        <v>401</v>
      </c>
      <c r="G290" s="206" t="s">
        <v>390</v>
      </c>
      <c r="H290" s="207">
        <v>4</v>
      </c>
      <c r="I290" s="208"/>
      <c r="J290" s="209">
        <f>ROUND(I290*H290,2)</f>
        <v>0</v>
      </c>
      <c r="K290" s="205" t="s">
        <v>178</v>
      </c>
      <c r="L290" s="47"/>
      <c r="M290" s="210" t="s">
        <v>19</v>
      </c>
      <c r="N290" s="211" t="s">
        <v>42</v>
      </c>
      <c r="O290" s="87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4" t="s">
        <v>191</v>
      </c>
      <c r="AT290" s="214" t="s">
        <v>131</v>
      </c>
      <c r="AU290" s="214" t="s">
        <v>81</v>
      </c>
      <c r="AY290" s="20" t="s">
        <v>128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0" t="s">
        <v>79</v>
      </c>
      <c r="BK290" s="215">
        <f>ROUND(I290*H290,2)</f>
        <v>0</v>
      </c>
      <c r="BL290" s="20" t="s">
        <v>191</v>
      </c>
      <c r="BM290" s="214" t="s">
        <v>402</v>
      </c>
    </row>
    <row r="291" s="2" customFormat="1">
      <c r="A291" s="41"/>
      <c r="B291" s="42"/>
      <c r="C291" s="43"/>
      <c r="D291" s="216" t="s">
        <v>137</v>
      </c>
      <c r="E291" s="43"/>
      <c r="F291" s="217" t="s">
        <v>401</v>
      </c>
      <c r="G291" s="43"/>
      <c r="H291" s="43"/>
      <c r="I291" s="218"/>
      <c r="J291" s="43"/>
      <c r="K291" s="43"/>
      <c r="L291" s="47"/>
      <c r="M291" s="219"/>
      <c r="N291" s="220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137</v>
      </c>
      <c r="AU291" s="20" t="s">
        <v>81</v>
      </c>
    </row>
    <row r="292" s="2" customFormat="1" ht="24.15" customHeight="1">
      <c r="A292" s="41"/>
      <c r="B292" s="42"/>
      <c r="C292" s="203" t="s">
        <v>403</v>
      </c>
      <c r="D292" s="203" t="s">
        <v>131</v>
      </c>
      <c r="E292" s="204" t="s">
        <v>404</v>
      </c>
      <c r="F292" s="205" t="s">
        <v>405</v>
      </c>
      <c r="G292" s="206" t="s">
        <v>390</v>
      </c>
      <c r="H292" s="207">
        <v>2</v>
      </c>
      <c r="I292" s="208"/>
      <c r="J292" s="209">
        <f>ROUND(I292*H292,2)</f>
        <v>0</v>
      </c>
      <c r="K292" s="205" t="s">
        <v>178</v>
      </c>
      <c r="L292" s="47"/>
      <c r="M292" s="210" t="s">
        <v>19</v>
      </c>
      <c r="N292" s="211" t="s">
        <v>42</v>
      </c>
      <c r="O292" s="87"/>
      <c r="P292" s="212">
        <f>O292*H292</f>
        <v>0</v>
      </c>
      <c r="Q292" s="212">
        <v>0</v>
      </c>
      <c r="R292" s="212">
        <f>Q292*H292</f>
        <v>0</v>
      </c>
      <c r="S292" s="212">
        <v>0</v>
      </c>
      <c r="T292" s="213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4" t="s">
        <v>191</v>
      </c>
      <c r="AT292" s="214" t="s">
        <v>131</v>
      </c>
      <c r="AU292" s="214" t="s">
        <v>81</v>
      </c>
      <c r="AY292" s="20" t="s">
        <v>128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0" t="s">
        <v>79</v>
      </c>
      <c r="BK292" s="215">
        <f>ROUND(I292*H292,2)</f>
        <v>0</v>
      </c>
      <c r="BL292" s="20" t="s">
        <v>191</v>
      </c>
      <c r="BM292" s="214" t="s">
        <v>406</v>
      </c>
    </row>
    <row r="293" s="2" customFormat="1">
      <c r="A293" s="41"/>
      <c r="B293" s="42"/>
      <c r="C293" s="43"/>
      <c r="D293" s="216" t="s">
        <v>137</v>
      </c>
      <c r="E293" s="43"/>
      <c r="F293" s="217" t="s">
        <v>405</v>
      </c>
      <c r="G293" s="43"/>
      <c r="H293" s="43"/>
      <c r="I293" s="218"/>
      <c r="J293" s="43"/>
      <c r="K293" s="43"/>
      <c r="L293" s="47"/>
      <c r="M293" s="219"/>
      <c r="N293" s="220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137</v>
      </c>
      <c r="AU293" s="20" t="s">
        <v>81</v>
      </c>
    </row>
    <row r="294" s="2" customFormat="1" ht="24.15" customHeight="1">
      <c r="A294" s="41"/>
      <c r="B294" s="42"/>
      <c r="C294" s="203" t="s">
        <v>407</v>
      </c>
      <c r="D294" s="203" t="s">
        <v>131</v>
      </c>
      <c r="E294" s="204" t="s">
        <v>408</v>
      </c>
      <c r="F294" s="205" t="s">
        <v>409</v>
      </c>
      <c r="G294" s="206" t="s">
        <v>390</v>
      </c>
      <c r="H294" s="207">
        <v>2</v>
      </c>
      <c r="I294" s="208"/>
      <c r="J294" s="209">
        <f>ROUND(I294*H294,2)</f>
        <v>0</v>
      </c>
      <c r="K294" s="205" t="s">
        <v>178</v>
      </c>
      <c r="L294" s="47"/>
      <c r="M294" s="210" t="s">
        <v>19</v>
      </c>
      <c r="N294" s="211" t="s">
        <v>42</v>
      </c>
      <c r="O294" s="87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4" t="s">
        <v>191</v>
      </c>
      <c r="AT294" s="214" t="s">
        <v>131</v>
      </c>
      <c r="AU294" s="214" t="s">
        <v>81</v>
      </c>
      <c r="AY294" s="20" t="s">
        <v>128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0" t="s">
        <v>79</v>
      </c>
      <c r="BK294" s="215">
        <f>ROUND(I294*H294,2)</f>
        <v>0</v>
      </c>
      <c r="BL294" s="20" t="s">
        <v>191</v>
      </c>
      <c r="BM294" s="214" t="s">
        <v>410</v>
      </c>
    </row>
    <row r="295" s="2" customFormat="1">
      <c r="A295" s="41"/>
      <c r="B295" s="42"/>
      <c r="C295" s="43"/>
      <c r="D295" s="216" t="s">
        <v>137</v>
      </c>
      <c r="E295" s="43"/>
      <c r="F295" s="217" t="s">
        <v>409</v>
      </c>
      <c r="G295" s="43"/>
      <c r="H295" s="43"/>
      <c r="I295" s="218"/>
      <c r="J295" s="43"/>
      <c r="K295" s="43"/>
      <c r="L295" s="47"/>
      <c r="M295" s="219"/>
      <c r="N295" s="220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137</v>
      </c>
      <c r="AU295" s="20" t="s">
        <v>81</v>
      </c>
    </row>
    <row r="296" s="2" customFormat="1" ht="24.15" customHeight="1">
      <c r="A296" s="41"/>
      <c r="B296" s="42"/>
      <c r="C296" s="203" t="s">
        <v>411</v>
      </c>
      <c r="D296" s="203" t="s">
        <v>131</v>
      </c>
      <c r="E296" s="204" t="s">
        <v>412</v>
      </c>
      <c r="F296" s="205" t="s">
        <v>413</v>
      </c>
      <c r="G296" s="206" t="s">
        <v>390</v>
      </c>
      <c r="H296" s="207">
        <v>4</v>
      </c>
      <c r="I296" s="208"/>
      <c r="J296" s="209">
        <f>ROUND(I296*H296,2)</f>
        <v>0</v>
      </c>
      <c r="K296" s="205" t="s">
        <v>178</v>
      </c>
      <c r="L296" s="47"/>
      <c r="M296" s="210" t="s">
        <v>19</v>
      </c>
      <c r="N296" s="211" t="s">
        <v>42</v>
      </c>
      <c r="O296" s="87"/>
      <c r="P296" s="212">
        <f>O296*H296</f>
        <v>0</v>
      </c>
      <c r="Q296" s="212">
        <v>0</v>
      </c>
      <c r="R296" s="212">
        <f>Q296*H296</f>
        <v>0</v>
      </c>
      <c r="S296" s="212">
        <v>0</v>
      </c>
      <c r="T296" s="213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4" t="s">
        <v>191</v>
      </c>
      <c r="AT296" s="214" t="s">
        <v>131</v>
      </c>
      <c r="AU296" s="214" t="s">
        <v>81</v>
      </c>
      <c r="AY296" s="20" t="s">
        <v>128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0" t="s">
        <v>79</v>
      </c>
      <c r="BK296" s="215">
        <f>ROUND(I296*H296,2)</f>
        <v>0</v>
      </c>
      <c r="BL296" s="20" t="s">
        <v>191</v>
      </c>
      <c r="BM296" s="214" t="s">
        <v>414</v>
      </c>
    </row>
    <row r="297" s="2" customFormat="1">
      <c r="A297" s="41"/>
      <c r="B297" s="42"/>
      <c r="C297" s="43"/>
      <c r="D297" s="216" t="s">
        <v>137</v>
      </c>
      <c r="E297" s="43"/>
      <c r="F297" s="217" t="s">
        <v>413</v>
      </c>
      <c r="G297" s="43"/>
      <c r="H297" s="43"/>
      <c r="I297" s="218"/>
      <c r="J297" s="43"/>
      <c r="K297" s="43"/>
      <c r="L297" s="47"/>
      <c r="M297" s="219"/>
      <c r="N297" s="220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137</v>
      </c>
      <c r="AU297" s="20" t="s">
        <v>81</v>
      </c>
    </row>
    <row r="298" s="2" customFormat="1" ht="21.75" customHeight="1">
      <c r="A298" s="41"/>
      <c r="B298" s="42"/>
      <c r="C298" s="203" t="s">
        <v>415</v>
      </c>
      <c r="D298" s="203" t="s">
        <v>131</v>
      </c>
      <c r="E298" s="204" t="s">
        <v>416</v>
      </c>
      <c r="F298" s="205" t="s">
        <v>417</v>
      </c>
      <c r="G298" s="206" t="s">
        <v>418</v>
      </c>
      <c r="H298" s="207">
        <v>1</v>
      </c>
      <c r="I298" s="208"/>
      <c r="J298" s="209">
        <f>ROUND(I298*H298,2)</f>
        <v>0</v>
      </c>
      <c r="K298" s="205" t="s">
        <v>178</v>
      </c>
      <c r="L298" s="47"/>
      <c r="M298" s="210" t="s">
        <v>19</v>
      </c>
      <c r="N298" s="211" t="s">
        <v>42</v>
      </c>
      <c r="O298" s="87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4" t="s">
        <v>191</v>
      </c>
      <c r="AT298" s="214" t="s">
        <v>131</v>
      </c>
      <c r="AU298" s="214" t="s">
        <v>81</v>
      </c>
      <c r="AY298" s="20" t="s">
        <v>128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0" t="s">
        <v>79</v>
      </c>
      <c r="BK298" s="215">
        <f>ROUND(I298*H298,2)</f>
        <v>0</v>
      </c>
      <c r="BL298" s="20" t="s">
        <v>191</v>
      </c>
      <c r="BM298" s="214" t="s">
        <v>419</v>
      </c>
    </row>
    <row r="299" s="2" customFormat="1">
      <c r="A299" s="41"/>
      <c r="B299" s="42"/>
      <c r="C299" s="43"/>
      <c r="D299" s="216" t="s">
        <v>137</v>
      </c>
      <c r="E299" s="43"/>
      <c r="F299" s="217" t="s">
        <v>417</v>
      </c>
      <c r="G299" s="43"/>
      <c r="H299" s="43"/>
      <c r="I299" s="218"/>
      <c r="J299" s="43"/>
      <c r="K299" s="43"/>
      <c r="L299" s="47"/>
      <c r="M299" s="219"/>
      <c r="N299" s="220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137</v>
      </c>
      <c r="AU299" s="20" t="s">
        <v>81</v>
      </c>
    </row>
    <row r="300" s="2" customFormat="1" ht="16.5" customHeight="1">
      <c r="A300" s="41"/>
      <c r="B300" s="42"/>
      <c r="C300" s="203" t="s">
        <v>420</v>
      </c>
      <c r="D300" s="203" t="s">
        <v>131</v>
      </c>
      <c r="E300" s="204" t="s">
        <v>421</v>
      </c>
      <c r="F300" s="205" t="s">
        <v>422</v>
      </c>
      <c r="G300" s="206" t="s">
        <v>418</v>
      </c>
      <c r="H300" s="207">
        <v>1</v>
      </c>
      <c r="I300" s="208"/>
      <c r="J300" s="209">
        <f>ROUND(I300*H300,2)</f>
        <v>0</v>
      </c>
      <c r="K300" s="205" t="s">
        <v>178</v>
      </c>
      <c r="L300" s="47"/>
      <c r="M300" s="210" t="s">
        <v>19</v>
      </c>
      <c r="N300" s="211" t="s">
        <v>42</v>
      </c>
      <c r="O300" s="87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4" t="s">
        <v>191</v>
      </c>
      <c r="AT300" s="214" t="s">
        <v>131</v>
      </c>
      <c r="AU300" s="214" t="s">
        <v>81</v>
      </c>
      <c r="AY300" s="20" t="s">
        <v>128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0" t="s">
        <v>79</v>
      </c>
      <c r="BK300" s="215">
        <f>ROUND(I300*H300,2)</f>
        <v>0</v>
      </c>
      <c r="BL300" s="20" t="s">
        <v>191</v>
      </c>
      <c r="BM300" s="214" t="s">
        <v>423</v>
      </c>
    </row>
    <row r="301" s="2" customFormat="1">
      <c r="A301" s="41"/>
      <c r="B301" s="42"/>
      <c r="C301" s="43"/>
      <c r="D301" s="216" t="s">
        <v>137</v>
      </c>
      <c r="E301" s="43"/>
      <c r="F301" s="217" t="s">
        <v>422</v>
      </c>
      <c r="G301" s="43"/>
      <c r="H301" s="43"/>
      <c r="I301" s="218"/>
      <c r="J301" s="43"/>
      <c r="K301" s="43"/>
      <c r="L301" s="47"/>
      <c r="M301" s="219"/>
      <c r="N301" s="220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137</v>
      </c>
      <c r="AU301" s="20" t="s">
        <v>81</v>
      </c>
    </row>
    <row r="302" s="2" customFormat="1" ht="24.15" customHeight="1">
      <c r="A302" s="41"/>
      <c r="B302" s="42"/>
      <c r="C302" s="203" t="s">
        <v>424</v>
      </c>
      <c r="D302" s="203" t="s">
        <v>131</v>
      </c>
      <c r="E302" s="204" t="s">
        <v>425</v>
      </c>
      <c r="F302" s="205" t="s">
        <v>426</v>
      </c>
      <c r="G302" s="206" t="s">
        <v>427</v>
      </c>
      <c r="H302" s="267"/>
      <c r="I302" s="208"/>
      <c r="J302" s="209">
        <f>ROUND(I302*H302,2)</f>
        <v>0</v>
      </c>
      <c r="K302" s="205" t="s">
        <v>135</v>
      </c>
      <c r="L302" s="47"/>
      <c r="M302" s="210" t="s">
        <v>19</v>
      </c>
      <c r="N302" s="211" t="s">
        <v>42</v>
      </c>
      <c r="O302" s="87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4" t="s">
        <v>191</v>
      </c>
      <c r="AT302" s="214" t="s">
        <v>131</v>
      </c>
      <c r="AU302" s="214" t="s">
        <v>81</v>
      </c>
      <c r="AY302" s="20" t="s">
        <v>128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0" t="s">
        <v>79</v>
      </c>
      <c r="BK302" s="215">
        <f>ROUND(I302*H302,2)</f>
        <v>0</v>
      </c>
      <c r="BL302" s="20" t="s">
        <v>191</v>
      </c>
      <c r="BM302" s="214" t="s">
        <v>428</v>
      </c>
    </row>
    <row r="303" s="2" customFormat="1">
      <c r="A303" s="41"/>
      <c r="B303" s="42"/>
      <c r="C303" s="43"/>
      <c r="D303" s="216" t="s">
        <v>137</v>
      </c>
      <c r="E303" s="43"/>
      <c r="F303" s="217" t="s">
        <v>429</v>
      </c>
      <c r="G303" s="43"/>
      <c r="H303" s="43"/>
      <c r="I303" s="218"/>
      <c r="J303" s="43"/>
      <c r="K303" s="43"/>
      <c r="L303" s="47"/>
      <c r="M303" s="219"/>
      <c r="N303" s="220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137</v>
      </c>
      <c r="AU303" s="20" t="s">
        <v>81</v>
      </c>
    </row>
    <row r="304" s="2" customFormat="1">
      <c r="A304" s="41"/>
      <c r="B304" s="42"/>
      <c r="C304" s="43"/>
      <c r="D304" s="221" t="s">
        <v>139</v>
      </c>
      <c r="E304" s="43"/>
      <c r="F304" s="222" t="s">
        <v>430</v>
      </c>
      <c r="G304" s="43"/>
      <c r="H304" s="43"/>
      <c r="I304" s="218"/>
      <c r="J304" s="43"/>
      <c r="K304" s="43"/>
      <c r="L304" s="47"/>
      <c r="M304" s="219"/>
      <c r="N304" s="220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139</v>
      </c>
      <c r="AU304" s="20" t="s">
        <v>81</v>
      </c>
    </row>
    <row r="305" s="12" customFormat="1" ht="22.8" customHeight="1">
      <c r="A305" s="12"/>
      <c r="B305" s="187"/>
      <c r="C305" s="188"/>
      <c r="D305" s="189" t="s">
        <v>70</v>
      </c>
      <c r="E305" s="201" t="s">
        <v>431</v>
      </c>
      <c r="F305" s="201" t="s">
        <v>432</v>
      </c>
      <c r="G305" s="188"/>
      <c r="H305" s="188"/>
      <c r="I305" s="191"/>
      <c r="J305" s="202">
        <f>BK305</f>
        <v>0</v>
      </c>
      <c r="K305" s="188"/>
      <c r="L305" s="193"/>
      <c r="M305" s="194"/>
      <c r="N305" s="195"/>
      <c r="O305" s="195"/>
      <c r="P305" s="196">
        <f>SUM(P306:P330)</f>
        <v>0</v>
      </c>
      <c r="Q305" s="195"/>
      <c r="R305" s="196">
        <f>SUM(R306:R330)</f>
        <v>0</v>
      </c>
      <c r="S305" s="195"/>
      <c r="T305" s="197">
        <f>SUM(T306:T330)</f>
        <v>0.091915600000000014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8" t="s">
        <v>81</v>
      </c>
      <c r="AT305" s="199" t="s">
        <v>70</v>
      </c>
      <c r="AU305" s="199" t="s">
        <v>79</v>
      </c>
      <c r="AY305" s="198" t="s">
        <v>128</v>
      </c>
      <c r="BK305" s="200">
        <f>SUM(BK306:BK330)</f>
        <v>0</v>
      </c>
    </row>
    <row r="306" s="2" customFormat="1" ht="16.5" customHeight="1">
      <c r="A306" s="41"/>
      <c r="B306" s="42"/>
      <c r="C306" s="203" t="s">
        <v>290</v>
      </c>
      <c r="D306" s="203" t="s">
        <v>131</v>
      </c>
      <c r="E306" s="204" t="s">
        <v>433</v>
      </c>
      <c r="F306" s="205" t="s">
        <v>434</v>
      </c>
      <c r="G306" s="206" t="s">
        <v>150</v>
      </c>
      <c r="H306" s="207">
        <v>3.8620000000000001</v>
      </c>
      <c r="I306" s="208"/>
      <c r="J306" s="209">
        <f>ROUND(I306*H306,2)</f>
        <v>0</v>
      </c>
      <c r="K306" s="205" t="s">
        <v>135</v>
      </c>
      <c r="L306" s="47"/>
      <c r="M306" s="210" t="s">
        <v>19</v>
      </c>
      <c r="N306" s="211" t="s">
        <v>42</v>
      </c>
      <c r="O306" s="87"/>
      <c r="P306" s="212">
        <f>O306*H306</f>
        <v>0</v>
      </c>
      <c r="Q306" s="212">
        <v>0</v>
      </c>
      <c r="R306" s="212">
        <f>Q306*H306</f>
        <v>0</v>
      </c>
      <c r="S306" s="212">
        <v>0.023800000000000002</v>
      </c>
      <c r="T306" s="213">
        <f>S306*H306</f>
        <v>0.091915600000000014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4" t="s">
        <v>191</v>
      </c>
      <c r="AT306" s="214" t="s">
        <v>131</v>
      </c>
      <c r="AU306" s="214" t="s">
        <v>81</v>
      </c>
      <c r="AY306" s="20" t="s">
        <v>128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0" t="s">
        <v>79</v>
      </c>
      <c r="BK306" s="215">
        <f>ROUND(I306*H306,2)</f>
        <v>0</v>
      </c>
      <c r="BL306" s="20" t="s">
        <v>191</v>
      </c>
      <c r="BM306" s="214" t="s">
        <v>435</v>
      </c>
    </row>
    <row r="307" s="2" customFormat="1">
      <c r="A307" s="41"/>
      <c r="B307" s="42"/>
      <c r="C307" s="43"/>
      <c r="D307" s="216" t="s">
        <v>137</v>
      </c>
      <c r="E307" s="43"/>
      <c r="F307" s="217" t="s">
        <v>436</v>
      </c>
      <c r="G307" s="43"/>
      <c r="H307" s="43"/>
      <c r="I307" s="218"/>
      <c r="J307" s="43"/>
      <c r="K307" s="43"/>
      <c r="L307" s="47"/>
      <c r="M307" s="219"/>
      <c r="N307" s="220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137</v>
      </c>
      <c r="AU307" s="20" t="s">
        <v>81</v>
      </c>
    </row>
    <row r="308" s="2" customFormat="1">
      <c r="A308" s="41"/>
      <c r="B308" s="42"/>
      <c r="C308" s="43"/>
      <c r="D308" s="221" t="s">
        <v>139</v>
      </c>
      <c r="E308" s="43"/>
      <c r="F308" s="222" t="s">
        <v>437</v>
      </c>
      <c r="G308" s="43"/>
      <c r="H308" s="43"/>
      <c r="I308" s="218"/>
      <c r="J308" s="43"/>
      <c r="K308" s="43"/>
      <c r="L308" s="47"/>
      <c r="M308" s="219"/>
      <c r="N308" s="220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139</v>
      </c>
      <c r="AU308" s="20" t="s">
        <v>81</v>
      </c>
    </row>
    <row r="309" s="13" customFormat="1">
      <c r="A309" s="13"/>
      <c r="B309" s="223"/>
      <c r="C309" s="224"/>
      <c r="D309" s="216" t="s">
        <v>141</v>
      </c>
      <c r="E309" s="225" t="s">
        <v>19</v>
      </c>
      <c r="F309" s="226" t="s">
        <v>438</v>
      </c>
      <c r="G309" s="224"/>
      <c r="H309" s="227">
        <v>3.8620000000000001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141</v>
      </c>
      <c r="AU309" s="233" t="s">
        <v>81</v>
      </c>
      <c r="AV309" s="13" t="s">
        <v>81</v>
      </c>
      <c r="AW309" s="13" t="s">
        <v>33</v>
      </c>
      <c r="AX309" s="13" t="s">
        <v>71</v>
      </c>
      <c r="AY309" s="233" t="s">
        <v>128</v>
      </c>
    </row>
    <row r="310" s="14" customFormat="1">
      <c r="A310" s="14"/>
      <c r="B310" s="234"/>
      <c r="C310" s="235"/>
      <c r="D310" s="216" t="s">
        <v>141</v>
      </c>
      <c r="E310" s="236" t="s">
        <v>19</v>
      </c>
      <c r="F310" s="237" t="s">
        <v>143</v>
      </c>
      <c r="G310" s="235"/>
      <c r="H310" s="238">
        <v>3.8620000000000001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141</v>
      </c>
      <c r="AU310" s="244" t="s">
        <v>81</v>
      </c>
      <c r="AV310" s="14" t="s">
        <v>136</v>
      </c>
      <c r="AW310" s="14" t="s">
        <v>33</v>
      </c>
      <c r="AX310" s="14" t="s">
        <v>79</v>
      </c>
      <c r="AY310" s="244" t="s">
        <v>128</v>
      </c>
    </row>
    <row r="311" s="2" customFormat="1" ht="16.5" customHeight="1">
      <c r="A311" s="41"/>
      <c r="B311" s="42"/>
      <c r="C311" s="203" t="s">
        <v>439</v>
      </c>
      <c r="D311" s="203" t="s">
        <v>131</v>
      </c>
      <c r="E311" s="204" t="s">
        <v>440</v>
      </c>
      <c r="F311" s="205" t="s">
        <v>441</v>
      </c>
      <c r="G311" s="206" t="s">
        <v>150</v>
      </c>
      <c r="H311" s="207">
        <v>3.8620000000000001</v>
      </c>
      <c r="I311" s="208"/>
      <c r="J311" s="209">
        <f>ROUND(I311*H311,2)</f>
        <v>0</v>
      </c>
      <c r="K311" s="205" t="s">
        <v>135</v>
      </c>
      <c r="L311" s="47"/>
      <c r="M311" s="210" t="s">
        <v>19</v>
      </c>
      <c r="N311" s="211" t="s">
        <v>42</v>
      </c>
      <c r="O311" s="87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4" t="s">
        <v>191</v>
      </c>
      <c r="AT311" s="214" t="s">
        <v>131</v>
      </c>
      <c r="AU311" s="214" t="s">
        <v>81</v>
      </c>
      <c r="AY311" s="20" t="s">
        <v>128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0" t="s">
        <v>79</v>
      </c>
      <c r="BK311" s="215">
        <f>ROUND(I311*H311,2)</f>
        <v>0</v>
      </c>
      <c r="BL311" s="20" t="s">
        <v>191</v>
      </c>
      <c r="BM311" s="214" t="s">
        <v>442</v>
      </c>
    </row>
    <row r="312" s="2" customFormat="1">
      <c r="A312" s="41"/>
      <c r="B312" s="42"/>
      <c r="C312" s="43"/>
      <c r="D312" s="216" t="s">
        <v>137</v>
      </c>
      <c r="E312" s="43"/>
      <c r="F312" s="217" t="s">
        <v>443</v>
      </c>
      <c r="G312" s="43"/>
      <c r="H312" s="43"/>
      <c r="I312" s="218"/>
      <c r="J312" s="43"/>
      <c r="K312" s="43"/>
      <c r="L312" s="47"/>
      <c r="M312" s="219"/>
      <c r="N312" s="220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137</v>
      </c>
      <c r="AU312" s="20" t="s">
        <v>81</v>
      </c>
    </row>
    <row r="313" s="2" customFormat="1">
      <c r="A313" s="41"/>
      <c r="B313" s="42"/>
      <c r="C313" s="43"/>
      <c r="D313" s="221" t="s">
        <v>139</v>
      </c>
      <c r="E313" s="43"/>
      <c r="F313" s="222" t="s">
        <v>444</v>
      </c>
      <c r="G313" s="43"/>
      <c r="H313" s="43"/>
      <c r="I313" s="218"/>
      <c r="J313" s="43"/>
      <c r="K313" s="43"/>
      <c r="L313" s="47"/>
      <c r="M313" s="219"/>
      <c r="N313" s="220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139</v>
      </c>
      <c r="AU313" s="20" t="s">
        <v>81</v>
      </c>
    </row>
    <row r="314" s="2" customFormat="1" ht="21.75" customHeight="1">
      <c r="A314" s="41"/>
      <c r="B314" s="42"/>
      <c r="C314" s="203" t="s">
        <v>445</v>
      </c>
      <c r="D314" s="203" t="s">
        <v>131</v>
      </c>
      <c r="E314" s="204" t="s">
        <v>446</v>
      </c>
      <c r="F314" s="205" t="s">
        <v>447</v>
      </c>
      <c r="G314" s="206" t="s">
        <v>150</v>
      </c>
      <c r="H314" s="207">
        <v>3.8620000000000001</v>
      </c>
      <c r="I314" s="208"/>
      <c r="J314" s="209">
        <f>ROUND(I314*H314,2)</f>
        <v>0</v>
      </c>
      <c r="K314" s="205" t="s">
        <v>135</v>
      </c>
      <c r="L314" s="47"/>
      <c r="M314" s="210" t="s">
        <v>19</v>
      </c>
      <c r="N314" s="211" t="s">
        <v>42</v>
      </c>
      <c r="O314" s="87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4" t="s">
        <v>191</v>
      </c>
      <c r="AT314" s="214" t="s">
        <v>131</v>
      </c>
      <c r="AU314" s="214" t="s">
        <v>81</v>
      </c>
      <c r="AY314" s="20" t="s">
        <v>128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0" t="s">
        <v>79</v>
      </c>
      <c r="BK314" s="215">
        <f>ROUND(I314*H314,2)</f>
        <v>0</v>
      </c>
      <c r="BL314" s="20" t="s">
        <v>191</v>
      </c>
      <c r="BM314" s="214" t="s">
        <v>448</v>
      </c>
    </row>
    <row r="315" s="2" customFormat="1">
      <c r="A315" s="41"/>
      <c r="B315" s="42"/>
      <c r="C315" s="43"/>
      <c r="D315" s="216" t="s">
        <v>137</v>
      </c>
      <c r="E315" s="43"/>
      <c r="F315" s="217" t="s">
        <v>449</v>
      </c>
      <c r="G315" s="43"/>
      <c r="H315" s="43"/>
      <c r="I315" s="218"/>
      <c r="J315" s="43"/>
      <c r="K315" s="43"/>
      <c r="L315" s="47"/>
      <c r="M315" s="219"/>
      <c r="N315" s="220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137</v>
      </c>
      <c r="AU315" s="20" t="s">
        <v>81</v>
      </c>
    </row>
    <row r="316" s="2" customFormat="1">
      <c r="A316" s="41"/>
      <c r="B316" s="42"/>
      <c r="C316" s="43"/>
      <c r="D316" s="221" t="s">
        <v>139</v>
      </c>
      <c r="E316" s="43"/>
      <c r="F316" s="222" t="s">
        <v>450</v>
      </c>
      <c r="G316" s="43"/>
      <c r="H316" s="43"/>
      <c r="I316" s="218"/>
      <c r="J316" s="43"/>
      <c r="K316" s="43"/>
      <c r="L316" s="47"/>
      <c r="M316" s="219"/>
      <c r="N316" s="220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139</v>
      </c>
      <c r="AU316" s="20" t="s">
        <v>81</v>
      </c>
    </row>
    <row r="317" s="2" customFormat="1" ht="16.5" customHeight="1">
      <c r="A317" s="41"/>
      <c r="B317" s="42"/>
      <c r="C317" s="203" t="s">
        <v>451</v>
      </c>
      <c r="D317" s="203" t="s">
        <v>131</v>
      </c>
      <c r="E317" s="204" t="s">
        <v>452</v>
      </c>
      <c r="F317" s="205" t="s">
        <v>453</v>
      </c>
      <c r="G317" s="206" t="s">
        <v>150</v>
      </c>
      <c r="H317" s="207">
        <v>3.8620000000000001</v>
      </c>
      <c r="I317" s="208"/>
      <c r="J317" s="209">
        <f>ROUND(I317*H317,2)</f>
        <v>0</v>
      </c>
      <c r="K317" s="205" t="s">
        <v>135</v>
      </c>
      <c r="L317" s="47"/>
      <c r="M317" s="210" t="s">
        <v>19</v>
      </c>
      <c r="N317" s="211" t="s">
        <v>42</v>
      </c>
      <c r="O317" s="87"/>
      <c r="P317" s="212">
        <f>O317*H317</f>
        <v>0</v>
      </c>
      <c r="Q317" s="212">
        <v>0</v>
      </c>
      <c r="R317" s="212">
        <f>Q317*H317</f>
        <v>0</v>
      </c>
      <c r="S317" s="212">
        <v>0</v>
      </c>
      <c r="T317" s="213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4" t="s">
        <v>191</v>
      </c>
      <c r="AT317" s="214" t="s">
        <v>131</v>
      </c>
      <c r="AU317" s="214" t="s">
        <v>81</v>
      </c>
      <c r="AY317" s="20" t="s">
        <v>128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0" t="s">
        <v>79</v>
      </c>
      <c r="BK317" s="215">
        <f>ROUND(I317*H317,2)</f>
        <v>0</v>
      </c>
      <c r="BL317" s="20" t="s">
        <v>191</v>
      </c>
      <c r="BM317" s="214" t="s">
        <v>454</v>
      </c>
    </row>
    <row r="318" s="2" customFormat="1">
      <c r="A318" s="41"/>
      <c r="B318" s="42"/>
      <c r="C318" s="43"/>
      <c r="D318" s="216" t="s">
        <v>137</v>
      </c>
      <c r="E318" s="43"/>
      <c r="F318" s="217" t="s">
        <v>455</v>
      </c>
      <c r="G318" s="43"/>
      <c r="H318" s="43"/>
      <c r="I318" s="218"/>
      <c r="J318" s="43"/>
      <c r="K318" s="43"/>
      <c r="L318" s="47"/>
      <c r="M318" s="219"/>
      <c r="N318" s="220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137</v>
      </c>
      <c r="AU318" s="20" t="s">
        <v>81</v>
      </c>
    </row>
    <row r="319" s="2" customFormat="1">
      <c r="A319" s="41"/>
      <c r="B319" s="42"/>
      <c r="C319" s="43"/>
      <c r="D319" s="221" t="s">
        <v>139</v>
      </c>
      <c r="E319" s="43"/>
      <c r="F319" s="222" t="s">
        <v>456</v>
      </c>
      <c r="G319" s="43"/>
      <c r="H319" s="43"/>
      <c r="I319" s="218"/>
      <c r="J319" s="43"/>
      <c r="K319" s="43"/>
      <c r="L319" s="47"/>
      <c r="M319" s="219"/>
      <c r="N319" s="220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139</v>
      </c>
      <c r="AU319" s="20" t="s">
        <v>81</v>
      </c>
    </row>
    <row r="320" s="2" customFormat="1" ht="16.5" customHeight="1">
      <c r="A320" s="41"/>
      <c r="B320" s="42"/>
      <c r="C320" s="203" t="s">
        <v>308</v>
      </c>
      <c r="D320" s="203" t="s">
        <v>131</v>
      </c>
      <c r="E320" s="204" t="s">
        <v>457</v>
      </c>
      <c r="F320" s="205" t="s">
        <v>458</v>
      </c>
      <c r="G320" s="206" t="s">
        <v>390</v>
      </c>
      <c r="H320" s="207">
        <v>3</v>
      </c>
      <c r="I320" s="208"/>
      <c r="J320" s="209">
        <f>ROUND(I320*H320,2)</f>
        <v>0</v>
      </c>
      <c r="K320" s="205" t="s">
        <v>178</v>
      </c>
      <c r="L320" s="47"/>
      <c r="M320" s="210" t="s">
        <v>19</v>
      </c>
      <c r="N320" s="211" t="s">
        <v>42</v>
      </c>
      <c r="O320" s="87"/>
      <c r="P320" s="212">
        <f>O320*H320</f>
        <v>0</v>
      </c>
      <c r="Q320" s="212">
        <v>0</v>
      </c>
      <c r="R320" s="212">
        <f>Q320*H320</f>
        <v>0</v>
      </c>
      <c r="S320" s="212">
        <v>0</v>
      </c>
      <c r="T320" s="213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4" t="s">
        <v>191</v>
      </c>
      <c r="AT320" s="214" t="s">
        <v>131</v>
      </c>
      <c r="AU320" s="214" t="s">
        <v>81</v>
      </c>
      <c r="AY320" s="20" t="s">
        <v>128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0" t="s">
        <v>79</v>
      </c>
      <c r="BK320" s="215">
        <f>ROUND(I320*H320,2)</f>
        <v>0</v>
      </c>
      <c r="BL320" s="20" t="s">
        <v>191</v>
      </c>
      <c r="BM320" s="214" t="s">
        <v>459</v>
      </c>
    </row>
    <row r="321" s="2" customFormat="1">
      <c r="A321" s="41"/>
      <c r="B321" s="42"/>
      <c r="C321" s="43"/>
      <c r="D321" s="216" t="s">
        <v>137</v>
      </c>
      <c r="E321" s="43"/>
      <c r="F321" s="217" t="s">
        <v>458</v>
      </c>
      <c r="G321" s="43"/>
      <c r="H321" s="43"/>
      <c r="I321" s="218"/>
      <c r="J321" s="43"/>
      <c r="K321" s="43"/>
      <c r="L321" s="47"/>
      <c r="M321" s="219"/>
      <c r="N321" s="220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137</v>
      </c>
      <c r="AU321" s="20" t="s">
        <v>81</v>
      </c>
    </row>
    <row r="322" s="2" customFormat="1" ht="16.5" customHeight="1">
      <c r="A322" s="41"/>
      <c r="B322" s="42"/>
      <c r="C322" s="203" t="s">
        <v>460</v>
      </c>
      <c r="D322" s="203" t="s">
        <v>131</v>
      </c>
      <c r="E322" s="204" t="s">
        <v>461</v>
      </c>
      <c r="F322" s="205" t="s">
        <v>462</v>
      </c>
      <c r="G322" s="206" t="s">
        <v>390</v>
      </c>
      <c r="H322" s="207">
        <v>1</v>
      </c>
      <c r="I322" s="208"/>
      <c r="J322" s="209">
        <f>ROUND(I322*H322,2)</f>
        <v>0</v>
      </c>
      <c r="K322" s="205" t="s">
        <v>178</v>
      </c>
      <c r="L322" s="47"/>
      <c r="M322" s="210" t="s">
        <v>19</v>
      </c>
      <c r="N322" s="211" t="s">
        <v>42</v>
      </c>
      <c r="O322" s="87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4" t="s">
        <v>191</v>
      </c>
      <c r="AT322" s="214" t="s">
        <v>131</v>
      </c>
      <c r="AU322" s="214" t="s">
        <v>81</v>
      </c>
      <c r="AY322" s="20" t="s">
        <v>128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0" t="s">
        <v>79</v>
      </c>
      <c r="BK322" s="215">
        <f>ROUND(I322*H322,2)</f>
        <v>0</v>
      </c>
      <c r="BL322" s="20" t="s">
        <v>191</v>
      </c>
      <c r="BM322" s="214" t="s">
        <v>463</v>
      </c>
    </row>
    <row r="323" s="2" customFormat="1">
      <c r="A323" s="41"/>
      <c r="B323" s="42"/>
      <c r="C323" s="43"/>
      <c r="D323" s="216" t="s">
        <v>137</v>
      </c>
      <c r="E323" s="43"/>
      <c r="F323" s="217" t="s">
        <v>462</v>
      </c>
      <c r="G323" s="43"/>
      <c r="H323" s="43"/>
      <c r="I323" s="218"/>
      <c r="J323" s="43"/>
      <c r="K323" s="43"/>
      <c r="L323" s="47"/>
      <c r="M323" s="219"/>
      <c r="N323" s="220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137</v>
      </c>
      <c r="AU323" s="20" t="s">
        <v>81</v>
      </c>
    </row>
    <row r="324" s="2" customFormat="1" ht="16.5" customHeight="1">
      <c r="A324" s="41"/>
      <c r="B324" s="42"/>
      <c r="C324" s="203" t="s">
        <v>314</v>
      </c>
      <c r="D324" s="203" t="s">
        <v>131</v>
      </c>
      <c r="E324" s="204" t="s">
        <v>464</v>
      </c>
      <c r="F324" s="205" t="s">
        <v>465</v>
      </c>
      <c r="G324" s="206" t="s">
        <v>390</v>
      </c>
      <c r="H324" s="207">
        <v>1</v>
      </c>
      <c r="I324" s="208"/>
      <c r="J324" s="209">
        <f>ROUND(I324*H324,2)</f>
        <v>0</v>
      </c>
      <c r="K324" s="205" t="s">
        <v>178</v>
      </c>
      <c r="L324" s="47"/>
      <c r="M324" s="210" t="s">
        <v>19</v>
      </c>
      <c r="N324" s="211" t="s">
        <v>42</v>
      </c>
      <c r="O324" s="87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4" t="s">
        <v>191</v>
      </c>
      <c r="AT324" s="214" t="s">
        <v>131</v>
      </c>
      <c r="AU324" s="214" t="s">
        <v>81</v>
      </c>
      <c r="AY324" s="20" t="s">
        <v>128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0" t="s">
        <v>79</v>
      </c>
      <c r="BK324" s="215">
        <f>ROUND(I324*H324,2)</f>
        <v>0</v>
      </c>
      <c r="BL324" s="20" t="s">
        <v>191</v>
      </c>
      <c r="BM324" s="214" t="s">
        <v>466</v>
      </c>
    </row>
    <row r="325" s="2" customFormat="1">
      <c r="A325" s="41"/>
      <c r="B325" s="42"/>
      <c r="C325" s="43"/>
      <c r="D325" s="216" t="s">
        <v>137</v>
      </c>
      <c r="E325" s="43"/>
      <c r="F325" s="217" t="s">
        <v>465</v>
      </c>
      <c r="G325" s="43"/>
      <c r="H325" s="43"/>
      <c r="I325" s="218"/>
      <c r="J325" s="43"/>
      <c r="K325" s="43"/>
      <c r="L325" s="47"/>
      <c r="M325" s="219"/>
      <c r="N325" s="220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137</v>
      </c>
      <c r="AU325" s="20" t="s">
        <v>81</v>
      </c>
    </row>
    <row r="326" s="2" customFormat="1" ht="16.5" customHeight="1">
      <c r="A326" s="41"/>
      <c r="B326" s="42"/>
      <c r="C326" s="203" t="s">
        <v>467</v>
      </c>
      <c r="D326" s="203" t="s">
        <v>131</v>
      </c>
      <c r="E326" s="204" t="s">
        <v>468</v>
      </c>
      <c r="F326" s="205" t="s">
        <v>469</v>
      </c>
      <c r="G326" s="206" t="s">
        <v>390</v>
      </c>
      <c r="H326" s="207">
        <v>1</v>
      </c>
      <c r="I326" s="208"/>
      <c r="J326" s="209">
        <f>ROUND(I326*H326,2)</f>
        <v>0</v>
      </c>
      <c r="K326" s="205" t="s">
        <v>178</v>
      </c>
      <c r="L326" s="47"/>
      <c r="M326" s="210" t="s">
        <v>19</v>
      </c>
      <c r="N326" s="211" t="s">
        <v>42</v>
      </c>
      <c r="O326" s="87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4" t="s">
        <v>191</v>
      </c>
      <c r="AT326" s="214" t="s">
        <v>131</v>
      </c>
      <c r="AU326" s="214" t="s">
        <v>81</v>
      </c>
      <c r="AY326" s="20" t="s">
        <v>128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0" t="s">
        <v>79</v>
      </c>
      <c r="BK326" s="215">
        <f>ROUND(I326*H326,2)</f>
        <v>0</v>
      </c>
      <c r="BL326" s="20" t="s">
        <v>191</v>
      </c>
      <c r="BM326" s="214" t="s">
        <v>470</v>
      </c>
    </row>
    <row r="327" s="2" customFormat="1">
      <c r="A327" s="41"/>
      <c r="B327" s="42"/>
      <c r="C327" s="43"/>
      <c r="D327" s="216" t="s">
        <v>137</v>
      </c>
      <c r="E327" s="43"/>
      <c r="F327" s="217" t="s">
        <v>469</v>
      </c>
      <c r="G327" s="43"/>
      <c r="H327" s="43"/>
      <c r="I327" s="218"/>
      <c r="J327" s="43"/>
      <c r="K327" s="43"/>
      <c r="L327" s="47"/>
      <c r="M327" s="219"/>
      <c r="N327" s="220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137</v>
      </c>
      <c r="AU327" s="20" t="s">
        <v>81</v>
      </c>
    </row>
    <row r="328" s="2" customFormat="1" ht="24.15" customHeight="1">
      <c r="A328" s="41"/>
      <c r="B328" s="42"/>
      <c r="C328" s="203" t="s">
        <v>319</v>
      </c>
      <c r="D328" s="203" t="s">
        <v>131</v>
      </c>
      <c r="E328" s="204" t="s">
        <v>471</v>
      </c>
      <c r="F328" s="205" t="s">
        <v>472</v>
      </c>
      <c r="G328" s="206" t="s">
        <v>427</v>
      </c>
      <c r="H328" s="267"/>
      <c r="I328" s="208"/>
      <c r="J328" s="209">
        <f>ROUND(I328*H328,2)</f>
        <v>0</v>
      </c>
      <c r="K328" s="205" t="s">
        <v>135</v>
      </c>
      <c r="L328" s="47"/>
      <c r="M328" s="210" t="s">
        <v>19</v>
      </c>
      <c r="N328" s="211" t="s">
        <v>42</v>
      </c>
      <c r="O328" s="87"/>
      <c r="P328" s="212">
        <f>O328*H328</f>
        <v>0</v>
      </c>
      <c r="Q328" s="212">
        <v>0</v>
      </c>
      <c r="R328" s="212">
        <f>Q328*H328</f>
        <v>0</v>
      </c>
      <c r="S328" s="212">
        <v>0</v>
      </c>
      <c r="T328" s="213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4" t="s">
        <v>191</v>
      </c>
      <c r="AT328" s="214" t="s">
        <v>131</v>
      </c>
      <c r="AU328" s="214" t="s">
        <v>81</v>
      </c>
      <c r="AY328" s="20" t="s">
        <v>128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0" t="s">
        <v>79</v>
      </c>
      <c r="BK328" s="215">
        <f>ROUND(I328*H328,2)</f>
        <v>0</v>
      </c>
      <c r="BL328" s="20" t="s">
        <v>191</v>
      </c>
      <c r="BM328" s="214" t="s">
        <v>473</v>
      </c>
    </row>
    <row r="329" s="2" customFormat="1">
      <c r="A329" s="41"/>
      <c r="B329" s="42"/>
      <c r="C329" s="43"/>
      <c r="D329" s="216" t="s">
        <v>137</v>
      </c>
      <c r="E329" s="43"/>
      <c r="F329" s="217" t="s">
        <v>474</v>
      </c>
      <c r="G329" s="43"/>
      <c r="H329" s="43"/>
      <c r="I329" s="218"/>
      <c r="J329" s="43"/>
      <c r="K329" s="43"/>
      <c r="L329" s="47"/>
      <c r="M329" s="219"/>
      <c r="N329" s="220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137</v>
      </c>
      <c r="AU329" s="20" t="s">
        <v>81</v>
      </c>
    </row>
    <row r="330" s="2" customFormat="1">
      <c r="A330" s="41"/>
      <c r="B330" s="42"/>
      <c r="C330" s="43"/>
      <c r="D330" s="221" t="s">
        <v>139</v>
      </c>
      <c r="E330" s="43"/>
      <c r="F330" s="222" t="s">
        <v>475</v>
      </c>
      <c r="G330" s="43"/>
      <c r="H330" s="43"/>
      <c r="I330" s="218"/>
      <c r="J330" s="43"/>
      <c r="K330" s="43"/>
      <c r="L330" s="47"/>
      <c r="M330" s="219"/>
      <c r="N330" s="220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139</v>
      </c>
      <c r="AU330" s="20" t="s">
        <v>81</v>
      </c>
    </row>
    <row r="331" s="12" customFormat="1" ht="22.8" customHeight="1">
      <c r="A331" s="12"/>
      <c r="B331" s="187"/>
      <c r="C331" s="188"/>
      <c r="D331" s="189" t="s">
        <v>70</v>
      </c>
      <c r="E331" s="201" t="s">
        <v>476</v>
      </c>
      <c r="F331" s="201" t="s">
        <v>477</v>
      </c>
      <c r="G331" s="188"/>
      <c r="H331" s="188"/>
      <c r="I331" s="191"/>
      <c r="J331" s="202">
        <f>BK331</f>
        <v>0</v>
      </c>
      <c r="K331" s="188"/>
      <c r="L331" s="193"/>
      <c r="M331" s="194"/>
      <c r="N331" s="195"/>
      <c r="O331" s="195"/>
      <c r="P331" s="196">
        <f>SUM(P332:P386)</f>
        <v>0</v>
      </c>
      <c r="Q331" s="195"/>
      <c r="R331" s="196">
        <f>SUM(R332:R386)</f>
        <v>0</v>
      </c>
      <c r="S331" s="195"/>
      <c r="T331" s="197">
        <f>SUM(T332:T386)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98" t="s">
        <v>81</v>
      </c>
      <c r="AT331" s="199" t="s">
        <v>70</v>
      </c>
      <c r="AU331" s="199" t="s">
        <v>79</v>
      </c>
      <c r="AY331" s="198" t="s">
        <v>128</v>
      </c>
      <c r="BK331" s="200">
        <f>SUM(BK332:BK386)</f>
        <v>0</v>
      </c>
    </row>
    <row r="332" s="2" customFormat="1" ht="24.15" customHeight="1">
      <c r="A332" s="41"/>
      <c r="B332" s="42"/>
      <c r="C332" s="203" t="s">
        <v>478</v>
      </c>
      <c r="D332" s="203" t="s">
        <v>131</v>
      </c>
      <c r="E332" s="204" t="s">
        <v>479</v>
      </c>
      <c r="F332" s="205" t="s">
        <v>480</v>
      </c>
      <c r="G332" s="206" t="s">
        <v>390</v>
      </c>
      <c r="H332" s="207">
        <v>14</v>
      </c>
      <c r="I332" s="208"/>
      <c r="J332" s="209">
        <f>ROUND(I332*H332,2)</f>
        <v>0</v>
      </c>
      <c r="K332" s="205" t="s">
        <v>135</v>
      </c>
      <c r="L332" s="47"/>
      <c r="M332" s="210" t="s">
        <v>19</v>
      </c>
      <c r="N332" s="211" t="s">
        <v>42</v>
      </c>
      <c r="O332" s="87"/>
      <c r="P332" s="212">
        <f>O332*H332</f>
        <v>0</v>
      </c>
      <c r="Q332" s="212">
        <v>0</v>
      </c>
      <c r="R332" s="212">
        <f>Q332*H332</f>
        <v>0</v>
      </c>
      <c r="S332" s="212">
        <v>0</v>
      </c>
      <c r="T332" s="213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4" t="s">
        <v>191</v>
      </c>
      <c r="AT332" s="214" t="s">
        <v>131</v>
      </c>
      <c r="AU332" s="214" t="s">
        <v>81</v>
      </c>
      <c r="AY332" s="20" t="s">
        <v>128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0" t="s">
        <v>79</v>
      </c>
      <c r="BK332" s="215">
        <f>ROUND(I332*H332,2)</f>
        <v>0</v>
      </c>
      <c r="BL332" s="20" t="s">
        <v>191</v>
      </c>
      <c r="BM332" s="214" t="s">
        <v>481</v>
      </c>
    </row>
    <row r="333" s="2" customFormat="1">
      <c r="A333" s="41"/>
      <c r="B333" s="42"/>
      <c r="C333" s="43"/>
      <c r="D333" s="216" t="s">
        <v>137</v>
      </c>
      <c r="E333" s="43"/>
      <c r="F333" s="217" t="s">
        <v>482</v>
      </c>
      <c r="G333" s="43"/>
      <c r="H333" s="43"/>
      <c r="I333" s="218"/>
      <c r="J333" s="43"/>
      <c r="K333" s="43"/>
      <c r="L333" s="47"/>
      <c r="M333" s="219"/>
      <c r="N333" s="220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137</v>
      </c>
      <c r="AU333" s="20" t="s">
        <v>81</v>
      </c>
    </row>
    <row r="334" s="2" customFormat="1">
      <c r="A334" s="41"/>
      <c r="B334" s="42"/>
      <c r="C334" s="43"/>
      <c r="D334" s="221" t="s">
        <v>139</v>
      </c>
      <c r="E334" s="43"/>
      <c r="F334" s="222" t="s">
        <v>483</v>
      </c>
      <c r="G334" s="43"/>
      <c r="H334" s="43"/>
      <c r="I334" s="218"/>
      <c r="J334" s="43"/>
      <c r="K334" s="43"/>
      <c r="L334" s="47"/>
      <c r="M334" s="219"/>
      <c r="N334" s="220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139</v>
      </c>
      <c r="AU334" s="20" t="s">
        <v>81</v>
      </c>
    </row>
    <row r="335" s="13" customFormat="1">
      <c r="A335" s="13"/>
      <c r="B335" s="223"/>
      <c r="C335" s="224"/>
      <c r="D335" s="216" t="s">
        <v>141</v>
      </c>
      <c r="E335" s="225" t="s">
        <v>19</v>
      </c>
      <c r="F335" s="226" t="s">
        <v>484</v>
      </c>
      <c r="G335" s="224"/>
      <c r="H335" s="227">
        <v>14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141</v>
      </c>
      <c r="AU335" s="233" t="s">
        <v>81</v>
      </c>
      <c r="AV335" s="13" t="s">
        <v>81</v>
      </c>
      <c r="AW335" s="13" t="s">
        <v>33</v>
      </c>
      <c r="AX335" s="13" t="s">
        <v>71</v>
      </c>
      <c r="AY335" s="233" t="s">
        <v>128</v>
      </c>
    </row>
    <row r="336" s="14" customFormat="1">
      <c r="A336" s="14"/>
      <c r="B336" s="234"/>
      <c r="C336" s="235"/>
      <c r="D336" s="216" t="s">
        <v>141</v>
      </c>
      <c r="E336" s="236" t="s">
        <v>19</v>
      </c>
      <c r="F336" s="237" t="s">
        <v>143</v>
      </c>
      <c r="G336" s="235"/>
      <c r="H336" s="238">
        <v>14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141</v>
      </c>
      <c r="AU336" s="244" t="s">
        <v>81</v>
      </c>
      <c r="AV336" s="14" t="s">
        <v>136</v>
      </c>
      <c r="AW336" s="14" t="s">
        <v>33</v>
      </c>
      <c r="AX336" s="14" t="s">
        <v>79</v>
      </c>
      <c r="AY336" s="244" t="s">
        <v>128</v>
      </c>
    </row>
    <row r="337" s="2" customFormat="1" ht="24.15" customHeight="1">
      <c r="A337" s="41"/>
      <c r="B337" s="42"/>
      <c r="C337" s="203" t="s">
        <v>325</v>
      </c>
      <c r="D337" s="203" t="s">
        <v>131</v>
      </c>
      <c r="E337" s="204" t="s">
        <v>485</v>
      </c>
      <c r="F337" s="205" t="s">
        <v>486</v>
      </c>
      <c r="G337" s="206" t="s">
        <v>390</v>
      </c>
      <c r="H337" s="207">
        <v>8</v>
      </c>
      <c r="I337" s="208"/>
      <c r="J337" s="209">
        <f>ROUND(I337*H337,2)</f>
        <v>0</v>
      </c>
      <c r="K337" s="205" t="s">
        <v>135</v>
      </c>
      <c r="L337" s="47"/>
      <c r="M337" s="210" t="s">
        <v>19</v>
      </c>
      <c r="N337" s="211" t="s">
        <v>42</v>
      </c>
      <c r="O337" s="87"/>
      <c r="P337" s="212">
        <f>O337*H337</f>
        <v>0</v>
      </c>
      <c r="Q337" s="212">
        <v>0</v>
      </c>
      <c r="R337" s="212">
        <f>Q337*H337</f>
        <v>0</v>
      </c>
      <c r="S337" s="212">
        <v>0</v>
      </c>
      <c r="T337" s="213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4" t="s">
        <v>191</v>
      </c>
      <c r="AT337" s="214" t="s">
        <v>131</v>
      </c>
      <c r="AU337" s="214" t="s">
        <v>81</v>
      </c>
      <c r="AY337" s="20" t="s">
        <v>128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0" t="s">
        <v>79</v>
      </c>
      <c r="BK337" s="215">
        <f>ROUND(I337*H337,2)</f>
        <v>0</v>
      </c>
      <c r="BL337" s="20" t="s">
        <v>191</v>
      </c>
      <c r="BM337" s="214" t="s">
        <v>487</v>
      </c>
    </row>
    <row r="338" s="2" customFormat="1">
      <c r="A338" s="41"/>
      <c r="B338" s="42"/>
      <c r="C338" s="43"/>
      <c r="D338" s="216" t="s">
        <v>137</v>
      </c>
      <c r="E338" s="43"/>
      <c r="F338" s="217" t="s">
        <v>488</v>
      </c>
      <c r="G338" s="43"/>
      <c r="H338" s="43"/>
      <c r="I338" s="218"/>
      <c r="J338" s="43"/>
      <c r="K338" s="43"/>
      <c r="L338" s="47"/>
      <c r="M338" s="219"/>
      <c r="N338" s="220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137</v>
      </c>
      <c r="AU338" s="20" t="s">
        <v>81</v>
      </c>
    </row>
    <row r="339" s="2" customFormat="1">
      <c r="A339" s="41"/>
      <c r="B339" s="42"/>
      <c r="C339" s="43"/>
      <c r="D339" s="221" t="s">
        <v>139</v>
      </c>
      <c r="E339" s="43"/>
      <c r="F339" s="222" t="s">
        <v>489</v>
      </c>
      <c r="G339" s="43"/>
      <c r="H339" s="43"/>
      <c r="I339" s="218"/>
      <c r="J339" s="43"/>
      <c r="K339" s="43"/>
      <c r="L339" s="47"/>
      <c r="M339" s="219"/>
      <c r="N339" s="220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139</v>
      </c>
      <c r="AU339" s="20" t="s">
        <v>81</v>
      </c>
    </row>
    <row r="340" s="13" customFormat="1">
      <c r="A340" s="13"/>
      <c r="B340" s="223"/>
      <c r="C340" s="224"/>
      <c r="D340" s="216" t="s">
        <v>141</v>
      </c>
      <c r="E340" s="225" t="s">
        <v>19</v>
      </c>
      <c r="F340" s="226" t="s">
        <v>490</v>
      </c>
      <c r="G340" s="224"/>
      <c r="H340" s="227">
        <v>8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141</v>
      </c>
      <c r="AU340" s="233" t="s">
        <v>81</v>
      </c>
      <c r="AV340" s="13" t="s">
        <v>81</v>
      </c>
      <c r="AW340" s="13" t="s">
        <v>33</v>
      </c>
      <c r="AX340" s="13" t="s">
        <v>71</v>
      </c>
      <c r="AY340" s="233" t="s">
        <v>128</v>
      </c>
    </row>
    <row r="341" s="14" customFormat="1">
      <c r="A341" s="14"/>
      <c r="B341" s="234"/>
      <c r="C341" s="235"/>
      <c r="D341" s="216" t="s">
        <v>141</v>
      </c>
      <c r="E341" s="236" t="s">
        <v>19</v>
      </c>
      <c r="F341" s="237" t="s">
        <v>143</v>
      </c>
      <c r="G341" s="235"/>
      <c r="H341" s="238">
        <v>8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141</v>
      </c>
      <c r="AU341" s="244" t="s">
        <v>81</v>
      </c>
      <c r="AV341" s="14" t="s">
        <v>136</v>
      </c>
      <c r="AW341" s="14" t="s">
        <v>33</v>
      </c>
      <c r="AX341" s="14" t="s">
        <v>79</v>
      </c>
      <c r="AY341" s="244" t="s">
        <v>128</v>
      </c>
    </row>
    <row r="342" s="2" customFormat="1" ht="24.15" customHeight="1">
      <c r="A342" s="41"/>
      <c r="B342" s="42"/>
      <c r="C342" s="203" t="s">
        <v>491</v>
      </c>
      <c r="D342" s="203" t="s">
        <v>131</v>
      </c>
      <c r="E342" s="204" t="s">
        <v>492</v>
      </c>
      <c r="F342" s="205" t="s">
        <v>493</v>
      </c>
      <c r="G342" s="206" t="s">
        <v>390</v>
      </c>
      <c r="H342" s="207">
        <v>4</v>
      </c>
      <c r="I342" s="208"/>
      <c r="J342" s="209">
        <f>ROUND(I342*H342,2)</f>
        <v>0</v>
      </c>
      <c r="K342" s="205" t="s">
        <v>135</v>
      </c>
      <c r="L342" s="47"/>
      <c r="M342" s="210" t="s">
        <v>19</v>
      </c>
      <c r="N342" s="211" t="s">
        <v>42</v>
      </c>
      <c r="O342" s="87"/>
      <c r="P342" s="212">
        <f>O342*H342</f>
        <v>0</v>
      </c>
      <c r="Q342" s="212">
        <v>0</v>
      </c>
      <c r="R342" s="212">
        <f>Q342*H342</f>
        <v>0</v>
      </c>
      <c r="S342" s="212">
        <v>0</v>
      </c>
      <c r="T342" s="213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4" t="s">
        <v>191</v>
      </c>
      <c r="AT342" s="214" t="s">
        <v>131</v>
      </c>
      <c r="AU342" s="214" t="s">
        <v>81</v>
      </c>
      <c r="AY342" s="20" t="s">
        <v>128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20" t="s">
        <v>79</v>
      </c>
      <c r="BK342" s="215">
        <f>ROUND(I342*H342,2)</f>
        <v>0</v>
      </c>
      <c r="BL342" s="20" t="s">
        <v>191</v>
      </c>
      <c r="BM342" s="214" t="s">
        <v>494</v>
      </c>
    </row>
    <row r="343" s="2" customFormat="1">
      <c r="A343" s="41"/>
      <c r="B343" s="42"/>
      <c r="C343" s="43"/>
      <c r="D343" s="216" t="s">
        <v>137</v>
      </c>
      <c r="E343" s="43"/>
      <c r="F343" s="217" t="s">
        <v>495</v>
      </c>
      <c r="G343" s="43"/>
      <c r="H343" s="43"/>
      <c r="I343" s="218"/>
      <c r="J343" s="43"/>
      <c r="K343" s="43"/>
      <c r="L343" s="47"/>
      <c r="M343" s="219"/>
      <c r="N343" s="220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137</v>
      </c>
      <c r="AU343" s="20" t="s">
        <v>81</v>
      </c>
    </row>
    <row r="344" s="2" customFormat="1">
      <c r="A344" s="41"/>
      <c r="B344" s="42"/>
      <c r="C344" s="43"/>
      <c r="D344" s="221" t="s">
        <v>139</v>
      </c>
      <c r="E344" s="43"/>
      <c r="F344" s="222" t="s">
        <v>496</v>
      </c>
      <c r="G344" s="43"/>
      <c r="H344" s="43"/>
      <c r="I344" s="218"/>
      <c r="J344" s="43"/>
      <c r="K344" s="43"/>
      <c r="L344" s="47"/>
      <c r="M344" s="219"/>
      <c r="N344" s="220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139</v>
      </c>
      <c r="AU344" s="20" t="s">
        <v>81</v>
      </c>
    </row>
    <row r="345" s="13" customFormat="1">
      <c r="A345" s="13"/>
      <c r="B345" s="223"/>
      <c r="C345" s="224"/>
      <c r="D345" s="216" t="s">
        <v>141</v>
      </c>
      <c r="E345" s="225" t="s">
        <v>19</v>
      </c>
      <c r="F345" s="226" t="s">
        <v>136</v>
      </c>
      <c r="G345" s="224"/>
      <c r="H345" s="227">
        <v>4</v>
      </c>
      <c r="I345" s="228"/>
      <c r="J345" s="224"/>
      <c r="K345" s="224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141</v>
      </c>
      <c r="AU345" s="233" t="s">
        <v>81</v>
      </c>
      <c r="AV345" s="13" t="s">
        <v>81</v>
      </c>
      <c r="AW345" s="13" t="s">
        <v>33</v>
      </c>
      <c r="AX345" s="13" t="s">
        <v>71</v>
      </c>
      <c r="AY345" s="233" t="s">
        <v>128</v>
      </c>
    </row>
    <row r="346" s="14" customFormat="1">
      <c r="A346" s="14"/>
      <c r="B346" s="234"/>
      <c r="C346" s="235"/>
      <c r="D346" s="216" t="s">
        <v>141</v>
      </c>
      <c r="E346" s="236" t="s">
        <v>19</v>
      </c>
      <c r="F346" s="237" t="s">
        <v>143</v>
      </c>
      <c r="G346" s="235"/>
      <c r="H346" s="238">
        <v>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141</v>
      </c>
      <c r="AU346" s="244" t="s">
        <v>81</v>
      </c>
      <c r="AV346" s="14" t="s">
        <v>136</v>
      </c>
      <c r="AW346" s="14" t="s">
        <v>33</v>
      </c>
      <c r="AX346" s="14" t="s">
        <v>79</v>
      </c>
      <c r="AY346" s="244" t="s">
        <v>128</v>
      </c>
    </row>
    <row r="347" s="2" customFormat="1" ht="33" customHeight="1">
      <c r="A347" s="41"/>
      <c r="B347" s="42"/>
      <c r="C347" s="245" t="s">
        <v>332</v>
      </c>
      <c r="D347" s="245" t="s">
        <v>144</v>
      </c>
      <c r="E347" s="246" t="s">
        <v>497</v>
      </c>
      <c r="F347" s="247" t="s">
        <v>498</v>
      </c>
      <c r="G347" s="248" t="s">
        <v>390</v>
      </c>
      <c r="H347" s="249">
        <v>13</v>
      </c>
      <c r="I347" s="250"/>
      <c r="J347" s="251">
        <f>ROUND(I347*H347,2)</f>
        <v>0</v>
      </c>
      <c r="K347" s="247" t="s">
        <v>178</v>
      </c>
      <c r="L347" s="252"/>
      <c r="M347" s="253" t="s">
        <v>19</v>
      </c>
      <c r="N347" s="254" t="s">
        <v>42</v>
      </c>
      <c r="O347" s="87"/>
      <c r="P347" s="212">
        <f>O347*H347</f>
        <v>0</v>
      </c>
      <c r="Q347" s="212">
        <v>0</v>
      </c>
      <c r="R347" s="212">
        <f>Q347*H347</f>
        <v>0</v>
      </c>
      <c r="S347" s="212">
        <v>0</v>
      </c>
      <c r="T347" s="213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4" t="s">
        <v>247</v>
      </c>
      <c r="AT347" s="214" t="s">
        <v>144</v>
      </c>
      <c r="AU347" s="214" t="s">
        <v>81</v>
      </c>
      <c r="AY347" s="20" t="s">
        <v>128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0" t="s">
        <v>79</v>
      </c>
      <c r="BK347" s="215">
        <f>ROUND(I347*H347,2)</f>
        <v>0</v>
      </c>
      <c r="BL347" s="20" t="s">
        <v>191</v>
      </c>
      <c r="BM347" s="214" t="s">
        <v>499</v>
      </c>
    </row>
    <row r="348" s="2" customFormat="1">
      <c r="A348" s="41"/>
      <c r="B348" s="42"/>
      <c r="C348" s="43"/>
      <c r="D348" s="216" t="s">
        <v>137</v>
      </c>
      <c r="E348" s="43"/>
      <c r="F348" s="217" t="s">
        <v>498</v>
      </c>
      <c r="G348" s="43"/>
      <c r="H348" s="43"/>
      <c r="I348" s="218"/>
      <c r="J348" s="43"/>
      <c r="K348" s="43"/>
      <c r="L348" s="47"/>
      <c r="M348" s="219"/>
      <c r="N348" s="220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137</v>
      </c>
      <c r="AU348" s="20" t="s">
        <v>81</v>
      </c>
    </row>
    <row r="349" s="2" customFormat="1" ht="33" customHeight="1">
      <c r="A349" s="41"/>
      <c r="B349" s="42"/>
      <c r="C349" s="245" t="s">
        <v>500</v>
      </c>
      <c r="D349" s="245" t="s">
        <v>144</v>
      </c>
      <c r="E349" s="246" t="s">
        <v>501</v>
      </c>
      <c r="F349" s="247" t="s">
        <v>502</v>
      </c>
      <c r="G349" s="248" t="s">
        <v>390</v>
      </c>
      <c r="H349" s="249">
        <v>1</v>
      </c>
      <c r="I349" s="250"/>
      <c r="J349" s="251">
        <f>ROUND(I349*H349,2)</f>
        <v>0</v>
      </c>
      <c r="K349" s="247" t="s">
        <v>178</v>
      </c>
      <c r="L349" s="252"/>
      <c r="M349" s="253" t="s">
        <v>19</v>
      </c>
      <c r="N349" s="254" t="s">
        <v>42</v>
      </c>
      <c r="O349" s="87"/>
      <c r="P349" s="212">
        <f>O349*H349</f>
        <v>0</v>
      </c>
      <c r="Q349" s="212">
        <v>0</v>
      </c>
      <c r="R349" s="212">
        <f>Q349*H349</f>
        <v>0</v>
      </c>
      <c r="S349" s="212">
        <v>0</v>
      </c>
      <c r="T349" s="213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4" t="s">
        <v>247</v>
      </c>
      <c r="AT349" s="214" t="s">
        <v>144</v>
      </c>
      <c r="AU349" s="214" t="s">
        <v>81</v>
      </c>
      <c r="AY349" s="20" t="s">
        <v>128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0" t="s">
        <v>79</v>
      </c>
      <c r="BK349" s="215">
        <f>ROUND(I349*H349,2)</f>
        <v>0</v>
      </c>
      <c r="BL349" s="20" t="s">
        <v>191</v>
      </c>
      <c r="BM349" s="214" t="s">
        <v>503</v>
      </c>
    </row>
    <row r="350" s="2" customFormat="1">
      <c r="A350" s="41"/>
      <c r="B350" s="42"/>
      <c r="C350" s="43"/>
      <c r="D350" s="216" t="s">
        <v>137</v>
      </c>
      <c r="E350" s="43"/>
      <c r="F350" s="217" t="s">
        <v>502</v>
      </c>
      <c r="G350" s="43"/>
      <c r="H350" s="43"/>
      <c r="I350" s="218"/>
      <c r="J350" s="43"/>
      <c r="K350" s="43"/>
      <c r="L350" s="47"/>
      <c r="M350" s="219"/>
      <c r="N350" s="220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137</v>
      </c>
      <c r="AU350" s="20" t="s">
        <v>81</v>
      </c>
    </row>
    <row r="351" s="2" customFormat="1" ht="33" customHeight="1">
      <c r="A351" s="41"/>
      <c r="B351" s="42"/>
      <c r="C351" s="245" t="s">
        <v>339</v>
      </c>
      <c r="D351" s="245" t="s">
        <v>144</v>
      </c>
      <c r="E351" s="246" t="s">
        <v>504</v>
      </c>
      <c r="F351" s="247" t="s">
        <v>505</v>
      </c>
      <c r="G351" s="248" t="s">
        <v>390</v>
      </c>
      <c r="H351" s="249">
        <v>4</v>
      </c>
      <c r="I351" s="250"/>
      <c r="J351" s="251">
        <f>ROUND(I351*H351,2)</f>
        <v>0</v>
      </c>
      <c r="K351" s="247" t="s">
        <v>178</v>
      </c>
      <c r="L351" s="252"/>
      <c r="M351" s="253" t="s">
        <v>19</v>
      </c>
      <c r="N351" s="254" t="s">
        <v>42</v>
      </c>
      <c r="O351" s="87"/>
      <c r="P351" s="212">
        <f>O351*H351</f>
        <v>0</v>
      </c>
      <c r="Q351" s="212">
        <v>0</v>
      </c>
      <c r="R351" s="212">
        <f>Q351*H351</f>
        <v>0</v>
      </c>
      <c r="S351" s="212">
        <v>0</v>
      </c>
      <c r="T351" s="213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4" t="s">
        <v>247</v>
      </c>
      <c r="AT351" s="214" t="s">
        <v>144</v>
      </c>
      <c r="AU351" s="214" t="s">
        <v>81</v>
      </c>
      <c r="AY351" s="20" t="s">
        <v>128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0" t="s">
        <v>79</v>
      </c>
      <c r="BK351" s="215">
        <f>ROUND(I351*H351,2)</f>
        <v>0</v>
      </c>
      <c r="BL351" s="20" t="s">
        <v>191</v>
      </c>
      <c r="BM351" s="214" t="s">
        <v>506</v>
      </c>
    </row>
    <row r="352" s="2" customFormat="1">
      <c r="A352" s="41"/>
      <c r="B352" s="42"/>
      <c r="C352" s="43"/>
      <c r="D352" s="216" t="s">
        <v>137</v>
      </c>
      <c r="E352" s="43"/>
      <c r="F352" s="217" t="s">
        <v>505</v>
      </c>
      <c r="G352" s="43"/>
      <c r="H352" s="43"/>
      <c r="I352" s="218"/>
      <c r="J352" s="43"/>
      <c r="K352" s="43"/>
      <c r="L352" s="47"/>
      <c r="M352" s="219"/>
      <c r="N352" s="220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137</v>
      </c>
      <c r="AU352" s="20" t="s">
        <v>81</v>
      </c>
    </row>
    <row r="353" s="2" customFormat="1" ht="37.8" customHeight="1">
      <c r="A353" s="41"/>
      <c r="B353" s="42"/>
      <c r="C353" s="245" t="s">
        <v>507</v>
      </c>
      <c r="D353" s="245" t="s">
        <v>144</v>
      </c>
      <c r="E353" s="246" t="s">
        <v>508</v>
      </c>
      <c r="F353" s="247" t="s">
        <v>509</v>
      </c>
      <c r="G353" s="248" t="s">
        <v>390</v>
      </c>
      <c r="H353" s="249">
        <v>3</v>
      </c>
      <c r="I353" s="250"/>
      <c r="J353" s="251">
        <f>ROUND(I353*H353,2)</f>
        <v>0</v>
      </c>
      <c r="K353" s="247" t="s">
        <v>178</v>
      </c>
      <c r="L353" s="252"/>
      <c r="M353" s="253" t="s">
        <v>19</v>
      </c>
      <c r="N353" s="254" t="s">
        <v>42</v>
      </c>
      <c r="O353" s="87"/>
      <c r="P353" s="212">
        <f>O353*H353</f>
        <v>0</v>
      </c>
      <c r="Q353" s="212">
        <v>0</v>
      </c>
      <c r="R353" s="212">
        <f>Q353*H353</f>
        <v>0</v>
      </c>
      <c r="S353" s="212">
        <v>0</v>
      </c>
      <c r="T353" s="213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4" t="s">
        <v>247</v>
      </c>
      <c r="AT353" s="214" t="s">
        <v>144</v>
      </c>
      <c r="AU353" s="214" t="s">
        <v>81</v>
      </c>
      <c r="AY353" s="20" t="s">
        <v>128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0" t="s">
        <v>79</v>
      </c>
      <c r="BK353" s="215">
        <f>ROUND(I353*H353,2)</f>
        <v>0</v>
      </c>
      <c r="BL353" s="20" t="s">
        <v>191</v>
      </c>
      <c r="BM353" s="214" t="s">
        <v>510</v>
      </c>
    </row>
    <row r="354" s="2" customFormat="1">
      <c r="A354" s="41"/>
      <c r="B354" s="42"/>
      <c r="C354" s="43"/>
      <c r="D354" s="216" t="s">
        <v>137</v>
      </c>
      <c r="E354" s="43"/>
      <c r="F354" s="217" t="s">
        <v>509</v>
      </c>
      <c r="G354" s="43"/>
      <c r="H354" s="43"/>
      <c r="I354" s="218"/>
      <c r="J354" s="43"/>
      <c r="K354" s="43"/>
      <c r="L354" s="47"/>
      <c r="M354" s="219"/>
      <c r="N354" s="220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137</v>
      </c>
      <c r="AU354" s="20" t="s">
        <v>81</v>
      </c>
    </row>
    <row r="355" s="2" customFormat="1" ht="33" customHeight="1">
      <c r="A355" s="41"/>
      <c r="B355" s="42"/>
      <c r="C355" s="245" t="s">
        <v>344</v>
      </c>
      <c r="D355" s="245" t="s">
        <v>144</v>
      </c>
      <c r="E355" s="246" t="s">
        <v>511</v>
      </c>
      <c r="F355" s="247" t="s">
        <v>512</v>
      </c>
      <c r="G355" s="248" t="s">
        <v>390</v>
      </c>
      <c r="H355" s="249">
        <v>5</v>
      </c>
      <c r="I355" s="250"/>
      <c r="J355" s="251">
        <f>ROUND(I355*H355,2)</f>
        <v>0</v>
      </c>
      <c r="K355" s="247" t="s">
        <v>178</v>
      </c>
      <c r="L355" s="252"/>
      <c r="M355" s="253" t="s">
        <v>19</v>
      </c>
      <c r="N355" s="254" t="s">
        <v>42</v>
      </c>
      <c r="O355" s="87"/>
      <c r="P355" s="212">
        <f>O355*H355</f>
        <v>0</v>
      </c>
      <c r="Q355" s="212">
        <v>0</v>
      </c>
      <c r="R355" s="212">
        <f>Q355*H355</f>
        <v>0</v>
      </c>
      <c r="S355" s="212">
        <v>0</v>
      </c>
      <c r="T355" s="213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4" t="s">
        <v>247</v>
      </c>
      <c r="AT355" s="214" t="s">
        <v>144</v>
      </c>
      <c r="AU355" s="214" t="s">
        <v>81</v>
      </c>
      <c r="AY355" s="20" t="s">
        <v>128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0" t="s">
        <v>79</v>
      </c>
      <c r="BK355" s="215">
        <f>ROUND(I355*H355,2)</f>
        <v>0</v>
      </c>
      <c r="BL355" s="20" t="s">
        <v>191</v>
      </c>
      <c r="BM355" s="214" t="s">
        <v>513</v>
      </c>
    </row>
    <row r="356" s="2" customFormat="1">
      <c r="A356" s="41"/>
      <c r="B356" s="42"/>
      <c r="C356" s="43"/>
      <c r="D356" s="216" t="s">
        <v>137</v>
      </c>
      <c r="E356" s="43"/>
      <c r="F356" s="217" t="s">
        <v>512</v>
      </c>
      <c r="G356" s="43"/>
      <c r="H356" s="43"/>
      <c r="I356" s="218"/>
      <c r="J356" s="43"/>
      <c r="K356" s="43"/>
      <c r="L356" s="47"/>
      <c r="M356" s="219"/>
      <c r="N356" s="220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137</v>
      </c>
      <c r="AU356" s="20" t="s">
        <v>81</v>
      </c>
    </row>
    <row r="357" s="2" customFormat="1" ht="24.15" customHeight="1">
      <c r="A357" s="41"/>
      <c r="B357" s="42"/>
      <c r="C357" s="245" t="s">
        <v>514</v>
      </c>
      <c r="D357" s="245" t="s">
        <v>144</v>
      </c>
      <c r="E357" s="246" t="s">
        <v>515</v>
      </c>
      <c r="F357" s="247" t="s">
        <v>516</v>
      </c>
      <c r="G357" s="248" t="s">
        <v>517</v>
      </c>
      <c r="H357" s="249">
        <v>11.220000000000001</v>
      </c>
      <c r="I357" s="250"/>
      <c r="J357" s="251">
        <f>ROUND(I357*H357,2)</f>
        <v>0</v>
      </c>
      <c r="K357" s="247" t="s">
        <v>178</v>
      </c>
      <c r="L357" s="252"/>
      <c r="M357" s="253" t="s">
        <v>19</v>
      </c>
      <c r="N357" s="254" t="s">
        <v>42</v>
      </c>
      <c r="O357" s="87"/>
      <c r="P357" s="212">
        <f>O357*H357</f>
        <v>0</v>
      </c>
      <c r="Q357" s="212">
        <v>0</v>
      </c>
      <c r="R357" s="212">
        <f>Q357*H357</f>
        <v>0</v>
      </c>
      <c r="S357" s="212">
        <v>0</v>
      </c>
      <c r="T357" s="213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4" t="s">
        <v>247</v>
      </c>
      <c r="AT357" s="214" t="s">
        <v>144</v>
      </c>
      <c r="AU357" s="214" t="s">
        <v>81</v>
      </c>
      <c r="AY357" s="20" t="s">
        <v>128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0" t="s">
        <v>79</v>
      </c>
      <c r="BK357" s="215">
        <f>ROUND(I357*H357,2)</f>
        <v>0</v>
      </c>
      <c r="BL357" s="20" t="s">
        <v>191</v>
      </c>
      <c r="BM357" s="214" t="s">
        <v>518</v>
      </c>
    </row>
    <row r="358" s="2" customFormat="1">
      <c r="A358" s="41"/>
      <c r="B358" s="42"/>
      <c r="C358" s="43"/>
      <c r="D358" s="216" t="s">
        <v>137</v>
      </c>
      <c r="E358" s="43"/>
      <c r="F358" s="217" t="s">
        <v>516</v>
      </c>
      <c r="G358" s="43"/>
      <c r="H358" s="43"/>
      <c r="I358" s="218"/>
      <c r="J358" s="43"/>
      <c r="K358" s="43"/>
      <c r="L358" s="47"/>
      <c r="M358" s="219"/>
      <c r="N358" s="220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137</v>
      </c>
      <c r="AU358" s="20" t="s">
        <v>81</v>
      </c>
    </row>
    <row r="359" s="2" customFormat="1" ht="24.15" customHeight="1">
      <c r="A359" s="41"/>
      <c r="B359" s="42"/>
      <c r="C359" s="245" t="s">
        <v>349</v>
      </c>
      <c r="D359" s="245" t="s">
        <v>144</v>
      </c>
      <c r="E359" s="246" t="s">
        <v>519</v>
      </c>
      <c r="F359" s="247" t="s">
        <v>516</v>
      </c>
      <c r="G359" s="248" t="s">
        <v>517</v>
      </c>
      <c r="H359" s="249">
        <v>8.0999999999999996</v>
      </c>
      <c r="I359" s="250"/>
      <c r="J359" s="251">
        <f>ROUND(I359*H359,2)</f>
        <v>0</v>
      </c>
      <c r="K359" s="247" t="s">
        <v>178</v>
      </c>
      <c r="L359" s="252"/>
      <c r="M359" s="253" t="s">
        <v>19</v>
      </c>
      <c r="N359" s="254" t="s">
        <v>42</v>
      </c>
      <c r="O359" s="87"/>
      <c r="P359" s="212">
        <f>O359*H359</f>
        <v>0</v>
      </c>
      <c r="Q359" s="212">
        <v>0</v>
      </c>
      <c r="R359" s="212">
        <f>Q359*H359</f>
        <v>0</v>
      </c>
      <c r="S359" s="212">
        <v>0</v>
      </c>
      <c r="T359" s="213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4" t="s">
        <v>247</v>
      </c>
      <c r="AT359" s="214" t="s">
        <v>144</v>
      </c>
      <c r="AU359" s="214" t="s">
        <v>81</v>
      </c>
      <c r="AY359" s="20" t="s">
        <v>128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0" t="s">
        <v>79</v>
      </c>
      <c r="BK359" s="215">
        <f>ROUND(I359*H359,2)</f>
        <v>0</v>
      </c>
      <c r="BL359" s="20" t="s">
        <v>191</v>
      </c>
      <c r="BM359" s="214" t="s">
        <v>520</v>
      </c>
    </row>
    <row r="360" s="2" customFormat="1">
      <c r="A360" s="41"/>
      <c r="B360" s="42"/>
      <c r="C360" s="43"/>
      <c r="D360" s="216" t="s">
        <v>137</v>
      </c>
      <c r="E360" s="43"/>
      <c r="F360" s="217" t="s">
        <v>516</v>
      </c>
      <c r="G360" s="43"/>
      <c r="H360" s="43"/>
      <c r="I360" s="218"/>
      <c r="J360" s="43"/>
      <c r="K360" s="43"/>
      <c r="L360" s="47"/>
      <c r="M360" s="219"/>
      <c r="N360" s="220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137</v>
      </c>
      <c r="AU360" s="20" t="s">
        <v>81</v>
      </c>
    </row>
    <row r="361" s="2" customFormat="1" ht="33" customHeight="1">
      <c r="A361" s="41"/>
      <c r="B361" s="42"/>
      <c r="C361" s="203" t="s">
        <v>521</v>
      </c>
      <c r="D361" s="203" t="s">
        <v>131</v>
      </c>
      <c r="E361" s="204" t="s">
        <v>522</v>
      </c>
      <c r="F361" s="205" t="s">
        <v>523</v>
      </c>
      <c r="G361" s="206" t="s">
        <v>390</v>
      </c>
      <c r="H361" s="207">
        <v>2</v>
      </c>
      <c r="I361" s="208"/>
      <c r="J361" s="209">
        <f>ROUND(I361*H361,2)</f>
        <v>0</v>
      </c>
      <c r="K361" s="205" t="s">
        <v>178</v>
      </c>
      <c r="L361" s="47"/>
      <c r="M361" s="210" t="s">
        <v>19</v>
      </c>
      <c r="N361" s="211" t="s">
        <v>42</v>
      </c>
      <c r="O361" s="87"/>
      <c r="P361" s="212">
        <f>O361*H361</f>
        <v>0</v>
      </c>
      <c r="Q361" s="212">
        <v>0</v>
      </c>
      <c r="R361" s="212">
        <f>Q361*H361</f>
        <v>0</v>
      </c>
      <c r="S361" s="212">
        <v>0</v>
      </c>
      <c r="T361" s="213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4" t="s">
        <v>191</v>
      </c>
      <c r="AT361" s="214" t="s">
        <v>131</v>
      </c>
      <c r="AU361" s="214" t="s">
        <v>81</v>
      </c>
      <c r="AY361" s="20" t="s">
        <v>128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0" t="s">
        <v>79</v>
      </c>
      <c r="BK361" s="215">
        <f>ROUND(I361*H361,2)</f>
        <v>0</v>
      </c>
      <c r="BL361" s="20" t="s">
        <v>191</v>
      </c>
      <c r="BM361" s="214" t="s">
        <v>524</v>
      </c>
    </row>
    <row r="362" s="2" customFormat="1">
      <c r="A362" s="41"/>
      <c r="B362" s="42"/>
      <c r="C362" s="43"/>
      <c r="D362" s="216" t="s">
        <v>137</v>
      </c>
      <c r="E362" s="43"/>
      <c r="F362" s="217" t="s">
        <v>523</v>
      </c>
      <c r="G362" s="43"/>
      <c r="H362" s="43"/>
      <c r="I362" s="218"/>
      <c r="J362" s="43"/>
      <c r="K362" s="43"/>
      <c r="L362" s="47"/>
      <c r="M362" s="219"/>
      <c r="N362" s="220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137</v>
      </c>
      <c r="AU362" s="20" t="s">
        <v>81</v>
      </c>
    </row>
    <row r="363" s="2" customFormat="1" ht="33" customHeight="1">
      <c r="A363" s="41"/>
      <c r="B363" s="42"/>
      <c r="C363" s="203" t="s">
        <v>354</v>
      </c>
      <c r="D363" s="203" t="s">
        <v>131</v>
      </c>
      <c r="E363" s="204" t="s">
        <v>525</v>
      </c>
      <c r="F363" s="205" t="s">
        <v>526</v>
      </c>
      <c r="G363" s="206" t="s">
        <v>390</v>
      </c>
      <c r="H363" s="207">
        <v>4</v>
      </c>
      <c r="I363" s="208"/>
      <c r="J363" s="209">
        <f>ROUND(I363*H363,2)</f>
        <v>0</v>
      </c>
      <c r="K363" s="205" t="s">
        <v>178</v>
      </c>
      <c r="L363" s="47"/>
      <c r="M363" s="210" t="s">
        <v>19</v>
      </c>
      <c r="N363" s="211" t="s">
        <v>42</v>
      </c>
      <c r="O363" s="87"/>
      <c r="P363" s="212">
        <f>O363*H363</f>
        <v>0</v>
      </c>
      <c r="Q363" s="212">
        <v>0</v>
      </c>
      <c r="R363" s="212">
        <f>Q363*H363</f>
        <v>0</v>
      </c>
      <c r="S363" s="212">
        <v>0</v>
      </c>
      <c r="T363" s="213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4" t="s">
        <v>191</v>
      </c>
      <c r="AT363" s="214" t="s">
        <v>131</v>
      </c>
      <c r="AU363" s="214" t="s">
        <v>81</v>
      </c>
      <c r="AY363" s="20" t="s">
        <v>128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0" t="s">
        <v>79</v>
      </c>
      <c r="BK363" s="215">
        <f>ROUND(I363*H363,2)</f>
        <v>0</v>
      </c>
      <c r="BL363" s="20" t="s">
        <v>191</v>
      </c>
      <c r="BM363" s="214" t="s">
        <v>527</v>
      </c>
    </row>
    <row r="364" s="2" customFormat="1">
      <c r="A364" s="41"/>
      <c r="B364" s="42"/>
      <c r="C364" s="43"/>
      <c r="D364" s="216" t="s">
        <v>137</v>
      </c>
      <c r="E364" s="43"/>
      <c r="F364" s="217" t="s">
        <v>526</v>
      </c>
      <c r="G364" s="43"/>
      <c r="H364" s="43"/>
      <c r="I364" s="218"/>
      <c r="J364" s="43"/>
      <c r="K364" s="43"/>
      <c r="L364" s="47"/>
      <c r="M364" s="219"/>
      <c r="N364" s="220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137</v>
      </c>
      <c r="AU364" s="20" t="s">
        <v>81</v>
      </c>
    </row>
    <row r="365" s="2" customFormat="1" ht="33" customHeight="1">
      <c r="A365" s="41"/>
      <c r="B365" s="42"/>
      <c r="C365" s="203" t="s">
        <v>528</v>
      </c>
      <c r="D365" s="203" t="s">
        <v>131</v>
      </c>
      <c r="E365" s="204" t="s">
        <v>529</v>
      </c>
      <c r="F365" s="205" t="s">
        <v>530</v>
      </c>
      <c r="G365" s="206" t="s">
        <v>390</v>
      </c>
      <c r="H365" s="207">
        <v>1</v>
      </c>
      <c r="I365" s="208"/>
      <c r="J365" s="209">
        <f>ROUND(I365*H365,2)</f>
        <v>0</v>
      </c>
      <c r="K365" s="205" t="s">
        <v>178</v>
      </c>
      <c r="L365" s="47"/>
      <c r="M365" s="210" t="s">
        <v>19</v>
      </c>
      <c r="N365" s="211" t="s">
        <v>42</v>
      </c>
      <c r="O365" s="87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4" t="s">
        <v>191</v>
      </c>
      <c r="AT365" s="214" t="s">
        <v>131</v>
      </c>
      <c r="AU365" s="214" t="s">
        <v>81</v>
      </c>
      <c r="AY365" s="20" t="s">
        <v>128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0" t="s">
        <v>79</v>
      </c>
      <c r="BK365" s="215">
        <f>ROUND(I365*H365,2)</f>
        <v>0</v>
      </c>
      <c r="BL365" s="20" t="s">
        <v>191</v>
      </c>
      <c r="BM365" s="214" t="s">
        <v>531</v>
      </c>
    </row>
    <row r="366" s="2" customFormat="1">
      <c r="A366" s="41"/>
      <c r="B366" s="42"/>
      <c r="C366" s="43"/>
      <c r="D366" s="216" t="s">
        <v>137</v>
      </c>
      <c r="E366" s="43"/>
      <c r="F366" s="217" t="s">
        <v>530</v>
      </c>
      <c r="G366" s="43"/>
      <c r="H366" s="43"/>
      <c r="I366" s="218"/>
      <c r="J366" s="43"/>
      <c r="K366" s="43"/>
      <c r="L366" s="47"/>
      <c r="M366" s="219"/>
      <c r="N366" s="220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137</v>
      </c>
      <c r="AU366" s="20" t="s">
        <v>81</v>
      </c>
    </row>
    <row r="367" s="2" customFormat="1" ht="33" customHeight="1">
      <c r="A367" s="41"/>
      <c r="B367" s="42"/>
      <c r="C367" s="203" t="s">
        <v>361</v>
      </c>
      <c r="D367" s="203" t="s">
        <v>131</v>
      </c>
      <c r="E367" s="204" t="s">
        <v>532</v>
      </c>
      <c r="F367" s="205" t="s">
        <v>533</v>
      </c>
      <c r="G367" s="206" t="s">
        <v>390</v>
      </c>
      <c r="H367" s="207">
        <v>1</v>
      </c>
      <c r="I367" s="208"/>
      <c r="J367" s="209">
        <f>ROUND(I367*H367,2)</f>
        <v>0</v>
      </c>
      <c r="K367" s="205" t="s">
        <v>178</v>
      </c>
      <c r="L367" s="47"/>
      <c r="M367" s="210" t="s">
        <v>19</v>
      </c>
      <c r="N367" s="211" t="s">
        <v>42</v>
      </c>
      <c r="O367" s="87"/>
      <c r="P367" s="212">
        <f>O367*H367</f>
        <v>0</v>
      </c>
      <c r="Q367" s="212">
        <v>0</v>
      </c>
      <c r="R367" s="212">
        <f>Q367*H367</f>
        <v>0</v>
      </c>
      <c r="S367" s="212">
        <v>0</v>
      </c>
      <c r="T367" s="213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4" t="s">
        <v>191</v>
      </c>
      <c r="AT367" s="214" t="s">
        <v>131</v>
      </c>
      <c r="AU367" s="214" t="s">
        <v>81</v>
      </c>
      <c r="AY367" s="20" t="s">
        <v>128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0" t="s">
        <v>79</v>
      </c>
      <c r="BK367" s="215">
        <f>ROUND(I367*H367,2)</f>
        <v>0</v>
      </c>
      <c r="BL367" s="20" t="s">
        <v>191</v>
      </c>
      <c r="BM367" s="214" t="s">
        <v>534</v>
      </c>
    </row>
    <row r="368" s="2" customFormat="1">
      <c r="A368" s="41"/>
      <c r="B368" s="42"/>
      <c r="C368" s="43"/>
      <c r="D368" s="216" t="s">
        <v>137</v>
      </c>
      <c r="E368" s="43"/>
      <c r="F368" s="217" t="s">
        <v>533</v>
      </c>
      <c r="G368" s="43"/>
      <c r="H368" s="43"/>
      <c r="I368" s="218"/>
      <c r="J368" s="43"/>
      <c r="K368" s="43"/>
      <c r="L368" s="47"/>
      <c r="M368" s="219"/>
      <c r="N368" s="220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137</v>
      </c>
      <c r="AU368" s="20" t="s">
        <v>81</v>
      </c>
    </row>
    <row r="369" s="2" customFormat="1" ht="21.75" customHeight="1">
      <c r="A369" s="41"/>
      <c r="B369" s="42"/>
      <c r="C369" s="203" t="s">
        <v>535</v>
      </c>
      <c r="D369" s="203" t="s">
        <v>131</v>
      </c>
      <c r="E369" s="204" t="s">
        <v>536</v>
      </c>
      <c r="F369" s="205" t="s">
        <v>537</v>
      </c>
      <c r="G369" s="206" t="s">
        <v>390</v>
      </c>
      <c r="H369" s="207">
        <v>4</v>
      </c>
      <c r="I369" s="208"/>
      <c r="J369" s="209">
        <f>ROUND(I369*H369,2)</f>
        <v>0</v>
      </c>
      <c r="K369" s="205" t="s">
        <v>178</v>
      </c>
      <c r="L369" s="47"/>
      <c r="M369" s="210" t="s">
        <v>19</v>
      </c>
      <c r="N369" s="211" t="s">
        <v>42</v>
      </c>
      <c r="O369" s="87"/>
      <c r="P369" s="212">
        <f>O369*H369</f>
        <v>0</v>
      </c>
      <c r="Q369" s="212">
        <v>0</v>
      </c>
      <c r="R369" s="212">
        <f>Q369*H369</f>
        <v>0</v>
      </c>
      <c r="S369" s="212">
        <v>0</v>
      </c>
      <c r="T369" s="213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4" t="s">
        <v>191</v>
      </c>
      <c r="AT369" s="214" t="s">
        <v>131</v>
      </c>
      <c r="AU369" s="214" t="s">
        <v>81</v>
      </c>
      <c r="AY369" s="20" t="s">
        <v>128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0" t="s">
        <v>79</v>
      </c>
      <c r="BK369" s="215">
        <f>ROUND(I369*H369,2)</f>
        <v>0</v>
      </c>
      <c r="BL369" s="20" t="s">
        <v>191</v>
      </c>
      <c r="BM369" s="214" t="s">
        <v>538</v>
      </c>
    </row>
    <row r="370" s="2" customFormat="1">
      <c r="A370" s="41"/>
      <c r="B370" s="42"/>
      <c r="C370" s="43"/>
      <c r="D370" s="216" t="s">
        <v>137</v>
      </c>
      <c r="E370" s="43"/>
      <c r="F370" s="217" t="s">
        <v>537</v>
      </c>
      <c r="G370" s="43"/>
      <c r="H370" s="43"/>
      <c r="I370" s="218"/>
      <c r="J370" s="43"/>
      <c r="K370" s="43"/>
      <c r="L370" s="47"/>
      <c r="M370" s="219"/>
      <c r="N370" s="220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137</v>
      </c>
      <c r="AU370" s="20" t="s">
        <v>81</v>
      </c>
    </row>
    <row r="371" s="2" customFormat="1" ht="16.5" customHeight="1">
      <c r="A371" s="41"/>
      <c r="B371" s="42"/>
      <c r="C371" s="203" t="s">
        <v>367</v>
      </c>
      <c r="D371" s="203" t="s">
        <v>131</v>
      </c>
      <c r="E371" s="204" t="s">
        <v>539</v>
      </c>
      <c r="F371" s="205" t="s">
        <v>540</v>
      </c>
      <c r="G371" s="206" t="s">
        <v>390</v>
      </c>
      <c r="H371" s="207">
        <v>4</v>
      </c>
      <c r="I371" s="208"/>
      <c r="J371" s="209">
        <f>ROUND(I371*H371,2)</f>
        <v>0</v>
      </c>
      <c r="K371" s="205" t="s">
        <v>178</v>
      </c>
      <c r="L371" s="47"/>
      <c r="M371" s="210" t="s">
        <v>19</v>
      </c>
      <c r="N371" s="211" t="s">
        <v>42</v>
      </c>
      <c r="O371" s="87"/>
      <c r="P371" s="212">
        <f>O371*H371</f>
        <v>0</v>
      </c>
      <c r="Q371" s="212">
        <v>0</v>
      </c>
      <c r="R371" s="212">
        <f>Q371*H371</f>
        <v>0</v>
      </c>
      <c r="S371" s="212">
        <v>0</v>
      </c>
      <c r="T371" s="213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4" t="s">
        <v>191</v>
      </c>
      <c r="AT371" s="214" t="s">
        <v>131</v>
      </c>
      <c r="AU371" s="214" t="s">
        <v>81</v>
      </c>
      <c r="AY371" s="20" t="s">
        <v>128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0" t="s">
        <v>79</v>
      </c>
      <c r="BK371" s="215">
        <f>ROUND(I371*H371,2)</f>
        <v>0</v>
      </c>
      <c r="BL371" s="20" t="s">
        <v>191</v>
      </c>
      <c r="BM371" s="214" t="s">
        <v>541</v>
      </c>
    </row>
    <row r="372" s="2" customFormat="1">
      <c r="A372" s="41"/>
      <c r="B372" s="42"/>
      <c r="C372" s="43"/>
      <c r="D372" s="216" t="s">
        <v>137</v>
      </c>
      <c r="E372" s="43"/>
      <c r="F372" s="217" t="s">
        <v>540</v>
      </c>
      <c r="G372" s="43"/>
      <c r="H372" s="43"/>
      <c r="I372" s="218"/>
      <c r="J372" s="43"/>
      <c r="K372" s="43"/>
      <c r="L372" s="47"/>
      <c r="M372" s="219"/>
      <c r="N372" s="220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137</v>
      </c>
      <c r="AU372" s="20" t="s">
        <v>81</v>
      </c>
    </row>
    <row r="373" s="2" customFormat="1" ht="24.15" customHeight="1">
      <c r="A373" s="41"/>
      <c r="B373" s="42"/>
      <c r="C373" s="203" t="s">
        <v>542</v>
      </c>
      <c r="D373" s="203" t="s">
        <v>131</v>
      </c>
      <c r="E373" s="204" t="s">
        <v>543</v>
      </c>
      <c r="F373" s="205" t="s">
        <v>544</v>
      </c>
      <c r="G373" s="206" t="s">
        <v>390</v>
      </c>
      <c r="H373" s="207">
        <v>6</v>
      </c>
      <c r="I373" s="208"/>
      <c r="J373" s="209">
        <f>ROUND(I373*H373,2)</f>
        <v>0</v>
      </c>
      <c r="K373" s="205" t="s">
        <v>178</v>
      </c>
      <c r="L373" s="47"/>
      <c r="M373" s="210" t="s">
        <v>19</v>
      </c>
      <c r="N373" s="211" t="s">
        <v>42</v>
      </c>
      <c r="O373" s="87"/>
      <c r="P373" s="212">
        <f>O373*H373</f>
        <v>0</v>
      </c>
      <c r="Q373" s="212">
        <v>0</v>
      </c>
      <c r="R373" s="212">
        <f>Q373*H373</f>
        <v>0</v>
      </c>
      <c r="S373" s="212">
        <v>0</v>
      </c>
      <c r="T373" s="213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4" t="s">
        <v>191</v>
      </c>
      <c r="AT373" s="214" t="s">
        <v>131</v>
      </c>
      <c r="AU373" s="214" t="s">
        <v>81</v>
      </c>
      <c r="AY373" s="20" t="s">
        <v>128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0" t="s">
        <v>79</v>
      </c>
      <c r="BK373" s="215">
        <f>ROUND(I373*H373,2)</f>
        <v>0</v>
      </c>
      <c r="BL373" s="20" t="s">
        <v>191</v>
      </c>
      <c r="BM373" s="214" t="s">
        <v>545</v>
      </c>
    </row>
    <row r="374" s="2" customFormat="1">
      <c r="A374" s="41"/>
      <c r="B374" s="42"/>
      <c r="C374" s="43"/>
      <c r="D374" s="216" t="s">
        <v>137</v>
      </c>
      <c r="E374" s="43"/>
      <c r="F374" s="217" t="s">
        <v>544</v>
      </c>
      <c r="G374" s="43"/>
      <c r="H374" s="43"/>
      <c r="I374" s="218"/>
      <c r="J374" s="43"/>
      <c r="K374" s="43"/>
      <c r="L374" s="47"/>
      <c r="M374" s="219"/>
      <c r="N374" s="220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137</v>
      </c>
      <c r="AU374" s="20" t="s">
        <v>81</v>
      </c>
    </row>
    <row r="375" s="2" customFormat="1" ht="16.5" customHeight="1">
      <c r="A375" s="41"/>
      <c r="B375" s="42"/>
      <c r="C375" s="203" t="s">
        <v>373</v>
      </c>
      <c r="D375" s="203" t="s">
        <v>131</v>
      </c>
      <c r="E375" s="204" t="s">
        <v>546</v>
      </c>
      <c r="F375" s="205" t="s">
        <v>547</v>
      </c>
      <c r="G375" s="206" t="s">
        <v>390</v>
      </c>
      <c r="H375" s="207">
        <v>2</v>
      </c>
      <c r="I375" s="208"/>
      <c r="J375" s="209">
        <f>ROUND(I375*H375,2)</f>
        <v>0</v>
      </c>
      <c r="K375" s="205" t="s">
        <v>178</v>
      </c>
      <c r="L375" s="47"/>
      <c r="M375" s="210" t="s">
        <v>19</v>
      </c>
      <c r="N375" s="211" t="s">
        <v>42</v>
      </c>
      <c r="O375" s="87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4" t="s">
        <v>191</v>
      </c>
      <c r="AT375" s="214" t="s">
        <v>131</v>
      </c>
      <c r="AU375" s="214" t="s">
        <v>81</v>
      </c>
      <c r="AY375" s="20" t="s">
        <v>128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20" t="s">
        <v>79</v>
      </c>
      <c r="BK375" s="215">
        <f>ROUND(I375*H375,2)</f>
        <v>0</v>
      </c>
      <c r="BL375" s="20" t="s">
        <v>191</v>
      </c>
      <c r="BM375" s="214" t="s">
        <v>548</v>
      </c>
    </row>
    <row r="376" s="2" customFormat="1">
      <c r="A376" s="41"/>
      <c r="B376" s="42"/>
      <c r="C376" s="43"/>
      <c r="D376" s="216" t="s">
        <v>137</v>
      </c>
      <c r="E376" s="43"/>
      <c r="F376" s="217" t="s">
        <v>547</v>
      </c>
      <c r="G376" s="43"/>
      <c r="H376" s="43"/>
      <c r="I376" s="218"/>
      <c r="J376" s="43"/>
      <c r="K376" s="43"/>
      <c r="L376" s="47"/>
      <c r="M376" s="219"/>
      <c r="N376" s="220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137</v>
      </c>
      <c r="AU376" s="20" t="s">
        <v>81</v>
      </c>
    </row>
    <row r="377" s="2" customFormat="1" ht="16.5" customHeight="1">
      <c r="A377" s="41"/>
      <c r="B377" s="42"/>
      <c r="C377" s="203" t="s">
        <v>549</v>
      </c>
      <c r="D377" s="203" t="s">
        <v>131</v>
      </c>
      <c r="E377" s="204" t="s">
        <v>550</v>
      </c>
      <c r="F377" s="205" t="s">
        <v>551</v>
      </c>
      <c r="G377" s="206" t="s">
        <v>390</v>
      </c>
      <c r="H377" s="207">
        <v>6</v>
      </c>
      <c r="I377" s="208"/>
      <c r="J377" s="209">
        <f>ROUND(I377*H377,2)</f>
        <v>0</v>
      </c>
      <c r="K377" s="205" t="s">
        <v>178</v>
      </c>
      <c r="L377" s="47"/>
      <c r="M377" s="210" t="s">
        <v>19</v>
      </c>
      <c r="N377" s="211" t="s">
        <v>42</v>
      </c>
      <c r="O377" s="87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4" t="s">
        <v>191</v>
      </c>
      <c r="AT377" s="214" t="s">
        <v>131</v>
      </c>
      <c r="AU377" s="214" t="s">
        <v>81</v>
      </c>
      <c r="AY377" s="20" t="s">
        <v>128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0" t="s">
        <v>79</v>
      </c>
      <c r="BK377" s="215">
        <f>ROUND(I377*H377,2)</f>
        <v>0</v>
      </c>
      <c r="BL377" s="20" t="s">
        <v>191</v>
      </c>
      <c r="BM377" s="214" t="s">
        <v>552</v>
      </c>
    </row>
    <row r="378" s="2" customFormat="1">
      <c r="A378" s="41"/>
      <c r="B378" s="42"/>
      <c r="C378" s="43"/>
      <c r="D378" s="216" t="s">
        <v>137</v>
      </c>
      <c r="E378" s="43"/>
      <c r="F378" s="217" t="s">
        <v>551</v>
      </c>
      <c r="G378" s="43"/>
      <c r="H378" s="43"/>
      <c r="I378" s="218"/>
      <c r="J378" s="43"/>
      <c r="K378" s="43"/>
      <c r="L378" s="47"/>
      <c r="M378" s="219"/>
      <c r="N378" s="220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137</v>
      </c>
      <c r="AU378" s="20" t="s">
        <v>81</v>
      </c>
    </row>
    <row r="379" s="2" customFormat="1" ht="16.5" customHeight="1">
      <c r="A379" s="41"/>
      <c r="B379" s="42"/>
      <c r="C379" s="203" t="s">
        <v>378</v>
      </c>
      <c r="D379" s="203" t="s">
        <v>131</v>
      </c>
      <c r="E379" s="204" t="s">
        <v>553</v>
      </c>
      <c r="F379" s="205" t="s">
        <v>554</v>
      </c>
      <c r="G379" s="206" t="s">
        <v>390</v>
      </c>
      <c r="H379" s="207">
        <v>2</v>
      </c>
      <c r="I379" s="208"/>
      <c r="J379" s="209">
        <f>ROUND(I379*H379,2)</f>
        <v>0</v>
      </c>
      <c r="K379" s="205" t="s">
        <v>178</v>
      </c>
      <c r="L379" s="47"/>
      <c r="M379" s="210" t="s">
        <v>19</v>
      </c>
      <c r="N379" s="211" t="s">
        <v>42</v>
      </c>
      <c r="O379" s="87"/>
      <c r="P379" s="212">
        <f>O379*H379</f>
        <v>0</v>
      </c>
      <c r="Q379" s="212">
        <v>0</v>
      </c>
      <c r="R379" s="212">
        <f>Q379*H379</f>
        <v>0</v>
      </c>
      <c r="S379" s="212">
        <v>0</v>
      </c>
      <c r="T379" s="213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4" t="s">
        <v>191</v>
      </c>
      <c r="AT379" s="214" t="s">
        <v>131</v>
      </c>
      <c r="AU379" s="214" t="s">
        <v>81</v>
      </c>
      <c r="AY379" s="20" t="s">
        <v>128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0" t="s">
        <v>79</v>
      </c>
      <c r="BK379" s="215">
        <f>ROUND(I379*H379,2)</f>
        <v>0</v>
      </c>
      <c r="BL379" s="20" t="s">
        <v>191</v>
      </c>
      <c r="BM379" s="214" t="s">
        <v>555</v>
      </c>
    </row>
    <row r="380" s="2" customFormat="1">
      <c r="A380" s="41"/>
      <c r="B380" s="42"/>
      <c r="C380" s="43"/>
      <c r="D380" s="216" t="s">
        <v>137</v>
      </c>
      <c r="E380" s="43"/>
      <c r="F380" s="217" t="s">
        <v>554</v>
      </c>
      <c r="G380" s="43"/>
      <c r="H380" s="43"/>
      <c r="I380" s="218"/>
      <c r="J380" s="43"/>
      <c r="K380" s="43"/>
      <c r="L380" s="47"/>
      <c r="M380" s="219"/>
      <c r="N380" s="220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137</v>
      </c>
      <c r="AU380" s="20" t="s">
        <v>81</v>
      </c>
    </row>
    <row r="381" s="2" customFormat="1" ht="24.15" customHeight="1">
      <c r="A381" s="41"/>
      <c r="B381" s="42"/>
      <c r="C381" s="203" t="s">
        <v>556</v>
      </c>
      <c r="D381" s="203" t="s">
        <v>131</v>
      </c>
      <c r="E381" s="204" t="s">
        <v>557</v>
      </c>
      <c r="F381" s="205" t="s">
        <v>558</v>
      </c>
      <c r="G381" s="206" t="s">
        <v>390</v>
      </c>
      <c r="H381" s="207">
        <v>1</v>
      </c>
      <c r="I381" s="208"/>
      <c r="J381" s="209">
        <f>ROUND(I381*H381,2)</f>
        <v>0</v>
      </c>
      <c r="K381" s="205" t="s">
        <v>135</v>
      </c>
      <c r="L381" s="47"/>
      <c r="M381" s="210" t="s">
        <v>19</v>
      </c>
      <c r="N381" s="211" t="s">
        <v>42</v>
      </c>
      <c r="O381" s="87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4" t="s">
        <v>191</v>
      </c>
      <c r="AT381" s="214" t="s">
        <v>131</v>
      </c>
      <c r="AU381" s="214" t="s">
        <v>81</v>
      </c>
      <c r="AY381" s="20" t="s">
        <v>128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0" t="s">
        <v>79</v>
      </c>
      <c r="BK381" s="215">
        <f>ROUND(I381*H381,2)</f>
        <v>0</v>
      </c>
      <c r="BL381" s="20" t="s">
        <v>191</v>
      </c>
      <c r="BM381" s="214" t="s">
        <v>559</v>
      </c>
    </row>
    <row r="382" s="2" customFormat="1">
      <c r="A382" s="41"/>
      <c r="B382" s="42"/>
      <c r="C382" s="43"/>
      <c r="D382" s="216" t="s">
        <v>137</v>
      </c>
      <c r="E382" s="43"/>
      <c r="F382" s="217" t="s">
        <v>560</v>
      </c>
      <c r="G382" s="43"/>
      <c r="H382" s="43"/>
      <c r="I382" s="218"/>
      <c r="J382" s="43"/>
      <c r="K382" s="43"/>
      <c r="L382" s="47"/>
      <c r="M382" s="219"/>
      <c r="N382" s="220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137</v>
      </c>
      <c r="AU382" s="20" t="s">
        <v>81</v>
      </c>
    </row>
    <row r="383" s="2" customFormat="1">
      <c r="A383" s="41"/>
      <c r="B383" s="42"/>
      <c r="C383" s="43"/>
      <c r="D383" s="221" t="s">
        <v>139</v>
      </c>
      <c r="E383" s="43"/>
      <c r="F383" s="222" t="s">
        <v>561</v>
      </c>
      <c r="G383" s="43"/>
      <c r="H383" s="43"/>
      <c r="I383" s="218"/>
      <c r="J383" s="43"/>
      <c r="K383" s="43"/>
      <c r="L383" s="47"/>
      <c r="M383" s="219"/>
      <c r="N383" s="220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139</v>
      </c>
      <c r="AU383" s="20" t="s">
        <v>81</v>
      </c>
    </row>
    <row r="384" s="2" customFormat="1" ht="24.15" customHeight="1">
      <c r="A384" s="41"/>
      <c r="B384" s="42"/>
      <c r="C384" s="203" t="s">
        <v>384</v>
      </c>
      <c r="D384" s="203" t="s">
        <v>131</v>
      </c>
      <c r="E384" s="204" t="s">
        <v>562</v>
      </c>
      <c r="F384" s="205" t="s">
        <v>563</v>
      </c>
      <c r="G384" s="206" t="s">
        <v>427</v>
      </c>
      <c r="H384" s="267"/>
      <c r="I384" s="208"/>
      <c r="J384" s="209">
        <f>ROUND(I384*H384,2)</f>
        <v>0</v>
      </c>
      <c r="K384" s="205" t="s">
        <v>135</v>
      </c>
      <c r="L384" s="47"/>
      <c r="M384" s="210" t="s">
        <v>19</v>
      </c>
      <c r="N384" s="211" t="s">
        <v>42</v>
      </c>
      <c r="O384" s="87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4" t="s">
        <v>191</v>
      </c>
      <c r="AT384" s="214" t="s">
        <v>131</v>
      </c>
      <c r="AU384" s="214" t="s">
        <v>81</v>
      </c>
      <c r="AY384" s="20" t="s">
        <v>128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0" t="s">
        <v>79</v>
      </c>
      <c r="BK384" s="215">
        <f>ROUND(I384*H384,2)</f>
        <v>0</v>
      </c>
      <c r="BL384" s="20" t="s">
        <v>191</v>
      </c>
      <c r="BM384" s="214" t="s">
        <v>564</v>
      </c>
    </row>
    <row r="385" s="2" customFormat="1">
      <c r="A385" s="41"/>
      <c r="B385" s="42"/>
      <c r="C385" s="43"/>
      <c r="D385" s="216" t="s">
        <v>137</v>
      </c>
      <c r="E385" s="43"/>
      <c r="F385" s="217" t="s">
        <v>565</v>
      </c>
      <c r="G385" s="43"/>
      <c r="H385" s="43"/>
      <c r="I385" s="218"/>
      <c r="J385" s="43"/>
      <c r="K385" s="43"/>
      <c r="L385" s="47"/>
      <c r="M385" s="219"/>
      <c r="N385" s="220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137</v>
      </c>
      <c r="AU385" s="20" t="s">
        <v>81</v>
      </c>
    </row>
    <row r="386" s="2" customFormat="1">
      <c r="A386" s="41"/>
      <c r="B386" s="42"/>
      <c r="C386" s="43"/>
      <c r="D386" s="221" t="s">
        <v>139</v>
      </c>
      <c r="E386" s="43"/>
      <c r="F386" s="222" t="s">
        <v>566</v>
      </c>
      <c r="G386" s="43"/>
      <c r="H386" s="43"/>
      <c r="I386" s="218"/>
      <c r="J386" s="43"/>
      <c r="K386" s="43"/>
      <c r="L386" s="47"/>
      <c r="M386" s="219"/>
      <c r="N386" s="220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139</v>
      </c>
      <c r="AU386" s="20" t="s">
        <v>81</v>
      </c>
    </row>
    <row r="387" s="12" customFormat="1" ht="22.8" customHeight="1">
      <c r="A387" s="12"/>
      <c r="B387" s="187"/>
      <c r="C387" s="188"/>
      <c r="D387" s="189" t="s">
        <v>70</v>
      </c>
      <c r="E387" s="201" t="s">
        <v>567</v>
      </c>
      <c r="F387" s="201" t="s">
        <v>568</v>
      </c>
      <c r="G387" s="188"/>
      <c r="H387" s="188"/>
      <c r="I387" s="191"/>
      <c r="J387" s="202">
        <f>BK387</f>
        <v>0</v>
      </c>
      <c r="K387" s="188"/>
      <c r="L387" s="193"/>
      <c r="M387" s="194"/>
      <c r="N387" s="195"/>
      <c r="O387" s="195"/>
      <c r="P387" s="196">
        <f>SUM(P388:P417)</f>
        <v>0</v>
      </c>
      <c r="Q387" s="195"/>
      <c r="R387" s="196">
        <f>SUM(R388:R417)</f>
        <v>1.9565686000000002</v>
      </c>
      <c r="S387" s="195"/>
      <c r="T387" s="197">
        <f>SUM(T388:T417)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98" t="s">
        <v>81</v>
      </c>
      <c r="AT387" s="199" t="s">
        <v>70</v>
      </c>
      <c r="AU387" s="199" t="s">
        <v>79</v>
      </c>
      <c r="AY387" s="198" t="s">
        <v>128</v>
      </c>
      <c r="BK387" s="200">
        <f>SUM(BK388:BK417)</f>
        <v>0</v>
      </c>
    </row>
    <row r="388" s="2" customFormat="1" ht="24.15" customHeight="1">
      <c r="A388" s="41"/>
      <c r="B388" s="42"/>
      <c r="C388" s="203" t="s">
        <v>569</v>
      </c>
      <c r="D388" s="203" t="s">
        <v>131</v>
      </c>
      <c r="E388" s="204" t="s">
        <v>570</v>
      </c>
      <c r="F388" s="205" t="s">
        <v>571</v>
      </c>
      <c r="G388" s="206" t="s">
        <v>150</v>
      </c>
      <c r="H388" s="207">
        <v>104.20999999999999</v>
      </c>
      <c r="I388" s="208"/>
      <c r="J388" s="209">
        <f>ROUND(I388*H388,2)</f>
        <v>0</v>
      </c>
      <c r="K388" s="205" t="s">
        <v>135</v>
      </c>
      <c r="L388" s="47"/>
      <c r="M388" s="210" t="s">
        <v>19</v>
      </c>
      <c r="N388" s="211" t="s">
        <v>42</v>
      </c>
      <c r="O388" s="87"/>
      <c r="P388" s="212">
        <f>O388*H388</f>
        <v>0</v>
      </c>
      <c r="Q388" s="212">
        <v>0.012200000000000001</v>
      </c>
      <c r="R388" s="212">
        <f>Q388*H388</f>
        <v>1.2713620000000001</v>
      </c>
      <c r="S388" s="212">
        <v>0</v>
      </c>
      <c r="T388" s="213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4" t="s">
        <v>191</v>
      </c>
      <c r="AT388" s="214" t="s">
        <v>131</v>
      </c>
      <c r="AU388" s="214" t="s">
        <v>81</v>
      </c>
      <c r="AY388" s="20" t="s">
        <v>128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0" t="s">
        <v>79</v>
      </c>
      <c r="BK388" s="215">
        <f>ROUND(I388*H388,2)</f>
        <v>0</v>
      </c>
      <c r="BL388" s="20" t="s">
        <v>191</v>
      </c>
      <c r="BM388" s="214" t="s">
        <v>572</v>
      </c>
    </row>
    <row r="389" s="2" customFormat="1">
      <c r="A389" s="41"/>
      <c r="B389" s="42"/>
      <c r="C389" s="43"/>
      <c r="D389" s="216" t="s">
        <v>137</v>
      </c>
      <c r="E389" s="43"/>
      <c r="F389" s="217" t="s">
        <v>573</v>
      </c>
      <c r="G389" s="43"/>
      <c r="H389" s="43"/>
      <c r="I389" s="218"/>
      <c r="J389" s="43"/>
      <c r="K389" s="43"/>
      <c r="L389" s="47"/>
      <c r="M389" s="219"/>
      <c r="N389" s="220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137</v>
      </c>
      <c r="AU389" s="20" t="s">
        <v>81</v>
      </c>
    </row>
    <row r="390" s="2" customFormat="1">
      <c r="A390" s="41"/>
      <c r="B390" s="42"/>
      <c r="C390" s="43"/>
      <c r="D390" s="221" t="s">
        <v>139</v>
      </c>
      <c r="E390" s="43"/>
      <c r="F390" s="222" t="s">
        <v>574</v>
      </c>
      <c r="G390" s="43"/>
      <c r="H390" s="43"/>
      <c r="I390" s="218"/>
      <c r="J390" s="43"/>
      <c r="K390" s="43"/>
      <c r="L390" s="47"/>
      <c r="M390" s="219"/>
      <c r="N390" s="220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139</v>
      </c>
      <c r="AU390" s="20" t="s">
        <v>81</v>
      </c>
    </row>
    <row r="391" s="2" customFormat="1" ht="24.15" customHeight="1">
      <c r="A391" s="41"/>
      <c r="B391" s="42"/>
      <c r="C391" s="203" t="s">
        <v>575</v>
      </c>
      <c r="D391" s="203" t="s">
        <v>131</v>
      </c>
      <c r="E391" s="204" t="s">
        <v>576</v>
      </c>
      <c r="F391" s="205" t="s">
        <v>577</v>
      </c>
      <c r="G391" s="206" t="s">
        <v>150</v>
      </c>
      <c r="H391" s="207">
        <v>27.039999999999999</v>
      </c>
      <c r="I391" s="208"/>
      <c r="J391" s="209">
        <f>ROUND(I391*H391,2)</f>
        <v>0</v>
      </c>
      <c r="K391" s="205" t="s">
        <v>135</v>
      </c>
      <c r="L391" s="47"/>
      <c r="M391" s="210" t="s">
        <v>19</v>
      </c>
      <c r="N391" s="211" t="s">
        <v>42</v>
      </c>
      <c r="O391" s="87"/>
      <c r="P391" s="212">
        <f>O391*H391</f>
        <v>0</v>
      </c>
      <c r="Q391" s="212">
        <v>0.012590000000000001</v>
      </c>
      <c r="R391" s="212">
        <f>Q391*H391</f>
        <v>0.3404336</v>
      </c>
      <c r="S391" s="212">
        <v>0</v>
      </c>
      <c r="T391" s="213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4" t="s">
        <v>191</v>
      </c>
      <c r="AT391" s="214" t="s">
        <v>131</v>
      </c>
      <c r="AU391" s="214" t="s">
        <v>81</v>
      </c>
      <c r="AY391" s="20" t="s">
        <v>128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0" t="s">
        <v>79</v>
      </c>
      <c r="BK391" s="215">
        <f>ROUND(I391*H391,2)</f>
        <v>0</v>
      </c>
      <c r="BL391" s="20" t="s">
        <v>191</v>
      </c>
      <c r="BM391" s="214" t="s">
        <v>578</v>
      </c>
    </row>
    <row r="392" s="2" customFormat="1">
      <c r="A392" s="41"/>
      <c r="B392" s="42"/>
      <c r="C392" s="43"/>
      <c r="D392" s="216" t="s">
        <v>137</v>
      </c>
      <c r="E392" s="43"/>
      <c r="F392" s="217" t="s">
        <v>579</v>
      </c>
      <c r="G392" s="43"/>
      <c r="H392" s="43"/>
      <c r="I392" s="218"/>
      <c r="J392" s="43"/>
      <c r="K392" s="43"/>
      <c r="L392" s="47"/>
      <c r="M392" s="219"/>
      <c r="N392" s="220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137</v>
      </c>
      <c r="AU392" s="20" t="s">
        <v>81</v>
      </c>
    </row>
    <row r="393" s="2" customFormat="1">
      <c r="A393" s="41"/>
      <c r="B393" s="42"/>
      <c r="C393" s="43"/>
      <c r="D393" s="221" t="s">
        <v>139</v>
      </c>
      <c r="E393" s="43"/>
      <c r="F393" s="222" t="s">
        <v>580</v>
      </c>
      <c r="G393" s="43"/>
      <c r="H393" s="43"/>
      <c r="I393" s="218"/>
      <c r="J393" s="43"/>
      <c r="K393" s="43"/>
      <c r="L393" s="47"/>
      <c r="M393" s="219"/>
      <c r="N393" s="220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139</v>
      </c>
      <c r="AU393" s="20" t="s">
        <v>81</v>
      </c>
    </row>
    <row r="394" s="2" customFormat="1" ht="16.5" customHeight="1">
      <c r="A394" s="41"/>
      <c r="B394" s="42"/>
      <c r="C394" s="203" t="s">
        <v>581</v>
      </c>
      <c r="D394" s="203" t="s">
        <v>131</v>
      </c>
      <c r="E394" s="204" t="s">
        <v>582</v>
      </c>
      <c r="F394" s="205" t="s">
        <v>583</v>
      </c>
      <c r="G394" s="206" t="s">
        <v>206</v>
      </c>
      <c r="H394" s="207">
        <v>46.909999999999997</v>
      </c>
      <c r="I394" s="208"/>
      <c r="J394" s="209">
        <f>ROUND(I394*H394,2)</f>
        <v>0</v>
      </c>
      <c r="K394" s="205" t="s">
        <v>135</v>
      </c>
      <c r="L394" s="47"/>
      <c r="M394" s="210" t="s">
        <v>19</v>
      </c>
      <c r="N394" s="211" t="s">
        <v>42</v>
      </c>
      <c r="O394" s="87"/>
      <c r="P394" s="212">
        <f>O394*H394</f>
        <v>0</v>
      </c>
      <c r="Q394" s="212">
        <v>0.0043800000000000002</v>
      </c>
      <c r="R394" s="212">
        <f>Q394*H394</f>
        <v>0.2054658</v>
      </c>
      <c r="S394" s="212">
        <v>0</v>
      </c>
      <c r="T394" s="213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4" t="s">
        <v>191</v>
      </c>
      <c r="AT394" s="214" t="s">
        <v>131</v>
      </c>
      <c r="AU394" s="214" t="s">
        <v>81</v>
      </c>
      <c r="AY394" s="20" t="s">
        <v>128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0" t="s">
        <v>79</v>
      </c>
      <c r="BK394" s="215">
        <f>ROUND(I394*H394,2)</f>
        <v>0</v>
      </c>
      <c r="BL394" s="20" t="s">
        <v>191</v>
      </c>
      <c r="BM394" s="214" t="s">
        <v>584</v>
      </c>
    </row>
    <row r="395" s="2" customFormat="1">
      <c r="A395" s="41"/>
      <c r="B395" s="42"/>
      <c r="C395" s="43"/>
      <c r="D395" s="216" t="s">
        <v>137</v>
      </c>
      <c r="E395" s="43"/>
      <c r="F395" s="217" t="s">
        <v>585</v>
      </c>
      <c r="G395" s="43"/>
      <c r="H395" s="43"/>
      <c r="I395" s="218"/>
      <c r="J395" s="43"/>
      <c r="K395" s="43"/>
      <c r="L395" s="47"/>
      <c r="M395" s="219"/>
      <c r="N395" s="220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137</v>
      </c>
      <c r="AU395" s="20" t="s">
        <v>81</v>
      </c>
    </row>
    <row r="396" s="2" customFormat="1">
      <c r="A396" s="41"/>
      <c r="B396" s="42"/>
      <c r="C396" s="43"/>
      <c r="D396" s="221" t="s">
        <v>139</v>
      </c>
      <c r="E396" s="43"/>
      <c r="F396" s="222" t="s">
        <v>586</v>
      </c>
      <c r="G396" s="43"/>
      <c r="H396" s="43"/>
      <c r="I396" s="218"/>
      <c r="J396" s="43"/>
      <c r="K396" s="43"/>
      <c r="L396" s="47"/>
      <c r="M396" s="219"/>
      <c r="N396" s="220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139</v>
      </c>
      <c r="AU396" s="20" t="s">
        <v>81</v>
      </c>
    </row>
    <row r="397" s="13" customFormat="1">
      <c r="A397" s="13"/>
      <c r="B397" s="223"/>
      <c r="C397" s="224"/>
      <c r="D397" s="216" t="s">
        <v>141</v>
      </c>
      <c r="E397" s="225" t="s">
        <v>19</v>
      </c>
      <c r="F397" s="226" t="s">
        <v>587</v>
      </c>
      <c r="G397" s="224"/>
      <c r="H397" s="227">
        <v>24.469999999999999</v>
      </c>
      <c r="I397" s="228"/>
      <c r="J397" s="224"/>
      <c r="K397" s="224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141</v>
      </c>
      <c r="AU397" s="233" t="s">
        <v>81</v>
      </c>
      <c r="AV397" s="13" t="s">
        <v>81</v>
      </c>
      <c r="AW397" s="13" t="s">
        <v>33</v>
      </c>
      <c r="AX397" s="13" t="s">
        <v>71</v>
      </c>
      <c r="AY397" s="233" t="s">
        <v>128</v>
      </c>
    </row>
    <row r="398" s="13" customFormat="1">
      <c r="A398" s="13"/>
      <c r="B398" s="223"/>
      <c r="C398" s="224"/>
      <c r="D398" s="216" t="s">
        <v>141</v>
      </c>
      <c r="E398" s="225" t="s">
        <v>19</v>
      </c>
      <c r="F398" s="226" t="s">
        <v>210</v>
      </c>
      <c r="G398" s="224"/>
      <c r="H398" s="227">
        <v>22.440000000000001</v>
      </c>
      <c r="I398" s="228"/>
      <c r="J398" s="224"/>
      <c r="K398" s="224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141</v>
      </c>
      <c r="AU398" s="233" t="s">
        <v>81</v>
      </c>
      <c r="AV398" s="13" t="s">
        <v>81</v>
      </c>
      <c r="AW398" s="13" t="s">
        <v>33</v>
      </c>
      <c r="AX398" s="13" t="s">
        <v>71</v>
      </c>
      <c r="AY398" s="233" t="s">
        <v>128</v>
      </c>
    </row>
    <row r="399" s="14" customFormat="1">
      <c r="A399" s="14"/>
      <c r="B399" s="234"/>
      <c r="C399" s="235"/>
      <c r="D399" s="216" t="s">
        <v>141</v>
      </c>
      <c r="E399" s="236" t="s">
        <v>19</v>
      </c>
      <c r="F399" s="237" t="s">
        <v>143</v>
      </c>
      <c r="G399" s="235"/>
      <c r="H399" s="238">
        <v>46.909999999999997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141</v>
      </c>
      <c r="AU399" s="244" t="s">
        <v>81</v>
      </c>
      <c r="AV399" s="14" t="s">
        <v>136</v>
      </c>
      <c r="AW399" s="14" t="s">
        <v>33</v>
      </c>
      <c r="AX399" s="14" t="s">
        <v>79</v>
      </c>
      <c r="AY399" s="244" t="s">
        <v>128</v>
      </c>
    </row>
    <row r="400" s="2" customFormat="1" ht="24.15" customHeight="1">
      <c r="A400" s="41"/>
      <c r="B400" s="42"/>
      <c r="C400" s="203" t="s">
        <v>391</v>
      </c>
      <c r="D400" s="203" t="s">
        <v>131</v>
      </c>
      <c r="E400" s="204" t="s">
        <v>588</v>
      </c>
      <c r="F400" s="205" t="s">
        <v>589</v>
      </c>
      <c r="G400" s="206" t="s">
        <v>390</v>
      </c>
      <c r="H400" s="207">
        <v>4</v>
      </c>
      <c r="I400" s="208"/>
      <c r="J400" s="209">
        <f>ROUND(I400*H400,2)</f>
        <v>0</v>
      </c>
      <c r="K400" s="205" t="s">
        <v>135</v>
      </c>
      <c r="L400" s="47"/>
      <c r="M400" s="210" t="s">
        <v>19</v>
      </c>
      <c r="N400" s="211" t="s">
        <v>42</v>
      </c>
      <c r="O400" s="87"/>
      <c r="P400" s="212">
        <f>O400*H400</f>
        <v>0</v>
      </c>
      <c r="Q400" s="212">
        <v>3.0000000000000001E-05</v>
      </c>
      <c r="R400" s="212">
        <f>Q400*H400</f>
        <v>0.00012</v>
      </c>
      <c r="S400" s="212">
        <v>0</v>
      </c>
      <c r="T400" s="213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4" t="s">
        <v>191</v>
      </c>
      <c r="AT400" s="214" t="s">
        <v>131</v>
      </c>
      <c r="AU400" s="214" t="s">
        <v>81</v>
      </c>
      <c r="AY400" s="20" t="s">
        <v>128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0" t="s">
        <v>79</v>
      </c>
      <c r="BK400" s="215">
        <f>ROUND(I400*H400,2)</f>
        <v>0</v>
      </c>
      <c r="BL400" s="20" t="s">
        <v>191</v>
      </c>
      <c r="BM400" s="214" t="s">
        <v>590</v>
      </c>
    </row>
    <row r="401" s="2" customFormat="1">
      <c r="A401" s="41"/>
      <c r="B401" s="42"/>
      <c r="C401" s="43"/>
      <c r="D401" s="216" t="s">
        <v>137</v>
      </c>
      <c r="E401" s="43"/>
      <c r="F401" s="217" t="s">
        <v>591</v>
      </c>
      <c r="G401" s="43"/>
      <c r="H401" s="43"/>
      <c r="I401" s="218"/>
      <c r="J401" s="43"/>
      <c r="K401" s="43"/>
      <c r="L401" s="47"/>
      <c r="M401" s="219"/>
      <c r="N401" s="220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137</v>
      </c>
      <c r="AU401" s="20" t="s">
        <v>81</v>
      </c>
    </row>
    <row r="402" s="2" customFormat="1">
      <c r="A402" s="41"/>
      <c r="B402" s="42"/>
      <c r="C402" s="43"/>
      <c r="D402" s="221" t="s">
        <v>139</v>
      </c>
      <c r="E402" s="43"/>
      <c r="F402" s="222" t="s">
        <v>592</v>
      </c>
      <c r="G402" s="43"/>
      <c r="H402" s="43"/>
      <c r="I402" s="218"/>
      <c r="J402" s="43"/>
      <c r="K402" s="43"/>
      <c r="L402" s="47"/>
      <c r="M402" s="219"/>
      <c r="N402" s="220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139</v>
      </c>
      <c r="AU402" s="20" t="s">
        <v>81</v>
      </c>
    </row>
    <row r="403" s="2" customFormat="1" ht="24.15" customHeight="1">
      <c r="A403" s="41"/>
      <c r="B403" s="42"/>
      <c r="C403" s="245" t="s">
        <v>593</v>
      </c>
      <c r="D403" s="245" t="s">
        <v>144</v>
      </c>
      <c r="E403" s="246" t="s">
        <v>594</v>
      </c>
      <c r="F403" s="247" t="s">
        <v>595</v>
      </c>
      <c r="G403" s="248" t="s">
        <v>390</v>
      </c>
      <c r="H403" s="249">
        <v>4</v>
      </c>
      <c r="I403" s="250"/>
      <c r="J403" s="251">
        <f>ROUND(I403*H403,2)</f>
        <v>0</v>
      </c>
      <c r="K403" s="247" t="s">
        <v>135</v>
      </c>
      <c r="L403" s="252"/>
      <c r="M403" s="253" t="s">
        <v>19</v>
      </c>
      <c r="N403" s="254" t="s">
        <v>42</v>
      </c>
      <c r="O403" s="87"/>
      <c r="P403" s="212">
        <f>O403*H403</f>
        <v>0</v>
      </c>
      <c r="Q403" s="212">
        <v>0.0014</v>
      </c>
      <c r="R403" s="212">
        <f>Q403*H403</f>
        <v>0.0055999999999999999</v>
      </c>
      <c r="S403" s="212">
        <v>0</v>
      </c>
      <c r="T403" s="213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4" t="s">
        <v>247</v>
      </c>
      <c r="AT403" s="214" t="s">
        <v>144</v>
      </c>
      <c r="AU403" s="214" t="s">
        <v>81</v>
      </c>
      <c r="AY403" s="20" t="s">
        <v>128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0" t="s">
        <v>79</v>
      </c>
      <c r="BK403" s="215">
        <f>ROUND(I403*H403,2)</f>
        <v>0</v>
      </c>
      <c r="BL403" s="20" t="s">
        <v>191</v>
      </c>
      <c r="BM403" s="214" t="s">
        <v>596</v>
      </c>
    </row>
    <row r="404" s="2" customFormat="1">
      <c r="A404" s="41"/>
      <c r="B404" s="42"/>
      <c r="C404" s="43"/>
      <c r="D404" s="216" t="s">
        <v>137</v>
      </c>
      <c r="E404" s="43"/>
      <c r="F404" s="217" t="s">
        <v>595</v>
      </c>
      <c r="G404" s="43"/>
      <c r="H404" s="43"/>
      <c r="I404" s="218"/>
      <c r="J404" s="43"/>
      <c r="K404" s="43"/>
      <c r="L404" s="47"/>
      <c r="M404" s="219"/>
      <c r="N404" s="220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137</v>
      </c>
      <c r="AU404" s="20" t="s">
        <v>81</v>
      </c>
    </row>
    <row r="405" s="2" customFormat="1" ht="16.5" customHeight="1">
      <c r="A405" s="41"/>
      <c r="B405" s="42"/>
      <c r="C405" s="203" t="s">
        <v>395</v>
      </c>
      <c r="D405" s="203" t="s">
        <v>131</v>
      </c>
      <c r="E405" s="204" t="s">
        <v>597</v>
      </c>
      <c r="F405" s="205" t="s">
        <v>598</v>
      </c>
      <c r="G405" s="206" t="s">
        <v>390</v>
      </c>
      <c r="H405" s="207">
        <v>4</v>
      </c>
      <c r="I405" s="208"/>
      <c r="J405" s="209">
        <f>ROUND(I405*H405,2)</f>
        <v>0</v>
      </c>
      <c r="K405" s="205" t="s">
        <v>135</v>
      </c>
      <c r="L405" s="47"/>
      <c r="M405" s="210" t="s">
        <v>19</v>
      </c>
      <c r="N405" s="211" t="s">
        <v>42</v>
      </c>
      <c r="O405" s="87"/>
      <c r="P405" s="212">
        <f>O405*H405</f>
        <v>0</v>
      </c>
      <c r="Q405" s="212">
        <v>1.0000000000000001E-05</v>
      </c>
      <c r="R405" s="212">
        <f>Q405*H405</f>
        <v>4.0000000000000003E-05</v>
      </c>
      <c r="S405" s="212">
        <v>0</v>
      </c>
      <c r="T405" s="213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4" t="s">
        <v>191</v>
      </c>
      <c r="AT405" s="214" t="s">
        <v>131</v>
      </c>
      <c r="AU405" s="214" t="s">
        <v>81</v>
      </c>
      <c r="AY405" s="20" t="s">
        <v>128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0" t="s">
        <v>79</v>
      </c>
      <c r="BK405" s="215">
        <f>ROUND(I405*H405,2)</f>
        <v>0</v>
      </c>
      <c r="BL405" s="20" t="s">
        <v>191</v>
      </c>
      <c r="BM405" s="214" t="s">
        <v>599</v>
      </c>
    </row>
    <row r="406" s="2" customFormat="1">
      <c r="A406" s="41"/>
      <c r="B406" s="42"/>
      <c r="C406" s="43"/>
      <c r="D406" s="216" t="s">
        <v>137</v>
      </c>
      <c r="E406" s="43"/>
      <c r="F406" s="217" t="s">
        <v>600</v>
      </c>
      <c r="G406" s="43"/>
      <c r="H406" s="43"/>
      <c r="I406" s="218"/>
      <c r="J406" s="43"/>
      <c r="K406" s="43"/>
      <c r="L406" s="47"/>
      <c r="M406" s="219"/>
      <c r="N406" s="220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137</v>
      </c>
      <c r="AU406" s="20" t="s">
        <v>81</v>
      </c>
    </row>
    <row r="407" s="2" customFormat="1">
      <c r="A407" s="41"/>
      <c r="B407" s="42"/>
      <c r="C407" s="43"/>
      <c r="D407" s="221" t="s">
        <v>139</v>
      </c>
      <c r="E407" s="43"/>
      <c r="F407" s="222" t="s">
        <v>601</v>
      </c>
      <c r="G407" s="43"/>
      <c r="H407" s="43"/>
      <c r="I407" s="218"/>
      <c r="J407" s="43"/>
      <c r="K407" s="43"/>
      <c r="L407" s="47"/>
      <c r="M407" s="219"/>
      <c r="N407" s="220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139</v>
      </c>
      <c r="AU407" s="20" t="s">
        <v>81</v>
      </c>
    </row>
    <row r="408" s="2" customFormat="1" ht="24.15" customHeight="1">
      <c r="A408" s="41"/>
      <c r="B408" s="42"/>
      <c r="C408" s="245" t="s">
        <v>602</v>
      </c>
      <c r="D408" s="245" t="s">
        <v>144</v>
      </c>
      <c r="E408" s="246" t="s">
        <v>603</v>
      </c>
      <c r="F408" s="247" t="s">
        <v>604</v>
      </c>
      <c r="G408" s="248" t="s">
        <v>390</v>
      </c>
      <c r="H408" s="249">
        <v>4</v>
      </c>
      <c r="I408" s="250"/>
      <c r="J408" s="251">
        <f>ROUND(I408*H408,2)</f>
        <v>0</v>
      </c>
      <c r="K408" s="247" t="s">
        <v>135</v>
      </c>
      <c r="L408" s="252"/>
      <c r="M408" s="253" t="s">
        <v>19</v>
      </c>
      <c r="N408" s="254" t="s">
        <v>42</v>
      </c>
      <c r="O408" s="87"/>
      <c r="P408" s="212">
        <f>O408*H408</f>
        <v>0</v>
      </c>
      <c r="Q408" s="212">
        <v>0.0067000000000000002</v>
      </c>
      <c r="R408" s="212">
        <f>Q408*H408</f>
        <v>0.026800000000000001</v>
      </c>
      <c r="S408" s="212">
        <v>0</v>
      </c>
      <c r="T408" s="213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4" t="s">
        <v>247</v>
      </c>
      <c r="AT408" s="214" t="s">
        <v>144</v>
      </c>
      <c r="AU408" s="214" t="s">
        <v>81</v>
      </c>
      <c r="AY408" s="20" t="s">
        <v>128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0" t="s">
        <v>79</v>
      </c>
      <c r="BK408" s="215">
        <f>ROUND(I408*H408,2)</f>
        <v>0</v>
      </c>
      <c r="BL408" s="20" t="s">
        <v>191</v>
      </c>
      <c r="BM408" s="214" t="s">
        <v>605</v>
      </c>
    </row>
    <row r="409" s="2" customFormat="1">
      <c r="A409" s="41"/>
      <c r="B409" s="42"/>
      <c r="C409" s="43"/>
      <c r="D409" s="216" t="s">
        <v>137</v>
      </c>
      <c r="E409" s="43"/>
      <c r="F409" s="217" t="s">
        <v>604</v>
      </c>
      <c r="G409" s="43"/>
      <c r="H409" s="43"/>
      <c r="I409" s="218"/>
      <c r="J409" s="43"/>
      <c r="K409" s="43"/>
      <c r="L409" s="47"/>
      <c r="M409" s="219"/>
      <c r="N409" s="220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137</v>
      </c>
      <c r="AU409" s="20" t="s">
        <v>81</v>
      </c>
    </row>
    <row r="410" s="2" customFormat="1" ht="33" customHeight="1">
      <c r="A410" s="41"/>
      <c r="B410" s="42"/>
      <c r="C410" s="203" t="s">
        <v>398</v>
      </c>
      <c r="D410" s="203" t="s">
        <v>131</v>
      </c>
      <c r="E410" s="204" t="s">
        <v>606</v>
      </c>
      <c r="F410" s="205" t="s">
        <v>607</v>
      </c>
      <c r="G410" s="206" t="s">
        <v>150</v>
      </c>
      <c r="H410" s="207">
        <v>5.04</v>
      </c>
      <c r="I410" s="208"/>
      <c r="J410" s="209">
        <f>ROUND(I410*H410,2)</f>
        <v>0</v>
      </c>
      <c r="K410" s="205" t="s">
        <v>135</v>
      </c>
      <c r="L410" s="47"/>
      <c r="M410" s="210" t="s">
        <v>19</v>
      </c>
      <c r="N410" s="211" t="s">
        <v>42</v>
      </c>
      <c r="O410" s="87"/>
      <c r="P410" s="212">
        <f>O410*H410</f>
        <v>0</v>
      </c>
      <c r="Q410" s="212">
        <v>0.021180000000000001</v>
      </c>
      <c r="R410" s="212">
        <f>Q410*H410</f>
        <v>0.1067472</v>
      </c>
      <c r="S410" s="212">
        <v>0</v>
      </c>
      <c r="T410" s="213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4" t="s">
        <v>191</v>
      </c>
      <c r="AT410" s="214" t="s">
        <v>131</v>
      </c>
      <c r="AU410" s="214" t="s">
        <v>81</v>
      </c>
      <c r="AY410" s="20" t="s">
        <v>128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0" t="s">
        <v>79</v>
      </c>
      <c r="BK410" s="215">
        <f>ROUND(I410*H410,2)</f>
        <v>0</v>
      </c>
      <c r="BL410" s="20" t="s">
        <v>191</v>
      </c>
      <c r="BM410" s="214" t="s">
        <v>608</v>
      </c>
    </row>
    <row r="411" s="2" customFormat="1">
      <c r="A411" s="41"/>
      <c r="B411" s="42"/>
      <c r="C411" s="43"/>
      <c r="D411" s="216" t="s">
        <v>137</v>
      </c>
      <c r="E411" s="43"/>
      <c r="F411" s="217" t="s">
        <v>609</v>
      </c>
      <c r="G411" s="43"/>
      <c r="H411" s="43"/>
      <c r="I411" s="218"/>
      <c r="J411" s="43"/>
      <c r="K411" s="43"/>
      <c r="L411" s="47"/>
      <c r="M411" s="219"/>
      <c r="N411" s="220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137</v>
      </c>
      <c r="AU411" s="20" t="s">
        <v>81</v>
      </c>
    </row>
    <row r="412" s="2" customFormat="1">
      <c r="A412" s="41"/>
      <c r="B412" s="42"/>
      <c r="C412" s="43"/>
      <c r="D412" s="221" t="s">
        <v>139</v>
      </c>
      <c r="E412" s="43"/>
      <c r="F412" s="222" t="s">
        <v>610</v>
      </c>
      <c r="G412" s="43"/>
      <c r="H412" s="43"/>
      <c r="I412" s="218"/>
      <c r="J412" s="43"/>
      <c r="K412" s="43"/>
      <c r="L412" s="47"/>
      <c r="M412" s="219"/>
      <c r="N412" s="220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139</v>
      </c>
      <c r="AU412" s="20" t="s">
        <v>81</v>
      </c>
    </row>
    <row r="413" s="13" customFormat="1">
      <c r="A413" s="13"/>
      <c r="B413" s="223"/>
      <c r="C413" s="224"/>
      <c r="D413" s="216" t="s">
        <v>141</v>
      </c>
      <c r="E413" s="225" t="s">
        <v>19</v>
      </c>
      <c r="F413" s="226" t="s">
        <v>611</v>
      </c>
      <c r="G413" s="224"/>
      <c r="H413" s="227">
        <v>5.04</v>
      </c>
      <c r="I413" s="228"/>
      <c r="J413" s="224"/>
      <c r="K413" s="224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141</v>
      </c>
      <c r="AU413" s="233" t="s">
        <v>81</v>
      </c>
      <c r="AV413" s="13" t="s">
        <v>81</v>
      </c>
      <c r="AW413" s="13" t="s">
        <v>33</v>
      </c>
      <c r="AX413" s="13" t="s">
        <v>71</v>
      </c>
      <c r="AY413" s="233" t="s">
        <v>128</v>
      </c>
    </row>
    <row r="414" s="14" customFormat="1">
      <c r="A414" s="14"/>
      <c r="B414" s="234"/>
      <c r="C414" s="235"/>
      <c r="D414" s="216" t="s">
        <v>141</v>
      </c>
      <c r="E414" s="236" t="s">
        <v>19</v>
      </c>
      <c r="F414" s="237" t="s">
        <v>143</v>
      </c>
      <c r="G414" s="235"/>
      <c r="H414" s="238">
        <v>5.04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141</v>
      </c>
      <c r="AU414" s="244" t="s">
        <v>81</v>
      </c>
      <c r="AV414" s="14" t="s">
        <v>136</v>
      </c>
      <c r="AW414" s="14" t="s">
        <v>33</v>
      </c>
      <c r="AX414" s="14" t="s">
        <v>79</v>
      </c>
      <c r="AY414" s="244" t="s">
        <v>128</v>
      </c>
    </row>
    <row r="415" s="2" customFormat="1" ht="24.15" customHeight="1">
      <c r="A415" s="41"/>
      <c r="B415" s="42"/>
      <c r="C415" s="203" t="s">
        <v>612</v>
      </c>
      <c r="D415" s="203" t="s">
        <v>131</v>
      </c>
      <c r="E415" s="204" t="s">
        <v>613</v>
      </c>
      <c r="F415" s="205" t="s">
        <v>614</v>
      </c>
      <c r="G415" s="206" t="s">
        <v>427</v>
      </c>
      <c r="H415" s="267"/>
      <c r="I415" s="208"/>
      <c r="J415" s="209">
        <f>ROUND(I415*H415,2)</f>
        <v>0</v>
      </c>
      <c r="K415" s="205" t="s">
        <v>135</v>
      </c>
      <c r="L415" s="47"/>
      <c r="M415" s="210" t="s">
        <v>19</v>
      </c>
      <c r="N415" s="211" t="s">
        <v>42</v>
      </c>
      <c r="O415" s="87"/>
      <c r="P415" s="212">
        <f>O415*H415</f>
        <v>0</v>
      </c>
      <c r="Q415" s="212">
        <v>0</v>
      </c>
      <c r="R415" s="212">
        <f>Q415*H415</f>
        <v>0</v>
      </c>
      <c r="S415" s="212">
        <v>0</v>
      </c>
      <c r="T415" s="213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4" t="s">
        <v>191</v>
      </c>
      <c r="AT415" s="214" t="s">
        <v>131</v>
      </c>
      <c r="AU415" s="214" t="s">
        <v>81</v>
      </c>
      <c r="AY415" s="20" t="s">
        <v>128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0" t="s">
        <v>79</v>
      </c>
      <c r="BK415" s="215">
        <f>ROUND(I415*H415,2)</f>
        <v>0</v>
      </c>
      <c r="BL415" s="20" t="s">
        <v>191</v>
      </c>
      <c r="BM415" s="214" t="s">
        <v>615</v>
      </c>
    </row>
    <row r="416" s="2" customFormat="1">
      <c r="A416" s="41"/>
      <c r="B416" s="42"/>
      <c r="C416" s="43"/>
      <c r="D416" s="216" t="s">
        <v>137</v>
      </c>
      <c r="E416" s="43"/>
      <c r="F416" s="217" t="s">
        <v>616</v>
      </c>
      <c r="G416" s="43"/>
      <c r="H416" s="43"/>
      <c r="I416" s="218"/>
      <c r="J416" s="43"/>
      <c r="K416" s="43"/>
      <c r="L416" s="47"/>
      <c r="M416" s="219"/>
      <c r="N416" s="220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137</v>
      </c>
      <c r="AU416" s="20" t="s">
        <v>81</v>
      </c>
    </row>
    <row r="417" s="2" customFormat="1">
      <c r="A417" s="41"/>
      <c r="B417" s="42"/>
      <c r="C417" s="43"/>
      <c r="D417" s="221" t="s">
        <v>139</v>
      </c>
      <c r="E417" s="43"/>
      <c r="F417" s="222" t="s">
        <v>617</v>
      </c>
      <c r="G417" s="43"/>
      <c r="H417" s="43"/>
      <c r="I417" s="218"/>
      <c r="J417" s="43"/>
      <c r="K417" s="43"/>
      <c r="L417" s="47"/>
      <c r="M417" s="219"/>
      <c r="N417" s="220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139</v>
      </c>
      <c r="AU417" s="20" t="s">
        <v>81</v>
      </c>
    </row>
    <row r="418" s="12" customFormat="1" ht="22.8" customHeight="1">
      <c r="A418" s="12"/>
      <c r="B418" s="187"/>
      <c r="C418" s="188"/>
      <c r="D418" s="189" t="s">
        <v>70</v>
      </c>
      <c r="E418" s="201" t="s">
        <v>618</v>
      </c>
      <c r="F418" s="201" t="s">
        <v>619</v>
      </c>
      <c r="G418" s="188"/>
      <c r="H418" s="188"/>
      <c r="I418" s="191"/>
      <c r="J418" s="202">
        <f>BK418</f>
        <v>0</v>
      </c>
      <c r="K418" s="188"/>
      <c r="L418" s="193"/>
      <c r="M418" s="194"/>
      <c r="N418" s="195"/>
      <c r="O418" s="195"/>
      <c r="P418" s="196">
        <f>SUM(P419:P436)</f>
        <v>0</v>
      </c>
      <c r="Q418" s="195"/>
      <c r="R418" s="196">
        <f>SUM(R419:R436)</f>
        <v>0.015536500000000002</v>
      </c>
      <c r="S418" s="195"/>
      <c r="T418" s="197">
        <f>SUM(T419:T436)</f>
        <v>0.018052700000000001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98" t="s">
        <v>81</v>
      </c>
      <c r="AT418" s="199" t="s">
        <v>70</v>
      </c>
      <c r="AU418" s="199" t="s">
        <v>79</v>
      </c>
      <c r="AY418" s="198" t="s">
        <v>128</v>
      </c>
      <c r="BK418" s="200">
        <f>SUM(BK419:BK436)</f>
        <v>0</v>
      </c>
    </row>
    <row r="419" s="2" customFormat="1" ht="16.5" customHeight="1">
      <c r="A419" s="41"/>
      <c r="B419" s="42"/>
      <c r="C419" s="203" t="s">
        <v>402</v>
      </c>
      <c r="D419" s="203" t="s">
        <v>131</v>
      </c>
      <c r="E419" s="204" t="s">
        <v>620</v>
      </c>
      <c r="F419" s="205" t="s">
        <v>621</v>
      </c>
      <c r="G419" s="206" t="s">
        <v>206</v>
      </c>
      <c r="H419" s="207">
        <v>10.810000000000001</v>
      </c>
      <c r="I419" s="208"/>
      <c r="J419" s="209">
        <f>ROUND(I419*H419,2)</f>
        <v>0</v>
      </c>
      <c r="K419" s="205" t="s">
        <v>135</v>
      </c>
      <c r="L419" s="47"/>
      <c r="M419" s="210" t="s">
        <v>19</v>
      </c>
      <c r="N419" s="211" t="s">
        <v>42</v>
      </c>
      <c r="O419" s="87"/>
      <c r="P419" s="212">
        <f>O419*H419</f>
        <v>0</v>
      </c>
      <c r="Q419" s="212">
        <v>0</v>
      </c>
      <c r="R419" s="212">
        <f>Q419*H419</f>
        <v>0</v>
      </c>
      <c r="S419" s="212">
        <v>0.00167</v>
      </c>
      <c r="T419" s="213">
        <f>S419*H419</f>
        <v>0.018052700000000001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4" t="s">
        <v>191</v>
      </c>
      <c r="AT419" s="214" t="s">
        <v>131</v>
      </c>
      <c r="AU419" s="214" t="s">
        <v>81</v>
      </c>
      <c r="AY419" s="20" t="s">
        <v>128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0" t="s">
        <v>79</v>
      </c>
      <c r="BK419" s="215">
        <f>ROUND(I419*H419,2)</f>
        <v>0</v>
      </c>
      <c r="BL419" s="20" t="s">
        <v>191</v>
      </c>
      <c r="BM419" s="214" t="s">
        <v>622</v>
      </c>
    </row>
    <row r="420" s="2" customFormat="1">
      <c r="A420" s="41"/>
      <c r="B420" s="42"/>
      <c r="C420" s="43"/>
      <c r="D420" s="216" t="s">
        <v>137</v>
      </c>
      <c r="E420" s="43"/>
      <c r="F420" s="217" t="s">
        <v>623</v>
      </c>
      <c r="G420" s="43"/>
      <c r="H420" s="43"/>
      <c r="I420" s="218"/>
      <c r="J420" s="43"/>
      <c r="K420" s="43"/>
      <c r="L420" s="47"/>
      <c r="M420" s="219"/>
      <c r="N420" s="220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137</v>
      </c>
      <c r="AU420" s="20" t="s">
        <v>81</v>
      </c>
    </row>
    <row r="421" s="2" customFormat="1">
      <c r="A421" s="41"/>
      <c r="B421" s="42"/>
      <c r="C421" s="43"/>
      <c r="D421" s="221" t="s">
        <v>139</v>
      </c>
      <c r="E421" s="43"/>
      <c r="F421" s="222" t="s">
        <v>624</v>
      </c>
      <c r="G421" s="43"/>
      <c r="H421" s="43"/>
      <c r="I421" s="218"/>
      <c r="J421" s="43"/>
      <c r="K421" s="43"/>
      <c r="L421" s="47"/>
      <c r="M421" s="219"/>
      <c r="N421" s="220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139</v>
      </c>
      <c r="AU421" s="20" t="s">
        <v>81</v>
      </c>
    </row>
    <row r="422" s="13" customFormat="1">
      <c r="A422" s="13"/>
      <c r="B422" s="223"/>
      <c r="C422" s="224"/>
      <c r="D422" s="216" t="s">
        <v>141</v>
      </c>
      <c r="E422" s="225" t="s">
        <v>19</v>
      </c>
      <c r="F422" s="226" t="s">
        <v>625</v>
      </c>
      <c r="G422" s="224"/>
      <c r="H422" s="227">
        <v>6.6600000000000001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141</v>
      </c>
      <c r="AU422" s="233" t="s">
        <v>81</v>
      </c>
      <c r="AV422" s="13" t="s">
        <v>81</v>
      </c>
      <c r="AW422" s="13" t="s">
        <v>33</v>
      </c>
      <c r="AX422" s="13" t="s">
        <v>71</v>
      </c>
      <c r="AY422" s="233" t="s">
        <v>128</v>
      </c>
    </row>
    <row r="423" s="13" customFormat="1">
      <c r="A423" s="13"/>
      <c r="B423" s="223"/>
      <c r="C423" s="224"/>
      <c r="D423" s="216" t="s">
        <v>141</v>
      </c>
      <c r="E423" s="225" t="s">
        <v>19</v>
      </c>
      <c r="F423" s="226" t="s">
        <v>626</v>
      </c>
      <c r="G423" s="224"/>
      <c r="H423" s="227">
        <v>1.44</v>
      </c>
      <c r="I423" s="228"/>
      <c r="J423" s="224"/>
      <c r="K423" s="224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141</v>
      </c>
      <c r="AU423" s="233" t="s">
        <v>81</v>
      </c>
      <c r="AV423" s="13" t="s">
        <v>81</v>
      </c>
      <c r="AW423" s="13" t="s">
        <v>33</v>
      </c>
      <c r="AX423" s="13" t="s">
        <v>71</v>
      </c>
      <c r="AY423" s="233" t="s">
        <v>128</v>
      </c>
    </row>
    <row r="424" s="13" customFormat="1">
      <c r="A424" s="13"/>
      <c r="B424" s="223"/>
      <c r="C424" s="224"/>
      <c r="D424" s="216" t="s">
        <v>141</v>
      </c>
      <c r="E424" s="225" t="s">
        <v>19</v>
      </c>
      <c r="F424" s="226" t="s">
        <v>627</v>
      </c>
      <c r="G424" s="224"/>
      <c r="H424" s="227">
        <v>1.53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141</v>
      </c>
      <c r="AU424" s="233" t="s">
        <v>81</v>
      </c>
      <c r="AV424" s="13" t="s">
        <v>81</v>
      </c>
      <c r="AW424" s="13" t="s">
        <v>33</v>
      </c>
      <c r="AX424" s="13" t="s">
        <v>71</v>
      </c>
      <c r="AY424" s="233" t="s">
        <v>128</v>
      </c>
    </row>
    <row r="425" s="13" customFormat="1">
      <c r="A425" s="13"/>
      <c r="B425" s="223"/>
      <c r="C425" s="224"/>
      <c r="D425" s="216" t="s">
        <v>141</v>
      </c>
      <c r="E425" s="225" t="s">
        <v>19</v>
      </c>
      <c r="F425" s="226" t="s">
        <v>628</v>
      </c>
      <c r="G425" s="224"/>
      <c r="H425" s="227">
        <v>1.1799999999999999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141</v>
      </c>
      <c r="AU425" s="233" t="s">
        <v>81</v>
      </c>
      <c r="AV425" s="13" t="s">
        <v>81</v>
      </c>
      <c r="AW425" s="13" t="s">
        <v>33</v>
      </c>
      <c r="AX425" s="13" t="s">
        <v>71</v>
      </c>
      <c r="AY425" s="233" t="s">
        <v>128</v>
      </c>
    </row>
    <row r="426" s="14" customFormat="1">
      <c r="A426" s="14"/>
      <c r="B426" s="234"/>
      <c r="C426" s="235"/>
      <c r="D426" s="216" t="s">
        <v>141</v>
      </c>
      <c r="E426" s="236" t="s">
        <v>19</v>
      </c>
      <c r="F426" s="237" t="s">
        <v>143</v>
      </c>
      <c r="G426" s="235"/>
      <c r="H426" s="238">
        <v>10.810000000000001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141</v>
      </c>
      <c r="AU426" s="244" t="s">
        <v>81</v>
      </c>
      <c r="AV426" s="14" t="s">
        <v>136</v>
      </c>
      <c r="AW426" s="14" t="s">
        <v>33</v>
      </c>
      <c r="AX426" s="14" t="s">
        <v>79</v>
      </c>
      <c r="AY426" s="244" t="s">
        <v>128</v>
      </c>
    </row>
    <row r="427" s="2" customFormat="1" ht="24.15" customHeight="1">
      <c r="A427" s="41"/>
      <c r="B427" s="42"/>
      <c r="C427" s="203" t="s">
        <v>629</v>
      </c>
      <c r="D427" s="203" t="s">
        <v>131</v>
      </c>
      <c r="E427" s="204" t="s">
        <v>630</v>
      </c>
      <c r="F427" s="205" t="s">
        <v>631</v>
      </c>
      <c r="G427" s="206" t="s">
        <v>206</v>
      </c>
      <c r="H427" s="207">
        <v>9.6500000000000004</v>
      </c>
      <c r="I427" s="208"/>
      <c r="J427" s="209">
        <f>ROUND(I427*H427,2)</f>
        <v>0</v>
      </c>
      <c r="K427" s="205" t="s">
        <v>135</v>
      </c>
      <c r="L427" s="47"/>
      <c r="M427" s="210" t="s">
        <v>19</v>
      </c>
      <c r="N427" s="211" t="s">
        <v>42</v>
      </c>
      <c r="O427" s="87"/>
      <c r="P427" s="212">
        <f>O427*H427</f>
        <v>0</v>
      </c>
      <c r="Q427" s="212">
        <v>0.0016100000000000001</v>
      </c>
      <c r="R427" s="212">
        <f>Q427*H427</f>
        <v>0.015536500000000002</v>
      </c>
      <c r="S427" s="212">
        <v>0</v>
      </c>
      <c r="T427" s="213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4" t="s">
        <v>191</v>
      </c>
      <c r="AT427" s="214" t="s">
        <v>131</v>
      </c>
      <c r="AU427" s="214" t="s">
        <v>81</v>
      </c>
      <c r="AY427" s="20" t="s">
        <v>128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20" t="s">
        <v>79</v>
      </c>
      <c r="BK427" s="215">
        <f>ROUND(I427*H427,2)</f>
        <v>0</v>
      </c>
      <c r="BL427" s="20" t="s">
        <v>191</v>
      </c>
      <c r="BM427" s="214" t="s">
        <v>632</v>
      </c>
    </row>
    <row r="428" s="2" customFormat="1">
      <c r="A428" s="41"/>
      <c r="B428" s="42"/>
      <c r="C428" s="43"/>
      <c r="D428" s="216" t="s">
        <v>137</v>
      </c>
      <c r="E428" s="43"/>
      <c r="F428" s="217" t="s">
        <v>633</v>
      </c>
      <c r="G428" s="43"/>
      <c r="H428" s="43"/>
      <c r="I428" s="218"/>
      <c r="J428" s="43"/>
      <c r="K428" s="43"/>
      <c r="L428" s="47"/>
      <c r="M428" s="219"/>
      <c r="N428" s="220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137</v>
      </c>
      <c r="AU428" s="20" t="s">
        <v>81</v>
      </c>
    </row>
    <row r="429" s="2" customFormat="1">
      <c r="A429" s="41"/>
      <c r="B429" s="42"/>
      <c r="C429" s="43"/>
      <c r="D429" s="221" t="s">
        <v>139</v>
      </c>
      <c r="E429" s="43"/>
      <c r="F429" s="222" t="s">
        <v>634</v>
      </c>
      <c r="G429" s="43"/>
      <c r="H429" s="43"/>
      <c r="I429" s="218"/>
      <c r="J429" s="43"/>
      <c r="K429" s="43"/>
      <c r="L429" s="47"/>
      <c r="M429" s="219"/>
      <c r="N429" s="220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139</v>
      </c>
      <c r="AU429" s="20" t="s">
        <v>81</v>
      </c>
    </row>
    <row r="430" s="13" customFormat="1">
      <c r="A430" s="13"/>
      <c r="B430" s="223"/>
      <c r="C430" s="224"/>
      <c r="D430" s="216" t="s">
        <v>141</v>
      </c>
      <c r="E430" s="225" t="s">
        <v>19</v>
      </c>
      <c r="F430" s="226" t="s">
        <v>625</v>
      </c>
      <c r="G430" s="224"/>
      <c r="H430" s="227">
        <v>6.6600000000000001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141</v>
      </c>
      <c r="AU430" s="233" t="s">
        <v>81</v>
      </c>
      <c r="AV430" s="13" t="s">
        <v>81</v>
      </c>
      <c r="AW430" s="13" t="s">
        <v>33</v>
      </c>
      <c r="AX430" s="13" t="s">
        <v>71</v>
      </c>
      <c r="AY430" s="233" t="s">
        <v>128</v>
      </c>
    </row>
    <row r="431" s="13" customFormat="1">
      <c r="A431" s="13"/>
      <c r="B431" s="223"/>
      <c r="C431" s="224"/>
      <c r="D431" s="216" t="s">
        <v>141</v>
      </c>
      <c r="E431" s="225" t="s">
        <v>19</v>
      </c>
      <c r="F431" s="226" t="s">
        <v>635</v>
      </c>
      <c r="G431" s="224"/>
      <c r="H431" s="227">
        <v>1.46</v>
      </c>
      <c r="I431" s="228"/>
      <c r="J431" s="224"/>
      <c r="K431" s="224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141</v>
      </c>
      <c r="AU431" s="233" t="s">
        <v>81</v>
      </c>
      <c r="AV431" s="13" t="s">
        <v>81</v>
      </c>
      <c r="AW431" s="13" t="s">
        <v>33</v>
      </c>
      <c r="AX431" s="13" t="s">
        <v>71</v>
      </c>
      <c r="AY431" s="233" t="s">
        <v>128</v>
      </c>
    </row>
    <row r="432" s="13" customFormat="1">
      <c r="A432" s="13"/>
      <c r="B432" s="223"/>
      <c r="C432" s="224"/>
      <c r="D432" s="216" t="s">
        <v>141</v>
      </c>
      <c r="E432" s="225" t="s">
        <v>19</v>
      </c>
      <c r="F432" s="226" t="s">
        <v>627</v>
      </c>
      <c r="G432" s="224"/>
      <c r="H432" s="227">
        <v>1.53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141</v>
      </c>
      <c r="AU432" s="233" t="s">
        <v>81</v>
      </c>
      <c r="AV432" s="13" t="s">
        <v>81</v>
      </c>
      <c r="AW432" s="13" t="s">
        <v>33</v>
      </c>
      <c r="AX432" s="13" t="s">
        <v>71</v>
      </c>
      <c r="AY432" s="233" t="s">
        <v>128</v>
      </c>
    </row>
    <row r="433" s="14" customFormat="1">
      <c r="A433" s="14"/>
      <c r="B433" s="234"/>
      <c r="C433" s="235"/>
      <c r="D433" s="216" t="s">
        <v>141</v>
      </c>
      <c r="E433" s="236" t="s">
        <v>19</v>
      </c>
      <c r="F433" s="237" t="s">
        <v>143</v>
      </c>
      <c r="G433" s="235"/>
      <c r="H433" s="238">
        <v>9.6500000000000004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141</v>
      </c>
      <c r="AU433" s="244" t="s">
        <v>81</v>
      </c>
      <c r="AV433" s="14" t="s">
        <v>136</v>
      </c>
      <c r="AW433" s="14" t="s">
        <v>33</v>
      </c>
      <c r="AX433" s="14" t="s">
        <v>79</v>
      </c>
      <c r="AY433" s="244" t="s">
        <v>128</v>
      </c>
    </row>
    <row r="434" s="2" customFormat="1" ht="24.15" customHeight="1">
      <c r="A434" s="41"/>
      <c r="B434" s="42"/>
      <c r="C434" s="203" t="s">
        <v>406</v>
      </c>
      <c r="D434" s="203" t="s">
        <v>131</v>
      </c>
      <c r="E434" s="204" t="s">
        <v>636</v>
      </c>
      <c r="F434" s="205" t="s">
        <v>637</v>
      </c>
      <c r="G434" s="206" t="s">
        <v>427</v>
      </c>
      <c r="H434" s="267"/>
      <c r="I434" s="208"/>
      <c r="J434" s="209">
        <f>ROUND(I434*H434,2)</f>
        <v>0</v>
      </c>
      <c r="K434" s="205" t="s">
        <v>135</v>
      </c>
      <c r="L434" s="47"/>
      <c r="M434" s="210" t="s">
        <v>19</v>
      </c>
      <c r="N434" s="211" t="s">
        <v>42</v>
      </c>
      <c r="O434" s="87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4" t="s">
        <v>191</v>
      </c>
      <c r="AT434" s="214" t="s">
        <v>131</v>
      </c>
      <c r="AU434" s="214" t="s">
        <v>81</v>
      </c>
      <c r="AY434" s="20" t="s">
        <v>128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20" t="s">
        <v>79</v>
      </c>
      <c r="BK434" s="215">
        <f>ROUND(I434*H434,2)</f>
        <v>0</v>
      </c>
      <c r="BL434" s="20" t="s">
        <v>191</v>
      </c>
      <c r="BM434" s="214" t="s">
        <v>638</v>
      </c>
    </row>
    <row r="435" s="2" customFormat="1">
      <c r="A435" s="41"/>
      <c r="B435" s="42"/>
      <c r="C435" s="43"/>
      <c r="D435" s="216" t="s">
        <v>137</v>
      </c>
      <c r="E435" s="43"/>
      <c r="F435" s="217" t="s">
        <v>639</v>
      </c>
      <c r="G435" s="43"/>
      <c r="H435" s="43"/>
      <c r="I435" s="218"/>
      <c r="J435" s="43"/>
      <c r="K435" s="43"/>
      <c r="L435" s="47"/>
      <c r="M435" s="219"/>
      <c r="N435" s="220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137</v>
      </c>
      <c r="AU435" s="20" t="s">
        <v>81</v>
      </c>
    </row>
    <row r="436" s="2" customFormat="1">
      <c r="A436" s="41"/>
      <c r="B436" s="42"/>
      <c r="C436" s="43"/>
      <c r="D436" s="221" t="s">
        <v>139</v>
      </c>
      <c r="E436" s="43"/>
      <c r="F436" s="222" t="s">
        <v>640</v>
      </c>
      <c r="G436" s="43"/>
      <c r="H436" s="43"/>
      <c r="I436" s="218"/>
      <c r="J436" s="43"/>
      <c r="K436" s="43"/>
      <c r="L436" s="47"/>
      <c r="M436" s="219"/>
      <c r="N436" s="220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139</v>
      </c>
      <c r="AU436" s="20" t="s">
        <v>81</v>
      </c>
    </row>
    <row r="437" s="12" customFormat="1" ht="22.8" customHeight="1">
      <c r="A437" s="12"/>
      <c r="B437" s="187"/>
      <c r="C437" s="188"/>
      <c r="D437" s="189" t="s">
        <v>70</v>
      </c>
      <c r="E437" s="201" t="s">
        <v>641</v>
      </c>
      <c r="F437" s="201" t="s">
        <v>642</v>
      </c>
      <c r="G437" s="188"/>
      <c r="H437" s="188"/>
      <c r="I437" s="191"/>
      <c r="J437" s="202">
        <f>BK437</f>
        <v>0</v>
      </c>
      <c r="K437" s="188"/>
      <c r="L437" s="193"/>
      <c r="M437" s="194"/>
      <c r="N437" s="195"/>
      <c r="O437" s="195"/>
      <c r="P437" s="196">
        <f>SUM(P438:P664)</f>
        <v>0</v>
      </c>
      <c r="Q437" s="195"/>
      <c r="R437" s="196">
        <f>SUM(R438:R664)</f>
        <v>1.2488912900000002</v>
      </c>
      <c r="S437" s="195"/>
      <c r="T437" s="197">
        <f>SUM(T438:T664)</f>
        <v>0.02162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98" t="s">
        <v>81</v>
      </c>
      <c r="AT437" s="199" t="s">
        <v>70</v>
      </c>
      <c r="AU437" s="199" t="s">
        <v>79</v>
      </c>
      <c r="AY437" s="198" t="s">
        <v>128</v>
      </c>
      <c r="BK437" s="200">
        <f>SUM(BK438:BK664)</f>
        <v>0</v>
      </c>
    </row>
    <row r="438" s="2" customFormat="1" ht="24.15" customHeight="1">
      <c r="A438" s="41"/>
      <c r="B438" s="42"/>
      <c r="C438" s="203" t="s">
        <v>643</v>
      </c>
      <c r="D438" s="203" t="s">
        <v>131</v>
      </c>
      <c r="E438" s="204" t="s">
        <v>644</v>
      </c>
      <c r="F438" s="205" t="s">
        <v>645</v>
      </c>
      <c r="G438" s="206" t="s">
        <v>390</v>
      </c>
      <c r="H438" s="207">
        <v>2</v>
      </c>
      <c r="I438" s="208"/>
      <c r="J438" s="209">
        <f>ROUND(I438*H438,2)</f>
        <v>0</v>
      </c>
      <c r="K438" s="205" t="s">
        <v>135</v>
      </c>
      <c r="L438" s="47"/>
      <c r="M438" s="210" t="s">
        <v>19</v>
      </c>
      <c r="N438" s="211" t="s">
        <v>42</v>
      </c>
      <c r="O438" s="87"/>
      <c r="P438" s="212">
        <f>O438*H438</f>
        <v>0</v>
      </c>
      <c r="Q438" s="212">
        <v>0.00027</v>
      </c>
      <c r="R438" s="212">
        <f>Q438*H438</f>
        <v>0.00054000000000000001</v>
      </c>
      <c r="S438" s="212">
        <v>0</v>
      </c>
      <c r="T438" s="213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4" t="s">
        <v>191</v>
      </c>
      <c r="AT438" s="214" t="s">
        <v>131</v>
      </c>
      <c r="AU438" s="214" t="s">
        <v>81</v>
      </c>
      <c r="AY438" s="20" t="s">
        <v>128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0" t="s">
        <v>79</v>
      </c>
      <c r="BK438" s="215">
        <f>ROUND(I438*H438,2)</f>
        <v>0</v>
      </c>
      <c r="BL438" s="20" t="s">
        <v>191</v>
      </c>
      <c r="BM438" s="214" t="s">
        <v>646</v>
      </c>
    </row>
    <row r="439" s="2" customFormat="1">
      <c r="A439" s="41"/>
      <c r="B439" s="42"/>
      <c r="C439" s="43"/>
      <c r="D439" s="216" t="s">
        <v>137</v>
      </c>
      <c r="E439" s="43"/>
      <c r="F439" s="217" t="s">
        <v>647</v>
      </c>
      <c r="G439" s="43"/>
      <c r="H439" s="43"/>
      <c r="I439" s="218"/>
      <c r="J439" s="43"/>
      <c r="K439" s="43"/>
      <c r="L439" s="47"/>
      <c r="M439" s="219"/>
      <c r="N439" s="220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137</v>
      </c>
      <c r="AU439" s="20" t="s">
        <v>81</v>
      </c>
    </row>
    <row r="440" s="2" customFormat="1">
      <c r="A440" s="41"/>
      <c r="B440" s="42"/>
      <c r="C440" s="43"/>
      <c r="D440" s="221" t="s">
        <v>139</v>
      </c>
      <c r="E440" s="43"/>
      <c r="F440" s="222" t="s">
        <v>648</v>
      </c>
      <c r="G440" s="43"/>
      <c r="H440" s="43"/>
      <c r="I440" s="218"/>
      <c r="J440" s="43"/>
      <c r="K440" s="43"/>
      <c r="L440" s="47"/>
      <c r="M440" s="219"/>
      <c r="N440" s="220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139</v>
      </c>
      <c r="AU440" s="20" t="s">
        <v>81</v>
      </c>
    </row>
    <row r="441" s="13" customFormat="1">
      <c r="A441" s="13"/>
      <c r="B441" s="223"/>
      <c r="C441" s="224"/>
      <c r="D441" s="216" t="s">
        <v>141</v>
      </c>
      <c r="E441" s="225" t="s">
        <v>19</v>
      </c>
      <c r="F441" s="226" t="s">
        <v>649</v>
      </c>
      <c r="G441" s="224"/>
      <c r="H441" s="227">
        <v>2</v>
      </c>
      <c r="I441" s="228"/>
      <c r="J441" s="224"/>
      <c r="K441" s="224"/>
      <c r="L441" s="229"/>
      <c r="M441" s="230"/>
      <c r="N441" s="231"/>
      <c r="O441" s="231"/>
      <c r="P441" s="231"/>
      <c r="Q441" s="231"/>
      <c r="R441" s="231"/>
      <c r="S441" s="231"/>
      <c r="T441" s="23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3" t="s">
        <v>141</v>
      </c>
      <c r="AU441" s="233" t="s">
        <v>81</v>
      </c>
      <c r="AV441" s="13" t="s">
        <v>81</v>
      </c>
      <c r="AW441" s="13" t="s">
        <v>33</v>
      </c>
      <c r="AX441" s="13" t="s">
        <v>71</v>
      </c>
      <c r="AY441" s="233" t="s">
        <v>128</v>
      </c>
    </row>
    <row r="442" s="14" customFormat="1">
      <c r="A442" s="14"/>
      <c r="B442" s="234"/>
      <c r="C442" s="235"/>
      <c r="D442" s="216" t="s">
        <v>141</v>
      </c>
      <c r="E442" s="236" t="s">
        <v>19</v>
      </c>
      <c r="F442" s="237" t="s">
        <v>143</v>
      </c>
      <c r="G442" s="235"/>
      <c r="H442" s="238">
        <v>2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4" t="s">
        <v>141</v>
      </c>
      <c r="AU442" s="244" t="s">
        <v>81</v>
      </c>
      <c r="AV442" s="14" t="s">
        <v>136</v>
      </c>
      <c r="AW442" s="14" t="s">
        <v>33</v>
      </c>
      <c r="AX442" s="14" t="s">
        <v>79</v>
      </c>
      <c r="AY442" s="244" t="s">
        <v>128</v>
      </c>
    </row>
    <row r="443" s="2" customFormat="1" ht="21.75" customHeight="1">
      <c r="A443" s="41"/>
      <c r="B443" s="42"/>
      <c r="C443" s="245" t="s">
        <v>410</v>
      </c>
      <c r="D443" s="245" t="s">
        <v>144</v>
      </c>
      <c r="E443" s="246" t="s">
        <v>650</v>
      </c>
      <c r="F443" s="247" t="s">
        <v>651</v>
      </c>
      <c r="G443" s="248" t="s">
        <v>150</v>
      </c>
      <c r="H443" s="249">
        <v>1.0660000000000001</v>
      </c>
      <c r="I443" s="250"/>
      <c r="J443" s="251">
        <f>ROUND(I443*H443,2)</f>
        <v>0</v>
      </c>
      <c r="K443" s="247" t="s">
        <v>135</v>
      </c>
      <c r="L443" s="252"/>
      <c r="M443" s="253" t="s">
        <v>19</v>
      </c>
      <c r="N443" s="254" t="s">
        <v>42</v>
      </c>
      <c r="O443" s="87"/>
      <c r="P443" s="212">
        <f>O443*H443</f>
        <v>0</v>
      </c>
      <c r="Q443" s="212">
        <v>0.040280000000000003</v>
      </c>
      <c r="R443" s="212">
        <f>Q443*H443</f>
        <v>0.042938480000000008</v>
      </c>
      <c r="S443" s="212">
        <v>0</v>
      </c>
      <c r="T443" s="213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4" t="s">
        <v>247</v>
      </c>
      <c r="AT443" s="214" t="s">
        <v>144</v>
      </c>
      <c r="AU443" s="214" t="s">
        <v>81</v>
      </c>
      <c r="AY443" s="20" t="s">
        <v>128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0" t="s">
        <v>79</v>
      </c>
      <c r="BK443" s="215">
        <f>ROUND(I443*H443,2)</f>
        <v>0</v>
      </c>
      <c r="BL443" s="20" t="s">
        <v>191</v>
      </c>
      <c r="BM443" s="214" t="s">
        <v>652</v>
      </c>
    </row>
    <row r="444" s="2" customFormat="1">
      <c r="A444" s="41"/>
      <c r="B444" s="42"/>
      <c r="C444" s="43"/>
      <c r="D444" s="216" t="s">
        <v>137</v>
      </c>
      <c r="E444" s="43"/>
      <c r="F444" s="217" t="s">
        <v>651</v>
      </c>
      <c r="G444" s="43"/>
      <c r="H444" s="43"/>
      <c r="I444" s="218"/>
      <c r="J444" s="43"/>
      <c r="K444" s="43"/>
      <c r="L444" s="47"/>
      <c r="M444" s="219"/>
      <c r="N444" s="220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137</v>
      </c>
      <c r="AU444" s="20" t="s">
        <v>81</v>
      </c>
    </row>
    <row r="445" s="13" customFormat="1">
      <c r="A445" s="13"/>
      <c r="B445" s="223"/>
      <c r="C445" s="224"/>
      <c r="D445" s="216" t="s">
        <v>141</v>
      </c>
      <c r="E445" s="225" t="s">
        <v>19</v>
      </c>
      <c r="F445" s="226" t="s">
        <v>653</v>
      </c>
      <c r="G445" s="224"/>
      <c r="H445" s="227">
        <v>1.0660000000000001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141</v>
      </c>
      <c r="AU445" s="233" t="s">
        <v>81</v>
      </c>
      <c r="AV445" s="13" t="s">
        <v>81</v>
      </c>
      <c r="AW445" s="13" t="s">
        <v>33</v>
      </c>
      <c r="AX445" s="13" t="s">
        <v>71</v>
      </c>
      <c r="AY445" s="233" t="s">
        <v>128</v>
      </c>
    </row>
    <row r="446" s="14" customFormat="1">
      <c r="A446" s="14"/>
      <c r="B446" s="234"/>
      <c r="C446" s="235"/>
      <c r="D446" s="216" t="s">
        <v>141</v>
      </c>
      <c r="E446" s="236" t="s">
        <v>19</v>
      </c>
      <c r="F446" s="237" t="s">
        <v>143</v>
      </c>
      <c r="G446" s="235"/>
      <c r="H446" s="238">
        <v>1.0660000000000001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141</v>
      </c>
      <c r="AU446" s="244" t="s">
        <v>81</v>
      </c>
      <c r="AV446" s="14" t="s">
        <v>136</v>
      </c>
      <c r="AW446" s="14" t="s">
        <v>33</v>
      </c>
      <c r="AX446" s="14" t="s">
        <v>79</v>
      </c>
      <c r="AY446" s="244" t="s">
        <v>128</v>
      </c>
    </row>
    <row r="447" s="2" customFormat="1" ht="24.15" customHeight="1">
      <c r="A447" s="41"/>
      <c r="B447" s="42"/>
      <c r="C447" s="203" t="s">
        <v>654</v>
      </c>
      <c r="D447" s="203" t="s">
        <v>131</v>
      </c>
      <c r="E447" s="204" t="s">
        <v>655</v>
      </c>
      <c r="F447" s="205" t="s">
        <v>656</v>
      </c>
      <c r="G447" s="206" t="s">
        <v>150</v>
      </c>
      <c r="H447" s="207">
        <v>1.117</v>
      </c>
      <c r="I447" s="208"/>
      <c r="J447" s="209">
        <f>ROUND(I447*H447,2)</f>
        <v>0</v>
      </c>
      <c r="K447" s="205" t="s">
        <v>135</v>
      </c>
      <c r="L447" s="47"/>
      <c r="M447" s="210" t="s">
        <v>19</v>
      </c>
      <c r="N447" s="211" t="s">
        <v>42</v>
      </c>
      <c r="O447" s="87"/>
      <c r="P447" s="212">
        <f>O447*H447</f>
        <v>0</v>
      </c>
      <c r="Q447" s="212">
        <v>0.00027</v>
      </c>
      <c r="R447" s="212">
        <f>Q447*H447</f>
        <v>0.00030159000000000002</v>
      </c>
      <c r="S447" s="212">
        <v>0</v>
      </c>
      <c r="T447" s="213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4" t="s">
        <v>191</v>
      </c>
      <c r="AT447" s="214" t="s">
        <v>131</v>
      </c>
      <c r="AU447" s="214" t="s">
        <v>81</v>
      </c>
      <c r="AY447" s="20" t="s">
        <v>128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20" t="s">
        <v>79</v>
      </c>
      <c r="BK447" s="215">
        <f>ROUND(I447*H447,2)</f>
        <v>0</v>
      </c>
      <c r="BL447" s="20" t="s">
        <v>191</v>
      </c>
      <c r="BM447" s="214" t="s">
        <v>657</v>
      </c>
    </row>
    <row r="448" s="2" customFormat="1">
      <c r="A448" s="41"/>
      <c r="B448" s="42"/>
      <c r="C448" s="43"/>
      <c r="D448" s="216" t="s">
        <v>137</v>
      </c>
      <c r="E448" s="43"/>
      <c r="F448" s="217" t="s">
        <v>658</v>
      </c>
      <c r="G448" s="43"/>
      <c r="H448" s="43"/>
      <c r="I448" s="218"/>
      <c r="J448" s="43"/>
      <c r="K448" s="43"/>
      <c r="L448" s="47"/>
      <c r="M448" s="219"/>
      <c r="N448" s="220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137</v>
      </c>
      <c r="AU448" s="20" t="s">
        <v>81</v>
      </c>
    </row>
    <row r="449" s="2" customFormat="1">
      <c r="A449" s="41"/>
      <c r="B449" s="42"/>
      <c r="C449" s="43"/>
      <c r="D449" s="221" t="s">
        <v>139</v>
      </c>
      <c r="E449" s="43"/>
      <c r="F449" s="222" t="s">
        <v>659</v>
      </c>
      <c r="G449" s="43"/>
      <c r="H449" s="43"/>
      <c r="I449" s="218"/>
      <c r="J449" s="43"/>
      <c r="K449" s="43"/>
      <c r="L449" s="47"/>
      <c r="M449" s="219"/>
      <c r="N449" s="220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139</v>
      </c>
      <c r="AU449" s="20" t="s">
        <v>81</v>
      </c>
    </row>
    <row r="450" s="13" customFormat="1">
      <c r="A450" s="13"/>
      <c r="B450" s="223"/>
      <c r="C450" s="224"/>
      <c r="D450" s="216" t="s">
        <v>141</v>
      </c>
      <c r="E450" s="225" t="s">
        <v>19</v>
      </c>
      <c r="F450" s="226" t="s">
        <v>660</v>
      </c>
      <c r="G450" s="224"/>
      <c r="H450" s="227">
        <v>1.117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141</v>
      </c>
      <c r="AU450" s="233" t="s">
        <v>81</v>
      </c>
      <c r="AV450" s="13" t="s">
        <v>81</v>
      </c>
      <c r="AW450" s="13" t="s">
        <v>33</v>
      </c>
      <c r="AX450" s="13" t="s">
        <v>71</v>
      </c>
      <c r="AY450" s="233" t="s">
        <v>128</v>
      </c>
    </row>
    <row r="451" s="14" customFormat="1">
      <c r="A451" s="14"/>
      <c r="B451" s="234"/>
      <c r="C451" s="235"/>
      <c r="D451" s="216" t="s">
        <v>141</v>
      </c>
      <c r="E451" s="236" t="s">
        <v>19</v>
      </c>
      <c r="F451" s="237" t="s">
        <v>143</v>
      </c>
      <c r="G451" s="235"/>
      <c r="H451" s="238">
        <v>1.117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141</v>
      </c>
      <c r="AU451" s="244" t="s">
        <v>81</v>
      </c>
      <c r="AV451" s="14" t="s">
        <v>136</v>
      </c>
      <c r="AW451" s="14" t="s">
        <v>33</v>
      </c>
      <c r="AX451" s="14" t="s">
        <v>79</v>
      </c>
      <c r="AY451" s="244" t="s">
        <v>128</v>
      </c>
    </row>
    <row r="452" s="2" customFormat="1" ht="24.15" customHeight="1">
      <c r="A452" s="41"/>
      <c r="B452" s="42"/>
      <c r="C452" s="245" t="s">
        <v>414</v>
      </c>
      <c r="D452" s="245" t="s">
        <v>144</v>
      </c>
      <c r="E452" s="246" t="s">
        <v>661</v>
      </c>
      <c r="F452" s="247" t="s">
        <v>662</v>
      </c>
      <c r="G452" s="248" t="s">
        <v>150</v>
      </c>
      <c r="H452" s="249">
        <v>1.117</v>
      </c>
      <c r="I452" s="250"/>
      <c r="J452" s="251">
        <f>ROUND(I452*H452,2)</f>
        <v>0</v>
      </c>
      <c r="K452" s="247" t="s">
        <v>135</v>
      </c>
      <c r="L452" s="252"/>
      <c r="M452" s="253" t="s">
        <v>19</v>
      </c>
      <c r="N452" s="254" t="s">
        <v>42</v>
      </c>
      <c r="O452" s="87"/>
      <c r="P452" s="212">
        <f>O452*H452</f>
        <v>0</v>
      </c>
      <c r="Q452" s="212">
        <v>0.036810000000000002</v>
      </c>
      <c r="R452" s="212">
        <f>Q452*H452</f>
        <v>0.041116770000000004</v>
      </c>
      <c r="S452" s="212">
        <v>0</v>
      </c>
      <c r="T452" s="213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4" t="s">
        <v>247</v>
      </c>
      <c r="AT452" s="214" t="s">
        <v>144</v>
      </c>
      <c r="AU452" s="214" t="s">
        <v>81</v>
      </c>
      <c r="AY452" s="20" t="s">
        <v>128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20" t="s">
        <v>79</v>
      </c>
      <c r="BK452" s="215">
        <f>ROUND(I452*H452,2)</f>
        <v>0</v>
      </c>
      <c r="BL452" s="20" t="s">
        <v>191</v>
      </c>
      <c r="BM452" s="214" t="s">
        <v>663</v>
      </c>
    </row>
    <row r="453" s="2" customFormat="1">
      <c r="A453" s="41"/>
      <c r="B453" s="42"/>
      <c r="C453" s="43"/>
      <c r="D453" s="216" t="s">
        <v>137</v>
      </c>
      <c r="E453" s="43"/>
      <c r="F453" s="217" t="s">
        <v>662</v>
      </c>
      <c r="G453" s="43"/>
      <c r="H453" s="43"/>
      <c r="I453" s="218"/>
      <c r="J453" s="43"/>
      <c r="K453" s="43"/>
      <c r="L453" s="47"/>
      <c r="M453" s="219"/>
      <c r="N453" s="220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137</v>
      </c>
      <c r="AU453" s="20" t="s">
        <v>81</v>
      </c>
    </row>
    <row r="454" s="13" customFormat="1">
      <c r="A454" s="13"/>
      <c r="B454" s="223"/>
      <c r="C454" s="224"/>
      <c r="D454" s="216" t="s">
        <v>141</v>
      </c>
      <c r="E454" s="225" t="s">
        <v>19</v>
      </c>
      <c r="F454" s="226" t="s">
        <v>660</v>
      </c>
      <c r="G454" s="224"/>
      <c r="H454" s="227">
        <v>1.117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141</v>
      </c>
      <c r="AU454" s="233" t="s">
        <v>81</v>
      </c>
      <c r="AV454" s="13" t="s">
        <v>81</v>
      </c>
      <c r="AW454" s="13" t="s">
        <v>33</v>
      </c>
      <c r="AX454" s="13" t="s">
        <v>71</v>
      </c>
      <c r="AY454" s="233" t="s">
        <v>128</v>
      </c>
    </row>
    <row r="455" s="14" customFormat="1">
      <c r="A455" s="14"/>
      <c r="B455" s="234"/>
      <c r="C455" s="235"/>
      <c r="D455" s="216" t="s">
        <v>141</v>
      </c>
      <c r="E455" s="236" t="s">
        <v>19</v>
      </c>
      <c r="F455" s="237" t="s">
        <v>143</v>
      </c>
      <c r="G455" s="235"/>
      <c r="H455" s="238">
        <v>1.117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141</v>
      </c>
      <c r="AU455" s="244" t="s">
        <v>81</v>
      </c>
      <c r="AV455" s="14" t="s">
        <v>136</v>
      </c>
      <c r="AW455" s="14" t="s">
        <v>33</v>
      </c>
      <c r="AX455" s="14" t="s">
        <v>79</v>
      </c>
      <c r="AY455" s="244" t="s">
        <v>128</v>
      </c>
    </row>
    <row r="456" s="2" customFormat="1" ht="24.15" customHeight="1">
      <c r="A456" s="41"/>
      <c r="B456" s="42"/>
      <c r="C456" s="203" t="s">
        <v>664</v>
      </c>
      <c r="D456" s="203" t="s">
        <v>131</v>
      </c>
      <c r="E456" s="204" t="s">
        <v>665</v>
      </c>
      <c r="F456" s="205" t="s">
        <v>666</v>
      </c>
      <c r="G456" s="206" t="s">
        <v>150</v>
      </c>
      <c r="H456" s="207">
        <v>14.984999999999999</v>
      </c>
      <c r="I456" s="208"/>
      <c r="J456" s="209">
        <f>ROUND(I456*H456,2)</f>
        <v>0</v>
      </c>
      <c r="K456" s="205" t="s">
        <v>135</v>
      </c>
      <c r="L456" s="47"/>
      <c r="M456" s="210" t="s">
        <v>19</v>
      </c>
      <c r="N456" s="211" t="s">
        <v>42</v>
      </c>
      <c r="O456" s="87"/>
      <c r="P456" s="212">
        <f>O456*H456</f>
        <v>0</v>
      </c>
      <c r="Q456" s="212">
        <v>0.00025999999999999998</v>
      </c>
      <c r="R456" s="212">
        <f>Q456*H456</f>
        <v>0.0038960999999999996</v>
      </c>
      <c r="S456" s="212">
        <v>0</v>
      </c>
      <c r="T456" s="213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4" t="s">
        <v>191</v>
      </c>
      <c r="AT456" s="214" t="s">
        <v>131</v>
      </c>
      <c r="AU456" s="214" t="s">
        <v>81</v>
      </c>
      <c r="AY456" s="20" t="s">
        <v>128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0" t="s">
        <v>79</v>
      </c>
      <c r="BK456" s="215">
        <f>ROUND(I456*H456,2)</f>
        <v>0</v>
      </c>
      <c r="BL456" s="20" t="s">
        <v>191</v>
      </c>
      <c r="BM456" s="214" t="s">
        <v>667</v>
      </c>
    </row>
    <row r="457" s="2" customFormat="1">
      <c r="A457" s="41"/>
      <c r="B457" s="42"/>
      <c r="C457" s="43"/>
      <c r="D457" s="216" t="s">
        <v>137</v>
      </c>
      <c r="E457" s="43"/>
      <c r="F457" s="217" t="s">
        <v>668</v>
      </c>
      <c r="G457" s="43"/>
      <c r="H457" s="43"/>
      <c r="I457" s="218"/>
      <c r="J457" s="43"/>
      <c r="K457" s="43"/>
      <c r="L457" s="47"/>
      <c r="M457" s="219"/>
      <c r="N457" s="220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137</v>
      </c>
      <c r="AU457" s="20" t="s">
        <v>81</v>
      </c>
    </row>
    <row r="458" s="2" customFormat="1">
      <c r="A458" s="41"/>
      <c r="B458" s="42"/>
      <c r="C458" s="43"/>
      <c r="D458" s="221" t="s">
        <v>139</v>
      </c>
      <c r="E458" s="43"/>
      <c r="F458" s="222" t="s">
        <v>669</v>
      </c>
      <c r="G458" s="43"/>
      <c r="H458" s="43"/>
      <c r="I458" s="218"/>
      <c r="J458" s="43"/>
      <c r="K458" s="43"/>
      <c r="L458" s="47"/>
      <c r="M458" s="219"/>
      <c r="N458" s="220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139</v>
      </c>
      <c r="AU458" s="20" t="s">
        <v>81</v>
      </c>
    </row>
    <row r="459" s="13" customFormat="1">
      <c r="A459" s="13"/>
      <c r="B459" s="223"/>
      <c r="C459" s="224"/>
      <c r="D459" s="216" t="s">
        <v>141</v>
      </c>
      <c r="E459" s="225" t="s">
        <v>19</v>
      </c>
      <c r="F459" s="226" t="s">
        <v>670</v>
      </c>
      <c r="G459" s="224"/>
      <c r="H459" s="227">
        <v>14.984999999999999</v>
      </c>
      <c r="I459" s="228"/>
      <c r="J459" s="224"/>
      <c r="K459" s="224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141</v>
      </c>
      <c r="AU459" s="233" t="s">
        <v>81</v>
      </c>
      <c r="AV459" s="13" t="s">
        <v>81</v>
      </c>
      <c r="AW459" s="13" t="s">
        <v>33</v>
      </c>
      <c r="AX459" s="13" t="s">
        <v>71</v>
      </c>
      <c r="AY459" s="233" t="s">
        <v>128</v>
      </c>
    </row>
    <row r="460" s="14" customFormat="1">
      <c r="A460" s="14"/>
      <c r="B460" s="234"/>
      <c r="C460" s="235"/>
      <c r="D460" s="216" t="s">
        <v>141</v>
      </c>
      <c r="E460" s="236" t="s">
        <v>19</v>
      </c>
      <c r="F460" s="237" t="s">
        <v>143</v>
      </c>
      <c r="G460" s="235"/>
      <c r="H460" s="238">
        <v>14.984999999999999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141</v>
      </c>
      <c r="AU460" s="244" t="s">
        <v>81</v>
      </c>
      <c r="AV460" s="14" t="s">
        <v>136</v>
      </c>
      <c r="AW460" s="14" t="s">
        <v>33</v>
      </c>
      <c r="AX460" s="14" t="s">
        <v>79</v>
      </c>
      <c r="AY460" s="244" t="s">
        <v>128</v>
      </c>
    </row>
    <row r="461" s="2" customFormat="1" ht="24.15" customHeight="1">
      <c r="A461" s="41"/>
      <c r="B461" s="42"/>
      <c r="C461" s="245" t="s">
        <v>419</v>
      </c>
      <c r="D461" s="245" t="s">
        <v>144</v>
      </c>
      <c r="E461" s="246" t="s">
        <v>671</v>
      </c>
      <c r="F461" s="247" t="s">
        <v>672</v>
      </c>
      <c r="G461" s="248" t="s">
        <v>150</v>
      </c>
      <c r="H461" s="249">
        <v>14.984999999999999</v>
      </c>
      <c r="I461" s="250"/>
      <c r="J461" s="251">
        <f>ROUND(I461*H461,2)</f>
        <v>0</v>
      </c>
      <c r="K461" s="247" t="s">
        <v>135</v>
      </c>
      <c r="L461" s="252"/>
      <c r="M461" s="253" t="s">
        <v>19</v>
      </c>
      <c r="N461" s="254" t="s">
        <v>42</v>
      </c>
      <c r="O461" s="87"/>
      <c r="P461" s="212">
        <f>O461*H461</f>
        <v>0</v>
      </c>
      <c r="Q461" s="212">
        <v>0.036110000000000003</v>
      </c>
      <c r="R461" s="212">
        <f>Q461*H461</f>
        <v>0.54110835000000002</v>
      </c>
      <c r="S461" s="212">
        <v>0</v>
      </c>
      <c r="T461" s="213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4" t="s">
        <v>247</v>
      </c>
      <c r="AT461" s="214" t="s">
        <v>144</v>
      </c>
      <c r="AU461" s="214" t="s">
        <v>81</v>
      </c>
      <c r="AY461" s="20" t="s">
        <v>128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0" t="s">
        <v>79</v>
      </c>
      <c r="BK461" s="215">
        <f>ROUND(I461*H461,2)</f>
        <v>0</v>
      </c>
      <c r="BL461" s="20" t="s">
        <v>191</v>
      </c>
      <c r="BM461" s="214" t="s">
        <v>673</v>
      </c>
    </row>
    <row r="462" s="2" customFormat="1">
      <c r="A462" s="41"/>
      <c r="B462" s="42"/>
      <c r="C462" s="43"/>
      <c r="D462" s="216" t="s">
        <v>137</v>
      </c>
      <c r="E462" s="43"/>
      <c r="F462" s="217" t="s">
        <v>672</v>
      </c>
      <c r="G462" s="43"/>
      <c r="H462" s="43"/>
      <c r="I462" s="218"/>
      <c r="J462" s="43"/>
      <c r="K462" s="43"/>
      <c r="L462" s="47"/>
      <c r="M462" s="219"/>
      <c r="N462" s="220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137</v>
      </c>
      <c r="AU462" s="20" t="s">
        <v>81</v>
      </c>
    </row>
    <row r="463" s="13" customFormat="1">
      <c r="A463" s="13"/>
      <c r="B463" s="223"/>
      <c r="C463" s="224"/>
      <c r="D463" s="216" t="s">
        <v>141</v>
      </c>
      <c r="E463" s="225" t="s">
        <v>19</v>
      </c>
      <c r="F463" s="226" t="s">
        <v>670</v>
      </c>
      <c r="G463" s="224"/>
      <c r="H463" s="227">
        <v>14.984999999999999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3" t="s">
        <v>141</v>
      </c>
      <c r="AU463" s="233" t="s">
        <v>81</v>
      </c>
      <c r="AV463" s="13" t="s">
        <v>81</v>
      </c>
      <c r="AW463" s="13" t="s">
        <v>33</v>
      </c>
      <c r="AX463" s="13" t="s">
        <v>71</v>
      </c>
      <c r="AY463" s="233" t="s">
        <v>128</v>
      </c>
    </row>
    <row r="464" s="14" customFormat="1">
      <c r="A464" s="14"/>
      <c r="B464" s="234"/>
      <c r="C464" s="235"/>
      <c r="D464" s="216" t="s">
        <v>141</v>
      </c>
      <c r="E464" s="236" t="s">
        <v>19</v>
      </c>
      <c r="F464" s="237" t="s">
        <v>143</v>
      </c>
      <c r="G464" s="235"/>
      <c r="H464" s="238">
        <v>14.984999999999999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141</v>
      </c>
      <c r="AU464" s="244" t="s">
        <v>81</v>
      </c>
      <c r="AV464" s="14" t="s">
        <v>136</v>
      </c>
      <c r="AW464" s="14" t="s">
        <v>33</v>
      </c>
      <c r="AX464" s="14" t="s">
        <v>79</v>
      </c>
      <c r="AY464" s="244" t="s">
        <v>128</v>
      </c>
    </row>
    <row r="465" s="2" customFormat="1" ht="24.15" customHeight="1">
      <c r="A465" s="41"/>
      <c r="B465" s="42"/>
      <c r="C465" s="203" t="s">
        <v>674</v>
      </c>
      <c r="D465" s="203" t="s">
        <v>131</v>
      </c>
      <c r="E465" s="204" t="s">
        <v>675</v>
      </c>
      <c r="F465" s="205" t="s">
        <v>676</v>
      </c>
      <c r="G465" s="206" t="s">
        <v>390</v>
      </c>
      <c r="H465" s="207">
        <v>7</v>
      </c>
      <c r="I465" s="208"/>
      <c r="J465" s="209">
        <f>ROUND(I465*H465,2)</f>
        <v>0</v>
      </c>
      <c r="K465" s="205" t="s">
        <v>135</v>
      </c>
      <c r="L465" s="47"/>
      <c r="M465" s="210" t="s">
        <v>19</v>
      </c>
      <c r="N465" s="211" t="s">
        <v>42</v>
      </c>
      <c r="O465" s="87"/>
      <c r="P465" s="212">
        <f>O465*H465</f>
        <v>0</v>
      </c>
      <c r="Q465" s="212">
        <v>0</v>
      </c>
      <c r="R465" s="212">
        <f>Q465*H465</f>
        <v>0</v>
      </c>
      <c r="S465" s="212">
        <v>0</v>
      </c>
      <c r="T465" s="213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4" t="s">
        <v>191</v>
      </c>
      <c r="AT465" s="214" t="s">
        <v>131</v>
      </c>
      <c r="AU465" s="214" t="s">
        <v>81</v>
      </c>
      <c r="AY465" s="20" t="s">
        <v>128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0" t="s">
        <v>79</v>
      </c>
      <c r="BK465" s="215">
        <f>ROUND(I465*H465,2)</f>
        <v>0</v>
      </c>
      <c r="BL465" s="20" t="s">
        <v>191</v>
      </c>
      <c r="BM465" s="214" t="s">
        <v>677</v>
      </c>
    </row>
    <row r="466" s="2" customFormat="1">
      <c r="A466" s="41"/>
      <c r="B466" s="42"/>
      <c r="C466" s="43"/>
      <c r="D466" s="216" t="s">
        <v>137</v>
      </c>
      <c r="E466" s="43"/>
      <c r="F466" s="217" t="s">
        <v>678</v>
      </c>
      <c r="G466" s="43"/>
      <c r="H466" s="43"/>
      <c r="I466" s="218"/>
      <c r="J466" s="43"/>
      <c r="K466" s="43"/>
      <c r="L466" s="47"/>
      <c r="M466" s="219"/>
      <c r="N466" s="220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137</v>
      </c>
      <c r="AU466" s="20" t="s">
        <v>81</v>
      </c>
    </row>
    <row r="467" s="2" customFormat="1">
      <c r="A467" s="41"/>
      <c r="B467" s="42"/>
      <c r="C467" s="43"/>
      <c r="D467" s="221" t="s">
        <v>139</v>
      </c>
      <c r="E467" s="43"/>
      <c r="F467" s="222" t="s">
        <v>679</v>
      </c>
      <c r="G467" s="43"/>
      <c r="H467" s="43"/>
      <c r="I467" s="218"/>
      <c r="J467" s="43"/>
      <c r="K467" s="43"/>
      <c r="L467" s="47"/>
      <c r="M467" s="219"/>
      <c r="N467" s="220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139</v>
      </c>
      <c r="AU467" s="20" t="s">
        <v>81</v>
      </c>
    </row>
    <row r="468" s="13" customFormat="1">
      <c r="A468" s="13"/>
      <c r="B468" s="223"/>
      <c r="C468" s="224"/>
      <c r="D468" s="216" t="s">
        <v>141</v>
      </c>
      <c r="E468" s="225" t="s">
        <v>19</v>
      </c>
      <c r="F468" s="226" t="s">
        <v>680</v>
      </c>
      <c r="G468" s="224"/>
      <c r="H468" s="227">
        <v>4</v>
      </c>
      <c r="I468" s="228"/>
      <c r="J468" s="224"/>
      <c r="K468" s="224"/>
      <c r="L468" s="229"/>
      <c r="M468" s="230"/>
      <c r="N468" s="231"/>
      <c r="O468" s="231"/>
      <c r="P468" s="231"/>
      <c r="Q468" s="231"/>
      <c r="R468" s="231"/>
      <c r="S468" s="231"/>
      <c r="T468" s="23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3" t="s">
        <v>141</v>
      </c>
      <c r="AU468" s="233" t="s">
        <v>81</v>
      </c>
      <c r="AV468" s="13" t="s">
        <v>81</v>
      </c>
      <c r="AW468" s="13" t="s">
        <v>33</v>
      </c>
      <c r="AX468" s="13" t="s">
        <v>71</v>
      </c>
      <c r="AY468" s="233" t="s">
        <v>128</v>
      </c>
    </row>
    <row r="469" s="13" customFormat="1">
      <c r="A469" s="13"/>
      <c r="B469" s="223"/>
      <c r="C469" s="224"/>
      <c r="D469" s="216" t="s">
        <v>141</v>
      </c>
      <c r="E469" s="225" t="s">
        <v>19</v>
      </c>
      <c r="F469" s="226" t="s">
        <v>681</v>
      </c>
      <c r="G469" s="224"/>
      <c r="H469" s="227">
        <v>3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141</v>
      </c>
      <c r="AU469" s="233" t="s">
        <v>81</v>
      </c>
      <c r="AV469" s="13" t="s">
        <v>81</v>
      </c>
      <c r="AW469" s="13" t="s">
        <v>33</v>
      </c>
      <c r="AX469" s="13" t="s">
        <v>71</v>
      </c>
      <c r="AY469" s="233" t="s">
        <v>128</v>
      </c>
    </row>
    <row r="470" s="14" customFormat="1">
      <c r="A470" s="14"/>
      <c r="B470" s="234"/>
      <c r="C470" s="235"/>
      <c r="D470" s="216" t="s">
        <v>141</v>
      </c>
      <c r="E470" s="236" t="s">
        <v>19</v>
      </c>
      <c r="F470" s="237" t="s">
        <v>143</v>
      </c>
      <c r="G470" s="235"/>
      <c r="H470" s="238">
        <v>7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141</v>
      </c>
      <c r="AU470" s="244" t="s">
        <v>81</v>
      </c>
      <c r="AV470" s="14" t="s">
        <v>136</v>
      </c>
      <c r="AW470" s="14" t="s">
        <v>33</v>
      </c>
      <c r="AX470" s="14" t="s">
        <v>79</v>
      </c>
      <c r="AY470" s="244" t="s">
        <v>128</v>
      </c>
    </row>
    <row r="471" s="2" customFormat="1" ht="24.15" customHeight="1">
      <c r="A471" s="41"/>
      <c r="B471" s="42"/>
      <c r="C471" s="245" t="s">
        <v>423</v>
      </c>
      <c r="D471" s="245" t="s">
        <v>144</v>
      </c>
      <c r="E471" s="246" t="s">
        <v>682</v>
      </c>
      <c r="F471" s="247" t="s">
        <v>683</v>
      </c>
      <c r="G471" s="248" t="s">
        <v>390</v>
      </c>
      <c r="H471" s="249">
        <v>3</v>
      </c>
      <c r="I471" s="250"/>
      <c r="J471" s="251">
        <f>ROUND(I471*H471,2)</f>
        <v>0</v>
      </c>
      <c r="K471" s="247" t="s">
        <v>135</v>
      </c>
      <c r="L471" s="252"/>
      <c r="M471" s="253" t="s">
        <v>19</v>
      </c>
      <c r="N471" s="254" t="s">
        <v>42</v>
      </c>
      <c r="O471" s="87"/>
      <c r="P471" s="212">
        <f>O471*H471</f>
        <v>0</v>
      </c>
      <c r="Q471" s="212">
        <v>0.017500000000000002</v>
      </c>
      <c r="R471" s="212">
        <f>Q471*H471</f>
        <v>0.052500000000000005</v>
      </c>
      <c r="S471" s="212">
        <v>0</v>
      </c>
      <c r="T471" s="213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4" t="s">
        <v>247</v>
      </c>
      <c r="AT471" s="214" t="s">
        <v>144</v>
      </c>
      <c r="AU471" s="214" t="s">
        <v>81</v>
      </c>
      <c r="AY471" s="20" t="s">
        <v>128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0" t="s">
        <v>79</v>
      </c>
      <c r="BK471" s="215">
        <f>ROUND(I471*H471,2)</f>
        <v>0</v>
      </c>
      <c r="BL471" s="20" t="s">
        <v>191</v>
      </c>
      <c r="BM471" s="214" t="s">
        <v>684</v>
      </c>
    </row>
    <row r="472" s="2" customFormat="1">
      <c r="A472" s="41"/>
      <c r="B472" s="42"/>
      <c r="C472" s="43"/>
      <c r="D472" s="216" t="s">
        <v>137</v>
      </c>
      <c r="E472" s="43"/>
      <c r="F472" s="217" t="s">
        <v>683</v>
      </c>
      <c r="G472" s="43"/>
      <c r="H472" s="43"/>
      <c r="I472" s="218"/>
      <c r="J472" s="43"/>
      <c r="K472" s="43"/>
      <c r="L472" s="47"/>
      <c r="M472" s="219"/>
      <c r="N472" s="220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137</v>
      </c>
      <c r="AU472" s="20" t="s">
        <v>81</v>
      </c>
    </row>
    <row r="473" s="13" customFormat="1">
      <c r="A473" s="13"/>
      <c r="B473" s="223"/>
      <c r="C473" s="224"/>
      <c r="D473" s="216" t="s">
        <v>141</v>
      </c>
      <c r="E473" s="225" t="s">
        <v>19</v>
      </c>
      <c r="F473" s="226" t="s">
        <v>681</v>
      </c>
      <c r="G473" s="224"/>
      <c r="H473" s="227">
        <v>3</v>
      </c>
      <c r="I473" s="228"/>
      <c r="J473" s="224"/>
      <c r="K473" s="224"/>
      <c r="L473" s="229"/>
      <c r="M473" s="230"/>
      <c r="N473" s="231"/>
      <c r="O473" s="231"/>
      <c r="P473" s="231"/>
      <c r="Q473" s="231"/>
      <c r="R473" s="231"/>
      <c r="S473" s="231"/>
      <c r="T473" s="23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3" t="s">
        <v>141</v>
      </c>
      <c r="AU473" s="233" t="s">
        <v>81</v>
      </c>
      <c r="AV473" s="13" t="s">
        <v>81</v>
      </c>
      <c r="AW473" s="13" t="s">
        <v>33</v>
      </c>
      <c r="AX473" s="13" t="s">
        <v>71</v>
      </c>
      <c r="AY473" s="233" t="s">
        <v>128</v>
      </c>
    </row>
    <row r="474" s="14" customFormat="1">
      <c r="A474" s="14"/>
      <c r="B474" s="234"/>
      <c r="C474" s="235"/>
      <c r="D474" s="216" t="s">
        <v>141</v>
      </c>
      <c r="E474" s="236" t="s">
        <v>19</v>
      </c>
      <c r="F474" s="237" t="s">
        <v>143</v>
      </c>
      <c r="G474" s="235"/>
      <c r="H474" s="238">
        <v>3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4" t="s">
        <v>141</v>
      </c>
      <c r="AU474" s="244" t="s">
        <v>81</v>
      </c>
      <c r="AV474" s="14" t="s">
        <v>136</v>
      </c>
      <c r="AW474" s="14" t="s">
        <v>33</v>
      </c>
      <c r="AX474" s="14" t="s">
        <v>79</v>
      </c>
      <c r="AY474" s="244" t="s">
        <v>128</v>
      </c>
    </row>
    <row r="475" s="2" customFormat="1" ht="24.15" customHeight="1">
      <c r="A475" s="41"/>
      <c r="B475" s="42"/>
      <c r="C475" s="245" t="s">
        <v>685</v>
      </c>
      <c r="D475" s="245" t="s">
        <v>144</v>
      </c>
      <c r="E475" s="246" t="s">
        <v>686</v>
      </c>
      <c r="F475" s="247" t="s">
        <v>687</v>
      </c>
      <c r="G475" s="248" t="s">
        <v>390</v>
      </c>
      <c r="H475" s="249">
        <v>4</v>
      </c>
      <c r="I475" s="250"/>
      <c r="J475" s="251">
        <f>ROUND(I475*H475,2)</f>
        <v>0</v>
      </c>
      <c r="K475" s="247" t="s">
        <v>135</v>
      </c>
      <c r="L475" s="252"/>
      <c r="M475" s="253" t="s">
        <v>19</v>
      </c>
      <c r="N475" s="254" t="s">
        <v>42</v>
      </c>
      <c r="O475" s="87"/>
      <c r="P475" s="212">
        <f>O475*H475</f>
        <v>0</v>
      </c>
      <c r="Q475" s="212">
        <v>0.0195</v>
      </c>
      <c r="R475" s="212">
        <f>Q475*H475</f>
        <v>0.078</v>
      </c>
      <c r="S475" s="212">
        <v>0</v>
      </c>
      <c r="T475" s="213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4" t="s">
        <v>247</v>
      </c>
      <c r="AT475" s="214" t="s">
        <v>144</v>
      </c>
      <c r="AU475" s="214" t="s">
        <v>81</v>
      </c>
      <c r="AY475" s="20" t="s">
        <v>128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0" t="s">
        <v>79</v>
      </c>
      <c r="BK475" s="215">
        <f>ROUND(I475*H475,2)</f>
        <v>0</v>
      </c>
      <c r="BL475" s="20" t="s">
        <v>191</v>
      </c>
      <c r="BM475" s="214" t="s">
        <v>688</v>
      </c>
    </row>
    <row r="476" s="2" customFormat="1">
      <c r="A476" s="41"/>
      <c r="B476" s="42"/>
      <c r="C476" s="43"/>
      <c r="D476" s="216" t="s">
        <v>137</v>
      </c>
      <c r="E476" s="43"/>
      <c r="F476" s="217" t="s">
        <v>687</v>
      </c>
      <c r="G476" s="43"/>
      <c r="H476" s="43"/>
      <c r="I476" s="218"/>
      <c r="J476" s="43"/>
      <c r="K476" s="43"/>
      <c r="L476" s="47"/>
      <c r="M476" s="219"/>
      <c r="N476" s="220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137</v>
      </c>
      <c r="AU476" s="20" t="s">
        <v>81</v>
      </c>
    </row>
    <row r="477" s="13" customFormat="1">
      <c r="A477" s="13"/>
      <c r="B477" s="223"/>
      <c r="C477" s="224"/>
      <c r="D477" s="216" t="s">
        <v>141</v>
      </c>
      <c r="E477" s="225" t="s">
        <v>19</v>
      </c>
      <c r="F477" s="226" t="s">
        <v>680</v>
      </c>
      <c r="G477" s="224"/>
      <c r="H477" s="227">
        <v>4</v>
      </c>
      <c r="I477" s="228"/>
      <c r="J477" s="224"/>
      <c r="K477" s="224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141</v>
      </c>
      <c r="AU477" s="233" t="s">
        <v>81</v>
      </c>
      <c r="AV477" s="13" t="s">
        <v>81</v>
      </c>
      <c r="AW477" s="13" t="s">
        <v>33</v>
      </c>
      <c r="AX477" s="13" t="s">
        <v>71</v>
      </c>
      <c r="AY477" s="233" t="s">
        <v>128</v>
      </c>
    </row>
    <row r="478" s="14" customFormat="1">
      <c r="A478" s="14"/>
      <c r="B478" s="234"/>
      <c r="C478" s="235"/>
      <c r="D478" s="216" t="s">
        <v>141</v>
      </c>
      <c r="E478" s="236" t="s">
        <v>19</v>
      </c>
      <c r="F478" s="237" t="s">
        <v>143</v>
      </c>
      <c r="G478" s="235"/>
      <c r="H478" s="238">
        <v>4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4" t="s">
        <v>141</v>
      </c>
      <c r="AU478" s="244" t="s">
        <v>81</v>
      </c>
      <c r="AV478" s="14" t="s">
        <v>136</v>
      </c>
      <c r="AW478" s="14" t="s">
        <v>33</v>
      </c>
      <c r="AX478" s="14" t="s">
        <v>79</v>
      </c>
      <c r="AY478" s="244" t="s">
        <v>128</v>
      </c>
    </row>
    <row r="479" s="2" customFormat="1" ht="24.15" customHeight="1">
      <c r="A479" s="41"/>
      <c r="B479" s="42"/>
      <c r="C479" s="203" t="s">
        <v>435</v>
      </c>
      <c r="D479" s="203" t="s">
        <v>131</v>
      </c>
      <c r="E479" s="204" t="s">
        <v>689</v>
      </c>
      <c r="F479" s="205" t="s">
        <v>690</v>
      </c>
      <c r="G479" s="206" t="s">
        <v>390</v>
      </c>
      <c r="H479" s="207">
        <v>2</v>
      </c>
      <c r="I479" s="208"/>
      <c r="J479" s="209">
        <f>ROUND(I479*H479,2)</f>
        <v>0</v>
      </c>
      <c r="K479" s="205" t="s">
        <v>135</v>
      </c>
      <c r="L479" s="47"/>
      <c r="M479" s="210" t="s">
        <v>19</v>
      </c>
      <c r="N479" s="211" t="s">
        <v>42</v>
      </c>
      <c r="O479" s="87"/>
      <c r="P479" s="212">
        <f>O479*H479</f>
        <v>0</v>
      </c>
      <c r="Q479" s="212">
        <v>0</v>
      </c>
      <c r="R479" s="212">
        <f>Q479*H479</f>
        <v>0</v>
      </c>
      <c r="S479" s="212">
        <v>0</v>
      </c>
      <c r="T479" s="213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4" t="s">
        <v>191</v>
      </c>
      <c r="AT479" s="214" t="s">
        <v>131</v>
      </c>
      <c r="AU479" s="214" t="s">
        <v>81</v>
      </c>
      <c r="AY479" s="20" t="s">
        <v>128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0" t="s">
        <v>79</v>
      </c>
      <c r="BK479" s="215">
        <f>ROUND(I479*H479,2)</f>
        <v>0</v>
      </c>
      <c r="BL479" s="20" t="s">
        <v>191</v>
      </c>
      <c r="BM479" s="214" t="s">
        <v>691</v>
      </c>
    </row>
    <row r="480" s="2" customFormat="1">
      <c r="A480" s="41"/>
      <c r="B480" s="42"/>
      <c r="C480" s="43"/>
      <c r="D480" s="216" t="s">
        <v>137</v>
      </c>
      <c r="E480" s="43"/>
      <c r="F480" s="217" t="s">
        <v>692</v>
      </c>
      <c r="G480" s="43"/>
      <c r="H480" s="43"/>
      <c r="I480" s="218"/>
      <c r="J480" s="43"/>
      <c r="K480" s="43"/>
      <c r="L480" s="47"/>
      <c r="M480" s="219"/>
      <c r="N480" s="220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137</v>
      </c>
      <c r="AU480" s="20" t="s">
        <v>81</v>
      </c>
    </row>
    <row r="481" s="2" customFormat="1">
      <c r="A481" s="41"/>
      <c r="B481" s="42"/>
      <c r="C481" s="43"/>
      <c r="D481" s="221" t="s">
        <v>139</v>
      </c>
      <c r="E481" s="43"/>
      <c r="F481" s="222" t="s">
        <v>693</v>
      </c>
      <c r="G481" s="43"/>
      <c r="H481" s="43"/>
      <c r="I481" s="218"/>
      <c r="J481" s="43"/>
      <c r="K481" s="43"/>
      <c r="L481" s="47"/>
      <c r="M481" s="219"/>
      <c r="N481" s="220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139</v>
      </c>
      <c r="AU481" s="20" t="s">
        <v>81</v>
      </c>
    </row>
    <row r="482" s="13" customFormat="1">
      <c r="A482" s="13"/>
      <c r="B482" s="223"/>
      <c r="C482" s="224"/>
      <c r="D482" s="216" t="s">
        <v>141</v>
      </c>
      <c r="E482" s="225" t="s">
        <v>19</v>
      </c>
      <c r="F482" s="226" t="s">
        <v>694</v>
      </c>
      <c r="G482" s="224"/>
      <c r="H482" s="227">
        <v>1</v>
      </c>
      <c r="I482" s="228"/>
      <c r="J482" s="224"/>
      <c r="K482" s="224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141</v>
      </c>
      <c r="AU482" s="233" t="s">
        <v>81</v>
      </c>
      <c r="AV482" s="13" t="s">
        <v>81</v>
      </c>
      <c r="AW482" s="13" t="s">
        <v>33</v>
      </c>
      <c r="AX482" s="13" t="s">
        <v>71</v>
      </c>
      <c r="AY482" s="233" t="s">
        <v>128</v>
      </c>
    </row>
    <row r="483" s="13" customFormat="1">
      <c r="A483" s="13"/>
      <c r="B483" s="223"/>
      <c r="C483" s="224"/>
      <c r="D483" s="216" t="s">
        <v>141</v>
      </c>
      <c r="E483" s="225" t="s">
        <v>19</v>
      </c>
      <c r="F483" s="226" t="s">
        <v>695</v>
      </c>
      <c r="G483" s="224"/>
      <c r="H483" s="227">
        <v>1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141</v>
      </c>
      <c r="AU483" s="233" t="s">
        <v>81</v>
      </c>
      <c r="AV483" s="13" t="s">
        <v>81</v>
      </c>
      <c r="AW483" s="13" t="s">
        <v>33</v>
      </c>
      <c r="AX483" s="13" t="s">
        <v>71</v>
      </c>
      <c r="AY483" s="233" t="s">
        <v>128</v>
      </c>
    </row>
    <row r="484" s="14" customFormat="1">
      <c r="A484" s="14"/>
      <c r="B484" s="234"/>
      <c r="C484" s="235"/>
      <c r="D484" s="216" t="s">
        <v>141</v>
      </c>
      <c r="E484" s="236" t="s">
        <v>19</v>
      </c>
      <c r="F484" s="237" t="s">
        <v>143</v>
      </c>
      <c r="G484" s="235"/>
      <c r="H484" s="238">
        <v>2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141</v>
      </c>
      <c r="AU484" s="244" t="s">
        <v>81</v>
      </c>
      <c r="AV484" s="14" t="s">
        <v>136</v>
      </c>
      <c r="AW484" s="14" t="s">
        <v>33</v>
      </c>
      <c r="AX484" s="14" t="s">
        <v>79</v>
      </c>
      <c r="AY484" s="244" t="s">
        <v>128</v>
      </c>
    </row>
    <row r="485" s="2" customFormat="1" ht="24.15" customHeight="1">
      <c r="A485" s="41"/>
      <c r="B485" s="42"/>
      <c r="C485" s="245" t="s">
        <v>696</v>
      </c>
      <c r="D485" s="245" t="s">
        <v>144</v>
      </c>
      <c r="E485" s="246" t="s">
        <v>697</v>
      </c>
      <c r="F485" s="247" t="s">
        <v>698</v>
      </c>
      <c r="G485" s="248" t="s">
        <v>390</v>
      </c>
      <c r="H485" s="249">
        <v>1</v>
      </c>
      <c r="I485" s="250"/>
      <c r="J485" s="251">
        <f>ROUND(I485*H485,2)</f>
        <v>0</v>
      </c>
      <c r="K485" s="247" t="s">
        <v>135</v>
      </c>
      <c r="L485" s="252"/>
      <c r="M485" s="253" t="s">
        <v>19</v>
      </c>
      <c r="N485" s="254" t="s">
        <v>42</v>
      </c>
      <c r="O485" s="87"/>
      <c r="P485" s="212">
        <f>O485*H485</f>
        <v>0</v>
      </c>
      <c r="Q485" s="212">
        <v>0.020500000000000001</v>
      </c>
      <c r="R485" s="212">
        <f>Q485*H485</f>
        <v>0.020500000000000001</v>
      </c>
      <c r="S485" s="212">
        <v>0</v>
      </c>
      <c r="T485" s="213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4" t="s">
        <v>247</v>
      </c>
      <c r="AT485" s="214" t="s">
        <v>144</v>
      </c>
      <c r="AU485" s="214" t="s">
        <v>81</v>
      </c>
      <c r="AY485" s="20" t="s">
        <v>128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0" t="s">
        <v>79</v>
      </c>
      <c r="BK485" s="215">
        <f>ROUND(I485*H485,2)</f>
        <v>0</v>
      </c>
      <c r="BL485" s="20" t="s">
        <v>191</v>
      </c>
      <c r="BM485" s="214" t="s">
        <v>699</v>
      </c>
    </row>
    <row r="486" s="2" customFormat="1">
      <c r="A486" s="41"/>
      <c r="B486" s="42"/>
      <c r="C486" s="43"/>
      <c r="D486" s="216" t="s">
        <v>137</v>
      </c>
      <c r="E486" s="43"/>
      <c r="F486" s="217" t="s">
        <v>698</v>
      </c>
      <c r="G486" s="43"/>
      <c r="H486" s="43"/>
      <c r="I486" s="218"/>
      <c r="J486" s="43"/>
      <c r="K486" s="43"/>
      <c r="L486" s="47"/>
      <c r="M486" s="219"/>
      <c r="N486" s="220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137</v>
      </c>
      <c r="AU486" s="20" t="s">
        <v>81</v>
      </c>
    </row>
    <row r="487" s="13" customFormat="1">
      <c r="A487" s="13"/>
      <c r="B487" s="223"/>
      <c r="C487" s="224"/>
      <c r="D487" s="216" t="s">
        <v>141</v>
      </c>
      <c r="E487" s="225" t="s">
        <v>19</v>
      </c>
      <c r="F487" s="226" t="s">
        <v>694</v>
      </c>
      <c r="G487" s="224"/>
      <c r="H487" s="227">
        <v>1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141</v>
      </c>
      <c r="AU487" s="233" t="s">
        <v>81</v>
      </c>
      <c r="AV487" s="13" t="s">
        <v>81</v>
      </c>
      <c r="AW487" s="13" t="s">
        <v>33</v>
      </c>
      <c r="AX487" s="13" t="s">
        <v>71</v>
      </c>
      <c r="AY487" s="233" t="s">
        <v>128</v>
      </c>
    </row>
    <row r="488" s="14" customFormat="1">
      <c r="A488" s="14"/>
      <c r="B488" s="234"/>
      <c r="C488" s="235"/>
      <c r="D488" s="216" t="s">
        <v>141</v>
      </c>
      <c r="E488" s="236" t="s">
        <v>19</v>
      </c>
      <c r="F488" s="237" t="s">
        <v>143</v>
      </c>
      <c r="G488" s="235"/>
      <c r="H488" s="238">
        <v>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141</v>
      </c>
      <c r="AU488" s="244" t="s">
        <v>81</v>
      </c>
      <c r="AV488" s="14" t="s">
        <v>136</v>
      </c>
      <c r="AW488" s="14" t="s">
        <v>33</v>
      </c>
      <c r="AX488" s="14" t="s">
        <v>79</v>
      </c>
      <c r="AY488" s="244" t="s">
        <v>128</v>
      </c>
    </row>
    <row r="489" s="2" customFormat="1" ht="24.15" customHeight="1">
      <c r="A489" s="41"/>
      <c r="B489" s="42"/>
      <c r="C489" s="245" t="s">
        <v>442</v>
      </c>
      <c r="D489" s="245" t="s">
        <v>144</v>
      </c>
      <c r="E489" s="246" t="s">
        <v>700</v>
      </c>
      <c r="F489" s="247" t="s">
        <v>701</v>
      </c>
      <c r="G489" s="248" t="s">
        <v>390</v>
      </c>
      <c r="H489" s="249">
        <v>1</v>
      </c>
      <c r="I489" s="250"/>
      <c r="J489" s="251">
        <f>ROUND(I489*H489,2)</f>
        <v>0</v>
      </c>
      <c r="K489" s="247" t="s">
        <v>178</v>
      </c>
      <c r="L489" s="252"/>
      <c r="M489" s="253" t="s">
        <v>19</v>
      </c>
      <c r="N489" s="254" t="s">
        <v>42</v>
      </c>
      <c r="O489" s="87"/>
      <c r="P489" s="212">
        <f>O489*H489</f>
        <v>0</v>
      </c>
      <c r="Q489" s="212">
        <v>0.020500000000000001</v>
      </c>
      <c r="R489" s="212">
        <f>Q489*H489</f>
        <v>0.020500000000000001</v>
      </c>
      <c r="S489" s="212">
        <v>0</v>
      </c>
      <c r="T489" s="213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4" t="s">
        <v>247</v>
      </c>
      <c r="AT489" s="214" t="s">
        <v>144</v>
      </c>
      <c r="AU489" s="214" t="s">
        <v>81</v>
      </c>
      <c r="AY489" s="20" t="s">
        <v>128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0" t="s">
        <v>79</v>
      </c>
      <c r="BK489" s="215">
        <f>ROUND(I489*H489,2)</f>
        <v>0</v>
      </c>
      <c r="BL489" s="20" t="s">
        <v>191</v>
      </c>
      <c r="BM489" s="214" t="s">
        <v>702</v>
      </c>
    </row>
    <row r="490" s="2" customFormat="1">
      <c r="A490" s="41"/>
      <c r="B490" s="42"/>
      <c r="C490" s="43"/>
      <c r="D490" s="216" t="s">
        <v>137</v>
      </c>
      <c r="E490" s="43"/>
      <c r="F490" s="217" t="s">
        <v>701</v>
      </c>
      <c r="G490" s="43"/>
      <c r="H490" s="43"/>
      <c r="I490" s="218"/>
      <c r="J490" s="43"/>
      <c r="K490" s="43"/>
      <c r="L490" s="47"/>
      <c r="M490" s="219"/>
      <c r="N490" s="220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137</v>
      </c>
      <c r="AU490" s="20" t="s">
        <v>81</v>
      </c>
    </row>
    <row r="491" s="13" customFormat="1">
      <c r="A491" s="13"/>
      <c r="B491" s="223"/>
      <c r="C491" s="224"/>
      <c r="D491" s="216" t="s">
        <v>141</v>
      </c>
      <c r="E491" s="225" t="s">
        <v>19</v>
      </c>
      <c r="F491" s="226" t="s">
        <v>695</v>
      </c>
      <c r="G491" s="224"/>
      <c r="H491" s="227">
        <v>1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3" t="s">
        <v>141</v>
      </c>
      <c r="AU491" s="233" t="s">
        <v>81</v>
      </c>
      <c r="AV491" s="13" t="s">
        <v>81</v>
      </c>
      <c r="AW491" s="13" t="s">
        <v>33</v>
      </c>
      <c r="AX491" s="13" t="s">
        <v>71</v>
      </c>
      <c r="AY491" s="233" t="s">
        <v>128</v>
      </c>
    </row>
    <row r="492" s="14" customFormat="1">
      <c r="A492" s="14"/>
      <c r="B492" s="234"/>
      <c r="C492" s="235"/>
      <c r="D492" s="216" t="s">
        <v>141</v>
      </c>
      <c r="E492" s="236" t="s">
        <v>19</v>
      </c>
      <c r="F492" s="237" t="s">
        <v>143</v>
      </c>
      <c r="G492" s="235"/>
      <c r="H492" s="238">
        <v>1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141</v>
      </c>
      <c r="AU492" s="244" t="s">
        <v>81</v>
      </c>
      <c r="AV492" s="14" t="s">
        <v>136</v>
      </c>
      <c r="AW492" s="14" t="s">
        <v>33</v>
      </c>
      <c r="AX492" s="14" t="s">
        <v>79</v>
      </c>
      <c r="AY492" s="244" t="s">
        <v>128</v>
      </c>
    </row>
    <row r="493" s="2" customFormat="1" ht="24.15" customHeight="1">
      <c r="A493" s="41"/>
      <c r="B493" s="42"/>
      <c r="C493" s="203" t="s">
        <v>703</v>
      </c>
      <c r="D493" s="203" t="s">
        <v>131</v>
      </c>
      <c r="E493" s="204" t="s">
        <v>704</v>
      </c>
      <c r="F493" s="205" t="s">
        <v>705</v>
      </c>
      <c r="G493" s="206" t="s">
        <v>390</v>
      </c>
      <c r="H493" s="207">
        <v>1</v>
      </c>
      <c r="I493" s="208"/>
      <c r="J493" s="209">
        <f>ROUND(I493*H493,2)</f>
        <v>0</v>
      </c>
      <c r="K493" s="205" t="s">
        <v>135</v>
      </c>
      <c r="L493" s="47"/>
      <c r="M493" s="210" t="s">
        <v>19</v>
      </c>
      <c r="N493" s="211" t="s">
        <v>42</v>
      </c>
      <c r="O493" s="87"/>
      <c r="P493" s="212">
        <f>O493*H493</f>
        <v>0</v>
      </c>
      <c r="Q493" s="212">
        <v>0</v>
      </c>
      <c r="R493" s="212">
        <f>Q493*H493</f>
        <v>0</v>
      </c>
      <c r="S493" s="212">
        <v>0</v>
      </c>
      <c r="T493" s="213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4" t="s">
        <v>191</v>
      </c>
      <c r="AT493" s="214" t="s">
        <v>131</v>
      </c>
      <c r="AU493" s="214" t="s">
        <v>81</v>
      </c>
      <c r="AY493" s="20" t="s">
        <v>128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20" t="s">
        <v>79</v>
      </c>
      <c r="BK493" s="215">
        <f>ROUND(I493*H493,2)</f>
        <v>0</v>
      </c>
      <c r="BL493" s="20" t="s">
        <v>191</v>
      </c>
      <c r="BM493" s="214" t="s">
        <v>706</v>
      </c>
    </row>
    <row r="494" s="2" customFormat="1">
      <c r="A494" s="41"/>
      <c r="B494" s="42"/>
      <c r="C494" s="43"/>
      <c r="D494" s="216" t="s">
        <v>137</v>
      </c>
      <c r="E494" s="43"/>
      <c r="F494" s="217" t="s">
        <v>707</v>
      </c>
      <c r="G494" s="43"/>
      <c r="H494" s="43"/>
      <c r="I494" s="218"/>
      <c r="J494" s="43"/>
      <c r="K494" s="43"/>
      <c r="L494" s="47"/>
      <c r="M494" s="219"/>
      <c r="N494" s="220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137</v>
      </c>
      <c r="AU494" s="20" t="s">
        <v>81</v>
      </c>
    </row>
    <row r="495" s="2" customFormat="1">
      <c r="A495" s="41"/>
      <c r="B495" s="42"/>
      <c r="C495" s="43"/>
      <c r="D495" s="221" t="s">
        <v>139</v>
      </c>
      <c r="E495" s="43"/>
      <c r="F495" s="222" t="s">
        <v>708</v>
      </c>
      <c r="G495" s="43"/>
      <c r="H495" s="43"/>
      <c r="I495" s="218"/>
      <c r="J495" s="43"/>
      <c r="K495" s="43"/>
      <c r="L495" s="47"/>
      <c r="M495" s="219"/>
      <c r="N495" s="220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139</v>
      </c>
      <c r="AU495" s="20" t="s">
        <v>81</v>
      </c>
    </row>
    <row r="496" s="13" customFormat="1">
      <c r="A496" s="13"/>
      <c r="B496" s="223"/>
      <c r="C496" s="224"/>
      <c r="D496" s="216" t="s">
        <v>141</v>
      </c>
      <c r="E496" s="225" t="s">
        <v>19</v>
      </c>
      <c r="F496" s="226" t="s">
        <v>709</v>
      </c>
      <c r="G496" s="224"/>
      <c r="H496" s="227">
        <v>1</v>
      </c>
      <c r="I496" s="228"/>
      <c r="J496" s="224"/>
      <c r="K496" s="224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141</v>
      </c>
      <c r="AU496" s="233" t="s">
        <v>81</v>
      </c>
      <c r="AV496" s="13" t="s">
        <v>81</v>
      </c>
      <c r="AW496" s="13" t="s">
        <v>33</v>
      </c>
      <c r="AX496" s="13" t="s">
        <v>71</v>
      </c>
      <c r="AY496" s="233" t="s">
        <v>128</v>
      </c>
    </row>
    <row r="497" s="14" customFormat="1">
      <c r="A497" s="14"/>
      <c r="B497" s="234"/>
      <c r="C497" s="235"/>
      <c r="D497" s="216" t="s">
        <v>141</v>
      </c>
      <c r="E497" s="236" t="s">
        <v>19</v>
      </c>
      <c r="F497" s="237" t="s">
        <v>143</v>
      </c>
      <c r="G497" s="235"/>
      <c r="H497" s="238">
        <v>1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141</v>
      </c>
      <c r="AU497" s="244" t="s">
        <v>81</v>
      </c>
      <c r="AV497" s="14" t="s">
        <v>136</v>
      </c>
      <c r="AW497" s="14" t="s">
        <v>33</v>
      </c>
      <c r="AX497" s="14" t="s">
        <v>79</v>
      </c>
      <c r="AY497" s="244" t="s">
        <v>128</v>
      </c>
    </row>
    <row r="498" s="2" customFormat="1" ht="24.15" customHeight="1">
      <c r="A498" s="41"/>
      <c r="B498" s="42"/>
      <c r="C498" s="245" t="s">
        <v>448</v>
      </c>
      <c r="D498" s="245" t="s">
        <v>144</v>
      </c>
      <c r="E498" s="246" t="s">
        <v>710</v>
      </c>
      <c r="F498" s="247" t="s">
        <v>711</v>
      </c>
      <c r="G498" s="248" t="s">
        <v>390</v>
      </c>
      <c r="H498" s="249">
        <v>1</v>
      </c>
      <c r="I498" s="250"/>
      <c r="J498" s="251">
        <f>ROUND(I498*H498,2)</f>
        <v>0</v>
      </c>
      <c r="K498" s="247" t="s">
        <v>135</v>
      </c>
      <c r="L498" s="252"/>
      <c r="M498" s="253" t="s">
        <v>19</v>
      </c>
      <c r="N498" s="254" t="s">
        <v>42</v>
      </c>
      <c r="O498" s="87"/>
      <c r="P498" s="212">
        <f>O498*H498</f>
        <v>0</v>
      </c>
      <c r="Q498" s="212">
        <v>0.042999999999999997</v>
      </c>
      <c r="R498" s="212">
        <f>Q498*H498</f>
        <v>0.042999999999999997</v>
      </c>
      <c r="S498" s="212">
        <v>0</v>
      </c>
      <c r="T498" s="213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4" t="s">
        <v>247</v>
      </c>
      <c r="AT498" s="214" t="s">
        <v>144</v>
      </c>
      <c r="AU498" s="214" t="s">
        <v>81</v>
      </c>
      <c r="AY498" s="20" t="s">
        <v>128</v>
      </c>
      <c r="BE498" s="215">
        <f>IF(N498="základní",J498,0)</f>
        <v>0</v>
      </c>
      <c r="BF498" s="215">
        <f>IF(N498="snížená",J498,0)</f>
        <v>0</v>
      </c>
      <c r="BG498" s="215">
        <f>IF(N498="zákl. přenesená",J498,0)</f>
        <v>0</v>
      </c>
      <c r="BH498" s="215">
        <f>IF(N498="sníž. přenesená",J498,0)</f>
        <v>0</v>
      </c>
      <c r="BI498" s="215">
        <f>IF(N498="nulová",J498,0)</f>
        <v>0</v>
      </c>
      <c r="BJ498" s="20" t="s">
        <v>79</v>
      </c>
      <c r="BK498" s="215">
        <f>ROUND(I498*H498,2)</f>
        <v>0</v>
      </c>
      <c r="BL498" s="20" t="s">
        <v>191</v>
      </c>
      <c r="BM498" s="214" t="s">
        <v>712</v>
      </c>
    </row>
    <row r="499" s="2" customFormat="1">
      <c r="A499" s="41"/>
      <c r="B499" s="42"/>
      <c r="C499" s="43"/>
      <c r="D499" s="216" t="s">
        <v>137</v>
      </c>
      <c r="E499" s="43"/>
      <c r="F499" s="217" t="s">
        <v>711</v>
      </c>
      <c r="G499" s="43"/>
      <c r="H499" s="43"/>
      <c r="I499" s="218"/>
      <c r="J499" s="43"/>
      <c r="K499" s="43"/>
      <c r="L499" s="47"/>
      <c r="M499" s="219"/>
      <c r="N499" s="220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137</v>
      </c>
      <c r="AU499" s="20" t="s">
        <v>81</v>
      </c>
    </row>
    <row r="500" s="13" customFormat="1">
      <c r="A500" s="13"/>
      <c r="B500" s="223"/>
      <c r="C500" s="224"/>
      <c r="D500" s="216" t="s">
        <v>141</v>
      </c>
      <c r="E500" s="225" t="s">
        <v>19</v>
      </c>
      <c r="F500" s="226" t="s">
        <v>709</v>
      </c>
      <c r="G500" s="224"/>
      <c r="H500" s="227">
        <v>1</v>
      </c>
      <c r="I500" s="228"/>
      <c r="J500" s="224"/>
      <c r="K500" s="224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141</v>
      </c>
      <c r="AU500" s="233" t="s">
        <v>81</v>
      </c>
      <c r="AV500" s="13" t="s">
        <v>81</v>
      </c>
      <c r="AW500" s="13" t="s">
        <v>33</v>
      </c>
      <c r="AX500" s="13" t="s">
        <v>71</v>
      </c>
      <c r="AY500" s="233" t="s">
        <v>128</v>
      </c>
    </row>
    <row r="501" s="14" customFormat="1">
      <c r="A501" s="14"/>
      <c r="B501" s="234"/>
      <c r="C501" s="235"/>
      <c r="D501" s="216" t="s">
        <v>141</v>
      </c>
      <c r="E501" s="236" t="s">
        <v>19</v>
      </c>
      <c r="F501" s="237" t="s">
        <v>143</v>
      </c>
      <c r="G501" s="235"/>
      <c r="H501" s="238">
        <v>1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141</v>
      </c>
      <c r="AU501" s="244" t="s">
        <v>81</v>
      </c>
      <c r="AV501" s="14" t="s">
        <v>136</v>
      </c>
      <c r="AW501" s="14" t="s">
        <v>33</v>
      </c>
      <c r="AX501" s="14" t="s">
        <v>79</v>
      </c>
      <c r="AY501" s="244" t="s">
        <v>128</v>
      </c>
    </row>
    <row r="502" s="2" customFormat="1" ht="33" customHeight="1">
      <c r="A502" s="41"/>
      <c r="B502" s="42"/>
      <c r="C502" s="203" t="s">
        <v>713</v>
      </c>
      <c r="D502" s="203" t="s">
        <v>131</v>
      </c>
      <c r="E502" s="204" t="s">
        <v>714</v>
      </c>
      <c r="F502" s="205" t="s">
        <v>715</v>
      </c>
      <c r="G502" s="206" t="s">
        <v>390</v>
      </c>
      <c r="H502" s="207">
        <v>1</v>
      </c>
      <c r="I502" s="208"/>
      <c r="J502" s="209">
        <f>ROUND(I502*H502,2)</f>
        <v>0</v>
      </c>
      <c r="K502" s="205" t="s">
        <v>135</v>
      </c>
      <c r="L502" s="47"/>
      <c r="M502" s="210" t="s">
        <v>19</v>
      </c>
      <c r="N502" s="211" t="s">
        <v>42</v>
      </c>
      <c r="O502" s="87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4" t="s">
        <v>191</v>
      </c>
      <c r="AT502" s="214" t="s">
        <v>131</v>
      </c>
      <c r="AU502" s="214" t="s">
        <v>81</v>
      </c>
      <c r="AY502" s="20" t="s">
        <v>128</v>
      </c>
      <c r="BE502" s="215">
        <f>IF(N502="základní",J502,0)</f>
        <v>0</v>
      </c>
      <c r="BF502" s="215">
        <f>IF(N502="snížená",J502,0)</f>
        <v>0</v>
      </c>
      <c r="BG502" s="215">
        <f>IF(N502="zákl. přenesená",J502,0)</f>
        <v>0</v>
      </c>
      <c r="BH502" s="215">
        <f>IF(N502="sníž. přenesená",J502,0)</f>
        <v>0</v>
      </c>
      <c r="BI502" s="215">
        <f>IF(N502="nulová",J502,0)</f>
        <v>0</v>
      </c>
      <c r="BJ502" s="20" t="s">
        <v>79</v>
      </c>
      <c r="BK502" s="215">
        <f>ROUND(I502*H502,2)</f>
        <v>0</v>
      </c>
      <c r="BL502" s="20" t="s">
        <v>191</v>
      </c>
      <c r="BM502" s="214" t="s">
        <v>716</v>
      </c>
    </row>
    <row r="503" s="2" customFormat="1">
      <c r="A503" s="41"/>
      <c r="B503" s="42"/>
      <c r="C503" s="43"/>
      <c r="D503" s="216" t="s">
        <v>137</v>
      </c>
      <c r="E503" s="43"/>
      <c r="F503" s="217" t="s">
        <v>717</v>
      </c>
      <c r="G503" s="43"/>
      <c r="H503" s="43"/>
      <c r="I503" s="218"/>
      <c r="J503" s="43"/>
      <c r="K503" s="43"/>
      <c r="L503" s="47"/>
      <c r="M503" s="219"/>
      <c r="N503" s="220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137</v>
      </c>
      <c r="AU503" s="20" t="s">
        <v>81</v>
      </c>
    </row>
    <row r="504" s="2" customFormat="1">
      <c r="A504" s="41"/>
      <c r="B504" s="42"/>
      <c r="C504" s="43"/>
      <c r="D504" s="221" t="s">
        <v>139</v>
      </c>
      <c r="E504" s="43"/>
      <c r="F504" s="222" t="s">
        <v>718</v>
      </c>
      <c r="G504" s="43"/>
      <c r="H504" s="43"/>
      <c r="I504" s="218"/>
      <c r="J504" s="43"/>
      <c r="K504" s="43"/>
      <c r="L504" s="47"/>
      <c r="M504" s="219"/>
      <c r="N504" s="220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139</v>
      </c>
      <c r="AU504" s="20" t="s">
        <v>81</v>
      </c>
    </row>
    <row r="505" s="2" customFormat="1" ht="33" customHeight="1">
      <c r="A505" s="41"/>
      <c r="B505" s="42"/>
      <c r="C505" s="203" t="s">
        <v>454</v>
      </c>
      <c r="D505" s="203" t="s">
        <v>131</v>
      </c>
      <c r="E505" s="204" t="s">
        <v>714</v>
      </c>
      <c r="F505" s="205" t="s">
        <v>715</v>
      </c>
      <c r="G505" s="206" t="s">
        <v>390</v>
      </c>
      <c r="H505" s="207">
        <v>1</v>
      </c>
      <c r="I505" s="208"/>
      <c r="J505" s="209">
        <f>ROUND(I505*H505,2)</f>
        <v>0</v>
      </c>
      <c r="K505" s="205" t="s">
        <v>135</v>
      </c>
      <c r="L505" s="47"/>
      <c r="M505" s="210" t="s">
        <v>19</v>
      </c>
      <c r="N505" s="211" t="s">
        <v>42</v>
      </c>
      <c r="O505" s="87"/>
      <c r="P505" s="212">
        <f>O505*H505</f>
        <v>0</v>
      </c>
      <c r="Q505" s="212">
        <v>0</v>
      </c>
      <c r="R505" s="212">
        <f>Q505*H505</f>
        <v>0</v>
      </c>
      <c r="S505" s="212">
        <v>0</v>
      </c>
      <c r="T505" s="213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4" t="s">
        <v>191</v>
      </c>
      <c r="AT505" s="214" t="s">
        <v>131</v>
      </c>
      <c r="AU505" s="214" t="s">
        <v>81</v>
      </c>
      <c r="AY505" s="20" t="s">
        <v>128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0" t="s">
        <v>79</v>
      </c>
      <c r="BK505" s="215">
        <f>ROUND(I505*H505,2)</f>
        <v>0</v>
      </c>
      <c r="BL505" s="20" t="s">
        <v>191</v>
      </c>
      <c r="BM505" s="214" t="s">
        <v>719</v>
      </c>
    </row>
    <row r="506" s="2" customFormat="1">
      <c r="A506" s="41"/>
      <c r="B506" s="42"/>
      <c r="C506" s="43"/>
      <c r="D506" s="216" t="s">
        <v>137</v>
      </c>
      <c r="E506" s="43"/>
      <c r="F506" s="217" t="s">
        <v>717</v>
      </c>
      <c r="G506" s="43"/>
      <c r="H506" s="43"/>
      <c r="I506" s="218"/>
      <c r="J506" s="43"/>
      <c r="K506" s="43"/>
      <c r="L506" s="47"/>
      <c r="M506" s="219"/>
      <c r="N506" s="220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137</v>
      </c>
      <c r="AU506" s="20" t="s">
        <v>81</v>
      </c>
    </row>
    <row r="507" s="2" customFormat="1">
      <c r="A507" s="41"/>
      <c r="B507" s="42"/>
      <c r="C507" s="43"/>
      <c r="D507" s="221" t="s">
        <v>139</v>
      </c>
      <c r="E507" s="43"/>
      <c r="F507" s="222" t="s">
        <v>718</v>
      </c>
      <c r="G507" s="43"/>
      <c r="H507" s="43"/>
      <c r="I507" s="218"/>
      <c r="J507" s="43"/>
      <c r="K507" s="43"/>
      <c r="L507" s="47"/>
      <c r="M507" s="219"/>
      <c r="N507" s="220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139</v>
      </c>
      <c r="AU507" s="20" t="s">
        <v>81</v>
      </c>
    </row>
    <row r="508" s="13" customFormat="1">
      <c r="A508" s="13"/>
      <c r="B508" s="223"/>
      <c r="C508" s="224"/>
      <c r="D508" s="216" t="s">
        <v>141</v>
      </c>
      <c r="E508" s="225" t="s">
        <v>19</v>
      </c>
      <c r="F508" s="226" t="s">
        <v>720</v>
      </c>
      <c r="G508" s="224"/>
      <c r="H508" s="227">
        <v>1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141</v>
      </c>
      <c r="AU508" s="233" t="s">
        <v>81</v>
      </c>
      <c r="AV508" s="13" t="s">
        <v>81</v>
      </c>
      <c r="AW508" s="13" t="s">
        <v>33</v>
      </c>
      <c r="AX508" s="13" t="s">
        <v>71</v>
      </c>
      <c r="AY508" s="233" t="s">
        <v>128</v>
      </c>
    </row>
    <row r="509" s="14" customFormat="1">
      <c r="A509" s="14"/>
      <c r="B509" s="234"/>
      <c r="C509" s="235"/>
      <c r="D509" s="216" t="s">
        <v>141</v>
      </c>
      <c r="E509" s="236" t="s">
        <v>19</v>
      </c>
      <c r="F509" s="237" t="s">
        <v>143</v>
      </c>
      <c r="G509" s="235"/>
      <c r="H509" s="238">
        <v>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141</v>
      </c>
      <c r="AU509" s="244" t="s">
        <v>81</v>
      </c>
      <c r="AV509" s="14" t="s">
        <v>136</v>
      </c>
      <c r="AW509" s="14" t="s">
        <v>33</v>
      </c>
      <c r="AX509" s="14" t="s">
        <v>79</v>
      </c>
      <c r="AY509" s="244" t="s">
        <v>128</v>
      </c>
    </row>
    <row r="510" s="2" customFormat="1" ht="33" customHeight="1">
      <c r="A510" s="41"/>
      <c r="B510" s="42"/>
      <c r="C510" s="245" t="s">
        <v>721</v>
      </c>
      <c r="D510" s="245" t="s">
        <v>144</v>
      </c>
      <c r="E510" s="246" t="s">
        <v>722</v>
      </c>
      <c r="F510" s="247" t="s">
        <v>723</v>
      </c>
      <c r="G510" s="248" t="s">
        <v>390</v>
      </c>
      <c r="H510" s="249">
        <v>1</v>
      </c>
      <c r="I510" s="250"/>
      <c r="J510" s="251">
        <f>ROUND(I510*H510,2)</f>
        <v>0</v>
      </c>
      <c r="K510" s="247" t="s">
        <v>178</v>
      </c>
      <c r="L510" s="252"/>
      <c r="M510" s="253" t="s">
        <v>19</v>
      </c>
      <c r="N510" s="254" t="s">
        <v>42</v>
      </c>
      <c r="O510" s="87"/>
      <c r="P510" s="212">
        <f>O510*H510</f>
        <v>0</v>
      </c>
      <c r="Q510" s="212">
        <v>0.041000000000000002</v>
      </c>
      <c r="R510" s="212">
        <f>Q510*H510</f>
        <v>0.041000000000000002</v>
      </c>
      <c r="S510" s="212">
        <v>0</v>
      </c>
      <c r="T510" s="213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4" t="s">
        <v>247</v>
      </c>
      <c r="AT510" s="214" t="s">
        <v>144</v>
      </c>
      <c r="AU510" s="214" t="s">
        <v>81</v>
      </c>
      <c r="AY510" s="20" t="s">
        <v>128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20" t="s">
        <v>79</v>
      </c>
      <c r="BK510" s="215">
        <f>ROUND(I510*H510,2)</f>
        <v>0</v>
      </c>
      <c r="BL510" s="20" t="s">
        <v>191</v>
      </c>
      <c r="BM510" s="214" t="s">
        <v>724</v>
      </c>
    </row>
    <row r="511" s="2" customFormat="1">
      <c r="A511" s="41"/>
      <c r="B511" s="42"/>
      <c r="C511" s="43"/>
      <c r="D511" s="216" t="s">
        <v>137</v>
      </c>
      <c r="E511" s="43"/>
      <c r="F511" s="217" t="s">
        <v>723</v>
      </c>
      <c r="G511" s="43"/>
      <c r="H511" s="43"/>
      <c r="I511" s="218"/>
      <c r="J511" s="43"/>
      <c r="K511" s="43"/>
      <c r="L511" s="47"/>
      <c r="M511" s="219"/>
      <c r="N511" s="220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137</v>
      </c>
      <c r="AU511" s="20" t="s">
        <v>81</v>
      </c>
    </row>
    <row r="512" s="13" customFormat="1">
      <c r="A512" s="13"/>
      <c r="B512" s="223"/>
      <c r="C512" s="224"/>
      <c r="D512" s="216" t="s">
        <v>141</v>
      </c>
      <c r="E512" s="225" t="s">
        <v>19</v>
      </c>
      <c r="F512" s="226" t="s">
        <v>720</v>
      </c>
      <c r="G512" s="224"/>
      <c r="H512" s="227">
        <v>1</v>
      </c>
      <c r="I512" s="228"/>
      <c r="J512" s="224"/>
      <c r="K512" s="224"/>
      <c r="L512" s="229"/>
      <c r="M512" s="230"/>
      <c r="N512" s="231"/>
      <c r="O512" s="231"/>
      <c r="P512" s="231"/>
      <c r="Q512" s="231"/>
      <c r="R512" s="231"/>
      <c r="S512" s="231"/>
      <c r="T512" s="23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3" t="s">
        <v>141</v>
      </c>
      <c r="AU512" s="233" t="s">
        <v>81</v>
      </c>
      <c r="AV512" s="13" t="s">
        <v>81</v>
      </c>
      <c r="AW512" s="13" t="s">
        <v>33</v>
      </c>
      <c r="AX512" s="13" t="s">
        <v>71</v>
      </c>
      <c r="AY512" s="233" t="s">
        <v>128</v>
      </c>
    </row>
    <row r="513" s="14" customFormat="1">
      <c r="A513" s="14"/>
      <c r="B513" s="234"/>
      <c r="C513" s="235"/>
      <c r="D513" s="216" t="s">
        <v>141</v>
      </c>
      <c r="E513" s="236" t="s">
        <v>19</v>
      </c>
      <c r="F513" s="237" t="s">
        <v>143</v>
      </c>
      <c r="G513" s="235"/>
      <c r="H513" s="238">
        <v>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141</v>
      </c>
      <c r="AU513" s="244" t="s">
        <v>81</v>
      </c>
      <c r="AV513" s="14" t="s">
        <v>136</v>
      </c>
      <c r="AW513" s="14" t="s">
        <v>33</v>
      </c>
      <c r="AX513" s="14" t="s">
        <v>79</v>
      </c>
      <c r="AY513" s="244" t="s">
        <v>128</v>
      </c>
    </row>
    <row r="514" s="2" customFormat="1" ht="16.5" customHeight="1">
      <c r="A514" s="41"/>
      <c r="B514" s="42"/>
      <c r="C514" s="203" t="s">
        <v>725</v>
      </c>
      <c r="D514" s="203" t="s">
        <v>131</v>
      </c>
      <c r="E514" s="204" t="s">
        <v>726</v>
      </c>
      <c r="F514" s="205" t="s">
        <v>727</v>
      </c>
      <c r="G514" s="206" t="s">
        <v>390</v>
      </c>
      <c r="H514" s="207">
        <v>11</v>
      </c>
      <c r="I514" s="208"/>
      <c r="J514" s="209">
        <f>ROUND(I514*H514,2)</f>
        <v>0</v>
      </c>
      <c r="K514" s="205" t="s">
        <v>135</v>
      </c>
      <c r="L514" s="47"/>
      <c r="M514" s="210" t="s">
        <v>19</v>
      </c>
      <c r="N514" s="211" t="s">
        <v>42</v>
      </c>
      <c r="O514" s="87"/>
      <c r="P514" s="212">
        <f>O514*H514</f>
        <v>0</v>
      </c>
      <c r="Q514" s="212">
        <v>0</v>
      </c>
      <c r="R514" s="212">
        <f>Q514*H514</f>
        <v>0</v>
      </c>
      <c r="S514" s="212">
        <v>0</v>
      </c>
      <c r="T514" s="213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4" t="s">
        <v>191</v>
      </c>
      <c r="AT514" s="214" t="s">
        <v>131</v>
      </c>
      <c r="AU514" s="214" t="s">
        <v>81</v>
      </c>
      <c r="AY514" s="20" t="s">
        <v>128</v>
      </c>
      <c r="BE514" s="215">
        <f>IF(N514="základní",J514,0)</f>
        <v>0</v>
      </c>
      <c r="BF514" s="215">
        <f>IF(N514="snížená",J514,0)</f>
        <v>0</v>
      </c>
      <c r="BG514" s="215">
        <f>IF(N514="zákl. přenesená",J514,0)</f>
        <v>0</v>
      </c>
      <c r="BH514" s="215">
        <f>IF(N514="sníž. přenesená",J514,0)</f>
        <v>0</v>
      </c>
      <c r="BI514" s="215">
        <f>IF(N514="nulová",J514,0)</f>
        <v>0</v>
      </c>
      <c r="BJ514" s="20" t="s">
        <v>79</v>
      </c>
      <c r="BK514" s="215">
        <f>ROUND(I514*H514,2)</f>
        <v>0</v>
      </c>
      <c r="BL514" s="20" t="s">
        <v>191</v>
      </c>
      <c r="BM514" s="214" t="s">
        <v>728</v>
      </c>
    </row>
    <row r="515" s="2" customFormat="1">
      <c r="A515" s="41"/>
      <c r="B515" s="42"/>
      <c r="C515" s="43"/>
      <c r="D515" s="216" t="s">
        <v>137</v>
      </c>
      <c r="E515" s="43"/>
      <c r="F515" s="217" t="s">
        <v>729</v>
      </c>
      <c r="G515" s="43"/>
      <c r="H515" s="43"/>
      <c r="I515" s="218"/>
      <c r="J515" s="43"/>
      <c r="K515" s="43"/>
      <c r="L515" s="47"/>
      <c r="M515" s="219"/>
      <c r="N515" s="220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137</v>
      </c>
      <c r="AU515" s="20" t="s">
        <v>81</v>
      </c>
    </row>
    <row r="516" s="2" customFormat="1">
      <c r="A516" s="41"/>
      <c r="B516" s="42"/>
      <c r="C516" s="43"/>
      <c r="D516" s="221" t="s">
        <v>139</v>
      </c>
      <c r="E516" s="43"/>
      <c r="F516" s="222" t="s">
        <v>730</v>
      </c>
      <c r="G516" s="43"/>
      <c r="H516" s="43"/>
      <c r="I516" s="218"/>
      <c r="J516" s="43"/>
      <c r="K516" s="43"/>
      <c r="L516" s="47"/>
      <c r="M516" s="219"/>
      <c r="N516" s="220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139</v>
      </c>
      <c r="AU516" s="20" t="s">
        <v>81</v>
      </c>
    </row>
    <row r="517" s="13" customFormat="1">
      <c r="A517" s="13"/>
      <c r="B517" s="223"/>
      <c r="C517" s="224"/>
      <c r="D517" s="216" t="s">
        <v>141</v>
      </c>
      <c r="E517" s="225" t="s">
        <v>19</v>
      </c>
      <c r="F517" s="226" t="s">
        <v>680</v>
      </c>
      <c r="G517" s="224"/>
      <c r="H517" s="227">
        <v>4</v>
      </c>
      <c r="I517" s="228"/>
      <c r="J517" s="224"/>
      <c r="K517" s="224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141</v>
      </c>
      <c r="AU517" s="233" t="s">
        <v>81</v>
      </c>
      <c r="AV517" s="13" t="s">
        <v>81</v>
      </c>
      <c r="AW517" s="13" t="s">
        <v>33</v>
      </c>
      <c r="AX517" s="13" t="s">
        <v>71</v>
      </c>
      <c r="AY517" s="233" t="s">
        <v>128</v>
      </c>
    </row>
    <row r="518" s="13" customFormat="1">
      <c r="A518" s="13"/>
      <c r="B518" s="223"/>
      <c r="C518" s="224"/>
      <c r="D518" s="216" t="s">
        <v>141</v>
      </c>
      <c r="E518" s="225" t="s">
        <v>19</v>
      </c>
      <c r="F518" s="226" t="s">
        <v>694</v>
      </c>
      <c r="G518" s="224"/>
      <c r="H518" s="227">
        <v>1</v>
      </c>
      <c r="I518" s="228"/>
      <c r="J518" s="224"/>
      <c r="K518" s="224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141</v>
      </c>
      <c r="AU518" s="233" t="s">
        <v>81</v>
      </c>
      <c r="AV518" s="13" t="s">
        <v>81</v>
      </c>
      <c r="AW518" s="13" t="s">
        <v>33</v>
      </c>
      <c r="AX518" s="13" t="s">
        <v>71</v>
      </c>
      <c r="AY518" s="233" t="s">
        <v>128</v>
      </c>
    </row>
    <row r="519" s="13" customFormat="1">
      <c r="A519" s="13"/>
      <c r="B519" s="223"/>
      <c r="C519" s="224"/>
      <c r="D519" s="216" t="s">
        <v>141</v>
      </c>
      <c r="E519" s="225" t="s">
        <v>19</v>
      </c>
      <c r="F519" s="226" t="s">
        <v>681</v>
      </c>
      <c r="G519" s="224"/>
      <c r="H519" s="227">
        <v>3</v>
      </c>
      <c r="I519" s="228"/>
      <c r="J519" s="224"/>
      <c r="K519" s="224"/>
      <c r="L519" s="229"/>
      <c r="M519" s="230"/>
      <c r="N519" s="231"/>
      <c r="O519" s="231"/>
      <c r="P519" s="231"/>
      <c r="Q519" s="231"/>
      <c r="R519" s="231"/>
      <c r="S519" s="231"/>
      <c r="T519" s="23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3" t="s">
        <v>141</v>
      </c>
      <c r="AU519" s="233" t="s">
        <v>81</v>
      </c>
      <c r="AV519" s="13" t="s">
        <v>81</v>
      </c>
      <c r="AW519" s="13" t="s">
        <v>33</v>
      </c>
      <c r="AX519" s="13" t="s">
        <v>71</v>
      </c>
      <c r="AY519" s="233" t="s">
        <v>128</v>
      </c>
    </row>
    <row r="520" s="13" customFormat="1">
      <c r="A520" s="13"/>
      <c r="B520" s="223"/>
      <c r="C520" s="224"/>
      <c r="D520" s="216" t="s">
        <v>141</v>
      </c>
      <c r="E520" s="225" t="s">
        <v>19</v>
      </c>
      <c r="F520" s="226" t="s">
        <v>731</v>
      </c>
      <c r="G520" s="224"/>
      <c r="H520" s="227">
        <v>2</v>
      </c>
      <c r="I520" s="228"/>
      <c r="J520" s="224"/>
      <c r="K520" s="224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141</v>
      </c>
      <c r="AU520" s="233" t="s">
        <v>81</v>
      </c>
      <c r="AV520" s="13" t="s">
        <v>81</v>
      </c>
      <c r="AW520" s="13" t="s">
        <v>33</v>
      </c>
      <c r="AX520" s="13" t="s">
        <v>71</v>
      </c>
      <c r="AY520" s="233" t="s">
        <v>128</v>
      </c>
    </row>
    <row r="521" s="13" customFormat="1">
      <c r="A521" s="13"/>
      <c r="B521" s="223"/>
      <c r="C521" s="224"/>
      <c r="D521" s="216" t="s">
        <v>141</v>
      </c>
      <c r="E521" s="225" t="s">
        <v>19</v>
      </c>
      <c r="F521" s="226" t="s">
        <v>695</v>
      </c>
      <c r="G521" s="224"/>
      <c r="H521" s="227">
        <v>1</v>
      </c>
      <c r="I521" s="228"/>
      <c r="J521" s="224"/>
      <c r="K521" s="224"/>
      <c r="L521" s="229"/>
      <c r="M521" s="230"/>
      <c r="N521" s="231"/>
      <c r="O521" s="231"/>
      <c r="P521" s="231"/>
      <c r="Q521" s="231"/>
      <c r="R521" s="231"/>
      <c r="S521" s="231"/>
      <c r="T521" s="23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3" t="s">
        <v>141</v>
      </c>
      <c r="AU521" s="233" t="s">
        <v>81</v>
      </c>
      <c r="AV521" s="13" t="s">
        <v>81</v>
      </c>
      <c r="AW521" s="13" t="s">
        <v>33</v>
      </c>
      <c r="AX521" s="13" t="s">
        <v>71</v>
      </c>
      <c r="AY521" s="233" t="s">
        <v>128</v>
      </c>
    </row>
    <row r="522" s="14" customFormat="1">
      <c r="A522" s="14"/>
      <c r="B522" s="234"/>
      <c r="C522" s="235"/>
      <c r="D522" s="216" t="s">
        <v>141</v>
      </c>
      <c r="E522" s="236" t="s">
        <v>19</v>
      </c>
      <c r="F522" s="237" t="s">
        <v>143</v>
      </c>
      <c r="G522" s="235"/>
      <c r="H522" s="238">
        <v>11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4" t="s">
        <v>141</v>
      </c>
      <c r="AU522" s="244" t="s">
        <v>81</v>
      </c>
      <c r="AV522" s="14" t="s">
        <v>136</v>
      </c>
      <c r="AW522" s="14" t="s">
        <v>33</v>
      </c>
      <c r="AX522" s="14" t="s">
        <v>79</v>
      </c>
      <c r="AY522" s="244" t="s">
        <v>128</v>
      </c>
    </row>
    <row r="523" s="2" customFormat="1" ht="24.15" customHeight="1">
      <c r="A523" s="41"/>
      <c r="B523" s="42"/>
      <c r="C523" s="245" t="s">
        <v>732</v>
      </c>
      <c r="D523" s="245" t="s">
        <v>144</v>
      </c>
      <c r="E523" s="246" t="s">
        <v>733</v>
      </c>
      <c r="F523" s="247" t="s">
        <v>734</v>
      </c>
      <c r="G523" s="248" t="s">
        <v>390</v>
      </c>
      <c r="H523" s="249">
        <v>2</v>
      </c>
      <c r="I523" s="250"/>
      <c r="J523" s="251">
        <f>ROUND(I523*H523,2)</f>
        <v>0</v>
      </c>
      <c r="K523" s="247" t="s">
        <v>135</v>
      </c>
      <c r="L523" s="252"/>
      <c r="M523" s="253" t="s">
        <v>19</v>
      </c>
      <c r="N523" s="254" t="s">
        <v>42</v>
      </c>
      <c r="O523" s="87"/>
      <c r="P523" s="212">
        <f>O523*H523</f>
        <v>0</v>
      </c>
      <c r="Q523" s="212">
        <v>0.00014999999999999999</v>
      </c>
      <c r="R523" s="212">
        <f>Q523*H523</f>
        <v>0.00029999999999999997</v>
      </c>
      <c r="S523" s="212">
        <v>0</v>
      </c>
      <c r="T523" s="213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4" t="s">
        <v>247</v>
      </c>
      <c r="AT523" s="214" t="s">
        <v>144</v>
      </c>
      <c r="AU523" s="214" t="s">
        <v>81</v>
      </c>
      <c r="AY523" s="20" t="s">
        <v>128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20" t="s">
        <v>79</v>
      </c>
      <c r="BK523" s="215">
        <f>ROUND(I523*H523,2)</f>
        <v>0</v>
      </c>
      <c r="BL523" s="20" t="s">
        <v>191</v>
      </c>
      <c r="BM523" s="214" t="s">
        <v>735</v>
      </c>
    </row>
    <row r="524" s="2" customFormat="1">
      <c r="A524" s="41"/>
      <c r="B524" s="42"/>
      <c r="C524" s="43"/>
      <c r="D524" s="216" t="s">
        <v>137</v>
      </c>
      <c r="E524" s="43"/>
      <c r="F524" s="217" t="s">
        <v>734</v>
      </c>
      <c r="G524" s="43"/>
      <c r="H524" s="43"/>
      <c r="I524" s="218"/>
      <c r="J524" s="43"/>
      <c r="K524" s="43"/>
      <c r="L524" s="47"/>
      <c r="M524" s="219"/>
      <c r="N524" s="220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137</v>
      </c>
      <c r="AU524" s="20" t="s">
        <v>81</v>
      </c>
    </row>
    <row r="525" s="13" customFormat="1">
      <c r="A525" s="13"/>
      <c r="B525" s="223"/>
      <c r="C525" s="224"/>
      <c r="D525" s="216" t="s">
        <v>141</v>
      </c>
      <c r="E525" s="225" t="s">
        <v>19</v>
      </c>
      <c r="F525" s="226" t="s">
        <v>736</v>
      </c>
      <c r="G525" s="224"/>
      <c r="H525" s="227">
        <v>2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141</v>
      </c>
      <c r="AU525" s="233" t="s">
        <v>81</v>
      </c>
      <c r="AV525" s="13" t="s">
        <v>81</v>
      </c>
      <c r="AW525" s="13" t="s">
        <v>33</v>
      </c>
      <c r="AX525" s="13" t="s">
        <v>71</v>
      </c>
      <c r="AY525" s="233" t="s">
        <v>128</v>
      </c>
    </row>
    <row r="526" s="14" customFormat="1">
      <c r="A526" s="14"/>
      <c r="B526" s="234"/>
      <c r="C526" s="235"/>
      <c r="D526" s="216" t="s">
        <v>141</v>
      </c>
      <c r="E526" s="236" t="s">
        <v>19</v>
      </c>
      <c r="F526" s="237" t="s">
        <v>143</v>
      </c>
      <c r="G526" s="235"/>
      <c r="H526" s="238">
        <v>2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141</v>
      </c>
      <c r="AU526" s="244" t="s">
        <v>81</v>
      </c>
      <c r="AV526" s="14" t="s">
        <v>136</v>
      </c>
      <c r="AW526" s="14" t="s">
        <v>33</v>
      </c>
      <c r="AX526" s="14" t="s">
        <v>79</v>
      </c>
      <c r="AY526" s="244" t="s">
        <v>128</v>
      </c>
    </row>
    <row r="527" s="2" customFormat="1" ht="24.15" customHeight="1">
      <c r="A527" s="41"/>
      <c r="B527" s="42"/>
      <c r="C527" s="245" t="s">
        <v>459</v>
      </c>
      <c r="D527" s="245" t="s">
        <v>144</v>
      </c>
      <c r="E527" s="246" t="s">
        <v>737</v>
      </c>
      <c r="F527" s="247" t="s">
        <v>738</v>
      </c>
      <c r="G527" s="248" t="s">
        <v>390</v>
      </c>
      <c r="H527" s="249">
        <v>2</v>
      </c>
      <c r="I527" s="250"/>
      <c r="J527" s="251">
        <f>ROUND(I527*H527,2)</f>
        <v>0</v>
      </c>
      <c r="K527" s="247" t="s">
        <v>135</v>
      </c>
      <c r="L527" s="252"/>
      <c r="M527" s="253" t="s">
        <v>19</v>
      </c>
      <c r="N527" s="254" t="s">
        <v>42</v>
      </c>
      <c r="O527" s="87"/>
      <c r="P527" s="212">
        <f>O527*H527</f>
        <v>0</v>
      </c>
      <c r="Q527" s="212">
        <v>0.00014999999999999999</v>
      </c>
      <c r="R527" s="212">
        <f>Q527*H527</f>
        <v>0.00029999999999999997</v>
      </c>
      <c r="S527" s="212">
        <v>0</v>
      </c>
      <c r="T527" s="213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4" t="s">
        <v>247</v>
      </c>
      <c r="AT527" s="214" t="s">
        <v>144</v>
      </c>
      <c r="AU527" s="214" t="s">
        <v>81</v>
      </c>
      <c r="AY527" s="20" t="s">
        <v>128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0" t="s">
        <v>79</v>
      </c>
      <c r="BK527" s="215">
        <f>ROUND(I527*H527,2)</f>
        <v>0</v>
      </c>
      <c r="BL527" s="20" t="s">
        <v>191</v>
      </c>
      <c r="BM527" s="214" t="s">
        <v>739</v>
      </c>
    </row>
    <row r="528" s="2" customFormat="1">
      <c r="A528" s="41"/>
      <c r="B528" s="42"/>
      <c r="C528" s="43"/>
      <c r="D528" s="216" t="s">
        <v>137</v>
      </c>
      <c r="E528" s="43"/>
      <c r="F528" s="217" t="s">
        <v>738</v>
      </c>
      <c r="G528" s="43"/>
      <c r="H528" s="43"/>
      <c r="I528" s="218"/>
      <c r="J528" s="43"/>
      <c r="K528" s="43"/>
      <c r="L528" s="47"/>
      <c r="M528" s="219"/>
      <c r="N528" s="220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137</v>
      </c>
      <c r="AU528" s="20" t="s">
        <v>81</v>
      </c>
    </row>
    <row r="529" s="13" customFormat="1">
      <c r="A529" s="13"/>
      <c r="B529" s="223"/>
      <c r="C529" s="224"/>
      <c r="D529" s="216" t="s">
        <v>141</v>
      </c>
      <c r="E529" s="225" t="s">
        <v>19</v>
      </c>
      <c r="F529" s="226" t="s">
        <v>736</v>
      </c>
      <c r="G529" s="224"/>
      <c r="H529" s="227">
        <v>2</v>
      </c>
      <c r="I529" s="228"/>
      <c r="J529" s="224"/>
      <c r="K529" s="224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141</v>
      </c>
      <c r="AU529" s="233" t="s">
        <v>81</v>
      </c>
      <c r="AV529" s="13" t="s">
        <v>81</v>
      </c>
      <c r="AW529" s="13" t="s">
        <v>33</v>
      </c>
      <c r="AX529" s="13" t="s">
        <v>71</v>
      </c>
      <c r="AY529" s="233" t="s">
        <v>128</v>
      </c>
    </row>
    <row r="530" s="14" customFormat="1">
      <c r="A530" s="14"/>
      <c r="B530" s="234"/>
      <c r="C530" s="235"/>
      <c r="D530" s="216" t="s">
        <v>141</v>
      </c>
      <c r="E530" s="236" t="s">
        <v>19</v>
      </c>
      <c r="F530" s="237" t="s">
        <v>143</v>
      </c>
      <c r="G530" s="235"/>
      <c r="H530" s="238">
        <v>2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141</v>
      </c>
      <c r="AU530" s="244" t="s">
        <v>81</v>
      </c>
      <c r="AV530" s="14" t="s">
        <v>136</v>
      </c>
      <c r="AW530" s="14" t="s">
        <v>33</v>
      </c>
      <c r="AX530" s="14" t="s">
        <v>79</v>
      </c>
      <c r="AY530" s="244" t="s">
        <v>128</v>
      </c>
    </row>
    <row r="531" s="2" customFormat="1" ht="24.15" customHeight="1">
      <c r="A531" s="41"/>
      <c r="B531" s="42"/>
      <c r="C531" s="245" t="s">
        <v>740</v>
      </c>
      <c r="D531" s="245" t="s">
        <v>144</v>
      </c>
      <c r="E531" s="246" t="s">
        <v>741</v>
      </c>
      <c r="F531" s="247" t="s">
        <v>742</v>
      </c>
      <c r="G531" s="248" t="s">
        <v>390</v>
      </c>
      <c r="H531" s="249">
        <v>2</v>
      </c>
      <c r="I531" s="250"/>
      <c r="J531" s="251">
        <f>ROUND(I531*H531,2)</f>
        <v>0</v>
      </c>
      <c r="K531" s="247" t="s">
        <v>135</v>
      </c>
      <c r="L531" s="252"/>
      <c r="M531" s="253" t="s">
        <v>19</v>
      </c>
      <c r="N531" s="254" t="s">
        <v>42</v>
      </c>
      <c r="O531" s="87"/>
      <c r="P531" s="212">
        <f>O531*H531</f>
        <v>0</v>
      </c>
      <c r="Q531" s="212">
        <v>0.00014999999999999999</v>
      </c>
      <c r="R531" s="212">
        <f>Q531*H531</f>
        <v>0.00029999999999999997</v>
      </c>
      <c r="S531" s="212">
        <v>0</v>
      </c>
      <c r="T531" s="213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4" t="s">
        <v>247</v>
      </c>
      <c r="AT531" s="214" t="s">
        <v>144</v>
      </c>
      <c r="AU531" s="214" t="s">
        <v>81</v>
      </c>
      <c r="AY531" s="20" t="s">
        <v>128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20" t="s">
        <v>79</v>
      </c>
      <c r="BK531" s="215">
        <f>ROUND(I531*H531,2)</f>
        <v>0</v>
      </c>
      <c r="BL531" s="20" t="s">
        <v>191</v>
      </c>
      <c r="BM531" s="214" t="s">
        <v>743</v>
      </c>
    </row>
    <row r="532" s="2" customFormat="1">
      <c r="A532" s="41"/>
      <c r="B532" s="42"/>
      <c r="C532" s="43"/>
      <c r="D532" s="216" t="s">
        <v>137</v>
      </c>
      <c r="E532" s="43"/>
      <c r="F532" s="217" t="s">
        <v>742</v>
      </c>
      <c r="G532" s="43"/>
      <c r="H532" s="43"/>
      <c r="I532" s="218"/>
      <c r="J532" s="43"/>
      <c r="K532" s="43"/>
      <c r="L532" s="47"/>
      <c r="M532" s="219"/>
      <c r="N532" s="220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137</v>
      </c>
      <c r="AU532" s="20" t="s">
        <v>81</v>
      </c>
    </row>
    <row r="533" s="13" customFormat="1">
      <c r="A533" s="13"/>
      <c r="B533" s="223"/>
      <c r="C533" s="224"/>
      <c r="D533" s="216" t="s">
        <v>141</v>
      </c>
      <c r="E533" s="225" t="s">
        <v>19</v>
      </c>
      <c r="F533" s="226" t="s">
        <v>709</v>
      </c>
      <c r="G533" s="224"/>
      <c r="H533" s="227">
        <v>1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141</v>
      </c>
      <c r="AU533" s="233" t="s">
        <v>81</v>
      </c>
      <c r="AV533" s="13" t="s">
        <v>81</v>
      </c>
      <c r="AW533" s="13" t="s">
        <v>33</v>
      </c>
      <c r="AX533" s="13" t="s">
        <v>71</v>
      </c>
      <c r="AY533" s="233" t="s">
        <v>128</v>
      </c>
    </row>
    <row r="534" s="13" customFormat="1">
      <c r="A534" s="13"/>
      <c r="B534" s="223"/>
      <c r="C534" s="224"/>
      <c r="D534" s="216" t="s">
        <v>141</v>
      </c>
      <c r="E534" s="225" t="s">
        <v>19</v>
      </c>
      <c r="F534" s="226" t="s">
        <v>695</v>
      </c>
      <c r="G534" s="224"/>
      <c r="H534" s="227">
        <v>1</v>
      </c>
      <c r="I534" s="228"/>
      <c r="J534" s="224"/>
      <c r="K534" s="224"/>
      <c r="L534" s="229"/>
      <c r="M534" s="230"/>
      <c r="N534" s="231"/>
      <c r="O534" s="231"/>
      <c r="P534" s="231"/>
      <c r="Q534" s="231"/>
      <c r="R534" s="231"/>
      <c r="S534" s="231"/>
      <c r="T534" s="23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3" t="s">
        <v>141</v>
      </c>
      <c r="AU534" s="233" t="s">
        <v>81</v>
      </c>
      <c r="AV534" s="13" t="s">
        <v>81</v>
      </c>
      <c r="AW534" s="13" t="s">
        <v>33</v>
      </c>
      <c r="AX534" s="13" t="s">
        <v>71</v>
      </c>
      <c r="AY534" s="233" t="s">
        <v>128</v>
      </c>
    </row>
    <row r="535" s="14" customFormat="1">
      <c r="A535" s="14"/>
      <c r="B535" s="234"/>
      <c r="C535" s="235"/>
      <c r="D535" s="216" t="s">
        <v>141</v>
      </c>
      <c r="E535" s="236" t="s">
        <v>19</v>
      </c>
      <c r="F535" s="237" t="s">
        <v>143</v>
      </c>
      <c r="G535" s="235"/>
      <c r="H535" s="238">
        <v>2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4" t="s">
        <v>141</v>
      </c>
      <c r="AU535" s="244" t="s">
        <v>81</v>
      </c>
      <c r="AV535" s="14" t="s">
        <v>136</v>
      </c>
      <c r="AW535" s="14" t="s">
        <v>33</v>
      </c>
      <c r="AX535" s="14" t="s">
        <v>79</v>
      </c>
      <c r="AY535" s="244" t="s">
        <v>128</v>
      </c>
    </row>
    <row r="536" s="2" customFormat="1" ht="24.15" customHeight="1">
      <c r="A536" s="41"/>
      <c r="B536" s="42"/>
      <c r="C536" s="245" t="s">
        <v>463</v>
      </c>
      <c r="D536" s="245" t="s">
        <v>144</v>
      </c>
      <c r="E536" s="246" t="s">
        <v>744</v>
      </c>
      <c r="F536" s="247" t="s">
        <v>745</v>
      </c>
      <c r="G536" s="248" t="s">
        <v>390</v>
      </c>
      <c r="H536" s="249">
        <v>1</v>
      </c>
      <c r="I536" s="250"/>
      <c r="J536" s="251">
        <f>ROUND(I536*H536,2)</f>
        <v>0</v>
      </c>
      <c r="K536" s="247" t="s">
        <v>135</v>
      </c>
      <c r="L536" s="252"/>
      <c r="M536" s="253" t="s">
        <v>19</v>
      </c>
      <c r="N536" s="254" t="s">
        <v>42</v>
      </c>
      <c r="O536" s="87"/>
      <c r="P536" s="212">
        <f>O536*H536</f>
        <v>0</v>
      </c>
      <c r="Q536" s="212">
        <v>0.00014999999999999999</v>
      </c>
      <c r="R536" s="212">
        <f>Q536*H536</f>
        <v>0.00014999999999999999</v>
      </c>
      <c r="S536" s="212">
        <v>0</v>
      </c>
      <c r="T536" s="213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4" t="s">
        <v>247</v>
      </c>
      <c r="AT536" s="214" t="s">
        <v>144</v>
      </c>
      <c r="AU536" s="214" t="s">
        <v>81</v>
      </c>
      <c r="AY536" s="20" t="s">
        <v>128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20" t="s">
        <v>79</v>
      </c>
      <c r="BK536" s="215">
        <f>ROUND(I536*H536,2)</f>
        <v>0</v>
      </c>
      <c r="BL536" s="20" t="s">
        <v>191</v>
      </c>
      <c r="BM536" s="214" t="s">
        <v>746</v>
      </c>
    </row>
    <row r="537" s="2" customFormat="1">
      <c r="A537" s="41"/>
      <c r="B537" s="42"/>
      <c r="C537" s="43"/>
      <c r="D537" s="216" t="s">
        <v>137</v>
      </c>
      <c r="E537" s="43"/>
      <c r="F537" s="217" t="s">
        <v>745</v>
      </c>
      <c r="G537" s="43"/>
      <c r="H537" s="43"/>
      <c r="I537" s="218"/>
      <c r="J537" s="43"/>
      <c r="K537" s="43"/>
      <c r="L537" s="47"/>
      <c r="M537" s="219"/>
      <c r="N537" s="220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137</v>
      </c>
      <c r="AU537" s="20" t="s">
        <v>81</v>
      </c>
    </row>
    <row r="538" s="13" customFormat="1">
      <c r="A538" s="13"/>
      <c r="B538" s="223"/>
      <c r="C538" s="224"/>
      <c r="D538" s="216" t="s">
        <v>141</v>
      </c>
      <c r="E538" s="225" t="s">
        <v>19</v>
      </c>
      <c r="F538" s="226" t="s">
        <v>709</v>
      </c>
      <c r="G538" s="224"/>
      <c r="H538" s="227">
        <v>1</v>
      </c>
      <c r="I538" s="228"/>
      <c r="J538" s="224"/>
      <c r="K538" s="224"/>
      <c r="L538" s="229"/>
      <c r="M538" s="230"/>
      <c r="N538" s="231"/>
      <c r="O538" s="231"/>
      <c r="P538" s="231"/>
      <c r="Q538" s="231"/>
      <c r="R538" s="231"/>
      <c r="S538" s="231"/>
      <c r="T538" s="23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3" t="s">
        <v>141</v>
      </c>
      <c r="AU538" s="233" t="s">
        <v>81</v>
      </c>
      <c r="AV538" s="13" t="s">
        <v>81</v>
      </c>
      <c r="AW538" s="13" t="s">
        <v>33</v>
      </c>
      <c r="AX538" s="13" t="s">
        <v>71</v>
      </c>
      <c r="AY538" s="233" t="s">
        <v>128</v>
      </c>
    </row>
    <row r="539" s="14" customFormat="1">
      <c r="A539" s="14"/>
      <c r="B539" s="234"/>
      <c r="C539" s="235"/>
      <c r="D539" s="216" t="s">
        <v>141</v>
      </c>
      <c r="E539" s="236" t="s">
        <v>19</v>
      </c>
      <c r="F539" s="237" t="s">
        <v>143</v>
      </c>
      <c r="G539" s="235"/>
      <c r="H539" s="238">
        <v>1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4" t="s">
        <v>141</v>
      </c>
      <c r="AU539" s="244" t="s">
        <v>81</v>
      </c>
      <c r="AV539" s="14" t="s">
        <v>136</v>
      </c>
      <c r="AW539" s="14" t="s">
        <v>33</v>
      </c>
      <c r="AX539" s="14" t="s">
        <v>79</v>
      </c>
      <c r="AY539" s="244" t="s">
        <v>128</v>
      </c>
    </row>
    <row r="540" s="2" customFormat="1" ht="24.15" customHeight="1">
      <c r="A540" s="41"/>
      <c r="B540" s="42"/>
      <c r="C540" s="245" t="s">
        <v>747</v>
      </c>
      <c r="D540" s="245" t="s">
        <v>144</v>
      </c>
      <c r="E540" s="246" t="s">
        <v>748</v>
      </c>
      <c r="F540" s="247" t="s">
        <v>749</v>
      </c>
      <c r="G540" s="248" t="s">
        <v>390</v>
      </c>
      <c r="H540" s="249">
        <v>3</v>
      </c>
      <c r="I540" s="250"/>
      <c r="J540" s="251">
        <f>ROUND(I540*H540,2)</f>
        <v>0</v>
      </c>
      <c r="K540" s="247" t="s">
        <v>135</v>
      </c>
      <c r="L540" s="252"/>
      <c r="M540" s="253" t="s">
        <v>19</v>
      </c>
      <c r="N540" s="254" t="s">
        <v>42</v>
      </c>
      <c r="O540" s="87"/>
      <c r="P540" s="212">
        <f>O540*H540</f>
        <v>0</v>
      </c>
      <c r="Q540" s="212">
        <v>0.00014999999999999999</v>
      </c>
      <c r="R540" s="212">
        <f>Q540*H540</f>
        <v>0.00044999999999999999</v>
      </c>
      <c r="S540" s="212">
        <v>0</v>
      </c>
      <c r="T540" s="213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4" t="s">
        <v>247</v>
      </c>
      <c r="AT540" s="214" t="s">
        <v>144</v>
      </c>
      <c r="AU540" s="214" t="s">
        <v>81</v>
      </c>
      <c r="AY540" s="20" t="s">
        <v>128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20" t="s">
        <v>79</v>
      </c>
      <c r="BK540" s="215">
        <f>ROUND(I540*H540,2)</f>
        <v>0</v>
      </c>
      <c r="BL540" s="20" t="s">
        <v>191</v>
      </c>
      <c r="BM540" s="214" t="s">
        <v>750</v>
      </c>
    </row>
    <row r="541" s="2" customFormat="1">
      <c r="A541" s="41"/>
      <c r="B541" s="42"/>
      <c r="C541" s="43"/>
      <c r="D541" s="216" t="s">
        <v>137</v>
      </c>
      <c r="E541" s="43"/>
      <c r="F541" s="217" t="s">
        <v>749</v>
      </c>
      <c r="G541" s="43"/>
      <c r="H541" s="43"/>
      <c r="I541" s="218"/>
      <c r="J541" s="43"/>
      <c r="K541" s="43"/>
      <c r="L541" s="47"/>
      <c r="M541" s="219"/>
      <c r="N541" s="220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137</v>
      </c>
      <c r="AU541" s="20" t="s">
        <v>81</v>
      </c>
    </row>
    <row r="542" s="13" customFormat="1">
      <c r="A542" s="13"/>
      <c r="B542" s="223"/>
      <c r="C542" s="224"/>
      <c r="D542" s="216" t="s">
        <v>141</v>
      </c>
      <c r="E542" s="225" t="s">
        <v>19</v>
      </c>
      <c r="F542" s="226" t="s">
        <v>694</v>
      </c>
      <c r="G542" s="224"/>
      <c r="H542" s="227">
        <v>1</v>
      </c>
      <c r="I542" s="228"/>
      <c r="J542" s="224"/>
      <c r="K542" s="224"/>
      <c r="L542" s="229"/>
      <c r="M542" s="230"/>
      <c r="N542" s="231"/>
      <c r="O542" s="231"/>
      <c r="P542" s="231"/>
      <c r="Q542" s="231"/>
      <c r="R542" s="231"/>
      <c r="S542" s="231"/>
      <c r="T542" s="23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3" t="s">
        <v>141</v>
      </c>
      <c r="AU542" s="233" t="s">
        <v>81</v>
      </c>
      <c r="AV542" s="13" t="s">
        <v>81</v>
      </c>
      <c r="AW542" s="13" t="s">
        <v>33</v>
      </c>
      <c r="AX542" s="13" t="s">
        <v>71</v>
      </c>
      <c r="AY542" s="233" t="s">
        <v>128</v>
      </c>
    </row>
    <row r="543" s="13" customFormat="1">
      <c r="A543" s="13"/>
      <c r="B543" s="223"/>
      <c r="C543" s="224"/>
      <c r="D543" s="216" t="s">
        <v>141</v>
      </c>
      <c r="E543" s="225" t="s">
        <v>19</v>
      </c>
      <c r="F543" s="226" t="s">
        <v>751</v>
      </c>
      <c r="G543" s="224"/>
      <c r="H543" s="227">
        <v>2</v>
      </c>
      <c r="I543" s="228"/>
      <c r="J543" s="224"/>
      <c r="K543" s="224"/>
      <c r="L543" s="229"/>
      <c r="M543" s="230"/>
      <c r="N543" s="231"/>
      <c r="O543" s="231"/>
      <c r="P543" s="231"/>
      <c r="Q543" s="231"/>
      <c r="R543" s="231"/>
      <c r="S543" s="231"/>
      <c r="T543" s="23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3" t="s">
        <v>141</v>
      </c>
      <c r="AU543" s="233" t="s">
        <v>81</v>
      </c>
      <c r="AV543" s="13" t="s">
        <v>81</v>
      </c>
      <c r="AW543" s="13" t="s">
        <v>33</v>
      </c>
      <c r="AX543" s="13" t="s">
        <v>71</v>
      </c>
      <c r="AY543" s="233" t="s">
        <v>128</v>
      </c>
    </row>
    <row r="544" s="14" customFormat="1">
      <c r="A544" s="14"/>
      <c r="B544" s="234"/>
      <c r="C544" s="235"/>
      <c r="D544" s="216" t="s">
        <v>141</v>
      </c>
      <c r="E544" s="236" t="s">
        <v>19</v>
      </c>
      <c r="F544" s="237" t="s">
        <v>143</v>
      </c>
      <c r="G544" s="235"/>
      <c r="H544" s="238">
        <v>3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4" t="s">
        <v>141</v>
      </c>
      <c r="AU544" s="244" t="s">
        <v>81</v>
      </c>
      <c r="AV544" s="14" t="s">
        <v>136</v>
      </c>
      <c r="AW544" s="14" t="s">
        <v>33</v>
      </c>
      <c r="AX544" s="14" t="s">
        <v>79</v>
      </c>
      <c r="AY544" s="244" t="s">
        <v>128</v>
      </c>
    </row>
    <row r="545" s="2" customFormat="1" ht="24.15" customHeight="1">
      <c r="A545" s="41"/>
      <c r="B545" s="42"/>
      <c r="C545" s="245" t="s">
        <v>466</v>
      </c>
      <c r="D545" s="245" t="s">
        <v>144</v>
      </c>
      <c r="E545" s="246" t="s">
        <v>752</v>
      </c>
      <c r="F545" s="247" t="s">
        <v>753</v>
      </c>
      <c r="G545" s="248" t="s">
        <v>390</v>
      </c>
      <c r="H545" s="249">
        <v>1</v>
      </c>
      <c r="I545" s="250"/>
      <c r="J545" s="251">
        <f>ROUND(I545*H545,2)</f>
        <v>0</v>
      </c>
      <c r="K545" s="247" t="s">
        <v>135</v>
      </c>
      <c r="L545" s="252"/>
      <c r="M545" s="253" t="s">
        <v>19</v>
      </c>
      <c r="N545" s="254" t="s">
        <v>42</v>
      </c>
      <c r="O545" s="87"/>
      <c r="P545" s="212">
        <f>O545*H545</f>
        <v>0</v>
      </c>
      <c r="Q545" s="212">
        <v>0.00014999999999999999</v>
      </c>
      <c r="R545" s="212">
        <f>Q545*H545</f>
        <v>0.00014999999999999999</v>
      </c>
      <c r="S545" s="212">
        <v>0</v>
      </c>
      <c r="T545" s="213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4" t="s">
        <v>247</v>
      </c>
      <c r="AT545" s="214" t="s">
        <v>144</v>
      </c>
      <c r="AU545" s="214" t="s">
        <v>81</v>
      </c>
      <c r="AY545" s="20" t="s">
        <v>128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20" t="s">
        <v>79</v>
      </c>
      <c r="BK545" s="215">
        <f>ROUND(I545*H545,2)</f>
        <v>0</v>
      </c>
      <c r="BL545" s="20" t="s">
        <v>191</v>
      </c>
      <c r="BM545" s="214" t="s">
        <v>754</v>
      </c>
    </row>
    <row r="546" s="2" customFormat="1">
      <c r="A546" s="41"/>
      <c r="B546" s="42"/>
      <c r="C546" s="43"/>
      <c r="D546" s="216" t="s">
        <v>137</v>
      </c>
      <c r="E546" s="43"/>
      <c r="F546" s="217" t="s">
        <v>753</v>
      </c>
      <c r="G546" s="43"/>
      <c r="H546" s="43"/>
      <c r="I546" s="218"/>
      <c r="J546" s="43"/>
      <c r="K546" s="43"/>
      <c r="L546" s="47"/>
      <c r="M546" s="219"/>
      <c r="N546" s="220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137</v>
      </c>
      <c r="AU546" s="20" t="s">
        <v>81</v>
      </c>
    </row>
    <row r="547" s="13" customFormat="1">
      <c r="A547" s="13"/>
      <c r="B547" s="223"/>
      <c r="C547" s="224"/>
      <c r="D547" s="216" t="s">
        <v>141</v>
      </c>
      <c r="E547" s="225" t="s">
        <v>19</v>
      </c>
      <c r="F547" s="226" t="s">
        <v>755</v>
      </c>
      <c r="G547" s="224"/>
      <c r="H547" s="227">
        <v>1</v>
      </c>
      <c r="I547" s="228"/>
      <c r="J547" s="224"/>
      <c r="K547" s="224"/>
      <c r="L547" s="229"/>
      <c r="M547" s="230"/>
      <c r="N547" s="231"/>
      <c r="O547" s="231"/>
      <c r="P547" s="231"/>
      <c r="Q547" s="231"/>
      <c r="R547" s="231"/>
      <c r="S547" s="231"/>
      <c r="T547" s="23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3" t="s">
        <v>141</v>
      </c>
      <c r="AU547" s="233" t="s">
        <v>81</v>
      </c>
      <c r="AV547" s="13" t="s">
        <v>81</v>
      </c>
      <c r="AW547" s="13" t="s">
        <v>33</v>
      </c>
      <c r="AX547" s="13" t="s">
        <v>71</v>
      </c>
      <c r="AY547" s="233" t="s">
        <v>128</v>
      </c>
    </row>
    <row r="548" s="14" customFormat="1">
      <c r="A548" s="14"/>
      <c r="B548" s="234"/>
      <c r="C548" s="235"/>
      <c r="D548" s="216" t="s">
        <v>141</v>
      </c>
      <c r="E548" s="236" t="s">
        <v>19</v>
      </c>
      <c r="F548" s="237" t="s">
        <v>143</v>
      </c>
      <c r="G548" s="235"/>
      <c r="H548" s="238">
        <v>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4" t="s">
        <v>141</v>
      </c>
      <c r="AU548" s="244" t="s">
        <v>81</v>
      </c>
      <c r="AV548" s="14" t="s">
        <v>136</v>
      </c>
      <c r="AW548" s="14" t="s">
        <v>33</v>
      </c>
      <c r="AX548" s="14" t="s">
        <v>79</v>
      </c>
      <c r="AY548" s="244" t="s">
        <v>128</v>
      </c>
    </row>
    <row r="549" s="2" customFormat="1" ht="21.75" customHeight="1">
      <c r="A549" s="41"/>
      <c r="B549" s="42"/>
      <c r="C549" s="203" t="s">
        <v>756</v>
      </c>
      <c r="D549" s="203" t="s">
        <v>131</v>
      </c>
      <c r="E549" s="204" t="s">
        <v>757</v>
      </c>
      <c r="F549" s="205" t="s">
        <v>758</v>
      </c>
      <c r="G549" s="206" t="s">
        <v>390</v>
      </c>
      <c r="H549" s="207">
        <v>11</v>
      </c>
      <c r="I549" s="208"/>
      <c r="J549" s="209">
        <f>ROUND(I549*H549,2)</f>
        <v>0</v>
      </c>
      <c r="K549" s="205" t="s">
        <v>135</v>
      </c>
      <c r="L549" s="47"/>
      <c r="M549" s="210" t="s">
        <v>19</v>
      </c>
      <c r="N549" s="211" t="s">
        <v>42</v>
      </c>
      <c r="O549" s="87"/>
      <c r="P549" s="212">
        <f>O549*H549</f>
        <v>0</v>
      </c>
      <c r="Q549" s="212">
        <v>0</v>
      </c>
      <c r="R549" s="212">
        <f>Q549*H549</f>
        <v>0</v>
      </c>
      <c r="S549" s="212">
        <v>0</v>
      </c>
      <c r="T549" s="213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4" t="s">
        <v>191</v>
      </c>
      <c r="AT549" s="214" t="s">
        <v>131</v>
      </c>
      <c r="AU549" s="214" t="s">
        <v>81</v>
      </c>
      <c r="AY549" s="20" t="s">
        <v>128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20" t="s">
        <v>79</v>
      </c>
      <c r="BK549" s="215">
        <f>ROUND(I549*H549,2)</f>
        <v>0</v>
      </c>
      <c r="BL549" s="20" t="s">
        <v>191</v>
      </c>
      <c r="BM549" s="214" t="s">
        <v>759</v>
      </c>
    </row>
    <row r="550" s="2" customFormat="1">
      <c r="A550" s="41"/>
      <c r="B550" s="42"/>
      <c r="C550" s="43"/>
      <c r="D550" s="216" t="s">
        <v>137</v>
      </c>
      <c r="E550" s="43"/>
      <c r="F550" s="217" t="s">
        <v>760</v>
      </c>
      <c r="G550" s="43"/>
      <c r="H550" s="43"/>
      <c r="I550" s="218"/>
      <c r="J550" s="43"/>
      <c r="K550" s="43"/>
      <c r="L550" s="47"/>
      <c r="M550" s="219"/>
      <c r="N550" s="220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137</v>
      </c>
      <c r="AU550" s="20" t="s">
        <v>81</v>
      </c>
    </row>
    <row r="551" s="2" customFormat="1">
      <c r="A551" s="41"/>
      <c r="B551" s="42"/>
      <c r="C551" s="43"/>
      <c r="D551" s="221" t="s">
        <v>139</v>
      </c>
      <c r="E551" s="43"/>
      <c r="F551" s="222" t="s">
        <v>761</v>
      </c>
      <c r="G551" s="43"/>
      <c r="H551" s="43"/>
      <c r="I551" s="218"/>
      <c r="J551" s="43"/>
      <c r="K551" s="43"/>
      <c r="L551" s="47"/>
      <c r="M551" s="219"/>
      <c r="N551" s="220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139</v>
      </c>
      <c r="AU551" s="20" t="s">
        <v>81</v>
      </c>
    </row>
    <row r="552" s="13" customFormat="1">
      <c r="A552" s="13"/>
      <c r="B552" s="223"/>
      <c r="C552" s="224"/>
      <c r="D552" s="216" t="s">
        <v>141</v>
      </c>
      <c r="E552" s="225" t="s">
        <v>19</v>
      </c>
      <c r="F552" s="226" t="s">
        <v>680</v>
      </c>
      <c r="G552" s="224"/>
      <c r="H552" s="227">
        <v>4</v>
      </c>
      <c r="I552" s="228"/>
      <c r="J552" s="224"/>
      <c r="K552" s="224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141</v>
      </c>
      <c r="AU552" s="233" t="s">
        <v>81</v>
      </c>
      <c r="AV552" s="13" t="s">
        <v>81</v>
      </c>
      <c r="AW552" s="13" t="s">
        <v>33</v>
      </c>
      <c r="AX552" s="13" t="s">
        <v>71</v>
      </c>
      <c r="AY552" s="233" t="s">
        <v>128</v>
      </c>
    </row>
    <row r="553" s="13" customFormat="1">
      <c r="A553" s="13"/>
      <c r="B553" s="223"/>
      <c r="C553" s="224"/>
      <c r="D553" s="216" t="s">
        <v>141</v>
      </c>
      <c r="E553" s="225" t="s">
        <v>19</v>
      </c>
      <c r="F553" s="226" t="s">
        <v>694</v>
      </c>
      <c r="G553" s="224"/>
      <c r="H553" s="227">
        <v>1</v>
      </c>
      <c r="I553" s="228"/>
      <c r="J553" s="224"/>
      <c r="K553" s="224"/>
      <c r="L553" s="229"/>
      <c r="M553" s="230"/>
      <c r="N553" s="231"/>
      <c r="O553" s="231"/>
      <c r="P553" s="231"/>
      <c r="Q553" s="231"/>
      <c r="R553" s="231"/>
      <c r="S553" s="231"/>
      <c r="T553" s="23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3" t="s">
        <v>141</v>
      </c>
      <c r="AU553" s="233" t="s">
        <v>81</v>
      </c>
      <c r="AV553" s="13" t="s">
        <v>81</v>
      </c>
      <c r="AW553" s="13" t="s">
        <v>33</v>
      </c>
      <c r="AX553" s="13" t="s">
        <v>71</v>
      </c>
      <c r="AY553" s="233" t="s">
        <v>128</v>
      </c>
    </row>
    <row r="554" s="13" customFormat="1">
      <c r="A554" s="13"/>
      <c r="B554" s="223"/>
      <c r="C554" s="224"/>
      <c r="D554" s="216" t="s">
        <v>141</v>
      </c>
      <c r="E554" s="225" t="s">
        <v>19</v>
      </c>
      <c r="F554" s="226" t="s">
        <v>681</v>
      </c>
      <c r="G554" s="224"/>
      <c r="H554" s="227">
        <v>3</v>
      </c>
      <c r="I554" s="228"/>
      <c r="J554" s="224"/>
      <c r="K554" s="224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141</v>
      </c>
      <c r="AU554" s="233" t="s">
        <v>81</v>
      </c>
      <c r="AV554" s="13" t="s">
        <v>81</v>
      </c>
      <c r="AW554" s="13" t="s">
        <v>33</v>
      </c>
      <c r="AX554" s="13" t="s">
        <v>71</v>
      </c>
      <c r="AY554" s="233" t="s">
        <v>128</v>
      </c>
    </row>
    <row r="555" s="13" customFormat="1">
      <c r="A555" s="13"/>
      <c r="B555" s="223"/>
      <c r="C555" s="224"/>
      <c r="D555" s="216" t="s">
        <v>141</v>
      </c>
      <c r="E555" s="225" t="s">
        <v>19</v>
      </c>
      <c r="F555" s="226" t="s">
        <v>731</v>
      </c>
      <c r="G555" s="224"/>
      <c r="H555" s="227">
        <v>2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3" t="s">
        <v>141</v>
      </c>
      <c r="AU555" s="233" t="s">
        <v>81</v>
      </c>
      <c r="AV555" s="13" t="s">
        <v>81</v>
      </c>
      <c r="AW555" s="13" t="s">
        <v>33</v>
      </c>
      <c r="AX555" s="13" t="s">
        <v>71</v>
      </c>
      <c r="AY555" s="233" t="s">
        <v>128</v>
      </c>
    </row>
    <row r="556" s="13" customFormat="1">
      <c r="A556" s="13"/>
      <c r="B556" s="223"/>
      <c r="C556" s="224"/>
      <c r="D556" s="216" t="s">
        <v>141</v>
      </c>
      <c r="E556" s="225" t="s">
        <v>19</v>
      </c>
      <c r="F556" s="226" t="s">
        <v>695</v>
      </c>
      <c r="G556" s="224"/>
      <c r="H556" s="227">
        <v>1</v>
      </c>
      <c r="I556" s="228"/>
      <c r="J556" s="224"/>
      <c r="K556" s="224"/>
      <c r="L556" s="229"/>
      <c r="M556" s="230"/>
      <c r="N556" s="231"/>
      <c r="O556" s="231"/>
      <c r="P556" s="231"/>
      <c r="Q556" s="231"/>
      <c r="R556" s="231"/>
      <c r="S556" s="231"/>
      <c r="T556" s="23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3" t="s">
        <v>141</v>
      </c>
      <c r="AU556" s="233" t="s">
        <v>81</v>
      </c>
      <c r="AV556" s="13" t="s">
        <v>81</v>
      </c>
      <c r="AW556" s="13" t="s">
        <v>33</v>
      </c>
      <c r="AX556" s="13" t="s">
        <v>71</v>
      </c>
      <c r="AY556" s="233" t="s">
        <v>128</v>
      </c>
    </row>
    <row r="557" s="14" customFormat="1">
      <c r="A557" s="14"/>
      <c r="B557" s="234"/>
      <c r="C557" s="235"/>
      <c r="D557" s="216" t="s">
        <v>141</v>
      </c>
      <c r="E557" s="236" t="s">
        <v>19</v>
      </c>
      <c r="F557" s="237" t="s">
        <v>143</v>
      </c>
      <c r="G557" s="235"/>
      <c r="H557" s="238">
        <v>11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141</v>
      </c>
      <c r="AU557" s="244" t="s">
        <v>81</v>
      </c>
      <c r="AV557" s="14" t="s">
        <v>136</v>
      </c>
      <c r="AW557" s="14" t="s">
        <v>33</v>
      </c>
      <c r="AX557" s="14" t="s">
        <v>79</v>
      </c>
      <c r="AY557" s="244" t="s">
        <v>128</v>
      </c>
    </row>
    <row r="558" s="2" customFormat="1" ht="16.5" customHeight="1">
      <c r="A558" s="41"/>
      <c r="B558" s="42"/>
      <c r="C558" s="245" t="s">
        <v>470</v>
      </c>
      <c r="D558" s="245" t="s">
        <v>144</v>
      </c>
      <c r="E558" s="246" t="s">
        <v>762</v>
      </c>
      <c r="F558" s="247" t="s">
        <v>763</v>
      </c>
      <c r="G558" s="248" t="s">
        <v>390</v>
      </c>
      <c r="H558" s="249">
        <v>11</v>
      </c>
      <c r="I558" s="250"/>
      <c r="J558" s="251">
        <f>ROUND(I558*H558,2)</f>
        <v>0</v>
      </c>
      <c r="K558" s="247" t="s">
        <v>135</v>
      </c>
      <c r="L558" s="252"/>
      <c r="M558" s="253" t="s">
        <v>19</v>
      </c>
      <c r="N558" s="254" t="s">
        <v>42</v>
      </c>
      <c r="O558" s="87"/>
      <c r="P558" s="212">
        <f>O558*H558</f>
        <v>0</v>
      </c>
      <c r="Q558" s="212">
        <v>0.0022000000000000001</v>
      </c>
      <c r="R558" s="212">
        <f>Q558*H558</f>
        <v>0.024200000000000003</v>
      </c>
      <c r="S558" s="212">
        <v>0</v>
      </c>
      <c r="T558" s="213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4" t="s">
        <v>247</v>
      </c>
      <c r="AT558" s="214" t="s">
        <v>144</v>
      </c>
      <c r="AU558" s="214" t="s">
        <v>81</v>
      </c>
      <c r="AY558" s="20" t="s">
        <v>128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0" t="s">
        <v>79</v>
      </c>
      <c r="BK558" s="215">
        <f>ROUND(I558*H558,2)</f>
        <v>0</v>
      </c>
      <c r="BL558" s="20" t="s">
        <v>191</v>
      </c>
      <c r="BM558" s="214" t="s">
        <v>764</v>
      </c>
    </row>
    <row r="559" s="2" customFormat="1">
      <c r="A559" s="41"/>
      <c r="B559" s="42"/>
      <c r="C559" s="43"/>
      <c r="D559" s="216" t="s">
        <v>137</v>
      </c>
      <c r="E559" s="43"/>
      <c r="F559" s="217" t="s">
        <v>763</v>
      </c>
      <c r="G559" s="43"/>
      <c r="H559" s="43"/>
      <c r="I559" s="218"/>
      <c r="J559" s="43"/>
      <c r="K559" s="43"/>
      <c r="L559" s="47"/>
      <c r="M559" s="219"/>
      <c r="N559" s="220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137</v>
      </c>
      <c r="AU559" s="20" t="s">
        <v>81</v>
      </c>
    </row>
    <row r="560" s="13" customFormat="1">
      <c r="A560" s="13"/>
      <c r="B560" s="223"/>
      <c r="C560" s="224"/>
      <c r="D560" s="216" t="s">
        <v>141</v>
      </c>
      <c r="E560" s="225" t="s">
        <v>19</v>
      </c>
      <c r="F560" s="226" t="s">
        <v>680</v>
      </c>
      <c r="G560" s="224"/>
      <c r="H560" s="227">
        <v>4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3" t="s">
        <v>141</v>
      </c>
      <c r="AU560" s="233" t="s">
        <v>81</v>
      </c>
      <c r="AV560" s="13" t="s">
        <v>81</v>
      </c>
      <c r="AW560" s="13" t="s">
        <v>33</v>
      </c>
      <c r="AX560" s="13" t="s">
        <v>71</v>
      </c>
      <c r="AY560" s="233" t="s">
        <v>128</v>
      </c>
    </row>
    <row r="561" s="13" customFormat="1">
      <c r="A561" s="13"/>
      <c r="B561" s="223"/>
      <c r="C561" s="224"/>
      <c r="D561" s="216" t="s">
        <v>141</v>
      </c>
      <c r="E561" s="225" t="s">
        <v>19</v>
      </c>
      <c r="F561" s="226" t="s">
        <v>694</v>
      </c>
      <c r="G561" s="224"/>
      <c r="H561" s="227">
        <v>1</v>
      </c>
      <c r="I561" s="228"/>
      <c r="J561" s="224"/>
      <c r="K561" s="224"/>
      <c r="L561" s="229"/>
      <c r="M561" s="230"/>
      <c r="N561" s="231"/>
      <c r="O561" s="231"/>
      <c r="P561" s="231"/>
      <c r="Q561" s="231"/>
      <c r="R561" s="231"/>
      <c r="S561" s="231"/>
      <c r="T561" s="23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3" t="s">
        <v>141</v>
      </c>
      <c r="AU561" s="233" t="s">
        <v>81</v>
      </c>
      <c r="AV561" s="13" t="s">
        <v>81</v>
      </c>
      <c r="AW561" s="13" t="s">
        <v>33</v>
      </c>
      <c r="AX561" s="13" t="s">
        <v>71</v>
      </c>
      <c r="AY561" s="233" t="s">
        <v>128</v>
      </c>
    </row>
    <row r="562" s="13" customFormat="1">
      <c r="A562" s="13"/>
      <c r="B562" s="223"/>
      <c r="C562" s="224"/>
      <c r="D562" s="216" t="s">
        <v>141</v>
      </c>
      <c r="E562" s="225" t="s">
        <v>19</v>
      </c>
      <c r="F562" s="226" t="s">
        <v>681</v>
      </c>
      <c r="G562" s="224"/>
      <c r="H562" s="227">
        <v>3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3" t="s">
        <v>141</v>
      </c>
      <c r="AU562" s="233" t="s">
        <v>81</v>
      </c>
      <c r="AV562" s="13" t="s">
        <v>81</v>
      </c>
      <c r="AW562" s="13" t="s">
        <v>33</v>
      </c>
      <c r="AX562" s="13" t="s">
        <v>71</v>
      </c>
      <c r="AY562" s="233" t="s">
        <v>128</v>
      </c>
    </row>
    <row r="563" s="13" customFormat="1">
      <c r="A563" s="13"/>
      <c r="B563" s="223"/>
      <c r="C563" s="224"/>
      <c r="D563" s="216" t="s">
        <v>141</v>
      </c>
      <c r="E563" s="225" t="s">
        <v>19</v>
      </c>
      <c r="F563" s="226" t="s">
        <v>731</v>
      </c>
      <c r="G563" s="224"/>
      <c r="H563" s="227">
        <v>2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141</v>
      </c>
      <c r="AU563" s="233" t="s">
        <v>81</v>
      </c>
      <c r="AV563" s="13" t="s">
        <v>81</v>
      </c>
      <c r="AW563" s="13" t="s">
        <v>33</v>
      </c>
      <c r="AX563" s="13" t="s">
        <v>71</v>
      </c>
      <c r="AY563" s="233" t="s">
        <v>128</v>
      </c>
    </row>
    <row r="564" s="13" customFormat="1">
      <c r="A564" s="13"/>
      <c r="B564" s="223"/>
      <c r="C564" s="224"/>
      <c r="D564" s="216" t="s">
        <v>141</v>
      </c>
      <c r="E564" s="225" t="s">
        <v>19</v>
      </c>
      <c r="F564" s="226" t="s">
        <v>695</v>
      </c>
      <c r="G564" s="224"/>
      <c r="H564" s="227">
        <v>1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141</v>
      </c>
      <c r="AU564" s="233" t="s">
        <v>81</v>
      </c>
      <c r="AV564" s="13" t="s">
        <v>81</v>
      </c>
      <c r="AW564" s="13" t="s">
        <v>33</v>
      </c>
      <c r="AX564" s="13" t="s">
        <v>71</v>
      </c>
      <c r="AY564" s="233" t="s">
        <v>128</v>
      </c>
    </row>
    <row r="565" s="14" customFormat="1">
      <c r="A565" s="14"/>
      <c r="B565" s="234"/>
      <c r="C565" s="235"/>
      <c r="D565" s="216" t="s">
        <v>141</v>
      </c>
      <c r="E565" s="236" t="s">
        <v>19</v>
      </c>
      <c r="F565" s="237" t="s">
        <v>143</v>
      </c>
      <c r="G565" s="235"/>
      <c r="H565" s="238">
        <v>11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141</v>
      </c>
      <c r="AU565" s="244" t="s">
        <v>81</v>
      </c>
      <c r="AV565" s="14" t="s">
        <v>136</v>
      </c>
      <c r="AW565" s="14" t="s">
        <v>33</v>
      </c>
      <c r="AX565" s="14" t="s">
        <v>79</v>
      </c>
      <c r="AY565" s="244" t="s">
        <v>128</v>
      </c>
    </row>
    <row r="566" s="2" customFormat="1" ht="24.15" customHeight="1">
      <c r="A566" s="41"/>
      <c r="B566" s="42"/>
      <c r="C566" s="203" t="s">
        <v>765</v>
      </c>
      <c r="D566" s="203" t="s">
        <v>131</v>
      </c>
      <c r="E566" s="204" t="s">
        <v>766</v>
      </c>
      <c r="F566" s="205" t="s">
        <v>767</v>
      </c>
      <c r="G566" s="206" t="s">
        <v>390</v>
      </c>
      <c r="H566" s="207">
        <v>4</v>
      </c>
      <c r="I566" s="208"/>
      <c r="J566" s="209">
        <f>ROUND(I566*H566,2)</f>
        <v>0</v>
      </c>
      <c r="K566" s="205" t="s">
        <v>135</v>
      </c>
      <c r="L566" s="47"/>
      <c r="M566" s="210" t="s">
        <v>19</v>
      </c>
      <c r="N566" s="211" t="s">
        <v>42</v>
      </c>
      <c r="O566" s="87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4" t="s">
        <v>191</v>
      </c>
      <c r="AT566" s="214" t="s">
        <v>131</v>
      </c>
      <c r="AU566" s="214" t="s">
        <v>81</v>
      </c>
      <c r="AY566" s="20" t="s">
        <v>128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0" t="s">
        <v>79</v>
      </c>
      <c r="BK566" s="215">
        <f>ROUND(I566*H566,2)</f>
        <v>0</v>
      </c>
      <c r="BL566" s="20" t="s">
        <v>191</v>
      </c>
      <c r="BM566" s="214" t="s">
        <v>768</v>
      </c>
    </row>
    <row r="567" s="2" customFormat="1">
      <c r="A567" s="41"/>
      <c r="B567" s="42"/>
      <c r="C567" s="43"/>
      <c r="D567" s="216" t="s">
        <v>137</v>
      </c>
      <c r="E567" s="43"/>
      <c r="F567" s="217" t="s">
        <v>769</v>
      </c>
      <c r="G567" s="43"/>
      <c r="H567" s="43"/>
      <c r="I567" s="218"/>
      <c r="J567" s="43"/>
      <c r="K567" s="43"/>
      <c r="L567" s="47"/>
      <c r="M567" s="219"/>
      <c r="N567" s="220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137</v>
      </c>
      <c r="AU567" s="20" t="s">
        <v>81</v>
      </c>
    </row>
    <row r="568" s="2" customFormat="1">
      <c r="A568" s="41"/>
      <c r="B568" s="42"/>
      <c r="C568" s="43"/>
      <c r="D568" s="221" t="s">
        <v>139</v>
      </c>
      <c r="E568" s="43"/>
      <c r="F568" s="222" t="s">
        <v>770</v>
      </c>
      <c r="G568" s="43"/>
      <c r="H568" s="43"/>
      <c r="I568" s="218"/>
      <c r="J568" s="43"/>
      <c r="K568" s="43"/>
      <c r="L568" s="47"/>
      <c r="M568" s="219"/>
      <c r="N568" s="220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139</v>
      </c>
      <c r="AU568" s="20" t="s">
        <v>81</v>
      </c>
    </row>
    <row r="569" s="13" customFormat="1">
      <c r="A569" s="13"/>
      <c r="B569" s="223"/>
      <c r="C569" s="224"/>
      <c r="D569" s="216" t="s">
        <v>141</v>
      </c>
      <c r="E569" s="225" t="s">
        <v>19</v>
      </c>
      <c r="F569" s="226" t="s">
        <v>694</v>
      </c>
      <c r="G569" s="224"/>
      <c r="H569" s="227">
        <v>1</v>
      </c>
      <c r="I569" s="228"/>
      <c r="J569" s="224"/>
      <c r="K569" s="224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141</v>
      </c>
      <c r="AU569" s="233" t="s">
        <v>81</v>
      </c>
      <c r="AV569" s="13" t="s">
        <v>81</v>
      </c>
      <c r="AW569" s="13" t="s">
        <v>33</v>
      </c>
      <c r="AX569" s="13" t="s">
        <v>71</v>
      </c>
      <c r="AY569" s="233" t="s">
        <v>128</v>
      </c>
    </row>
    <row r="570" s="13" customFormat="1">
      <c r="A570" s="13"/>
      <c r="B570" s="223"/>
      <c r="C570" s="224"/>
      <c r="D570" s="216" t="s">
        <v>141</v>
      </c>
      <c r="E570" s="225" t="s">
        <v>19</v>
      </c>
      <c r="F570" s="226" t="s">
        <v>681</v>
      </c>
      <c r="G570" s="224"/>
      <c r="H570" s="227">
        <v>3</v>
      </c>
      <c r="I570" s="228"/>
      <c r="J570" s="224"/>
      <c r="K570" s="224"/>
      <c r="L570" s="229"/>
      <c r="M570" s="230"/>
      <c r="N570" s="231"/>
      <c r="O570" s="231"/>
      <c r="P570" s="231"/>
      <c r="Q570" s="231"/>
      <c r="R570" s="231"/>
      <c r="S570" s="231"/>
      <c r="T570" s="23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3" t="s">
        <v>141</v>
      </c>
      <c r="AU570" s="233" t="s">
        <v>81</v>
      </c>
      <c r="AV570" s="13" t="s">
        <v>81</v>
      </c>
      <c r="AW570" s="13" t="s">
        <v>33</v>
      </c>
      <c r="AX570" s="13" t="s">
        <v>71</v>
      </c>
      <c r="AY570" s="233" t="s">
        <v>128</v>
      </c>
    </row>
    <row r="571" s="14" customFormat="1">
      <c r="A571" s="14"/>
      <c r="B571" s="234"/>
      <c r="C571" s="235"/>
      <c r="D571" s="216" t="s">
        <v>141</v>
      </c>
      <c r="E571" s="236" t="s">
        <v>19</v>
      </c>
      <c r="F571" s="237" t="s">
        <v>143</v>
      </c>
      <c r="G571" s="235"/>
      <c r="H571" s="238">
        <v>4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4" t="s">
        <v>141</v>
      </c>
      <c r="AU571" s="244" t="s">
        <v>81</v>
      </c>
      <c r="AV571" s="14" t="s">
        <v>136</v>
      </c>
      <c r="AW571" s="14" t="s">
        <v>33</v>
      </c>
      <c r="AX571" s="14" t="s">
        <v>79</v>
      </c>
      <c r="AY571" s="244" t="s">
        <v>128</v>
      </c>
    </row>
    <row r="572" s="2" customFormat="1" ht="16.5" customHeight="1">
      <c r="A572" s="41"/>
      <c r="B572" s="42"/>
      <c r="C572" s="245" t="s">
        <v>481</v>
      </c>
      <c r="D572" s="245" t="s">
        <v>144</v>
      </c>
      <c r="E572" s="246" t="s">
        <v>771</v>
      </c>
      <c r="F572" s="247" t="s">
        <v>772</v>
      </c>
      <c r="G572" s="248" t="s">
        <v>390</v>
      </c>
      <c r="H572" s="249">
        <v>4</v>
      </c>
      <c r="I572" s="250"/>
      <c r="J572" s="251">
        <f>ROUND(I572*H572,2)</f>
        <v>0</v>
      </c>
      <c r="K572" s="247" t="s">
        <v>135</v>
      </c>
      <c r="L572" s="252"/>
      <c r="M572" s="253" t="s">
        <v>19</v>
      </c>
      <c r="N572" s="254" t="s">
        <v>42</v>
      </c>
      <c r="O572" s="87"/>
      <c r="P572" s="212">
        <f>O572*H572</f>
        <v>0</v>
      </c>
      <c r="Q572" s="212">
        <v>0.0022000000000000001</v>
      </c>
      <c r="R572" s="212">
        <f>Q572*H572</f>
        <v>0.0088000000000000005</v>
      </c>
      <c r="S572" s="212">
        <v>0</v>
      </c>
      <c r="T572" s="213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4" t="s">
        <v>247</v>
      </c>
      <c r="AT572" s="214" t="s">
        <v>144</v>
      </c>
      <c r="AU572" s="214" t="s">
        <v>81</v>
      </c>
      <c r="AY572" s="20" t="s">
        <v>128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0" t="s">
        <v>79</v>
      </c>
      <c r="BK572" s="215">
        <f>ROUND(I572*H572,2)</f>
        <v>0</v>
      </c>
      <c r="BL572" s="20" t="s">
        <v>191</v>
      </c>
      <c r="BM572" s="214" t="s">
        <v>773</v>
      </c>
    </row>
    <row r="573" s="2" customFormat="1">
      <c r="A573" s="41"/>
      <c r="B573" s="42"/>
      <c r="C573" s="43"/>
      <c r="D573" s="216" t="s">
        <v>137</v>
      </c>
      <c r="E573" s="43"/>
      <c r="F573" s="217" t="s">
        <v>772</v>
      </c>
      <c r="G573" s="43"/>
      <c r="H573" s="43"/>
      <c r="I573" s="218"/>
      <c r="J573" s="43"/>
      <c r="K573" s="43"/>
      <c r="L573" s="47"/>
      <c r="M573" s="219"/>
      <c r="N573" s="220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137</v>
      </c>
      <c r="AU573" s="20" t="s">
        <v>81</v>
      </c>
    </row>
    <row r="574" s="13" customFormat="1">
      <c r="A574" s="13"/>
      <c r="B574" s="223"/>
      <c r="C574" s="224"/>
      <c r="D574" s="216" t="s">
        <v>141</v>
      </c>
      <c r="E574" s="225" t="s">
        <v>19</v>
      </c>
      <c r="F574" s="226" t="s">
        <v>694</v>
      </c>
      <c r="G574" s="224"/>
      <c r="H574" s="227">
        <v>1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3" t="s">
        <v>141</v>
      </c>
      <c r="AU574" s="233" t="s">
        <v>81</v>
      </c>
      <c r="AV574" s="13" t="s">
        <v>81</v>
      </c>
      <c r="AW574" s="13" t="s">
        <v>33</v>
      </c>
      <c r="AX574" s="13" t="s">
        <v>71</v>
      </c>
      <c r="AY574" s="233" t="s">
        <v>128</v>
      </c>
    </row>
    <row r="575" s="13" customFormat="1">
      <c r="A575" s="13"/>
      <c r="B575" s="223"/>
      <c r="C575" s="224"/>
      <c r="D575" s="216" t="s">
        <v>141</v>
      </c>
      <c r="E575" s="225" t="s">
        <v>19</v>
      </c>
      <c r="F575" s="226" t="s">
        <v>681</v>
      </c>
      <c r="G575" s="224"/>
      <c r="H575" s="227">
        <v>3</v>
      </c>
      <c r="I575" s="228"/>
      <c r="J575" s="224"/>
      <c r="K575" s="224"/>
      <c r="L575" s="229"/>
      <c r="M575" s="230"/>
      <c r="N575" s="231"/>
      <c r="O575" s="231"/>
      <c r="P575" s="231"/>
      <c r="Q575" s="231"/>
      <c r="R575" s="231"/>
      <c r="S575" s="231"/>
      <c r="T575" s="23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3" t="s">
        <v>141</v>
      </c>
      <c r="AU575" s="233" t="s">
        <v>81</v>
      </c>
      <c r="AV575" s="13" t="s">
        <v>81</v>
      </c>
      <c r="AW575" s="13" t="s">
        <v>33</v>
      </c>
      <c r="AX575" s="13" t="s">
        <v>71</v>
      </c>
      <c r="AY575" s="233" t="s">
        <v>128</v>
      </c>
    </row>
    <row r="576" s="14" customFormat="1">
      <c r="A576" s="14"/>
      <c r="B576" s="234"/>
      <c r="C576" s="235"/>
      <c r="D576" s="216" t="s">
        <v>141</v>
      </c>
      <c r="E576" s="236" t="s">
        <v>19</v>
      </c>
      <c r="F576" s="237" t="s">
        <v>143</v>
      </c>
      <c r="G576" s="235"/>
      <c r="H576" s="238">
        <v>4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4" t="s">
        <v>141</v>
      </c>
      <c r="AU576" s="244" t="s">
        <v>81</v>
      </c>
      <c r="AV576" s="14" t="s">
        <v>136</v>
      </c>
      <c r="AW576" s="14" t="s">
        <v>33</v>
      </c>
      <c r="AX576" s="14" t="s">
        <v>79</v>
      </c>
      <c r="AY576" s="244" t="s">
        <v>128</v>
      </c>
    </row>
    <row r="577" s="2" customFormat="1" ht="24.15" customHeight="1">
      <c r="A577" s="41"/>
      <c r="B577" s="42"/>
      <c r="C577" s="203" t="s">
        <v>774</v>
      </c>
      <c r="D577" s="203" t="s">
        <v>131</v>
      </c>
      <c r="E577" s="204" t="s">
        <v>775</v>
      </c>
      <c r="F577" s="205" t="s">
        <v>776</v>
      </c>
      <c r="G577" s="206" t="s">
        <v>390</v>
      </c>
      <c r="H577" s="207">
        <v>9</v>
      </c>
      <c r="I577" s="208"/>
      <c r="J577" s="209">
        <f>ROUND(I577*H577,2)</f>
        <v>0</v>
      </c>
      <c r="K577" s="205" t="s">
        <v>135</v>
      </c>
      <c r="L577" s="47"/>
      <c r="M577" s="210" t="s">
        <v>19</v>
      </c>
      <c r="N577" s="211" t="s">
        <v>42</v>
      </c>
      <c r="O577" s="87"/>
      <c r="P577" s="212">
        <f>O577*H577</f>
        <v>0</v>
      </c>
      <c r="Q577" s="212">
        <v>0.00046999999999999999</v>
      </c>
      <c r="R577" s="212">
        <f>Q577*H577</f>
        <v>0.0042300000000000003</v>
      </c>
      <c r="S577" s="212">
        <v>0</v>
      </c>
      <c r="T577" s="213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4" t="s">
        <v>191</v>
      </c>
      <c r="AT577" s="214" t="s">
        <v>131</v>
      </c>
      <c r="AU577" s="214" t="s">
        <v>81</v>
      </c>
      <c r="AY577" s="20" t="s">
        <v>128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20" t="s">
        <v>79</v>
      </c>
      <c r="BK577" s="215">
        <f>ROUND(I577*H577,2)</f>
        <v>0</v>
      </c>
      <c r="BL577" s="20" t="s">
        <v>191</v>
      </c>
      <c r="BM577" s="214" t="s">
        <v>777</v>
      </c>
    </row>
    <row r="578" s="2" customFormat="1">
      <c r="A578" s="41"/>
      <c r="B578" s="42"/>
      <c r="C578" s="43"/>
      <c r="D578" s="216" t="s">
        <v>137</v>
      </c>
      <c r="E578" s="43"/>
      <c r="F578" s="217" t="s">
        <v>778</v>
      </c>
      <c r="G578" s="43"/>
      <c r="H578" s="43"/>
      <c r="I578" s="218"/>
      <c r="J578" s="43"/>
      <c r="K578" s="43"/>
      <c r="L578" s="47"/>
      <c r="M578" s="219"/>
      <c r="N578" s="220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137</v>
      </c>
      <c r="AU578" s="20" t="s">
        <v>81</v>
      </c>
    </row>
    <row r="579" s="2" customFormat="1">
      <c r="A579" s="41"/>
      <c r="B579" s="42"/>
      <c r="C579" s="43"/>
      <c r="D579" s="221" t="s">
        <v>139</v>
      </c>
      <c r="E579" s="43"/>
      <c r="F579" s="222" t="s">
        <v>779</v>
      </c>
      <c r="G579" s="43"/>
      <c r="H579" s="43"/>
      <c r="I579" s="218"/>
      <c r="J579" s="43"/>
      <c r="K579" s="43"/>
      <c r="L579" s="47"/>
      <c r="M579" s="219"/>
      <c r="N579" s="220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139</v>
      </c>
      <c r="AU579" s="20" t="s">
        <v>81</v>
      </c>
    </row>
    <row r="580" s="13" customFormat="1">
      <c r="A580" s="13"/>
      <c r="B580" s="223"/>
      <c r="C580" s="224"/>
      <c r="D580" s="216" t="s">
        <v>141</v>
      </c>
      <c r="E580" s="225" t="s">
        <v>19</v>
      </c>
      <c r="F580" s="226" t="s">
        <v>780</v>
      </c>
      <c r="G580" s="224"/>
      <c r="H580" s="227">
        <v>9</v>
      </c>
      <c r="I580" s="228"/>
      <c r="J580" s="224"/>
      <c r="K580" s="224"/>
      <c r="L580" s="229"/>
      <c r="M580" s="230"/>
      <c r="N580" s="231"/>
      <c r="O580" s="231"/>
      <c r="P580" s="231"/>
      <c r="Q580" s="231"/>
      <c r="R580" s="231"/>
      <c r="S580" s="231"/>
      <c r="T580" s="23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3" t="s">
        <v>141</v>
      </c>
      <c r="AU580" s="233" t="s">
        <v>81</v>
      </c>
      <c r="AV580" s="13" t="s">
        <v>81</v>
      </c>
      <c r="AW580" s="13" t="s">
        <v>33</v>
      </c>
      <c r="AX580" s="13" t="s">
        <v>71</v>
      </c>
      <c r="AY580" s="233" t="s">
        <v>128</v>
      </c>
    </row>
    <row r="581" s="14" customFormat="1">
      <c r="A581" s="14"/>
      <c r="B581" s="234"/>
      <c r="C581" s="235"/>
      <c r="D581" s="216" t="s">
        <v>141</v>
      </c>
      <c r="E581" s="236" t="s">
        <v>19</v>
      </c>
      <c r="F581" s="237" t="s">
        <v>143</v>
      </c>
      <c r="G581" s="235"/>
      <c r="H581" s="238">
        <v>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4" t="s">
        <v>141</v>
      </c>
      <c r="AU581" s="244" t="s">
        <v>81</v>
      </c>
      <c r="AV581" s="14" t="s">
        <v>136</v>
      </c>
      <c r="AW581" s="14" t="s">
        <v>33</v>
      </c>
      <c r="AX581" s="14" t="s">
        <v>79</v>
      </c>
      <c r="AY581" s="244" t="s">
        <v>128</v>
      </c>
    </row>
    <row r="582" s="2" customFormat="1" ht="37.8" customHeight="1">
      <c r="A582" s="41"/>
      <c r="B582" s="42"/>
      <c r="C582" s="245" t="s">
        <v>487</v>
      </c>
      <c r="D582" s="245" t="s">
        <v>144</v>
      </c>
      <c r="E582" s="246" t="s">
        <v>781</v>
      </c>
      <c r="F582" s="247" t="s">
        <v>782</v>
      </c>
      <c r="G582" s="248" t="s">
        <v>390</v>
      </c>
      <c r="H582" s="249">
        <v>9</v>
      </c>
      <c r="I582" s="250"/>
      <c r="J582" s="251">
        <f>ROUND(I582*H582,2)</f>
        <v>0</v>
      </c>
      <c r="K582" s="247" t="s">
        <v>135</v>
      </c>
      <c r="L582" s="252"/>
      <c r="M582" s="253" t="s">
        <v>19</v>
      </c>
      <c r="N582" s="254" t="s">
        <v>42</v>
      </c>
      <c r="O582" s="87"/>
      <c r="P582" s="212">
        <f>O582*H582</f>
        <v>0</v>
      </c>
      <c r="Q582" s="212">
        <v>0.025999999999999999</v>
      </c>
      <c r="R582" s="212">
        <f>Q582*H582</f>
        <v>0.23399999999999999</v>
      </c>
      <c r="S582" s="212">
        <v>0</v>
      </c>
      <c r="T582" s="213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4" t="s">
        <v>247</v>
      </c>
      <c r="AT582" s="214" t="s">
        <v>144</v>
      </c>
      <c r="AU582" s="214" t="s">
        <v>81</v>
      </c>
      <c r="AY582" s="20" t="s">
        <v>128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0" t="s">
        <v>79</v>
      </c>
      <c r="BK582" s="215">
        <f>ROUND(I582*H582,2)</f>
        <v>0</v>
      </c>
      <c r="BL582" s="20" t="s">
        <v>191</v>
      </c>
      <c r="BM582" s="214" t="s">
        <v>783</v>
      </c>
    </row>
    <row r="583" s="2" customFormat="1">
      <c r="A583" s="41"/>
      <c r="B583" s="42"/>
      <c r="C583" s="43"/>
      <c r="D583" s="216" t="s">
        <v>137</v>
      </c>
      <c r="E583" s="43"/>
      <c r="F583" s="217" t="s">
        <v>782</v>
      </c>
      <c r="G583" s="43"/>
      <c r="H583" s="43"/>
      <c r="I583" s="218"/>
      <c r="J583" s="43"/>
      <c r="K583" s="43"/>
      <c r="L583" s="47"/>
      <c r="M583" s="219"/>
      <c r="N583" s="220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137</v>
      </c>
      <c r="AU583" s="20" t="s">
        <v>81</v>
      </c>
    </row>
    <row r="584" s="2" customFormat="1" ht="24.15" customHeight="1">
      <c r="A584" s="41"/>
      <c r="B584" s="42"/>
      <c r="C584" s="203" t="s">
        <v>784</v>
      </c>
      <c r="D584" s="203" t="s">
        <v>131</v>
      </c>
      <c r="E584" s="204" t="s">
        <v>785</v>
      </c>
      <c r="F584" s="205" t="s">
        <v>786</v>
      </c>
      <c r="G584" s="206" t="s">
        <v>390</v>
      </c>
      <c r="H584" s="207">
        <v>2</v>
      </c>
      <c r="I584" s="208"/>
      <c r="J584" s="209">
        <f>ROUND(I584*H584,2)</f>
        <v>0</v>
      </c>
      <c r="K584" s="205" t="s">
        <v>135</v>
      </c>
      <c r="L584" s="47"/>
      <c r="M584" s="210" t="s">
        <v>19</v>
      </c>
      <c r="N584" s="211" t="s">
        <v>42</v>
      </c>
      <c r="O584" s="87"/>
      <c r="P584" s="212">
        <f>O584*H584</f>
        <v>0</v>
      </c>
      <c r="Q584" s="212">
        <v>0.00046999999999999999</v>
      </c>
      <c r="R584" s="212">
        <f>Q584*H584</f>
        <v>0.00093999999999999997</v>
      </c>
      <c r="S584" s="212">
        <v>0</v>
      </c>
      <c r="T584" s="213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4" t="s">
        <v>191</v>
      </c>
      <c r="AT584" s="214" t="s">
        <v>131</v>
      </c>
      <c r="AU584" s="214" t="s">
        <v>81</v>
      </c>
      <c r="AY584" s="20" t="s">
        <v>128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0" t="s">
        <v>79</v>
      </c>
      <c r="BK584" s="215">
        <f>ROUND(I584*H584,2)</f>
        <v>0</v>
      </c>
      <c r="BL584" s="20" t="s">
        <v>191</v>
      </c>
      <c r="BM584" s="214" t="s">
        <v>787</v>
      </c>
    </row>
    <row r="585" s="2" customFormat="1">
      <c r="A585" s="41"/>
      <c r="B585" s="42"/>
      <c r="C585" s="43"/>
      <c r="D585" s="216" t="s">
        <v>137</v>
      </c>
      <c r="E585" s="43"/>
      <c r="F585" s="217" t="s">
        <v>788</v>
      </c>
      <c r="G585" s="43"/>
      <c r="H585" s="43"/>
      <c r="I585" s="218"/>
      <c r="J585" s="43"/>
      <c r="K585" s="43"/>
      <c r="L585" s="47"/>
      <c r="M585" s="219"/>
      <c r="N585" s="220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137</v>
      </c>
      <c r="AU585" s="20" t="s">
        <v>81</v>
      </c>
    </row>
    <row r="586" s="2" customFormat="1">
      <c r="A586" s="41"/>
      <c r="B586" s="42"/>
      <c r="C586" s="43"/>
      <c r="D586" s="221" t="s">
        <v>139</v>
      </c>
      <c r="E586" s="43"/>
      <c r="F586" s="222" t="s">
        <v>789</v>
      </c>
      <c r="G586" s="43"/>
      <c r="H586" s="43"/>
      <c r="I586" s="218"/>
      <c r="J586" s="43"/>
      <c r="K586" s="43"/>
      <c r="L586" s="47"/>
      <c r="M586" s="219"/>
      <c r="N586" s="220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139</v>
      </c>
      <c r="AU586" s="20" t="s">
        <v>81</v>
      </c>
    </row>
    <row r="587" s="13" customFormat="1">
      <c r="A587" s="13"/>
      <c r="B587" s="223"/>
      <c r="C587" s="224"/>
      <c r="D587" s="216" t="s">
        <v>141</v>
      </c>
      <c r="E587" s="225" t="s">
        <v>19</v>
      </c>
      <c r="F587" s="226" t="s">
        <v>790</v>
      </c>
      <c r="G587" s="224"/>
      <c r="H587" s="227">
        <v>2</v>
      </c>
      <c r="I587" s="228"/>
      <c r="J587" s="224"/>
      <c r="K587" s="224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141</v>
      </c>
      <c r="AU587" s="233" t="s">
        <v>81</v>
      </c>
      <c r="AV587" s="13" t="s">
        <v>81</v>
      </c>
      <c r="AW587" s="13" t="s">
        <v>33</v>
      </c>
      <c r="AX587" s="13" t="s">
        <v>71</v>
      </c>
      <c r="AY587" s="233" t="s">
        <v>128</v>
      </c>
    </row>
    <row r="588" s="14" customFormat="1">
      <c r="A588" s="14"/>
      <c r="B588" s="234"/>
      <c r="C588" s="235"/>
      <c r="D588" s="216" t="s">
        <v>141</v>
      </c>
      <c r="E588" s="236" t="s">
        <v>19</v>
      </c>
      <c r="F588" s="237" t="s">
        <v>143</v>
      </c>
      <c r="G588" s="235"/>
      <c r="H588" s="238">
        <v>2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4" t="s">
        <v>141</v>
      </c>
      <c r="AU588" s="244" t="s">
        <v>81</v>
      </c>
      <c r="AV588" s="14" t="s">
        <v>136</v>
      </c>
      <c r="AW588" s="14" t="s">
        <v>33</v>
      </c>
      <c r="AX588" s="14" t="s">
        <v>79</v>
      </c>
      <c r="AY588" s="244" t="s">
        <v>128</v>
      </c>
    </row>
    <row r="589" s="2" customFormat="1" ht="37.8" customHeight="1">
      <c r="A589" s="41"/>
      <c r="B589" s="42"/>
      <c r="C589" s="245" t="s">
        <v>494</v>
      </c>
      <c r="D589" s="245" t="s">
        <v>144</v>
      </c>
      <c r="E589" s="246" t="s">
        <v>791</v>
      </c>
      <c r="F589" s="247" t="s">
        <v>792</v>
      </c>
      <c r="G589" s="248" t="s">
        <v>390</v>
      </c>
      <c r="H589" s="249">
        <v>2</v>
      </c>
      <c r="I589" s="250"/>
      <c r="J589" s="251">
        <f>ROUND(I589*H589,2)</f>
        <v>0</v>
      </c>
      <c r="K589" s="247" t="s">
        <v>135</v>
      </c>
      <c r="L589" s="252"/>
      <c r="M589" s="253" t="s">
        <v>19</v>
      </c>
      <c r="N589" s="254" t="s">
        <v>42</v>
      </c>
      <c r="O589" s="87"/>
      <c r="P589" s="212">
        <f>O589*H589</f>
        <v>0</v>
      </c>
      <c r="Q589" s="212">
        <v>0.029999999999999999</v>
      </c>
      <c r="R589" s="212">
        <f>Q589*H589</f>
        <v>0.059999999999999998</v>
      </c>
      <c r="S589" s="212">
        <v>0</v>
      </c>
      <c r="T589" s="213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4" t="s">
        <v>247</v>
      </c>
      <c r="AT589" s="214" t="s">
        <v>144</v>
      </c>
      <c r="AU589" s="214" t="s">
        <v>81</v>
      </c>
      <c r="AY589" s="20" t="s">
        <v>128</v>
      </c>
      <c r="BE589" s="215">
        <f>IF(N589="základní",J589,0)</f>
        <v>0</v>
      </c>
      <c r="BF589" s="215">
        <f>IF(N589="snížená",J589,0)</f>
        <v>0</v>
      </c>
      <c r="BG589" s="215">
        <f>IF(N589="zákl. přenesená",J589,0)</f>
        <v>0</v>
      </c>
      <c r="BH589" s="215">
        <f>IF(N589="sníž. přenesená",J589,0)</f>
        <v>0</v>
      </c>
      <c r="BI589" s="215">
        <f>IF(N589="nulová",J589,0)</f>
        <v>0</v>
      </c>
      <c r="BJ589" s="20" t="s">
        <v>79</v>
      </c>
      <c r="BK589" s="215">
        <f>ROUND(I589*H589,2)</f>
        <v>0</v>
      </c>
      <c r="BL589" s="20" t="s">
        <v>191</v>
      </c>
      <c r="BM589" s="214" t="s">
        <v>793</v>
      </c>
    </row>
    <row r="590" s="2" customFormat="1">
      <c r="A590" s="41"/>
      <c r="B590" s="42"/>
      <c r="C590" s="43"/>
      <c r="D590" s="216" t="s">
        <v>137</v>
      </c>
      <c r="E590" s="43"/>
      <c r="F590" s="217" t="s">
        <v>792</v>
      </c>
      <c r="G590" s="43"/>
      <c r="H590" s="43"/>
      <c r="I590" s="218"/>
      <c r="J590" s="43"/>
      <c r="K590" s="43"/>
      <c r="L590" s="47"/>
      <c r="M590" s="219"/>
      <c r="N590" s="220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137</v>
      </c>
      <c r="AU590" s="20" t="s">
        <v>81</v>
      </c>
    </row>
    <row r="591" s="2" customFormat="1" ht="24.15" customHeight="1">
      <c r="A591" s="41"/>
      <c r="B591" s="42"/>
      <c r="C591" s="203" t="s">
        <v>794</v>
      </c>
      <c r="D591" s="203" t="s">
        <v>131</v>
      </c>
      <c r="E591" s="204" t="s">
        <v>795</v>
      </c>
      <c r="F591" s="205" t="s">
        <v>796</v>
      </c>
      <c r="G591" s="206" t="s">
        <v>206</v>
      </c>
      <c r="H591" s="207">
        <v>10.810000000000001</v>
      </c>
      <c r="I591" s="208"/>
      <c r="J591" s="209">
        <f>ROUND(I591*H591,2)</f>
        <v>0</v>
      </c>
      <c r="K591" s="205" t="s">
        <v>135</v>
      </c>
      <c r="L591" s="47"/>
      <c r="M591" s="210" t="s">
        <v>19</v>
      </c>
      <c r="N591" s="211" t="s">
        <v>42</v>
      </c>
      <c r="O591" s="87"/>
      <c r="P591" s="212">
        <f>O591*H591</f>
        <v>0</v>
      </c>
      <c r="Q591" s="212">
        <v>0</v>
      </c>
      <c r="R591" s="212">
        <f>Q591*H591</f>
        <v>0</v>
      </c>
      <c r="S591" s="212">
        <v>0.002</v>
      </c>
      <c r="T591" s="213">
        <f>S591*H591</f>
        <v>0.02162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4" t="s">
        <v>191</v>
      </c>
      <c r="AT591" s="214" t="s">
        <v>131</v>
      </c>
      <c r="AU591" s="214" t="s">
        <v>81</v>
      </c>
      <c r="AY591" s="20" t="s">
        <v>128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20" t="s">
        <v>79</v>
      </c>
      <c r="BK591" s="215">
        <f>ROUND(I591*H591,2)</f>
        <v>0</v>
      </c>
      <c r="BL591" s="20" t="s">
        <v>191</v>
      </c>
      <c r="BM591" s="214" t="s">
        <v>797</v>
      </c>
    </row>
    <row r="592" s="2" customFormat="1">
      <c r="A592" s="41"/>
      <c r="B592" s="42"/>
      <c r="C592" s="43"/>
      <c r="D592" s="216" t="s">
        <v>137</v>
      </c>
      <c r="E592" s="43"/>
      <c r="F592" s="217" t="s">
        <v>798</v>
      </c>
      <c r="G592" s="43"/>
      <c r="H592" s="43"/>
      <c r="I592" s="218"/>
      <c r="J592" s="43"/>
      <c r="K592" s="43"/>
      <c r="L592" s="47"/>
      <c r="M592" s="219"/>
      <c r="N592" s="220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137</v>
      </c>
      <c r="AU592" s="20" t="s">
        <v>81</v>
      </c>
    </row>
    <row r="593" s="2" customFormat="1">
      <c r="A593" s="41"/>
      <c r="B593" s="42"/>
      <c r="C593" s="43"/>
      <c r="D593" s="221" t="s">
        <v>139</v>
      </c>
      <c r="E593" s="43"/>
      <c r="F593" s="222" t="s">
        <v>799</v>
      </c>
      <c r="G593" s="43"/>
      <c r="H593" s="43"/>
      <c r="I593" s="218"/>
      <c r="J593" s="43"/>
      <c r="K593" s="43"/>
      <c r="L593" s="47"/>
      <c r="M593" s="219"/>
      <c r="N593" s="220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139</v>
      </c>
      <c r="AU593" s="20" t="s">
        <v>81</v>
      </c>
    </row>
    <row r="594" s="13" customFormat="1">
      <c r="A594" s="13"/>
      <c r="B594" s="223"/>
      <c r="C594" s="224"/>
      <c r="D594" s="216" t="s">
        <v>141</v>
      </c>
      <c r="E594" s="225" t="s">
        <v>19</v>
      </c>
      <c r="F594" s="226" t="s">
        <v>625</v>
      </c>
      <c r="G594" s="224"/>
      <c r="H594" s="227">
        <v>6.6600000000000001</v>
      </c>
      <c r="I594" s="228"/>
      <c r="J594" s="224"/>
      <c r="K594" s="224"/>
      <c r="L594" s="229"/>
      <c r="M594" s="230"/>
      <c r="N594" s="231"/>
      <c r="O594" s="231"/>
      <c r="P594" s="231"/>
      <c r="Q594" s="231"/>
      <c r="R594" s="231"/>
      <c r="S594" s="231"/>
      <c r="T594" s="23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3" t="s">
        <v>141</v>
      </c>
      <c r="AU594" s="233" t="s">
        <v>81</v>
      </c>
      <c r="AV594" s="13" t="s">
        <v>81</v>
      </c>
      <c r="AW594" s="13" t="s">
        <v>33</v>
      </c>
      <c r="AX594" s="13" t="s">
        <v>71</v>
      </c>
      <c r="AY594" s="233" t="s">
        <v>128</v>
      </c>
    </row>
    <row r="595" s="13" customFormat="1">
      <c r="A595" s="13"/>
      <c r="B595" s="223"/>
      <c r="C595" s="224"/>
      <c r="D595" s="216" t="s">
        <v>141</v>
      </c>
      <c r="E595" s="225" t="s">
        <v>19</v>
      </c>
      <c r="F595" s="226" t="s">
        <v>626</v>
      </c>
      <c r="G595" s="224"/>
      <c r="H595" s="227">
        <v>1.44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3" t="s">
        <v>141</v>
      </c>
      <c r="AU595" s="233" t="s">
        <v>81</v>
      </c>
      <c r="AV595" s="13" t="s">
        <v>81</v>
      </c>
      <c r="AW595" s="13" t="s">
        <v>33</v>
      </c>
      <c r="AX595" s="13" t="s">
        <v>71</v>
      </c>
      <c r="AY595" s="233" t="s">
        <v>128</v>
      </c>
    </row>
    <row r="596" s="13" customFormat="1">
      <c r="A596" s="13"/>
      <c r="B596" s="223"/>
      <c r="C596" s="224"/>
      <c r="D596" s="216" t="s">
        <v>141</v>
      </c>
      <c r="E596" s="225" t="s">
        <v>19</v>
      </c>
      <c r="F596" s="226" t="s">
        <v>627</v>
      </c>
      <c r="G596" s="224"/>
      <c r="H596" s="227">
        <v>1.53</v>
      </c>
      <c r="I596" s="228"/>
      <c r="J596" s="224"/>
      <c r="K596" s="224"/>
      <c r="L596" s="229"/>
      <c r="M596" s="230"/>
      <c r="N596" s="231"/>
      <c r="O596" s="231"/>
      <c r="P596" s="231"/>
      <c r="Q596" s="231"/>
      <c r="R596" s="231"/>
      <c r="S596" s="231"/>
      <c r="T596" s="23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3" t="s">
        <v>141</v>
      </c>
      <c r="AU596" s="233" t="s">
        <v>81</v>
      </c>
      <c r="AV596" s="13" t="s">
        <v>81</v>
      </c>
      <c r="AW596" s="13" t="s">
        <v>33</v>
      </c>
      <c r="AX596" s="13" t="s">
        <v>71</v>
      </c>
      <c r="AY596" s="233" t="s">
        <v>128</v>
      </c>
    </row>
    <row r="597" s="13" customFormat="1">
      <c r="A597" s="13"/>
      <c r="B597" s="223"/>
      <c r="C597" s="224"/>
      <c r="D597" s="216" t="s">
        <v>141</v>
      </c>
      <c r="E597" s="225" t="s">
        <v>19</v>
      </c>
      <c r="F597" s="226" t="s">
        <v>628</v>
      </c>
      <c r="G597" s="224"/>
      <c r="H597" s="227">
        <v>1.1799999999999999</v>
      </c>
      <c r="I597" s="228"/>
      <c r="J597" s="224"/>
      <c r="K597" s="224"/>
      <c r="L597" s="229"/>
      <c r="M597" s="230"/>
      <c r="N597" s="231"/>
      <c r="O597" s="231"/>
      <c r="P597" s="231"/>
      <c r="Q597" s="231"/>
      <c r="R597" s="231"/>
      <c r="S597" s="231"/>
      <c r="T597" s="23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3" t="s">
        <v>141</v>
      </c>
      <c r="AU597" s="233" t="s">
        <v>81</v>
      </c>
      <c r="AV597" s="13" t="s">
        <v>81</v>
      </c>
      <c r="AW597" s="13" t="s">
        <v>33</v>
      </c>
      <c r="AX597" s="13" t="s">
        <v>71</v>
      </c>
      <c r="AY597" s="233" t="s">
        <v>128</v>
      </c>
    </row>
    <row r="598" s="14" customFormat="1">
      <c r="A598" s="14"/>
      <c r="B598" s="234"/>
      <c r="C598" s="235"/>
      <c r="D598" s="216" t="s">
        <v>141</v>
      </c>
      <c r="E598" s="236" t="s">
        <v>19</v>
      </c>
      <c r="F598" s="237" t="s">
        <v>143</v>
      </c>
      <c r="G598" s="235"/>
      <c r="H598" s="238">
        <v>10.810000000000001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4" t="s">
        <v>141</v>
      </c>
      <c r="AU598" s="244" t="s">
        <v>81</v>
      </c>
      <c r="AV598" s="14" t="s">
        <v>136</v>
      </c>
      <c r="AW598" s="14" t="s">
        <v>33</v>
      </c>
      <c r="AX598" s="14" t="s">
        <v>79</v>
      </c>
      <c r="AY598" s="244" t="s">
        <v>128</v>
      </c>
    </row>
    <row r="599" s="2" customFormat="1" ht="24.15" customHeight="1">
      <c r="A599" s="41"/>
      <c r="B599" s="42"/>
      <c r="C599" s="203" t="s">
        <v>499</v>
      </c>
      <c r="D599" s="203" t="s">
        <v>131</v>
      </c>
      <c r="E599" s="204" t="s">
        <v>800</v>
      </c>
      <c r="F599" s="205" t="s">
        <v>801</v>
      </c>
      <c r="G599" s="206" t="s">
        <v>206</v>
      </c>
      <c r="H599" s="207">
        <v>9.6500000000000004</v>
      </c>
      <c r="I599" s="208"/>
      <c r="J599" s="209">
        <f>ROUND(I599*H599,2)</f>
        <v>0</v>
      </c>
      <c r="K599" s="205" t="s">
        <v>135</v>
      </c>
      <c r="L599" s="47"/>
      <c r="M599" s="210" t="s">
        <v>19</v>
      </c>
      <c r="N599" s="211" t="s">
        <v>42</v>
      </c>
      <c r="O599" s="87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4" t="s">
        <v>191</v>
      </c>
      <c r="AT599" s="214" t="s">
        <v>131</v>
      </c>
      <c r="AU599" s="214" t="s">
        <v>81</v>
      </c>
      <c r="AY599" s="20" t="s">
        <v>128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20" t="s">
        <v>79</v>
      </c>
      <c r="BK599" s="215">
        <f>ROUND(I599*H599,2)</f>
        <v>0</v>
      </c>
      <c r="BL599" s="20" t="s">
        <v>191</v>
      </c>
      <c r="BM599" s="214" t="s">
        <v>802</v>
      </c>
    </row>
    <row r="600" s="2" customFormat="1">
      <c r="A600" s="41"/>
      <c r="B600" s="42"/>
      <c r="C600" s="43"/>
      <c r="D600" s="216" t="s">
        <v>137</v>
      </c>
      <c r="E600" s="43"/>
      <c r="F600" s="217" t="s">
        <v>803</v>
      </c>
      <c r="G600" s="43"/>
      <c r="H600" s="43"/>
      <c r="I600" s="218"/>
      <c r="J600" s="43"/>
      <c r="K600" s="43"/>
      <c r="L600" s="47"/>
      <c r="M600" s="219"/>
      <c r="N600" s="220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137</v>
      </c>
      <c r="AU600" s="20" t="s">
        <v>81</v>
      </c>
    </row>
    <row r="601" s="2" customFormat="1">
      <c r="A601" s="41"/>
      <c r="B601" s="42"/>
      <c r="C601" s="43"/>
      <c r="D601" s="221" t="s">
        <v>139</v>
      </c>
      <c r="E601" s="43"/>
      <c r="F601" s="222" t="s">
        <v>804</v>
      </c>
      <c r="G601" s="43"/>
      <c r="H601" s="43"/>
      <c r="I601" s="218"/>
      <c r="J601" s="43"/>
      <c r="K601" s="43"/>
      <c r="L601" s="47"/>
      <c r="M601" s="219"/>
      <c r="N601" s="220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139</v>
      </c>
      <c r="AU601" s="20" t="s">
        <v>81</v>
      </c>
    </row>
    <row r="602" s="13" customFormat="1">
      <c r="A602" s="13"/>
      <c r="B602" s="223"/>
      <c r="C602" s="224"/>
      <c r="D602" s="216" t="s">
        <v>141</v>
      </c>
      <c r="E602" s="225" t="s">
        <v>19</v>
      </c>
      <c r="F602" s="226" t="s">
        <v>805</v>
      </c>
      <c r="G602" s="224"/>
      <c r="H602" s="227">
        <v>9.6500000000000004</v>
      </c>
      <c r="I602" s="228"/>
      <c r="J602" s="224"/>
      <c r="K602" s="224"/>
      <c r="L602" s="229"/>
      <c r="M602" s="230"/>
      <c r="N602" s="231"/>
      <c r="O602" s="231"/>
      <c r="P602" s="231"/>
      <c r="Q602" s="231"/>
      <c r="R602" s="231"/>
      <c r="S602" s="231"/>
      <c r="T602" s="23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3" t="s">
        <v>141</v>
      </c>
      <c r="AU602" s="233" t="s">
        <v>81</v>
      </c>
      <c r="AV602" s="13" t="s">
        <v>81</v>
      </c>
      <c r="AW602" s="13" t="s">
        <v>33</v>
      </c>
      <c r="AX602" s="13" t="s">
        <v>71</v>
      </c>
      <c r="AY602" s="233" t="s">
        <v>128</v>
      </c>
    </row>
    <row r="603" s="14" customFormat="1">
      <c r="A603" s="14"/>
      <c r="B603" s="234"/>
      <c r="C603" s="235"/>
      <c r="D603" s="216" t="s">
        <v>141</v>
      </c>
      <c r="E603" s="236" t="s">
        <v>19</v>
      </c>
      <c r="F603" s="237" t="s">
        <v>143</v>
      </c>
      <c r="G603" s="235"/>
      <c r="H603" s="238">
        <v>9.6500000000000004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141</v>
      </c>
      <c r="AU603" s="244" t="s">
        <v>81</v>
      </c>
      <c r="AV603" s="14" t="s">
        <v>136</v>
      </c>
      <c r="AW603" s="14" t="s">
        <v>33</v>
      </c>
      <c r="AX603" s="14" t="s">
        <v>79</v>
      </c>
      <c r="AY603" s="244" t="s">
        <v>128</v>
      </c>
    </row>
    <row r="604" s="2" customFormat="1" ht="24.15" customHeight="1">
      <c r="A604" s="41"/>
      <c r="B604" s="42"/>
      <c r="C604" s="245" t="s">
        <v>806</v>
      </c>
      <c r="D604" s="245" t="s">
        <v>144</v>
      </c>
      <c r="E604" s="246" t="s">
        <v>807</v>
      </c>
      <c r="F604" s="247" t="s">
        <v>808</v>
      </c>
      <c r="G604" s="248" t="s">
        <v>206</v>
      </c>
      <c r="H604" s="249">
        <v>9.6500000000000004</v>
      </c>
      <c r="I604" s="250"/>
      <c r="J604" s="251">
        <f>ROUND(I604*H604,2)</f>
        <v>0</v>
      </c>
      <c r="K604" s="247" t="s">
        <v>135</v>
      </c>
      <c r="L604" s="252"/>
      <c r="M604" s="253" t="s">
        <v>19</v>
      </c>
      <c r="N604" s="254" t="s">
        <v>42</v>
      </c>
      <c r="O604" s="87"/>
      <c r="P604" s="212">
        <f>O604*H604</f>
        <v>0</v>
      </c>
      <c r="Q604" s="212">
        <v>0.0030000000000000001</v>
      </c>
      <c r="R604" s="212">
        <f>Q604*H604</f>
        <v>0.02895</v>
      </c>
      <c r="S604" s="212">
        <v>0</v>
      </c>
      <c r="T604" s="213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4" t="s">
        <v>247</v>
      </c>
      <c r="AT604" s="214" t="s">
        <v>144</v>
      </c>
      <c r="AU604" s="214" t="s">
        <v>81</v>
      </c>
      <c r="AY604" s="20" t="s">
        <v>128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20" t="s">
        <v>79</v>
      </c>
      <c r="BK604" s="215">
        <f>ROUND(I604*H604,2)</f>
        <v>0</v>
      </c>
      <c r="BL604" s="20" t="s">
        <v>191</v>
      </c>
      <c r="BM604" s="214" t="s">
        <v>809</v>
      </c>
    </row>
    <row r="605" s="2" customFormat="1">
      <c r="A605" s="41"/>
      <c r="B605" s="42"/>
      <c r="C605" s="43"/>
      <c r="D605" s="216" t="s">
        <v>137</v>
      </c>
      <c r="E605" s="43"/>
      <c r="F605" s="217" t="s">
        <v>808</v>
      </c>
      <c r="G605" s="43"/>
      <c r="H605" s="43"/>
      <c r="I605" s="218"/>
      <c r="J605" s="43"/>
      <c r="K605" s="43"/>
      <c r="L605" s="47"/>
      <c r="M605" s="219"/>
      <c r="N605" s="220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137</v>
      </c>
      <c r="AU605" s="20" t="s">
        <v>81</v>
      </c>
    </row>
    <row r="606" s="13" customFormat="1">
      <c r="A606" s="13"/>
      <c r="B606" s="223"/>
      <c r="C606" s="224"/>
      <c r="D606" s="216" t="s">
        <v>141</v>
      </c>
      <c r="E606" s="225" t="s">
        <v>19</v>
      </c>
      <c r="F606" s="226" t="s">
        <v>805</v>
      </c>
      <c r="G606" s="224"/>
      <c r="H606" s="227">
        <v>9.6500000000000004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141</v>
      </c>
      <c r="AU606" s="233" t="s">
        <v>81</v>
      </c>
      <c r="AV606" s="13" t="s">
        <v>81</v>
      </c>
      <c r="AW606" s="13" t="s">
        <v>33</v>
      </c>
      <c r="AX606" s="13" t="s">
        <v>71</v>
      </c>
      <c r="AY606" s="233" t="s">
        <v>128</v>
      </c>
    </row>
    <row r="607" s="14" customFormat="1">
      <c r="A607" s="14"/>
      <c r="B607" s="234"/>
      <c r="C607" s="235"/>
      <c r="D607" s="216" t="s">
        <v>141</v>
      </c>
      <c r="E607" s="236" t="s">
        <v>19</v>
      </c>
      <c r="F607" s="237" t="s">
        <v>143</v>
      </c>
      <c r="G607" s="235"/>
      <c r="H607" s="238">
        <v>9.6500000000000004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141</v>
      </c>
      <c r="AU607" s="244" t="s">
        <v>81</v>
      </c>
      <c r="AV607" s="14" t="s">
        <v>136</v>
      </c>
      <c r="AW607" s="14" t="s">
        <v>33</v>
      </c>
      <c r="AX607" s="14" t="s">
        <v>79</v>
      </c>
      <c r="AY607" s="244" t="s">
        <v>128</v>
      </c>
    </row>
    <row r="608" s="2" customFormat="1" ht="24.15" customHeight="1">
      <c r="A608" s="41"/>
      <c r="B608" s="42"/>
      <c r="C608" s="245" t="s">
        <v>503</v>
      </c>
      <c r="D608" s="245" t="s">
        <v>144</v>
      </c>
      <c r="E608" s="246" t="s">
        <v>810</v>
      </c>
      <c r="F608" s="247" t="s">
        <v>811</v>
      </c>
      <c r="G608" s="248" t="s">
        <v>390</v>
      </c>
      <c r="H608" s="249">
        <v>12</v>
      </c>
      <c r="I608" s="250"/>
      <c r="J608" s="251">
        <f>ROUND(I608*H608,2)</f>
        <v>0</v>
      </c>
      <c r="K608" s="247" t="s">
        <v>135</v>
      </c>
      <c r="L608" s="252"/>
      <c r="M608" s="253" t="s">
        <v>19</v>
      </c>
      <c r="N608" s="254" t="s">
        <v>42</v>
      </c>
      <c r="O608" s="87"/>
      <c r="P608" s="212">
        <f>O608*H608</f>
        <v>0</v>
      </c>
      <c r="Q608" s="212">
        <v>6.0000000000000002E-05</v>
      </c>
      <c r="R608" s="212">
        <f>Q608*H608</f>
        <v>0.00072000000000000005</v>
      </c>
      <c r="S608" s="212">
        <v>0</v>
      </c>
      <c r="T608" s="213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4" t="s">
        <v>247</v>
      </c>
      <c r="AT608" s="214" t="s">
        <v>144</v>
      </c>
      <c r="AU608" s="214" t="s">
        <v>81</v>
      </c>
      <c r="AY608" s="20" t="s">
        <v>128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20" t="s">
        <v>79</v>
      </c>
      <c r="BK608" s="215">
        <f>ROUND(I608*H608,2)</f>
        <v>0</v>
      </c>
      <c r="BL608" s="20" t="s">
        <v>191</v>
      </c>
      <c r="BM608" s="214" t="s">
        <v>812</v>
      </c>
    </row>
    <row r="609" s="2" customFormat="1">
      <c r="A609" s="41"/>
      <c r="B609" s="42"/>
      <c r="C609" s="43"/>
      <c r="D609" s="216" t="s">
        <v>137</v>
      </c>
      <c r="E609" s="43"/>
      <c r="F609" s="217" t="s">
        <v>811</v>
      </c>
      <c r="G609" s="43"/>
      <c r="H609" s="43"/>
      <c r="I609" s="218"/>
      <c r="J609" s="43"/>
      <c r="K609" s="43"/>
      <c r="L609" s="47"/>
      <c r="M609" s="219"/>
      <c r="N609" s="220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137</v>
      </c>
      <c r="AU609" s="20" t="s">
        <v>81</v>
      </c>
    </row>
    <row r="610" s="13" customFormat="1">
      <c r="A610" s="13"/>
      <c r="B610" s="223"/>
      <c r="C610" s="224"/>
      <c r="D610" s="216" t="s">
        <v>141</v>
      </c>
      <c r="E610" s="225" t="s">
        <v>19</v>
      </c>
      <c r="F610" s="226" t="s">
        <v>813</v>
      </c>
      <c r="G610" s="224"/>
      <c r="H610" s="227">
        <v>12</v>
      </c>
      <c r="I610" s="228"/>
      <c r="J610" s="224"/>
      <c r="K610" s="224"/>
      <c r="L610" s="229"/>
      <c r="M610" s="230"/>
      <c r="N610" s="231"/>
      <c r="O610" s="231"/>
      <c r="P610" s="231"/>
      <c r="Q610" s="231"/>
      <c r="R610" s="231"/>
      <c r="S610" s="231"/>
      <c r="T610" s="23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3" t="s">
        <v>141</v>
      </c>
      <c r="AU610" s="233" t="s">
        <v>81</v>
      </c>
      <c r="AV610" s="13" t="s">
        <v>81</v>
      </c>
      <c r="AW610" s="13" t="s">
        <v>33</v>
      </c>
      <c r="AX610" s="13" t="s">
        <v>71</v>
      </c>
      <c r="AY610" s="233" t="s">
        <v>128</v>
      </c>
    </row>
    <row r="611" s="14" customFormat="1">
      <c r="A611" s="14"/>
      <c r="B611" s="234"/>
      <c r="C611" s="235"/>
      <c r="D611" s="216" t="s">
        <v>141</v>
      </c>
      <c r="E611" s="236" t="s">
        <v>19</v>
      </c>
      <c r="F611" s="237" t="s">
        <v>143</v>
      </c>
      <c r="G611" s="235"/>
      <c r="H611" s="238">
        <v>12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4" t="s">
        <v>141</v>
      </c>
      <c r="AU611" s="244" t="s">
        <v>81</v>
      </c>
      <c r="AV611" s="14" t="s">
        <v>136</v>
      </c>
      <c r="AW611" s="14" t="s">
        <v>33</v>
      </c>
      <c r="AX611" s="14" t="s">
        <v>79</v>
      </c>
      <c r="AY611" s="244" t="s">
        <v>128</v>
      </c>
    </row>
    <row r="612" s="2" customFormat="1" ht="16.5" customHeight="1">
      <c r="A612" s="41"/>
      <c r="B612" s="42"/>
      <c r="C612" s="203" t="s">
        <v>814</v>
      </c>
      <c r="D612" s="203" t="s">
        <v>131</v>
      </c>
      <c r="E612" s="204" t="s">
        <v>815</v>
      </c>
      <c r="F612" s="205" t="s">
        <v>816</v>
      </c>
      <c r="G612" s="206" t="s">
        <v>390</v>
      </c>
      <c r="H612" s="207">
        <v>1</v>
      </c>
      <c r="I612" s="208"/>
      <c r="J612" s="209">
        <f>ROUND(I612*H612,2)</f>
        <v>0</v>
      </c>
      <c r="K612" s="205" t="s">
        <v>178</v>
      </c>
      <c r="L612" s="47"/>
      <c r="M612" s="210" t="s">
        <v>19</v>
      </c>
      <c r="N612" s="211" t="s">
        <v>42</v>
      </c>
      <c r="O612" s="87"/>
      <c r="P612" s="212">
        <f>O612*H612</f>
        <v>0</v>
      </c>
      <c r="Q612" s="212">
        <v>0</v>
      </c>
      <c r="R612" s="212">
        <f>Q612*H612</f>
        <v>0</v>
      </c>
      <c r="S612" s="212">
        <v>0</v>
      </c>
      <c r="T612" s="213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4" t="s">
        <v>191</v>
      </c>
      <c r="AT612" s="214" t="s">
        <v>131</v>
      </c>
      <c r="AU612" s="214" t="s">
        <v>81</v>
      </c>
      <c r="AY612" s="20" t="s">
        <v>128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20" t="s">
        <v>79</v>
      </c>
      <c r="BK612" s="215">
        <f>ROUND(I612*H612,2)</f>
        <v>0</v>
      </c>
      <c r="BL612" s="20" t="s">
        <v>191</v>
      </c>
      <c r="BM612" s="214" t="s">
        <v>817</v>
      </c>
    </row>
    <row r="613" s="2" customFormat="1">
      <c r="A613" s="41"/>
      <c r="B613" s="42"/>
      <c r="C613" s="43"/>
      <c r="D613" s="216" t="s">
        <v>137</v>
      </c>
      <c r="E613" s="43"/>
      <c r="F613" s="217" t="s">
        <v>816</v>
      </c>
      <c r="G613" s="43"/>
      <c r="H613" s="43"/>
      <c r="I613" s="218"/>
      <c r="J613" s="43"/>
      <c r="K613" s="43"/>
      <c r="L613" s="47"/>
      <c r="M613" s="219"/>
      <c r="N613" s="220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137</v>
      </c>
      <c r="AU613" s="20" t="s">
        <v>81</v>
      </c>
    </row>
    <row r="614" s="2" customFormat="1" ht="16.5" customHeight="1">
      <c r="A614" s="41"/>
      <c r="B614" s="42"/>
      <c r="C614" s="203" t="s">
        <v>506</v>
      </c>
      <c r="D614" s="203" t="s">
        <v>131</v>
      </c>
      <c r="E614" s="204" t="s">
        <v>818</v>
      </c>
      <c r="F614" s="205" t="s">
        <v>819</v>
      </c>
      <c r="G614" s="206" t="s">
        <v>390</v>
      </c>
      <c r="H614" s="207">
        <v>1</v>
      </c>
      <c r="I614" s="208"/>
      <c r="J614" s="209">
        <f>ROUND(I614*H614,2)</f>
        <v>0</v>
      </c>
      <c r="K614" s="205" t="s">
        <v>178</v>
      </c>
      <c r="L614" s="47"/>
      <c r="M614" s="210" t="s">
        <v>19</v>
      </c>
      <c r="N614" s="211" t="s">
        <v>42</v>
      </c>
      <c r="O614" s="87"/>
      <c r="P614" s="212">
        <f>O614*H614</f>
        <v>0</v>
      </c>
      <c r="Q614" s="212">
        <v>0</v>
      </c>
      <c r="R614" s="212">
        <f>Q614*H614</f>
        <v>0</v>
      </c>
      <c r="S614" s="212">
        <v>0</v>
      </c>
      <c r="T614" s="213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4" t="s">
        <v>191</v>
      </c>
      <c r="AT614" s="214" t="s">
        <v>131</v>
      </c>
      <c r="AU614" s="214" t="s">
        <v>81</v>
      </c>
      <c r="AY614" s="20" t="s">
        <v>128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20" t="s">
        <v>79</v>
      </c>
      <c r="BK614" s="215">
        <f>ROUND(I614*H614,2)</f>
        <v>0</v>
      </c>
      <c r="BL614" s="20" t="s">
        <v>191</v>
      </c>
      <c r="BM614" s="214" t="s">
        <v>820</v>
      </c>
    </row>
    <row r="615" s="2" customFormat="1">
      <c r="A615" s="41"/>
      <c r="B615" s="42"/>
      <c r="C615" s="43"/>
      <c r="D615" s="216" t="s">
        <v>137</v>
      </c>
      <c r="E615" s="43"/>
      <c r="F615" s="217" t="s">
        <v>819</v>
      </c>
      <c r="G615" s="43"/>
      <c r="H615" s="43"/>
      <c r="I615" s="218"/>
      <c r="J615" s="43"/>
      <c r="K615" s="43"/>
      <c r="L615" s="47"/>
      <c r="M615" s="219"/>
      <c r="N615" s="220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137</v>
      </c>
      <c r="AU615" s="20" t="s">
        <v>81</v>
      </c>
    </row>
    <row r="616" s="2" customFormat="1" ht="16.5" customHeight="1">
      <c r="A616" s="41"/>
      <c r="B616" s="42"/>
      <c r="C616" s="203" t="s">
        <v>821</v>
      </c>
      <c r="D616" s="203" t="s">
        <v>131</v>
      </c>
      <c r="E616" s="204" t="s">
        <v>822</v>
      </c>
      <c r="F616" s="205" t="s">
        <v>823</v>
      </c>
      <c r="G616" s="206" t="s">
        <v>390</v>
      </c>
      <c r="H616" s="207">
        <v>1</v>
      </c>
      <c r="I616" s="208"/>
      <c r="J616" s="209">
        <f>ROUND(I616*H616,2)</f>
        <v>0</v>
      </c>
      <c r="K616" s="205" t="s">
        <v>178</v>
      </c>
      <c r="L616" s="47"/>
      <c r="M616" s="210" t="s">
        <v>19</v>
      </c>
      <c r="N616" s="211" t="s">
        <v>42</v>
      </c>
      <c r="O616" s="87"/>
      <c r="P616" s="212">
        <f>O616*H616</f>
        <v>0</v>
      </c>
      <c r="Q616" s="212">
        <v>0</v>
      </c>
      <c r="R616" s="212">
        <f>Q616*H616</f>
        <v>0</v>
      </c>
      <c r="S616" s="212">
        <v>0</v>
      </c>
      <c r="T616" s="213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4" t="s">
        <v>191</v>
      </c>
      <c r="AT616" s="214" t="s">
        <v>131</v>
      </c>
      <c r="AU616" s="214" t="s">
        <v>81</v>
      </c>
      <c r="AY616" s="20" t="s">
        <v>128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20" t="s">
        <v>79</v>
      </c>
      <c r="BK616" s="215">
        <f>ROUND(I616*H616,2)</f>
        <v>0</v>
      </c>
      <c r="BL616" s="20" t="s">
        <v>191</v>
      </c>
      <c r="BM616" s="214" t="s">
        <v>824</v>
      </c>
    </row>
    <row r="617" s="2" customFormat="1">
      <c r="A617" s="41"/>
      <c r="B617" s="42"/>
      <c r="C617" s="43"/>
      <c r="D617" s="216" t="s">
        <v>137</v>
      </c>
      <c r="E617" s="43"/>
      <c r="F617" s="217" t="s">
        <v>823</v>
      </c>
      <c r="G617" s="43"/>
      <c r="H617" s="43"/>
      <c r="I617" s="218"/>
      <c r="J617" s="43"/>
      <c r="K617" s="43"/>
      <c r="L617" s="47"/>
      <c r="M617" s="219"/>
      <c r="N617" s="220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137</v>
      </c>
      <c r="AU617" s="20" t="s">
        <v>81</v>
      </c>
    </row>
    <row r="618" s="2" customFormat="1" ht="16.5" customHeight="1">
      <c r="A618" s="41"/>
      <c r="B618" s="42"/>
      <c r="C618" s="203" t="s">
        <v>510</v>
      </c>
      <c r="D618" s="203" t="s">
        <v>131</v>
      </c>
      <c r="E618" s="204" t="s">
        <v>825</v>
      </c>
      <c r="F618" s="205" t="s">
        <v>826</v>
      </c>
      <c r="G618" s="206" t="s">
        <v>390</v>
      </c>
      <c r="H618" s="207">
        <v>1</v>
      </c>
      <c r="I618" s="208"/>
      <c r="J618" s="209">
        <f>ROUND(I618*H618,2)</f>
        <v>0</v>
      </c>
      <c r="K618" s="205" t="s">
        <v>178</v>
      </c>
      <c r="L618" s="47"/>
      <c r="M618" s="210" t="s">
        <v>19</v>
      </c>
      <c r="N618" s="211" t="s">
        <v>42</v>
      </c>
      <c r="O618" s="87"/>
      <c r="P618" s="212">
        <f>O618*H618</f>
        <v>0</v>
      </c>
      <c r="Q618" s="212">
        <v>0</v>
      </c>
      <c r="R618" s="212">
        <f>Q618*H618</f>
        <v>0</v>
      </c>
      <c r="S618" s="212">
        <v>0</v>
      </c>
      <c r="T618" s="213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4" t="s">
        <v>191</v>
      </c>
      <c r="AT618" s="214" t="s">
        <v>131</v>
      </c>
      <c r="AU618" s="214" t="s">
        <v>81</v>
      </c>
      <c r="AY618" s="20" t="s">
        <v>128</v>
      </c>
      <c r="BE618" s="215">
        <f>IF(N618="základní",J618,0)</f>
        <v>0</v>
      </c>
      <c r="BF618" s="215">
        <f>IF(N618="snížená",J618,0)</f>
        <v>0</v>
      </c>
      <c r="BG618" s="215">
        <f>IF(N618="zákl. přenesená",J618,0)</f>
        <v>0</v>
      </c>
      <c r="BH618" s="215">
        <f>IF(N618="sníž. přenesená",J618,0)</f>
        <v>0</v>
      </c>
      <c r="BI618" s="215">
        <f>IF(N618="nulová",J618,0)</f>
        <v>0</v>
      </c>
      <c r="BJ618" s="20" t="s">
        <v>79</v>
      </c>
      <c r="BK618" s="215">
        <f>ROUND(I618*H618,2)</f>
        <v>0</v>
      </c>
      <c r="BL618" s="20" t="s">
        <v>191</v>
      </c>
      <c r="BM618" s="214" t="s">
        <v>827</v>
      </c>
    </row>
    <row r="619" s="2" customFormat="1">
      <c r="A619" s="41"/>
      <c r="B619" s="42"/>
      <c r="C619" s="43"/>
      <c r="D619" s="216" t="s">
        <v>137</v>
      </c>
      <c r="E619" s="43"/>
      <c r="F619" s="217" t="s">
        <v>826</v>
      </c>
      <c r="G619" s="43"/>
      <c r="H619" s="43"/>
      <c r="I619" s="218"/>
      <c r="J619" s="43"/>
      <c r="K619" s="43"/>
      <c r="L619" s="47"/>
      <c r="M619" s="219"/>
      <c r="N619" s="220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137</v>
      </c>
      <c r="AU619" s="20" t="s">
        <v>81</v>
      </c>
    </row>
    <row r="620" s="2" customFormat="1" ht="16.5" customHeight="1">
      <c r="A620" s="41"/>
      <c r="B620" s="42"/>
      <c r="C620" s="203" t="s">
        <v>828</v>
      </c>
      <c r="D620" s="203" t="s">
        <v>131</v>
      </c>
      <c r="E620" s="204" t="s">
        <v>829</v>
      </c>
      <c r="F620" s="205" t="s">
        <v>830</v>
      </c>
      <c r="G620" s="206" t="s">
        <v>390</v>
      </c>
      <c r="H620" s="207">
        <v>1</v>
      </c>
      <c r="I620" s="208"/>
      <c r="J620" s="209">
        <f>ROUND(I620*H620,2)</f>
        <v>0</v>
      </c>
      <c r="K620" s="205" t="s">
        <v>178</v>
      </c>
      <c r="L620" s="47"/>
      <c r="M620" s="210" t="s">
        <v>19</v>
      </c>
      <c r="N620" s="211" t="s">
        <v>42</v>
      </c>
      <c r="O620" s="87"/>
      <c r="P620" s="212">
        <f>O620*H620</f>
        <v>0</v>
      </c>
      <c r="Q620" s="212">
        <v>0</v>
      </c>
      <c r="R620" s="212">
        <f>Q620*H620</f>
        <v>0</v>
      </c>
      <c r="S620" s="212">
        <v>0</v>
      </c>
      <c r="T620" s="213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4" t="s">
        <v>191</v>
      </c>
      <c r="AT620" s="214" t="s">
        <v>131</v>
      </c>
      <c r="AU620" s="214" t="s">
        <v>81</v>
      </c>
      <c r="AY620" s="20" t="s">
        <v>128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0" t="s">
        <v>79</v>
      </c>
      <c r="BK620" s="215">
        <f>ROUND(I620*H620,2)</f>
        <v>0</v>
      </c>
      <c r="BL620" s="20" t="s">
        <v>191</v>
      </c>
      <c r="BM620" s="214" t="s">
        <v>831</v>
      </c>
    </row>
    <row r="621" s="2" customFormat="1">
      <c r="A621" s="41"/>
      <c r="B621" s="42"/>
      <c r="C621" s="43"/>
      <c r="D621" s="216" t="s">
        <v>137</v>
      </c>
      <c r="E621" s="43"/>
      <c r="F621" s="217" t="s">
        <v>830</v>
      </c>
      <c r="G621" s="43"/>
      <c r="H621" s="43"/>
      <c r="I621" s="218"/>
      <c r="J621" s="43"/>
      <c r="K621" s="43"/>
      <c r="L621" s="47"/>
      <c r="M621" s="219"/>
      <c r="N621" s="220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137</v>
      </c>
      <c r="AU621" s="20" t="s">
        <v>81</v>
      </c>
    </row>
    <row r="622" s="2" customFormat="1" ht="16.5" customHeight="1">
      <c r="A622" s="41"/>
      <c r="B622" s="42"/>
      <c r="C622" s="203" t="s">
        <v>513</v>
      </c>
      <c r="D622" s="203" t="s">
        <v>131</v>
      </c>
      <c r="E622" s="204" t="s">
        <v>832</v>
      </c>
      <c r="F622" s="205" t="s">
        <v>833</v>
      </c>
      <c r="G622" s="206" t="s">
        <v>390</v>
      </c>
      <c r="H622" s="207">
        <v>1</v>
      </c>
      <c r="I622" s="208"/>
      <c r="J622" s="209">
        <f>ROUND(I622*H622,2)</f>
        <v>0</v>
      </c>
      <c r="K622" s="205" t="s">
        <v>178</v>
      </c>
      <c r="L622" s="47"/>
      <c r="M622" s="210" t="s">
        <v>19</v>
      </c>
      <c r="N622" s="211" t="s">
        <v>42</v>
      </c>
      <c r="O622" s="87"/>
      <c r="P622" s="212">
        <f>O622*H622</f>
        <v>0</v>
      </c>
      <c r="Q622" s="212">
        <v>0</v>
      </c>
      <c r="R622" s="212">
        <f>Q622*H622</f>
        <v>0</v>
      </c>
      <c r="S622" s="212">
        <v>0</v>
      </c>
      <c r="T622" s="213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4" t="s">
        <v>191</v>
      </c>
      <c r="AT622" s="214" t="s">
        <v>131</v>
      </c>
      <c r="AU622" s="214" t="s">
        <v>81</v>
      </c>
      <c r="AY622" s="20" t="s">
        <v>128</v>
      </c>
      <c r="BE622" s="215">
        <f>IF(N622="základní",J622,0)</f>
        <v>0</v>
      </c>
      <c r="BF622" s="215">
        <f>IF(N622="snížená",J622,0)</f>
        <v>0</v>
      </c>
      <c r="BG622" s="215">
        <f>IF(N622="zákl. přenesená",J622,0)</f>
        <v>0</v>
      </c>
      <c r="BH622" s="215">
        <f>IF(N622="sníž. přenesená",J622,0)</f>
        <v>0</v>
      </c>
      <c r="BI622" s="215">
        <f>IF(N622="nulová",J622,0)</f>
        <v>0</v>
      </c>
      <c r="BJ622" s="20" t="s">
        <v>79</v>
      </c>
      <c r="BK622" s="215">
        <f>ROUND(I622*H622,2)</f>
        <v>0</v>
      </c>
      <c r="BL622" s="20" t="s">
        <v>191</v>
      </c>
      <c r="BM622" s="214" t="s">
        <v>834</v>
      </c>
    </row>
    <row r="623" s="2" customFormat="1">
      <c r="A623" s="41"/>
      <c r="B623" s="42"/>
      <c r="C623" s="43"/>
      <c r="D623" s="216" t="s">
        <v>137</v>
      </c>
      <c r="E623" s="43"/>
      <c r="F623" s="217" t="s">
        <v>833</v>
      </c>
      <c r="G623" s="43"/>
      <c r="H623" s="43"/>
      <c r="I623" s="218"/>
      <c r="J623" s="43"/>
      <c r="K623" s="43"/>
      <c r="L623" s="47"/>
      <c r="M623" s="219"/>
      <c r="N623" s="220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137</v>
      </c>
      <c r="AU623" s="20" t="s">
        <v>81</v>
      </c>
    </row>
    <row r="624" s="2" customFormat="1" ht="16.5" customHeight="1">
      <c r="A624" s="41"/>
      <c r="B624" s="42"/>
      <c r="C624" s="203" t="s">
        <v>835</v>
      </c>
      <c r="D624" s="203" t="s">
        <v>131</v>
      </c>
      <c r="E624" s="204" t="s">
        <v>836</v>
      </c>
      <c r="F624" s="205" t="s">
        <v>837</v>
      </c>
      <c r="G624" s="206" t="s">
        <v>246</v>
      </c>
      <c r="H624" s="207">
        <v>1</v>
      </c>
      <c r="I624" s="208"/>
      <c r="J624" s="209">
        <f>ROUND(I624*H624,2)</f>
        <v>0</v>
      </c>
      <c r="K624" s="205" t="s">
        <v>178</v>
      </c>
      <c r="L624" s="47"/>
      <c r="M624" s="210" t="s">
        <v>19</v>
      </c>
      <c r="N624" s="211" t="s">
        <v>42</v>
      </c>
      <c r="O624" s="87"/>
      <c r="P624" s="212">
        <f>O624*H624</f>
        <v>0</v>
      </c>
      <c r="Q624" s="212">
        <v>0</v>
      </c>
      <c r="R624" s="212">
        <f>Q624*H624</f>
        <v>0</v>
      </c>
      <c r="S624" s="212">
        <v>0</v>
      </c>
      <c r="T624" s="213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4" t="s">
        <v>191</v>
      </c>
      <c r="AT624" s="214" t="s">
        <v>131</v>
      </c>
      <c r="AU624" s="214" t="s">
        <v>81</v>
      </c>
      <c r="AY624" s="20" t="s">
        <v>128</v>
      </c>
      <c r="BE624" s="215">
        <f>IF(N624="základní",J624,0)</f>
        <v>0</v>
      </c>
      <c r="BF624" s="215">
        <f>IF(N624="snížená",J624,0)</f>
        <v>0</v>
      </c>
      <c r="BG624" s="215">
        <f>IF(N624="zákl. přenesená",J624,0)</f>
        <v>0</v>
      </c>
      <c r="BH624" s="215">
        <f>IF(N624="sníž. přenesená",J624,0)</f>
        <v>0</v>
      </c>
      <c r="BI624" s="215">
        <f>IF(N624="nulová",J624,0)</f>
        <v>0</v>
      </c>
      <c r="BJ624" s="20" t="s">
        <v>79</v>
      </c>
      <c r="BK624" s="215">
        <f>ROUND(I624*H624,2)</f>
        <v>0</v>
      </c>
      <c r="BL624" s="20" t="s">
        <v>191</v>
      </c>
      <c r="BM624" s="214" t="s">
        <v>838</v>
      </c>
    </row>
    <row r="625" s="2" customFormat="1">
      <c r="A625" s="41"/>
      <c r="B625" s="42"/>
      <c r="C625" s="43"/>
      <c r="D625" s="216" t="s">
        <v>137</v>
      </c>
      <c r="E625" s="43"/>
      <c r="F625" s="217" t="s">
        <v>837</v>
      </c>
      <c r="G625" s="43"/>
      <c r="H625" s="43"/>
      <c r="I625" s="218"/>
      <c r="J625" s="43"/>
      <c r="K625" s="43"/>
      <c r="L625" s="47"/>
      <c r="M625" s="219"/>
      <c r="N625" s="220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137</v>
      </c>
      <c r="AU625" s="20" t="s">
        <v>81</v>
      </c>
    </row>
    <row r="626" s="2" customFormat="1">
      <c r="A626" s="41"/>
      <c r="B626" s="42"/>
      <c r="C626" s="43"/>
      <c r="D626" s="216" t="s">
        <v>385</v>
      </c>
      <c r="E626" s="43"/>
      <c r="F626" s="266" t="s">
        <v>839</v>
      </c>
      <c r="G626" s="43"/>
      <c r="H626" s="43"/>
      <c r="I626" s="218"/>
      <c r="J626" s="43"/>
      <c r="K626" s="43"/>
      <c r="L626" s="47"/>
      <c r="M626" s="219"/>
      <c r="N626" s="220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385</v>
      </c>
      <c r="AU626" s="20" t="s">
        <v>81</v>
      </c>
    </row>
    <row r="627" s="2" customFormat="1" ht="24.15" customHeight="1">
      <c r="A627" s="41"/>
      <c r="B627" s="42"/>
      <c r="C627" s="203" t="s">
        <v>518</v>
      </c>
      <c r="D627" s="203" t="s">
        <v>131</v>
      </c>
      <c r="E627" s="204" t="s">
        <v>840</v>
      </c>
      <c r="F627" s="205" t="s">
        <v>841</v>
      </c>
      <c r="G627" s="206" t="s">
        <v>246</v>
      </c>
      <c r="H627" s="207">
        <v>1</v>
      </c>
      <c r="I627" s="208"/>
      <c r="J627" s="209">
        <f>ROUND(I627*H627,2)</f>
        <v>0</v>
      </c>
      <c r="K627" s="205" t="s">
        <v>178</v>
      </c>
      <c r="L627" s="47"/>
      <c r="M627" s="210" t="s">
        <v>19</v>
      </c>
      <c r="N627" s="211" t="s">
        <v>42</v>
      </c>
      <c r="O627" s="87"/>
      <c r="P627" s="212">
        <f>O627*H627</f>
        <v>0</v>
      </c>
      <c r="Q627" s="212">
        <v>0</v>
      </c>
      <c r="R627" s="212">
        <f>Q627*H627</f>
        <v>0</v>
      </c>
      <c r="S627" s="212">
        <v>0</v>
      </c>
      <c r="T627" s="213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4" t="s">
        <v>191</v>
      </c>
      <c r="AT627" s="214" t="s">
        <v>131</v>
      </c>
      <c r="AU627" s="214" t="s">
        <v>81</v>
      </c>
      <c r="AY627" s="20" t="s">
        <v>128</v>
      </c>
      <c r="BE627" s="215">
        <f>IF(N627="základní",J627,0)</f>
        <v>0</v>
      </c>
      <c r="BF627" s="215">
        <f>IF(N627="snížená",J627,0)</f>
        <v>0</v>
      </c>
      <c r="BG627" s="215">
        <f>IF(N627="zákl. přenesená",J627,0)</f>
        <v>0</v>
      </c>
      <c r="BH627" s="215">
        <f>IF(N627="sníž. přenesená",J627,0)</f>
        <v>0</v>
      </c>
      <c r="BI627" s="215">
        <f>IF(N627="nulová",J627,0)</f>
        <v>0</v>
      </c>
      <c r="BJ627" s="20" t="s">
        <v>79</v>
      </c>
      <c r="BK627" s="215">
        <f>ROUND(I627*H627,2)</f>
        <v>0</v>
      </c>
      <c r="BL627" s="20" t="s">
        <v>191</v>
      </c>
      <c r="BM627" s="214" t="s">
        <v>842</v>
      </c>
    </row>
    <row r="628" s="2" customFormat="1">
      <c r="A628" s="41"/>
      <c r="B628" s="42"/>
      <c r="C628" s="43"/>
      <c r="D628" s="216" t="s">
        <v>137</v>
      </c>
      <c r="E628" s="43"/>
      <c r="F628" s="217" t="s">
        <v>841</v>
      </c>
      <c r="G628" s="43"/>
      <c r="H628" s="43"/>
      <c r="I628" s="218"/>
      <c r="J628" s="43"/>
      <c r="K628" s="43"/>
      <c r="L628" s="47"/>
      <c r="M628" s="219"/>
      <c r="N628" s="220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137</v>
      </c>
      <c r="AU628" s="20" t="s">
        <v>81</v>
      </c>
    </row>
    <row r="629" s="2" customFormat="1">
      <c r="A629" s="41"/>
      <c r="B629" s="42"/>
      <c r="C629" s="43"/>
      <c r="D629" s="216" t="s">
        <v>385</v>
      </c>
      <c r="E629" s="43"/>
      <c r="F629" s="266" t="s">
        <v>843</v>
      </c>
      <c r="G629" s="43"/>
      <c r="H629" s="43"/>
      <c r="I629" s="218"/>
      <c r="J629" s="43"/>
      <c r="K629" s="43"/>
      <c r="L629" s="47"/>
      <c r="M629" s="219"/>
      <c r="N629" s="220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385</v>
      </c>
      <c r="AU629" s="20" t="s">
        <v>81</v>
      </c>
    </row>
    <row r="630" s="2" customFormat="1" ht="16.5" customHeight="1">
      <c r="A630" s="41"/>
      <c r="B630" s="42"/>
      <c r="C630" s="203" t="s">
        <v>844</v>
      </c>
      <c r="D630" s="203" t="s">
        <v>131</v>
      </c>
      <c r="E630" s="204" t="s">
        <v>845</v>
      </c>
      <c r="F630" s="205" t="s">
        <v>846</v>
      </c>
      <c r="G630" s="206" t="s">
        <v>390</v>
      </c>
      <c r="H630" s="207">
        <v>2</v>
      </c>
      <c r="I630" s="208"/>
      <c r="J630" s="209">
        <f>ROUND(I630*H630,2)</f>
        <v>0</v>
      </c>
      <c r="K630" s="205" t="s">
        <v>178</v>
      </c>
      <c r="L630" s="47"/>
      <c r="M630" s="210" t="s">
        <v>19</v>
      </c>
      <c r="N630" s="211" t="s">
        <v>42</v>
      </c>
      <c r="O630" s="87"/>
      <c r="P630" s="212">
        <f>O630*H630</f>
        <v>0</v>
      </c>
      <c r="Q630" s="212">
        <v>0</v>
      </c>
      <c r="R630" s="212">
        <f>Q630*H630</f>
        <v>0</v>
      </c>
      <c r="S630" s="212">
        <v>0</v>
      </c>
      <c r="T630" s="213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4" t="s">
        <v>191</v>
      </c>
      <c r="AT630" s="214" t="s">
        <v>131</v>
      </c>
      <c r="AU630" s="214" t="s">
        <v>81</v>
      </c>
      <c r="AY630" s="20" t="s">
        <v>128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20" t="s">
        <v>79</v>
      </c>
      <c r="BK630" s="215">
        <f>ROUND(I630*H630,2)</f>
        <v>0</v>
      </c>
      <c r="BL630" s="20" t="s">
        <v>191</v>
      </c>
      <c r="BM630" s="214" t="s">
        <v>847</v>
      </c>
    </row>
    <row r="631" s="2" customFormat="1">
      <c r="A631" s="41"/>
      <c r="B631" s="42"/>
      <c r="C631" s="43"/>
      <c r="D631" s="216" t="s">
        <v>137</v>
      </c>
      <c r="E631" s="43"/>
      <c r="F631" s="217" t="s">
        <v>846</v>
      </c>
      <c r="G631" s="43"/>
      <c r="H631" s="43"/>
      <c r="I631" s="218"/>
      <c r="J631" s="43"/>
      <c r="K631" s="43"/>
      <c r="L631" s="47"/>
      <c r="M631" s="219"/>
      <c r="N631" s="220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137</v>
      </c>
      <c r="AU631" s="20" t="s">
        <v>81</v>
      </c>
    </row>
    <row r="632" s="2" customFormat="1" ht="16.5" customHeight="1">
      <c r="A632" s="41"/>
      <c r="B632" s="42"/>
      <c r="C632" s="203" t="s">
        <v>520</v>
      </c>
      <c r="D632" s="203" t="s">
        <v>131</v>
      </c>
      <c r="E632" s="204" t="s">
        <v>848</v>
      </c>
      <c r="F632" s="205" t="s">
        <v>849</v>
      </c>
      <c r="G632" s="206" t="s">
        <v>390</v>
      </c>
      <c r="H632" s="207">
        <v>2</v>
      </c>
      <c r="I632" s="208"/>
      <c r="J632" s="209">
        <f>ROUND(I632*H632,2)</f>
        <v>0</v>
      </c>
      <c r="K632" s="205" t="s">
        <v>178</v>
      </c>
      <c r="L632" s="47"/>
      <c r="M632" s="210" t="s">
        <v>19</v>
      </c>
      <c r="N632" s="211" t="s">
        <v>42</v>
      </c>
      <c r="O632" s="87"/>
      <c r="P632" s="212">
        <f>O632*H632</f>
        <v>0</v>
      </c>
      <c r="Q632" s="212">
        <v>0</v>
      </c>
      <c r="R632" s="212">
        <f>Q632*H632</f>
        <v>0</v>
      </c>
      <c r="S632" s="212">
        <v>0</v>
      </c>
      <c r="T632" s="213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4" t="s">
        <v>191</v>
      </c>
      <c r="AT632" s="214" t="s">
        <v>131</v>
      </c>
      <c r="AU632" s="214" t="s">
        <v>81</v>
      </c>
      <c r="AY632" s="20" t="s">
        <v>128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20" t="s">
        <v>79</v>
      </c>
      <c r="BK632" s="215">
        <f>ROUND(I632*H632,2)</f>
        <v>0</v>
      </c>
      <c r="BL632" s="20" t="s">
        <v>191</v>
      </c>
      <c r="BM632" s="214" t="s">
        <v>850</v>
      </c>
    </row>
    <row r="633" s="2" customFormat="1">
      <c r="A633" s="41"/>
      <c r="B633" s="42"/>
      <c r="C633" s="43"/>
      <c r="D633" s="216" t="s">
        <v>137</v>
      </c>
      <c r="E633" s="43"/>
      <c r="F633" s="217" t="s">
        <v>849</v>
      </c>
      <c r="G633" s="43"/>
      <c r="H633" s="43"/>
      <c r="I633" s="218"/>
      <c r="J633" s="43"/>
      <c r="K633" s="43"/>
      <c r="L633" s="47"/>
      <c r="M633" s="219"/>
      <c r="N633" s="220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137</v>
      </c>
      <c r="AU633" s="20" t="s">
        <v>81</v>
      </c>
    </row>
    <row r="634" s="2" customFormat="1" ht="16.5" customHeight="1">
      <c r="A634" s="41"/>
      <c r="B634" s="42"/>
      <c r="C634" s="203" t="s">
        <v>851</v>
      </c>
      <c r="D634" s="203" t="s">
        <v>131</v>
      </c>
      <c r="E634" s="204" t="s">
        <v>852</v>
      </c>
      <c r="F634" s="205" t="s">
        <v>853</v>
      </c>
      <c r="G634" s="206" t="s">
        <v>390</v>
      </c>
      <c r="H634" s="207">
        <v>20</v>
      </c>
      <c r="I634" s="208"/>
      <c r="J634" s="209">
        <f>ROUND(I634*H634,2)</f>
        <v>0</v>
      </c>
      <c r="K634" s="205" t="s">
        <v>178</v>
      </c>
      <c r="L634" s="47"/>
      <c r="M634" s="210" t="s">
        <v>19</v>
      </c>
      <c r="N634" s="211" t="s">
        <v>42</v>
      </c>
      <c r="O634" s="87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4" t="s">
        <v>191</v>
      </c>
      <c r="AT634" s="214" t="s">
        <v>131</v>
      </c>
      <c r="AU634" s="214" t="s">
        <v>81</v>
      </c>
      <c r="AY634" s="20" t="s">
        <v>128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20" t="s">
        <v>79</v>
      </c>
      <c r="BK634" s="215">
        <f>ROUND(I634*H634,2)</f>
        <v>0</v>
      </c>
      <c r="BL634" s="20" t="s">
        <v>191</v>
      </c>
      <c r="BM634" s="214" t="s">
        <v>854</v>
      </c>
    </row>
    <row r="635" s="2" customFormat="1">
      <c r="A635" s="41"/>
      <c r="B635" s="42"/>
      <c r="C635" s="43"/>
      <c r="D635" s="216" t="s">
        <v>137</v>
      </c>
      <c r="E635" s="43"/>
      <c r="F635" s="217" t="s">
        <v>853</v>
      </c>
      <c r="G635" s="43"/>
      <c r="H635" s="43"/>
      <c r="I635" s="218"/>
      <c r="J635" s="43"/>
      <c r="K635" s="43"/>
      <c r="L635" s="47"/>
      <c r="M635" s="219"/>
      <c r="N635" s="220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137</v>
      </c>
      <c r="AU635" s="20" t="s">
        <v>81</v>
      </c>
    </row>
    <row r="636" s="2" customFormat="1" ht="16.5" customHeight="1">
      <c r="A636" s="41"/>
      <c r="B636" s="42"/>
      <c r="C636" s="203" t="s">
        <v>559</v>
      </c>
      <c r="D636" s="203" t="s">
        <v>131</v>
      </c>
      <c r="E636" s="204" t="s">
        <v>855</v>
      </c>
      <c r="F636" s="205" t="s">
        <v>856</v>
      </c>
      <c r="G636" s="206" t="s">
        <v>390</v>
      </c>
      <c r="H636" s="207">
        <v>6</v>
      </c>
      <c r="I636" s="208"/>
      <c r="J636" s="209">
        <f>ROUND(I636*H636,2)</f>
        <v>0</v>
      </c>
      <c r="K636" s="205" t="s">
        <v>178</v>
      </c>
      <c r="L636" s="47"/>
      <c r="M636" s="210" t="s">
        <v>19</v>
      </c>
      <c r="N636" s="211" t="s">
        <v>42</v>
      </c>
      <c r="O636" s="87"/>
      <c r="P636" s="212">
        <f>O636*H636</f>
        <v>0</v>
      </c>
      <c r="Q636" s="212">
        <v>0</v>
      </c>
      <c r="R636" s="212">
        <f>Q636*H636</f>
        <v>0</v>
      </c>
      <c r="S636" s="212">
        <v>0</v>
      </c>
      <c r="T636" s="213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4" t="s">
        <v>191</v>
      </c>
      <c r="AT636" s="214" t="s">
        <v>131</v>
      </c>
      <c r="AU636" s="214" t="s">
        <v>81</v>
      </c>
      <c r="AY636" s="20" t="s">
        <v>128</v>
      </c>
      <c r="BE636" s="215">
        <f>IF(N636="základní",J636,0)</f>
        <v>0</v>
      </c>
      <c r="BF636" s="215">
        <f>IF(N636="snížená",J636,0)</f>
        <v>0</v>
      </c>
      <c r="BG636" s="215">
        <f>IF(N636="zákl. přenesená",J636,0)</f>
        <v>0</v>
      </c>
      <c r="BH636" s="215">
        <f>IF(N636="sníž. přenesená",J636,0)</f>
        <v>0</v>
      </c>
      <c r="BI636" s="215">
        <f>IF(N636="nulová",J636,0)</f>
        <v>0</v>
      </c>
      <c r="BJ636" s="20" t="s">
        <v>79</v>
      </c>
      <c r="BK636" s="215">
        <f>ROUND(I636*H636,2)</f>
        <v>0</v>
      </c>
      <c r="BL636" s="20" t="s">
        <v>191</v>
      </c>
      <c r="BM636" s="214" t="s">
        <v>857</v>
      </c>
    </row>
    <row r="637" s="2" customFormat="1">
      <c r="A637" s="41"/>
      <c r="B637" s="42"/>
      <c r="C637" s="43"/>
      <c r="D637" s="216" t="s">
        <v>137</v>
      </c>
      <c r="E637" s="43"/>
      <c r="F637" s="217" t="s">
        <v>856</v>
      </c>
      <c r="G637" s="43"/>
      <c r="H637" s="43"/>
      <c r="I637" s="218"/>
      <c r="J637" s="43"/>
      <c r="K637" s="43"/>
      <c r="L637" s="47"/>
      <c r="M637" s="219"/>
      <c r="N637" s="220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137</v>
      </c>
      <c r="AU637" s="20" t="s">
        <v>81</v>
      </c>
    </row>
    <row r="638" s="2" customFormat="1" ht="21.75" customHeight="1">
      <c r="A638" s="41"/>
      <c r="B638" s="42"/>
      <c r="C638" s="203" t="s">
        <v>858</v>
      </c>
      <c r="D638" s="203" t="s">
        <v>131</v>
      </c>
      <c r="E638" s="204" t="s">
        <v>859</v>
      </c>
      <c r="F638" s="205" t="s">
        <v>860</v>
      </c>
      <c r="G638" s="206" t="s">
        <v>390</v>
      </c>
      <c r="H638" s="207">
        <v>2</v>
      </c>
      <c r="I638" s="208"/>
      <c r="J638" s="209">
        <f>ROUND(I638*H638,2)</f>
        <v>0</v>
      </c>
      <c r="K638" s="205" t="s">
        <v>178</v>
      </c>
      <c r="L638" s="47"/>
      <c r="M638" s="210" t="s">
        <v>19</v>
      </c>
      <c r="N638" s="211" t="s">
        <v>42</v>
      </c>
      <c r="O638" s="87"/>
      <c r="P638" s="212">
        <f>O638*H638</f>
        <v>0</v>
      </c>
      <c r="Q638" s="212">
        <v>0</v>
      </c>
      <c r="R638" s="212">
        <f>Q638*H638</f>
        <v>0</v>
      </c>
      <c r="S638" s="212">
        <v>0</v>
      </c>
      <c r="T638" s="213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4" t="s">
        <v>191</v>
      </c>
      <c r="AT638" s="214" t="s">
        <v>131</v>
      </c>
      <c r="AU638" s="214" t="s">
        <v>81</v>
      </c>
      <c r="AY638" s="20" t="s">
        <v>128</v>
      </c>
      <c r="BE638" s="215">
        <f>IF(N638="základní",J638,0)</f>
        <v>0</v>
      </c>
      <c r="BF638" s="215">
        <f>IF(N638="snížená",J638,0)</f>
        <v>0</v>
      </c>
      <c r="BG638" s="215">
        <f>IF(N638="zákl. přenesená",J638,0)</f>
        <v>0</v>
      </c>
      <c r="BH638" s="215">
        <f>IF(N638="sníž. přenesená",J638,0)</f>
        <v>0</v>
      </c>
      <c r="BI638" s="215">
        <f>IF(N638="nulová",J638,0)</f>
        <v>0</v>
      </c>
      <c r="BJ638" s="20" t="s">
        <v>79</v>
      </c>
      <c r="BK638" s="215">
        <f>ROUND(I638*H638,2)</f>
        <v>0</v>
      </c>
      <c r="BL638" s="20" t="s">
        <v>191</v>
      </c>
      <c r="BM638" s="214" t="s">
        <v>861</v>
      </c>
    </row>
    <row r="639" s="2" customFormat="1">
      <c r="A639" s="41"/>
      <c r="B639" s="42"/>
      <c r="C639" s="43"/>
      <c r="D639" s="216" t="s">
        <v>137</v>
      </c>
      <c r="E639" s="43"/>
      <c r="F639" s="217" t="s">
        <v>860</v>
      </c>
      <c r="G639" s="43"/>
      <c r="H639" s="43"/>
      <c r="I639" s="218"/>
      <c r="J639" s="43"/>
      <c r="K639" s="43"/>
      <c r="L639" s="47"/>
      <c r="M639" s="219"/>
      <c r="N639" s="220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137</v>
      </c>
      <c r="AU639" s="20" t="s">
        <v>81</v>
      </c>
    </row>
    <row r="640" s="2" customFormat="1" ht="21.75" customHeight="1">
      <c r="A640" s="41"/>
      <c r="B640" s="42"/>
      <c r="C640" s="203" t="s">
        <v>862</v>
      </c>
      <c r="D640" s="203" t="s">
        <v>131</v>
      </c>
      <c r="E640" s="204" t="s">
        <v>863</v>
      </c>
      <c r="F640" s="205" t="s">
        <v>864</v>
      </c>
      <c r="G640" s="206" t="s">
        <v>390</v>
      </c>
      <c r="H640" s="207">
        <v>1</v>
      </c>
      <c r="I640" s="208"/>
      <c r="J640" s="209">
        <f>ROUND(I640*H640,2)</f>
        <v>0</v>
      </c>
      <c r="K640" s="205" t="s">
        <v>178</v>
      </c>
      <c r="L640" s="47"/>
      <c r="M640" s="210" t="s">
        <v>19</v>
      </c>
      <c r="N640" s="211" t="s">
        <v>42</v>
      </c>
      <c r="O640" s="87"/>
      <c r="P640" s="212">
        <f>O640*H640</f>
        <v>0</v>
      </c>
      <c r="Q640" s="212">
        <v>0</v>
      </c>
      <c r="R640" s="212">
        <f>Q640*H640</f>
        <v>0</v>
      </c>
      <c r="S640" s="212">
        <v>0</v>
      </c>
      <c r="T640" s="213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4" t="s">
        <v>191</v>
      </c>
      <c r="AT640" s="214" t="s">
        <v>131</v>
      </c>
      <c r="AU640" s="214" t="s">
        <v>81</v>
      </c>
      <c r="AY640" s="20" t="s">
        <v>128</v>
      </c>
      <c r="BE640" s="215">
        <f>IF(N640="základní",J640,0)</f>
        <v>0</v>
      </c>
      <c r="BF640" s="215">
        <f>IF(N640="snížená",J640,0)</f>
        <v>0</v>
      </c>
      <c r="BG640" s="215">
        <f>IF(N640="zákl. přenesená",J640,0)</f>
        <v>0</v>
      </c>
      <c r="BH640" s="215">
        <f>IF(N640="sníž. přenesená",J640,0)</f>
        <v>0</v>
      </c>
      <c r="BI640" s="215">
        <f>IF(N640="nulová",J640,0)</f>
        <v>0</v>
      </c>
      <c r="BJ640" s="20" t="s">
        <v>79</v>
      </c>
      <c r="BK640" s="215">
        <f>ROUND(I640*H640,2)</f>
        <v>0</v>
      </c>
      <c r="BL640" s="20" t="s">
        <v>191</v>
      </c>
      <c r="BM640" s="214" t="s">
        <v>865</v>
      </c>
    </row>
    <row r="641" s="2" customFormat="1">
      <c r="A641" s="41"/>
      <c r="B641" s="42"/>
      <c r="C641" s="43"/>
      <c r="D641" s="216" t="s">
        <v>137</v>
      </c>
      <c r="E641" s="43"/>
      <c r="F641" s="217" t="s">
        <v>864</v>
      </c>
      <c r="G641" s="43"/>
      <c r="H641" s="43"/>
      <c r="I641" s="218"/>
      <c r="J641" s="43"/>
      <c r="K641" s="43"/>
      <c r="L641" s="47"/>
      <c r="M641" s="219"/>
      <c r="N641" s="220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137</v>
      </c>
      <c r="AU641" s="20" t="s">
        <v>81</v>
      </c>
    </row>
    <row r="642" s="2" customFormat="1" ht="16.5" customHeight="1">
      <c r="A642" s="41"/>
      <c r="B642" s="42"/>
      <c r="C642" s="203" t="s">
        <v>866</v>
      </c>
      <c r="D642" s="203" t="s">
        <v>131</v>
      </c>
      <c r="E642" s="204" t="s">
        <v>867</v>
      </c>
      <c r="F642" s="205" t="s">
        <v>868</v>
      </c>
      <c r="G642" s="206" t="s">
        <v>390</v>
      </c>
      <c r="H642" s="207">
        <v>5</v>
      </c>
      <c r="I642" s="208"/>
      <c r="J642" s="209">
        <f>ROUND(I642*H642,2)</f>
        <v>0</v>
      </c>
      <c r="K642" s="205" t="s">
        <v>178</v>
      </c>
      <c r="L642" s="47"/>
      <c r="M642" s="210" t="s">
        <v>19</v>
      </c>
      <c r="N642" s="211" t="s">
        <v>42</v>
      </c>
      <c r="O642" s="87"/>
      <c r="P642" s="212">
        <f>O642*H642</f>
        <v>0</v>
      </c>
      <c r="Q642" s="212">
        <v>0</v>
      </c>
      <c r="R642" s="212">
        <f>Q642*H642</f>
        <v>0</v>
      </c>
      <c r="S642" s="212">
        <v>0</v>
      </c>
      <c r="T642" s="213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4" t="s">
        <v>191</v>
      </c>
      <c r="AT642" s="214" t="s">
        <v>131</v>
      </c>
      <c r="AU642" s="214" t="s">
        <v>81</v>
      </c>
      <c r="AY642" s="20" t="s">
        <v>128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20" t="s">
        <v>79</v>
      </c>
      <c r="BK642" s="215">
        <f>ROUND(I642*H642,2)</f>
        <v>0</v>
      </c>
      <c r="BL642" s="20" t="s">
        <v>191</v>
      </c>
      <c r="BM642" s="214" t="s">
        <v>869</v>
      </c>
    </row>
    <row r="643" s="2" customFormat="1">
      <c r="A643" s="41"/>
      <c r="B643" s="42"/>
      <c r="C643" s="43"/>
      <c r="D643" s="216" t="s">
        <v>137</v>
      </c>
      <c r="E643" s="43"/>
      <c r="F643" s="217" t="s">
        <v>868</v>
      </c>
      <c r="G643" s="43"/>
      <c r="H643" s="43"/>
      <c r="I643" s="218"/>
      <c r="J643" s="43"/>
      <c r="K643" s="43"/>
      <c r="L643" s="47"/>
      <c r="M643" s="219"/>
      <c r="N643" s="220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137</v>
      </c>
      <c r="AU643" s="20" t="s">
        <v>81</v>
      </c>
    </row>
    <row r="644" s="2" customFormat="1" ht="16.5" customHeight="1">
      <c r="A644" s="41"/>
      <c r="B644" s="42"/>
      <c r="C644" s="203" t="s">
        <v>524</v>
      </c>
      <c r="D644" s="203" t="s">
        <v>131</v>
      </c>
      <c r="E644" s="204" t="s">
        <v>870</v>
      </c>
      <c r="F644" s="205" t="s">
        <v>871</v>
      </c>
      <c r="G644" s="206" t="s">
        <v>418</v>
      </c>
      <c r="H644" s="207">
        <v>2</v>
      </c>
      <c r="I644" s="208"/>
      <c r="J644" s="209">
        <f>ROUND(I644*H644,2)</f>
        <v>0</v>
      </c>
      <c r="K644" s="205" t="s">
        <v>178</v>
      </c>
      <c r="L644" s="47"/>
      <c r="M644" s="210" t="s">
        <v>19</v>
      </c>
      <c r="N644" s="211" t="s">
        <v>42</v>
      </c>
      <c r="O644" s="87"/>
      <c r="P644" s="212">
        <f>O644*H644</f>
        <v>0</v>
      </c>
      <c r="Q644" s="212">
        <v>0</v>
      </c>
      <c r="R644" s="212">
        <f>Q644*H644</f>
        <v>0</v>
      </c>
      <c r="S644" s="212">
        <v>0</v>
      </c>
      <c r="T644" s="213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4" t="s">
        <v>191</v>
      </c>
      <c r="AT644" s="214" t="s">
        <v>131</v>
      </c>
      <c r="AU644" s="214" t="s">
        <v>81</v>
      </c>
      <c r="AY644" s="20" t="s">
        <v>128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20" t="s">
        <v>79</v>
      </c>
      <c r="BK644" s="215">
        <f>ROUND(I644*H644,2)</f>
        <v>0</v>
      </c>
      <c r="BL644" s="20" t="s">
        <v>191</v>
      </c>
      <c r="BM644" s="214" t="s">
        <v>872</v>
      </c>
    </row>
    <row r="645" s="2" customFormat="1">
      <c r="A645" s="41"/>
      <c r="B645" s="42"/>
      <c r="C645" s="43"/>
      <c r="D645" s="216" t="s">
        <v>137</v>
      </c>
      <c r="E645" s="43"/>
      <c r="F645" s="217" t="s">
        <v>871</v>
      </c>
      <c r="G645" s="43"/>
      <c r="H645" s="43"/>
      <c r="I645" s="218"/>
      <c r="J645" s="43"/>
      <c r="K645" s="43"/>
      <c r="L645" s="47"/>
      <c r="M645" s="219"/>
      <c r="N645" s="220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137</v>
      </c>
      <c r="AU645" s="20" t="s">
        <v>81</v>
      </c>
    </row>
    <row r="646" s="2" customFormat="1" ht="16.5" customHeight="1">
      <c r="A646" s="41"/>
      <c r="B646" s="42"/>
      <c r="C646" s="203" t="s">
        <v>873</v>
      </c>
      <c r="D646" s="203" t="s">
        <v>131</v>
      </c>
      <c r="E646" s="204" t="s">
        <v>874</v>
      </c>
      <c r="F646" s="205" t="s">
        <v>875</v>
      </c>
      <c r="G646" s="206" t="s">
        <v>390</v>
      </c>
      <c r="H646" s="207">
        <v>2</v>
      </c>
      <c r="I646" s="208"/>
      <c r="J646" s="209">
        <f>ROUND(I646*H646,2)</f>
        <v>0</v>
      </c>
      <c r="K646" s="205" t="s">
        <v>178</v>
      </c>
      <c r="L646" s="47"/>
      <c r="M646" s="210" t="s">
        <v>19</v>
      </c>
      <c r="N646" s="211" t="s">
        <v>42</v>
      </c>
      <c r="O646" s="87"/>
      <c r="P646" s="212">
        <f>O646*H646</f>
        <v>0</v>
      </c>
      <c r="Q646" s="212">
        <v>0</v>
      </c>
      <c r="R646" s="212">
        <f>Q646*H646</f>
        <v>0</v>
      </c>
      <c r="S646" s="212">
        <v>0</v>
      </c>
      <c r="T646" s="213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4" t="s">
        <v>191</v>
      </c>
      <c r="AT646" s="214" t="s">
        <v>131</v>
      </c>
      <c r="AU646" s="214" t="s">
        <v>81</v>
      </c>
      <c r="AY646" s="20" t="s">
        <v>128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20" t="s">
        <v>79</v>
      </c>
      <c r="BK646" s="215">
        <f>ROUND(I646*H646,2)</f>
        <v>0</v>
      </c>
      <c r="BL646" s="20" t="s">
        <v>191</v>
      </c>
      <c r="BM646" s="214" t="s">
        <v>876</v>
      </c>
    </row>
    <row r="647" s="2" customFormat="1">
      <c r="A647" s="41"/>
      <c r="B647" s="42"/>
      <c r="C647" s="43"/>
      <c r="D647" s="216" t="s">
        <v>137</v>
      </c>
      <c r="E647" s="43"/>
      <c r="F647" s="217" t="s">
        <v>875</v>
      </c>
      <c r="G647" s="43"/>
      <c r="H647" s="43"/>
      <c r="I647" s="218"/>
      <c r="J647" s="43"/>
      <c r="K647" s="43"/>
      <c r="L647" s="47"/>
      <c r="M647" s="219"/>
      <c r="N647" s="220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137</v>
      </c>
      <c r="AU647" s="20" t="s">
        <v>81</v>
      </c>
    </row>
    <row r="648" s="2" customFormat="1" ht="16.5" customHeight="1">
      <c r="A648" s="41"/>
      <c r="B648" s="42"/>
      <c r="C648" s="203" t="s">
        <v>527</v>
      </c>
      <c r="D648" s="203" t="s">
        <v>131</v>
      </c>
      <c r="E648" s="204" t="s">
        <v>877</v>
      </c>
      <c r="F648" s="205" t="s">
        <v>878</v>
      </c>
      <c r="G648" s="206" t="s">
        <v>390</v>
      </c>
      <c r="H648" s="207">
        <v>1</v>
      </c>
      <c r="I648" s="208"/>
      <c r="J648" s="209">
        <f>ROUND(I648*H648,2)</f>
        <v>0</v>
      </c>
      <c r="K648" s="205" t="s">
        <v>178</v>
      </c>
      <c r="L648" s="47"/>
      <c r="M648" s="210" t="s">
        <v>19</v>
      </c>
      <c r="N648" s="211" t="s">
        <v>42</v>
      </c>
      <c r="O648" s="87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4" t="s">
        <v>191</v>
      </c>
      <c r="AT648" s="214" t="s">
        <v>131</v>
      </c>
      <c r="AU648" s="214" t="s">
        <v>81</v>
      </c>
      <c r="AY648" s="20" t="s">
        <v>128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0" t="s">
        <v>79</v>
      </c>
      <c r="BK648" s="215">
        <f>ROUND(I648*H648,2)</f>
        <v>0</v>
      </c>
      <c r="BL648" s="20" t="s">
        <v>191</v>
      </c>
      <c r="BM648" s="214" t="s">
        <v>879</v>
      </c>
    </row>
    <row r="649" s="2" customFormat="1">
      <c r="A649" s="41"/>
      <c r="B649" s="42"/>
      <c r="C649" s="43"/>
      <c r="D649" s="216" t="s">
        <v>137</v>
      </c>
      <c r="E649" s="43"/>
      <c r="F649" s="217" t="s">
        <v>878</v>
      </c>
      <c r="G649" s="43"/>
      <c r="H649" s="43"/>
      <c r="I649" s="218"/>
      <c r="J649" s="43"/>
      <c r="K649" s="43"/>
      <c r="L649" s="47"/>
      <c r="M649" s="219"/>
      <c r="N649" s="220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137</v>
      </c>
      <c r="AU649" s="20" t="s">
        <v>81</v>
      </c>
    </row>
    <row r="650" s="2" customFormat="1" ht="16.5" customHeight="1">
      <c r="A650" s="41"/>
      <c r="B650" s="42"/>
      <c r="C650" s="203" t="s">
        <v>880</v>
      </c>
      <c r="D650" s="203" t="s">
        <v>131</v>
      </c>
      <c r="E650" s="204" t="s">
        <v>881</v>
      </c>
      <c r="F650" s="205" t="s">
        <v>882</v>
      </c>
      <c r="G650" s="206" t="s">
        <v>390</v>
      </c>
      <c r="H650" s="207">
        <v>12</v>
      </c>
      <c r="I650" s="208"/>
      <c r="J650" s="209">
        <f>ROUND(I650*H650,2)</f>
        <v>0</v>
      </c>
      <c r="K650" s="205" t="s">
        <v>178</v>
      </c>
      <c r="L650" s="47"/>
      <c r="M650" s="210" t="s">
        <v>19</v>
      </c>
      <c r="N650" s="211" t="s">
        <v>42</v>
      </c>
      <c r="O650" s="87"/>
      <c r="P650" s="212">
        <f>O650*H650</f>
        <v>0</v>
      </c>
      <c r="Q650" s="212">
        <v>0</v>
      </c>
      <c r="R650" s="212">
        <f>Q650*H650</f>
        <v>0</v>
      </c>
      <c r="S650" s="212">
        <v>0</v>
      </c>
      <c r="T650" s="213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4" t="s">
        <v>191</v>
      </c>
      <c r="AT650" s="214" t="s">
        <v>131</v>
      </c>
      <c r="AU650" s="214" t="s">
        <v>81</v>
      </c>
      <c r="AY650" s="20" t="s">
        <v>128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20" t="s">
        <v>79</v>
      </c>
      <c r="BK650" s="215">
        <f>ROUND(I650*H650,2)</f>
        <v>0</v>
      </c>
      <c r="BL650" s="20" t="s">
        <v>191</v>
      </c>
      <c r="BM650" s="214" t="s">
        <v>883</v>
      </c>
    </row>
    <row r="651" s="2" customFormat="1">
      <c r="A651" s="41"/>
      <c r="B651" s="42"/>
      <c r="C651" s="43"/>
      <c r="D651" s="216" t="s">
        <v>137</v>
      </c>
      <c r="E651" s="43"/>
      <c r="F651" s="217" t="s">
        <v>882</v>
      </c>
      <c r="G651" s="43"/>
      <c r="H651" s="43"/>
      <c r="I651" s="218"/>
      <c r="J651" s="43"/>
      <c r="K651" s="43"/>
      <c r="L651" s="47"/>
      <c r="M651" s="219"/>
      <c r="N651" s="220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137</v>
      </c>
      <c r="AU651" s="20" t="s">
        <v>81</v>
      </c>
    </row>
    <row r="652" s="2" customFormat="1" ht="16.5" customHeight="1">
      <c r="A652" s="41"/>
      <c r="B652" s="42"/>
      <c r="C652" s="203" t="s">
        <v>531</v>
      </c>
      <c r="D652" s="203" t="s">
        <v>131</v>
      </c>
      <c r="E652" s="204" t="s">
        <v>884</v>
      </c>
      <c r="F652" s="205" t="s">
        <v>885</v>
      </c>
      <c r="G652" s="206" t="s">
        <v>390</v>
      </c>
      <c r="H652" s="207">
        <v>3</v>
      </c>
      <c r="I652" s="208"/>
      <c r="J652" s="209">
        <f>ROUND(I652*H652,2)</f>
        <v>0</v>
      </c>
      <c r="K652" s="205" t="s">
        <v>178</v>
      </c>
      <c r="L652" s="47"/>
      <c r="M652" s="210" t="s">
        <v>19</v>
      </c>
      <c r="N652" s="211" t="s">
        <v>42</v>
      </c>
      <c r="O652" s="87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4" t="s">
        <v>191</v>
      </c>
      <c r="AT652" s="214" t="s">
        <v>131</v>
      </c>
      <c r="AU652" s="214" t="s">
        <v>81</v>
      </c>
      <c r="AY652" s="20" t="s">
        <v>128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20" t="s">
        <v>79</v>
      </c>
      <c r="BK652" s="215">
        <f>ROUND(I652*H652,2)</f>
        <v>0</v>
      </c>
      <c r="BL652" s="20" t="s">
        <v>191</v>
      </c>
      <c r="BM652" s="214" t="s">
        <v>886</v>
      </c>
    </row>
    <row r="653" s="2" customFormat="1">
      <c r="A653" s="41"/>
      <c r="B653" s="42"/>
      <c r="C653" s="43"/>
      <c r="D653" s="216" t="s">
        <v>137</v>
      </c>
      <c r="E653" s="43"/>
      <c r="F653" s="217" t="s">
        <v>885</v>
      </c>
      <c r="G653" s="43"/>
      <c r="H653" s="43"/>
      <c r="I653" s="218"/>
      <c r="J653" s="43"/>
      <c r="K653" s="43"/>
      <c r="L653" s="47"/>
      <c r="M653" s="219"/>
      <c r="N653" s="220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137</v>
      </c>
      <c r="AU653" s="20" t="s">
        <v>81</v>
      </c>
    </row>
    <row r="654" s="2" customFormat="1" ht="16.5" customHeight="1">
      <c r="A654" s="41"/>
      <c r="B654" s="42"/>
      <c r="C654" s="203" t="s">
        <v>887</v>
      </c>
      <c r="D654" s="203" t="s">
        <v>131</v>
      </c>
      <c r="E654" s="204" t="s">
        <v>888</v>
      </c>
      <c r="F654" s="205" t="s">
        <v>889</v>
      </c>
      <c r="G654" s="206" t="s">
        <v>390</v>
      </c>
      <c r="H654" s="207">
        <v>1</v>
      </c>
      <c r="I654" s="208"/>
      <c r="J654" s="209">
        <f>ROUND(I654*H654,2)</f>
        <v>0</v>
      </c>
      <c r="K654" s="205" t="s">
        <v>178</v>
      </c>
      <c r="L654" s="47"/>
      <c r="M654" s="210" t="s">
        <v>19</v>
      </c>
      <c r="N654" s="211" t="s">
        <v>42</v>
      </c>
      <c r="O654" s="87"/>
      <c r="P654" s="212">
        <f>O654*H654</f>
        <v>0</v>
      </c>
      <c r="Q654" s="212">
        <v>0</v>
      </c>
      <c r="R654" s="212">
        <f>Q654*H654</f>
        <v>0</v>
      </c>
      <c r="S654" s="212">
        <v>0</v>
      </c>
      <c r="T654" s="213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4" t="s">
        <v>191</v>
      </c>
      <c r="AT654" s="214" t="s">
        <v>131</v>
      </c>
      <c r="AU654" s="214" t="s">
        <v>81</v>
      </c>
      <c r="AY654" s="20" t="s">
        <v>128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20" t="s">
        <v>79</v>
      </c>
      <c r="BK654" s="215">
        <f>ROUND(I654*H654,2)</f>
        <v>0</v>
      </c>
      <c r="BL654" s="20" t="s">
        <v>191</v>
      </c>
      <c r="BM654" s="214" t="s">
        <v>890</v>
      </c>
    </row>
    <row r="655" s="2" customFormat="1">
      <c r="A655" s="41"/>
      <c r="B655" s="42"/>
      <c r="C655" s="43"/>
      <c r="D655" s="216" t="s">
        <v>137</v>
      </c>
      <c r="E655" s="43"/>
      <c r="F655" s="217" t="s">
        <v>889</v>
      </c>
      <c r="G655" s="43"/>
      <c r="H655" s="43"/>
      <c r="I655" s="218"/>
      <c r="J655" s="43"/>
      <c r="K655" s="43"/>
      <c r="L655" s="47"/>
      <c r="M655" s="219"/>
      <c r="N655" s="220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137</v>
      </c>
      <c r="AU655" s="20" t="s">
        <v>81</v>
      </c>
    </row>
    <row r="656" s="2" customFormat="1" ht="16.5" customHeight="1">
      <c r="A656" s="41"/>
      <c r="B656" s="42"/>
      <c r="C656" s="203" t="s">
        <v>534</v>
      </c>
      <c r="D656" s="203" t="s">
        <v>131</v>
      </c>
      <c r="E656" s="204" t="s">
        <v>891</v>
      </c>
      <c r="F656" s="205" t="s">
        <v>892</v>
      </c>
      <c r="G656" s="206" t="s">
        <v>390</v>
      </c>
      <c r="H656" s="207">
        <v>1</v>
      </c>
      <c r="I656" s="208"/>
      <c r="J656" s="209">
        <f>ROUND(I656*H656,2)</f>
        <v>0</v>
      </c>
      <c r="K656" s="205" t="s">
        <v>178</v>
      </c>
      <c r="L656" s="47"/>
      <c r="M656" s="210" t="s">
        <v>19</v>
      </c>
      <c r="N656" s="211" t="s">
        <v>42</v>
      </c>
      <c r="O656" s="87"/>
      <c r="P656" s="212">
        <f>O656*H656</f>
        <v>0</v>
      </c>
      <c r="Q656" s="212">
        <v>0</v>
      </c>
      <c r="R656" s="212">
        <f>Q656*H656</f>
        <v>0</v>
      </c>
      <c r="S656" s="212">
        <v>0</v>
      </c>
      <c r="T656" s="213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4" t="s">
        <v>191</v>
      </c>
      <c r="AT656" s="214" t="s">
        <v>131</v>
      </c>
      <c r="AU656" s="214" t="s">
        <v>81</v>
      </c>
      <c r="AY656" s="20" t="s">
        <v>128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20" t="s">
        <v>79</v>
      </c>
      <c r="BK656" s="215">
        <f>ROUND(I656*H656,2)</f>
        <v>0</v>
      </c>
      <c r="BL656" s="20" t="s">
        <v>191</v>
      </c>
      <c r="BM656" s="214" t="s">
        <v>893</v>
      </c>
    </row>
    <row r="657" s="2" customFormat="1">
      <c r="A657" s="41"/>
      <c r="B657" s="42"/>
      <c r="C657" s="43"/>
      <c r="D657" s="216" t="s">
        <v>137</v>
      </c>
      <c r="E657" s="43"/>
      <c r="F657" s="217" t="s">
        <v>892</v>
      </c>
      <c r="G657" s="43"/>
      <c r="H657" s="43"/>
      <c r="I657" s="218"/>
      <c r="J657" s="43"/>
      <c r="K657" s="43"/>
      <c r="L657" s="47"/>
      <c r="M657" s="219"/>
      <c r="N657" s="220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137</v>
      </c>
      <c r="AU657" s="20" t="s">
        <v>81</v>
      </c>
    </row>
    <row r="658" s="2" customFormat="1" ht="16.5" customHeight="1">
      <c r="A658" s="41"/>
      <c r="B658" s="42"/>
      <c r="C658" s="203" t="s">
        <v>894</v>
      </c>
      <c r="D658" s="203" t="s">
        <v>131</v>
      </c>
      <c r="E658" s="204" t="s">
        <v>895</v>
      </c>
      <c r="F658" s="205" t="s">
        <v>896</v>
      </c>
      <c r="G658" s="206" t="s">
        <v>390</v>
      </c>
      <c r="H658" s="207">
        <v>5</v>
      </c>
      <c r="I658" s="208"/>
      <c r="J658" s="209">
        <f>ROUND(I658*H658,2)</f>
        <v>0</v>
      </c>
      <c r="K658" s="205" t="s">
        <v>178</v>
      </c>
      <c r="L658" s="47"/>
      <c r="M658" s="210" t="s">
        <v>19</v>
      </c>
      <c r="N658" s="211" t="s">
        <v>42</v>
      </c>
      <c r="O658" s="87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4" t="s">
        <v>191</v>
      </c>
      <c r="AT658" s="214" t="s">
        <v>131</v>
      </c>
      <c r="AU658" s="214" t="s">
        <v>81</v>
      </c>
      <c r="AY658" s="20" t="s">
        <v>128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0" t="s">
        <v>79</v>
      </c>
      <c r="BK658" s="215">
        <f>ROUND(I658*H658,2)</f>
        <v>0</v>
      </c>
      <c r="BL658" s="20" t="s">
        <v>191</v>
      </c>
      <c r="BM658" s="214" t="s">
        <v>897</v>
      </c>
    </row>
    <row r="659" s="2" customFormat="1">
      <c r="A659" s="41"/>
      <c r="B659" s="42"/>
      <c r="C659" s="43"/>
      <c r="D659" s="216" t="s">
        <v>137</v>
      </c>
      <c r="E659" s="43"/>
      <c r="F659" s="217" t="s">
        <v>896</v>
      </c>
      <c r="G659" s="43"/>
      <c r="H659" s="43"/>
      <c r="I659" s="218"/>
      <c r="J659" s="43"/>
      <c r="K659" s="43"/>
      <c r="L659" s="47"/>
      <c r="M659" s="219"/>
      <c r="N659" s="220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137</v>
      </c>
      <c r="AU659" s="20" t="s">
        <v>81</v>
      </c>
    </row>
    <row r="660" s="2" customFormat="1" ht="24.15" customHeight="1">
      <c r="A660" s="41"/>
      <c r="B660" s="42"/>
      <c r="C660" s="203" t="s">
        <v>538</v>
      </c>
      <c r="D660" s="203" t="s">
        <v>131</v>
      </c>
      <c r="E660" s="204" t="s">
        <v>898</v>
      </c>
      <c r="F660" s="205" t="s">
        <v>899</v>
      </c>
      <c r="G660" s="206" t="s">
        <v>390</v>
      </c>
      <c r="H660" s="207">
        <v>1</v>
      </c>
      <c r="I660" s="208"/>
      <c r="J660" s="209">
        <f>ROUND(I660*H660,2)</f>
        <v>0</v>
      </c>
      <c r="K660" s="205" t="s">
        <v>178</v>
      </c>
      <c r="L660" s="47"/>
      <c r="M660" s="210" t="s">
        <v>19</v>
      </c>
      <c r="N660" s="211" t="s">
        <v>42</v>
      </c>
      <c r="O660" s="87"/>
      <c r="P660" s="212">
        <f>O660*H660</f>
        <v>0</v>
      </c>
      <c r="Q660" s="212">
        <v>0</v>
      </c>
      <c r="R660" s="212">
        <f>Q660*H660</f>
        <v>0</v>
      </c>
      <c r="S660" s="212">
        <v>0</v>
      </c>
      <c r="T660" s="213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4" t="s">
        <v>191</v>
      </c>
      <c r="AT660" s="214" t="s">
        <v>131</v>
      </c>
      <c r="AU660" s="214" t="s">
        <v>81</v>
      </c>
      <c r="AY660" s="20" t="s">
        <v>128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20" t="s">
        <v>79</v>
      </c>
      <c r="BK660" s="215">
        <f>ROUND(I660*H660,2)</f>
        <v>0</v>
      </c>
      <c r="BL660" s="20" t="s">
        <v>191</v>
      </c>
      <c r="BM660" s="214" t="s">
        <v>900</v>
      </c>
    </row>
    <row r="661" s="2" customFormat="1">
      <c r="A661" s="41"/>
      <c r="B661" s="42"/>
      <c r="C661" s="43"/>
      <c r="D661" s="216" t="s">
        <v>137</v>
      </c>
      <c r="E661" s="43"/>
      <c r="F661" s="217" t="s">
        <v>899</v>
      </c>
      <c r="G661" s="43"/>
      <c r="H661" s="43"/>
      <c r="I661" s="218"/>
      <c r="J661" s="43"/>
      <c r="K661" s="43"/>
      <c r="L661" s="47"/>
      <c r="M661" s="219"/>
      <c r="N661" s="220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137</v>
      </c>
      <c r="AU661" s="20" t="s">
        <v>81</v>
      </c>
    </row>
    <row r="662" s="2" customFormat="1" ht="24.15" customHeight="1">
      <c r="A662" s="41"/>
      <c r="B662" s="42"/>
      <c r="C662" s="203" t="s">
        <v>901</v>
      </c>
      <c r="D662" s="203" t="s">
        <v>131</v>
      </c>
      <c r="E662" s="204" t="s">
        <v>902</v>
      </c>
      <c r="F662" s="205" t="s">
        <v>903</v>
      </c>
      <c r="G662" s="206" t="s">
        <v>427</v>
      </c>
      <c r="H662" s="267"/>
      <c r="I662" s="208"/>
      <c r="J662" s="209">
        <f>ROUND(I662*H662,2)</f>
        <v>0</v>
      </c>
      <c r="K662" s="205" t="s">
        <v>135</v>
      </c>
      <c r="L662" s="47"/>
      <c r="M662" s="210" t="s">
        <v>19</v>
      </c>
      <c r="N662" s="211" t="s">
        <v>42</v>
      </c>
      <c r="O662" s="87"/>
      <c r="P662" s="212">
        <f>O662*H662</f>
        <v>0</v>
      </c>
      <c r="Q662" s="212">
        <v>0</v>
      </c>
      <c r="R662" s="212">
        <f>Q662*H662</f>
        <v>0</v>
      </c>
      <c r="S662" s="212">
        <v>0</v>
      </c>
      <c r="T662" s="213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4" t="s">
        <v>191</v>
      </c>
      <c r="AT662" s="214" t="s">
        <v>131</v>
      </c>
      <c r="AU662" s="214" t="s">
        <v>81</v>
      </c>
      <c r="AY662" s="20" t="s">
        <v>128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0" t="s">
        <v>79</v>
      </c>
      <c r="BK662" s="215">
        <f>ROUND(I662*H662,2)</f>
        <v>0</v>
      </c>
      <c r="BL662" s="20" t="s">
        <v>191</v>
      </c>
      <c r="BM662" s="214" t="s">
        <v>904</v>
      </c>
    </row>
    <row r="663" s="2" customFormat="1">
      <c r="A663" s="41"/>
      <c r="B663" s="42"/>
      <c r="C663" s="43"/>
      <c r="D663" s="216" t="s">
        <v>137</v>
      </c>
      <c r="E663" s="43"/>
      <c r="F663" s="217" t="s">
        <v>905</v>
      </c>
      <c r="G663" s="43"/>
      <c r="H663" s="43"/>
      <c r="I663" s="218"/>
      <c r="J663" s="43"/>
      <c r="K663" s="43"/>
      <c r="L663" s="47"/>
      <c r="M663" s="219"/>
      <c r="N663" s="220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137</v>
      </c>
      <c r="AU663" s="20" t="s">
        <v>81</v>
      </c>
    </row>
    <row r="664" s="2" customFormat="1">
      <c r="A664" s="41"/>
      <c r="B664" s="42"/>
      <c r="C664" s="43"/>
      <c r="D664" s="221" t="s">
        <v>139</v>
      </c>
      <c r="E664" s="43"/>
      <c r="F664" s="222" t="s">
        <v>906</v>
      </c>
      <c r="G664" s="43"/>
      <c r="H664" s="43"/>
      <c r="I664" s="218"/>
      <c r="J664" s="43"/>
      <c r="K664" s="43"/>
      <c r="L664" s="47"/>
      <c r="M664" s="219"/>
      <c r="N664" s="220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139</v>
      </c>
      <c r="AU664" s="20" t="s">
        <v>81</v>
      </c>
    </row>
    <row r="665" s="12" customFormat="1" ht="22.8" customHeight="1">
      <c r="A665" s="12"/>
      <c r="B665" s="187"/>
      <c r="C665" s="188"/>
      <c r="D665" s="189" t="s">
        <v>70</v>
      </c>
      <c r="E665" s="201" t="s">
        <v>907</v>
      </c>
      <c r="F665" s="201" t="s">
        <v>908</v>
      </c>
      <c r="G665" s="188"/>
      <c r="H665" s="188"/>
      <c r="I665" s="191"/>
      <c r="J665" s="202">
        <f>BK665</f>
        <v>0</v>
      </c>
      <c r="K665" s="188"/>
      <c r="L665" s="193"/>
      <c r="M665" s="194"/>
      <c r="N665" s="195"/>
      <c r="O665" s="195"/>
      <c r="P665" s="196">
        <f>SUM(P666:P682)</f>
        <v>0</v>
      </c>
      <c r="Q665" s="195"/>
      <c r="R665" s="196">
        <f>SUM(R666:R682)</f>
        <v>0.18159511999999997</v>
      </c>
      <c r="S665" s="195"/>
      <c r="T665" s="197">
        <f>SUM(T666:T682)</f>
        <v>0.10879999999999999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198" t="s">
        <v>81</v>
      </c>
      <c r="AT665" s="199" t="s">
        <v>70</v>
      </c>
      <c r="AU665" s="199" t="s">
        <v>79</v>
      </c>
      <c r="AY665" s="198" t="s">
        <v>128</v>
      </c>
      <c r="BK665" s="200">
        <f>SUM(BK666:BK682)</f>
        <v>0</v>
      </c>
    </row>
    <row r="666" s="2" customFormat="1" ht="16.5" customHeight="1">
      <c r="A666" s="41"/>
      <c r="B666" s="42"/>
      <c r="C666" s="203" t="s">
        <v>541</v>
      </c>
      <c r="D666" s="203" t="s">
        <v>131</v>
      </c>
      <c r="E666" s="204" t="s">
        <v>909</v>
      </c>
      <c r="F666" s="205" t="s">
        <v>910</v>
      </c>
      <c r="G666" s="206" t="s">
        <v>206</v>
      </c>
      <c r="H666" s="207">
        <v>6.7999999999999998</v>
      </c>
      <c r="I666" s="208"/>
      <c r="J666" s="209">
        <f>ROUND(I666*H666,2)</f>
        <v>0</v>
      </c>
      <c r="K666" s="205" t="s">
        <v>135</v>
      </c>
      <c r="L666" s="47"/>
      <c r="M666" s="210" t="s">
        <v>19</v>
      </c>
      <c r="N666" s="211" t="s">
        <v>42</v>
      </c>
      <c r="O666" s="87"/>
      <c r="P666" s="212">
        <f>O666*H666</f>
        <v>0</v>
      </c>
      <c r="Q666" s="212">
        <v>0</v>
      </c>
      <c r="R666" s="212">
        <f>Q666*H666</f>
        <v>0</v>
      </c>
      <c r="S666" s="212">
        <v>0.016</v>
      </c>
      <c r="T666" s="213">
        <f>S666*H666</f>
        <v>0.10879999999999999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4" t="s">
        <v>191</v>
      </c>
      <c r="AT666" s="214" t="s">
        <v>131</v>
      </c>
      <c r="AU666" s="214" t="s">
        <v>81</v>
      </c>
      <c r="AY666" s="20" t="s">
        <v>128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0" t="s">
        <v>79</v>
      </c>
      <c r="BK666" s="215">
        <f>ROUND(I666*H666,2)</f>
        <v>0</v>
      </c>
      <c r="BL666" s="20" t="s">
        <v>191</v>
      </c>
      <c r="BM666" s="214" t="s">
        <v>911</v>
      </c>
    </row>
    <row r="667" s="2" customFormat="1">
      <c r="A667" s="41"/>
      <c r="B667" s="42"/>
      <c r="C667" s="43"/>
      <c r="D667" s="216" t="s">
        <v>137</v>
      </c>
      <c r="E667" s="43"/>
      <c r="F667" s="217" t="s">
        <v>912</v>
      </c>
      <c r="G667" s="43"/>
      <c r="H667" s="43"/>
      <c r="I667" s="218"/>
      <c r="J667" s="43"/>
      <c r="K667" s="43"/>
      <c r="L667" s="47"/>
      <c r="M667" s="219"/>
      <c r="N667" s="220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137</v>
      </c>
      <c r="AU667" s="20" t="s">
        <v>81</v>
      </c>
    </row>
    <row r="668" s="2" customFormat="1">
      <c r="A668" s="41"/>
      <c r="B668" s="42"/>
      <c r="C668" s="43"/>
      <c r="D668" s="221" t="s">
        <v>139</v>
      </c>
      <c r="E668" s="43"/>
      <c r="F668" s="222" t="s">
        <v>913</v>
      </c>
      <c r="G668" s="43"/>
      <c r="H668" s="43"/>
      <c r="I668" s="218"/>
      <c r="J668" s="43"/>
      <c r="K668" s="43"/>
      <c r="L668" s="47"/>
      <c r="M668" s="219"/>
      <c r="N668" s="220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139</v>
      </c>
      <c r="AU668" s="20" t="s">
        <v>81</v>
      </c>
    </row>
    <row r="669" s="13" customFormat="1">
      <c r="A669" s="13"/>
      <c r="B669" s="223"/>
      <c r="C669" s="224"/>
      <c r="D669" s="216" t="s">
        <v>141</v>
      </c>
      <c r="E669" s="225" t="s">
        <v>19</v>
      </c>
      <c r="F669" s="226" t="s">
        <v>914</v>
      </c>
      <c r="G669" s="224"/>
      <c r="H669" s="227">
        <v>6.7999999999999998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3" t="s">
        <v>141</v>
      </c>
      <c r="AU669" s="233" t="s">
        <v>81</v>
      </c>
      <c r="AV669" s="13" t="s">
        <v>81</v>
      </c>
      <c r="AW669" s="13" t="s">
        <v>33</v>
      </c>
      <c r="AX669" s="13" t="s">
        <v>71</v>
      </c>
      <c r="AY669" s="233" t="s">
        <v>128</v>
      </c>
    </row>
    <row r="670" s="14" customFormat="1">
      <c r="A670" s="14"/>
      <c r="B670" s="234"/>
      <c r="C670" s="235"/>
      <c r="D670" s="216" t="s">
        <v>141</v>
      </c>
      <c r="E670" s="236" t="s">
        <v>19</v>
      </c>
      <c r="F670" s="237" t="s">
        <v>143</v>
      </c>
      <c r="G670" s="235"/>
      <c r="H670" s="238">
        <v>6.7999999999999998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141</v>
      </c>
      <c r="AU670" s="244" t="s">
        <v>81</v>
      </c>
      <c r="AV670" s="14" t="s">
        <v>136</v>
      </c>
      <c r="AW670" s="14" t="s">
        <v>33</v>
      </c>
      <c r="AX670" s="14" t="s">
        <v>79</v>
      </c>
      <c r="AY670" s="244" t="s">
        <v>128</v>
      </c>
    </row>
    <row r="671" s="2" customFormat="1" ht="24.15" customHeight="1">
      <c r="A671" s="41"/>
      <c r="B671" s="42"/>
      <c r="C671" s="203" t="s">
        <v>915</v>
      </c>
      <c r="D671" s="203" t="s">
        <v>131</v>
      </c>
      <c r="E671" s="204" t="s">
        <v>916</v>
      </c>
      <c r="F671" s="205" t="s">
        <v>917</v>
      </c>
      <c r="G671" s="206" t="s">
        <v>390</v>
      </c>
      <c r="H671" s="207">
        <v>1</v>
      </c>
      <c r="I671" s="208"/>
      <c r="J671" s="209">
        <f>ROUND(I671*H671,2)</f>
        <v>0</v>
      </c>
      <c r="K671" s="205" t="s">
        <v>135</v>
      </c>
      <c r="L671" s="47"/>
      <c r="M671" s="210" t="s">
        <v>19</v>
      </c>
      <c r="N671" s="211" t="s">
        <v>42</v>
      </c>
      <c r="O671" s="87"/>
      <c r="P671" s="212">
        <f>O671*H671</f>
        <v>0</v>
      </c>
      <c r="Q671" s="212">
        <v>0.00055999999999999995</v>
      </c>
      <c r="R671" s="212">
        <f>Q671*H671</f>
        <v>0.00055999999999999995</v>
      </c>
      <c r="S671" s="212">
        <v>0</v>
      </c>
      <c r="T671" s="213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4" t="s">
        <v>191</v>
      </c>
      <c r="AT671" s="214" t="s">
        <v>131</v>
      </c>
      <c r="AU671" s="214" t="s">
        <v>81</v>
      </c>
      <c r="AY671" s="20" t="s">
        <v>128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20" t="s">
        <v>79</v>
      </c>
      <c r="BK671" s="215">
        <f>ROUND(I671*H671,2)</f>
        <v>0</v>
      </c>
      <c r="BL671" s="20" t="s">
        <v>191</v>
      </c>
      <c r="BM671" s="214" t="s">
        <v>918</v>
      </c>
    </row>
    <row r="672" s="2" customFormat="1">
      <c r="A672" s="41"/>
      <c r="B672" s="42"/>
      <c r="C672" s="43"/>
      <c r="D672" s="216" t="s">
        <v>137</v>
      </c>
      <c r="E672" s="43"/>
      <c r="F672" s="217" t="s">
        <v>919</v>
      </c>
      <c r="G672" s="43"/>
      <c r="H672" s="43"/>
      <c r="I672" s="218"/>
      <c r="J672" s="43"/>
      <c r="K672" s="43"/>
      <c r="L672" s="47"/>
      <c r="M672" s="219"/>
      <c r="N672" s="220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137</v>
      </c>
      <c r="AU672" s="20" t="s">
        <v>81</v>
      </c>
    </row>
    <row r="673" s="2" customFormat="1">
      <c r="A673" s="41"/>
      <c r="B673" s="42"/>
      <c r="C673" s="43"/>
      <c r="D673" s="221" t="s">
        <v>139</v>
      </c>
      <c r="E673" s="43"/>
      <c r="F673" s="222" t="s">
        <v>920</v>
      </c>
      <c r="G673" s="43"/>
      <c r="H673" s="43"/>
      <c r="I673" s="218"/>
      <c r="J673" s="43"/>
      <c r="K673" s="43"/>
      <c r="L673" s="47"/>
      <c r="M673" s="219"/>
      <c r="N673" s="220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139</v>
      </c>
      <c r="AU673" s="20" t="s">
        <v>81</v>
      </c>
    </row>
    <row r="674" s="13" customFormat="1">
      <c r="A674" s="13"/>
      <c r="B674" s="223"/>
      <c r="C674" s="224"/>
      <c r="D674" s="216" t="s">
        <v>141</v>
      </c>
      <c r="E674" s="225" t="s">
        <v>19</v>
      </c>
      <c r="F674" s="226" t="s">
        <v>921</v>
      </c>
      <c r="G674" s="224"/>
      <c r="H674" s="227">
        <v>1</v>
      </c>
      <c r="I674" s="228"/>
      <c r="J674" s="224"/>
      <c r="K674" s="224"/>
      <c r="L674" s="229"/>
      <c r="M674" s="230"/>
      <c r="N674" s="231"/>
      <c r="O674" s="231"/>
      <c r="P674" s="231"/>
      <c r="Q674" s="231"/>
      <c r="R674" s="231"/>
      <c r="S674" s="231"/>
      <c r="T674" s="23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3" t="s">
        <v>141</v>
      </c>
      <c r="AU674" s="233" t="s">
        <v>81</v>
      </c>
      <c r="AV674" s="13" t="s">
        <v>81</v>
      </c>
      <c r="AW674" s="13" t="s">
        <v>33</v>
      </c>
      <c r="AX674" s="13" t="s">
        <v>71</v>
      </c>
      <c r="AY674" s="233" t="s">
        <v>128</v>
      </c>
    </row>
    <row r="675" s="14" customFormat="1">
      <c r="A675" s="14"/>
      <c r="B675" s="234"/>
      <c r="C675" s="235"/>
      <c r="D675" s="216" t="s">
        <v>141</v>
      </c>
      <c r="E675" s="236" t="s">
        <v>19</v>
      </c>
      <c r="F675" s="237" t="s">
        <v>143</v>
      </c>
      <c r="G675" s="235"/>
      <c r="H675" s="238">
        <v>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4" t="s">
        <v>141</v>
      </c>
      <c r="AU675" s="244" t="s">
        <v>81</v>
      </c>
      <c r="AV675" s="14" t="s">
        <v>136</v>
      </c>
      <c r="AW675" s="14" t="s">
        <v>33</v>
      </c>
      <c r="AX675" s="14" t="s">
        <v>79</v>
      </c>
      <c r="AY675" s="244" t="s">
        <v>128</v>
      </c>
    </row>
    <row r="676" s="2" customFormat="1" ht="24.15" customHeight="1">
      <c r="A676" s="41"/>
      <c r="B676" s="42"/>
      <c r="C676" s="245" t="s">
        <v>545</v>
      </c>
      <c r="D676" s="245" t="s">
        <v>144</v>
      </c>
      <c r="E676" s="246" t="s">
        <v>922</v>
      </c>
      <c r="F676" s="247" t="s">
        <v>923</v>
      </c>
      <c r="G676" s="248" t="s">
        <v>150</v>
      </c>
      <c r="H676" s="249">
        <v>4.7279999999999998</v>
      </c>
      <c r="I676" s="250"/>
      <c r="J676" s="251">
        <f>ROUND(I676*H676,2)</f>
        <v>0</v>
      </c>
      <c r="K676" s="247" t="s">
        <v>178</v>
      </c>
      <c r="L676" s="252"/>
      <c r="M676" s="253" t="s">
        <v>19</v>
      </c>
      <c r="N676" s="254" t="s">
        <v>42</v>
      </c>
      <c r="O676" s="87"/>
      <c r="P676" s="212">
        <f>O676*H676</f>
        <v>0</v>
      </c>
      <c r="Q676" s="212">
        <v>0.038289999999999998</v>
      </c>
      <c r="R676" s="212">
        <f>Q676*H676</f>
        <v>0.18103511999999997</v>
      </c>
      <c r="S676" s="212">
        <v>0</v>
      </c>
      <c r="T676" s="213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4" t="s">
        <v>247</v>
      </c>
      <c r="AT676" s="214" t="s">
        <v>144</v>
      </c>
      <c r="AU676" s="214" t="s">
        <v>81</v>
      </c>
      <c r="AY676" s="20" t="s">
        <v>128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0" t="s">
        <v>79</v>
      </c>
      <c r="BK676" s="215">
        <f>ROUND(I676*H676,2)</f>
        <v>0</v>
      </c>
      <c r="BL676" s="20" t="s">
        <v>191</v>
      </c>
      <c r="BM676" s="214" t="s">
        <v>924</v>
      </c>
    </row>
    <row r="677" s="2" customFormat="1">
      <c r="A677" s="41"/>
      <c r="B677" s="42"/>
      <c r="C677" s="43"/>
      <c r="D677" s="216" t="s">
        <v>137</v>
      </c>
      <c r="E677" s="43"/>
      <c r="F677" s="217" t="s">
        <v>923</v>
      </c>
      <c r="G677" s="43"/>
      <c r="H677" s="43"/>
      <c r="I677" s="218"/>
      <c r="J677" s="43"/>
      <c r="K677" s="43"/>
      <c r="L677" s="47"/>
      <c r="M677" s="219"/>
      <c r="N677" s="220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137</v>
      </c>
      <c r="AU677" s="20" t="s">
        <v>81</v>
      </c>
    </row>
    <row r="678" s="13" customFormat="1">
      <c r="A678" s="13"/>
      <c r="B678" s="223"/>
      <c r="C678" s="224"/>
      <c r="D678" s="216" t="s">
        <v>141</v>
      </c>
      <c r="E678" s="225" t="s">
        <v>19</v>
      </c>
      <c r="F678" s="226" t="s">
        <v>925</v>
      </c>
      <c r="G678" s="224"/>
      <c r="H678" s="227">
        <v>4.7279999999999998</v>
      </c>
      <c r="I678" s="228"/>
      <c r="J678" s="224"/>
      <c r="K678" s="224"/>
      <c r="L678" s="229"/>
      <c r="M678" s="230"/>
      <c r="N678" s="231"/>
      <c r="O678" s="231"/>
      <c r="P678" s="231"/>
      <c r="Q678" s="231"/>
      <c r="R678" s="231"/>
      <c r="S678" s="231"/>
      <c r="T678" s="23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3" t="s">
        <v>141</v>
      </c>
      <c r="AU678" s="233" t="s">
        <v>81</v>
      </c>
      <c r="AV678" s="13" t="s">
        <v>81</v>
      </c>
      <c r="AW678" s="13" t="s">
        <v>33</v>
      </c>
      <c r="AX678" s="13" t="s">
        <v>71</v>
      </c>
      <c r="AY678" s="233" t="s">
        <v>128</v>
      </c>
    </row>
    <row r="679" s="14" customFormat="1">
      <c r="A679" s="14"/>
      <c r="B679" s="234"/>
      <c r="C679" s="235"/>
      <c r="D679" s="216" t="s">
        <v>141</v>
      </c>
      <c r="E679" s="236" t="s">
        <v>19</v>
      </c>
      <c r="F679" s="237" t="s">
        <v>143</v>
      </c>
      <c r="G679" s="235"/>
      <c r="H679" s="238">
        <v>4.7279999999999998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4" t="s">
        <v>141</v>
      </c>
      <c r="AU679" s="244" t="s">
        <v>81</v>
      </c>
      <c r="AV679" s="14" t="s">
        <v>136</v>
      </c>
      <c r="AW679" s="14" t="s">
        <v>33</v>
      </c>
      <c r="AX679" s="14" t="s">
        <v>79</v>
      </c>
      <c r="AY679" s="244" t="s">
        <v>128</v>
      </c>
    </row>
    <row r="680" s="2" customFormat="1" ht="24.15" customHeight="1">
      <c r="A680" s="41"/>
      <c r="B680" s="42"/>
      <c r="C680" s="203" t="s">
        <v>926</v>
      </c>
      <c r="D680" s="203" t="s">
        <v>131</v>
      </c>
      <c r="E680" s="204" t="s">
        <v>927</v>
      </c>
      <c r="F680" s="205" t="s">
        <v>928</v>
      </c>
      <c r="G680" s="206" t="s">
        <v>427</v>
      </c>
      <c r="H680" s="267"/>
      <c r="I680" s="208"/>
      <c r="J680" s="209">
        <f>ROUND(I680*H680,2)</f>
        <v>0</v>
      </c>
      <c r="K680" s="205" t="s">
        <v>135</v>
      </c>
      <c r="L680" s="47"/>
      <c r="M680" s="210" t="s">
        <v>19</v>
      </c>
      <c r="N680" s="211" t="s">
        <v>42</v>
      </c>
      <c r="O680" s="87"/>
      <c r="P680" s="212">
        <f>O680*H680</f>
        <v>0</v>
      </c>
      <c r="Q680" s="212">
        <v>0</v>
      </c>
      <c r="R680" s="212">
        <f>Q680*H680</f>
        <v>0</v>
      </c>
      <c r="S680" s="212">
        <v>0</v>
      </c>
      <c r="T680" s="213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4" t="s">
        <v>191</v>
      </c>
      <c r="AT680" s="214" t="s">
        <v>131</v>
      </c>
      <c r="AU680" s="214" t="s">
        <v>81</v>
      </c>
      <c r="AY680" s="20" t="s">
        <v>128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20" t="s">
        <v>79</v>
      </c>
      <c r="BK680" s="215">
        <f>ROUND(I680*H680,2)</f>
        <v>0</v>
      </c>
      <c r="BL680" s="20" t="s">
        <v>191</v>
      </c>
      <c r="BM680" s="214" t="s">
        <v>929</v>
      </c>
    </row>
    <row r="681" s="2" customFormat="1">
      <c r="A681" s="41"/>
      <c r="B681" s="42"/>
      <c r="C681" s="43"/>
      <c r="D681" s="216" t="s">
        <v>137</v>
      </c>
      <c r="E681" s="43"/>
      <c r="F681" s="217" t="s">
        <v>930</v>
      </c>
      <c r="G681" s="43"/>
      <c r="H681" s="43"/>
      <c r="I681" s="218"/>
      <c r="J681" s="43"/>
      <c r="K681" s="43"/>
      <c r="L681" s="47"/>
      <c r="M681" s="219"/>
      <c r="N681" s="220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137</v>
      </c>
      <c r="AU681" s="20" t="s">
        <v>81</v>
      </c>
    </row>
    <row r="682" s="2" customFormat="1">
      <c r="A682" s="41"/>
      <c r="B682" s="42"/>
      <c r="C682" s="43"/>
      <c r="D682" s="221" t="s">
        <v>139</v>
      </c>
      <c r="E682" s="43"/>
      <c r="F682" s="222" t="s">
        <v>931</v>
      </c>
      <c r="G682" s="43"/>
      <c r="H682" s="43"/>
      <c r="I682" s="218"/>
      <c r="J682" s="43"/>
      <c r="K682" s="43"/>
      <c r="L682" s="47"/>
      <c r="M682" s="219"/>
      <c r="N682" s="220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139</v>
      </c>
      <c r="AU682" s="20" t="s">
        <v>81</v>
      </c>
    </row>
    <row r="683" s="12" customFormat="1" ht="22.8" customHeight="1">
      <c r="A683" s="12"/>
      <c r="B683" s="187"/>
      <c r="C683" s="188"/>
      <c r="D683" s="189" t="s">
        <v>70</v>
      </c>
      <c r="E683" s="201" t="s">
        <v>932</v>
      </c>
      <c r="F683" s="201" t="s">
        <v>933</v>
      </c>
      <c r="G683" s="188"/>
      <c r="H683" s="188"/>
      <c r="I683" s="191"/>
      <c r="J683" s="202">
        <f>BK683</f>
        <v>0</v>
      </c>
      <c r="K683" s="188"/>
      <c r="L683" s="193"/>
      <c r="M683" s="194"/>
      <c r="N683" s="195"/>
      <c r="O683" s="195"/>
      <c r="P683" s="196">
        <f>SUM(P684:P735)</f>
        <v>0</v>
      </c>
      <c r="Q683" s="195"/>
      <c r="R683" s="196">
        <f>SUM(R684:R735)</f>
        <v>1.5303698200000002</v>
      </c>
      <c r="S683" s="195"/>
      <c r="T683" s="197">
        <f>SUM(T684:T735)</f>
        <v>0.22418649999999998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198" t="s">
        <v>81</v>
      </c>
      <c r="AT683" s="199" t="s">
        <v>70</v>
      </c>
      <c r="AU683" s="199" t="s">
        <v>79</v>
      </c>
      <c r="AY683" s="198" t="s">
        <v>128</v>
      </c>
      <c r="BK683" s="200">
        <f>SUM(BK684:BK735)</f>
        <v>0</v>
      </c>
    </row>
    <row r="684" s="2" customFormat="1" ht="24.15" customHeight="1">
      <c r="A684" s="41"/>
      <c r="B684" s="42"/>
      <c r="C684" s="203" t="s">
        <v>548</v>
      </c>
      <c r="D684" s="203" t="s">
        <v>131</v>
      </c>
      <c r="E684" s="204" t="s">
        <v>934</v>
      </c>
      <c r="F684" s="205" t="s">
        <v>935</v>
      </c>
      <c r="G684" s="206" t="s">
        <v>150</v>
      </c>
      <c r="H684" s="207">
        <v>131.25</v>
      </c>
      <c r="I684" s="208"/>
      <c r="J684" s="209">
        <f>ROUND(I684*H684,2)</f>
        <v>0</v>
      </c>
      <c r="K684" s="205" t="s">
        <v>135</v>
      </c>
      <c r="L684" s="47"/>
      <c r="M684" s="210" t="s">
        <v>19</v>
      </c>
      <c r="N684" s="211" t="s">
        <v>42</v>
      </c>
      <c r="O684" s="87"/>
      <c r="P684" s="212">
        <f>O684*H684</f>
        <v>0</v>
      </c>
      <c r="Q684" s="212">
        <v>3.0000000000000001E-05</v>
      </c>
      <c r="R684" s="212">
        <f>Q684*H684</f>
        <v>0.0039375</v>
      </c>
      <c r="S684" s="212">
        <v>0</v>
      </c>
      <c r="T684" s="213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4" t="s">
        <v>191</v>
      </c>
      <c r="AT684" s="214" t="s">
        <v>131</v>
      </c>
      <c r="AU684" s="214" t="s">
        <v>81</v>
      </c>
      <c r="AY684" s="20" t="s">
        <v>128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20" t="s">
        <v>79</v>
      </c>
      <c r="BK684" s="215">
        <f>ROUND(I684*H684,2)</f>
        <v>0</v>
      </c>
      <c r="BL684" s="20" t="s">
        <v>191</v>
      </c>
      <c r="BM684" s="214" t="s">
        <v>936</v>
      </c>
    </row>
    <row r="685" s="2" customFormat="1">
      <c r="A685" s="41"/>
      <c r="B685" s="42"/>
      <c r="C685" s="43"/>
      <c r="D685" s="216" t="s">
        <v>137</v>
      </c>
      <c r="E685" s="43"/>
      <c r="F685" s="217" t="s">
        <v>937</v>
      </c>
      <c r="G685" s="43"/>
      <c r="H685" s="43"/>
      <c r="I685" s="218"/>
      <c r="J685" s="43"/>
      <c r="K685" s="43"/>
      <c r="L685" s="47"/>
      <c r="M685" s="219"/>
      <c r="N685" s="220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137</v>
      </c>
      <c r="AU685" s="20" t="s">
        <v>81</v>
      </c>
    </row>
    <row r="686" s="2" customFormat="1">
      <c r="A686" s="41"/>
      <c r="B686" s="42"/>
      <c r="C686" s="43"/>
      <c r="D686" s="221" t="s">
        <v>139</v>
      </c>
      <c r="E686" s="43"/>
      <c r="F686" s="222" t="s">
        <v>938</v>
      </c>
      <c r="G686" s="43"/>
      <c r="H686" s="43"/>
      <c r="I686" s="218"/>
      <c r="J686" s="43"/>
      <c r="K686" s="43"/>
      <c r="L686" s="47"/>
      <c r="M686" s="219"/>
      <c r="N686" s="220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139</v>
      </c>
      <c r="AU686" s="20" t="s">
        <v>81</v>
      </c>
    </row>
    <row r="687" s="2" customFormat="1" ht="33" customHeight="1">
      <c r="A687" s="41"/>
      <c r="B687" s="42"/>
      <c r="C687" s="203" t="s">
        <v>939</v>
      </c>
      <c r="D687" s="203" t="s">
        <v>131</v>
      </c>
      <c r="E687" s="204" t="s">
        <v>940</v>
      </c>
      <c r="F687" s="205" t="s">
        <v>941</v>
      </c>
      <c r="G687" s="206" t="s">
        <v>150</v>
      </c>
      <c r="H687" s="207">
        <v>131.25</v>
      </c>
      <c r="I687" s="208"/>
      <c r="J687" s="209">
        <f>ROUND(I687*H687,2)</f>
        <v>0</v>
      </c>
      <c r="K687" s="205" t="s">
        <v>135</v>
      </c>
      <c r="L687" s="47"/>
      <c r="M687" s="210" t="s">
        <v>19</v>
      </c>
      <c r="N687" s="211" t="s">
        <v>42</v>
      </c>
      <c r="O687" s="87"/>
      <c r="P687" s="212">
        <f>O687*H687</f>
        <v>0</v>
      </c>
      <c r="Q687" s="212">
        <v>0.0074999999999999997</v>
      </c>
      <c r="R687" s="212">
        <f>Q687*H687</f>
        <v>0.984375</v>
      </c>
      <c r="S687" s="212">
        <v>0</v>
      </c>
      <c r="T687" s="213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4" t="s">
        <v>191</v>
      </c>
      <c r="AT687" s="214" t="s">
        <v>131</v>
      </c>
      <c r="AU687" s="214" t="s">
        <v>81</v>
      </c>
      <c r="AY687" s="20" t="s">
        <v>128</v>
      </c>
      <c r="BE687" s="215">
        <f>IF(N687="základní",J687,0)</f>
        <v>0</v>
      </c>
      <c r="BF687" s="215">
        <f>IF(N687="snížená",J687,0)</f>
        <v>0</v>
      </c>
      <c r="BG687" s="215">
        <f>IF(N687="zákl. přenesená",J687,0)</f>
        <v>0</v>
      </c>
      <c r="BH687" s="215">
        <f>IF(N687="sníž. přenesená",J687,0)</f>
        <v>0</v>
      </c>
      <c r="BI687" s="215">
        <f>IF(N687="nulová",J687,0)</f>
        <v>0</v>
      </c>
      <c r="BJ687" s="20" t="s">
        <v>79</v>
      </c>
      <c r="BK687" s="215">
        <f>ROUND(I687*H687,2)</f>
        <v>0</v>
      </c>
      <c r="BL687" s="20" t="s">
        <v>191</v>
      </c>
      <c r="BM687" s="214" t="s">
        <v>942</v>
      </c>
    </row>
    <row r="688" s="2" customFormat="1">
      <c r="A688" s="41"/>
      <c r="B688" s="42"/>
      <c r="C688" s="43"/>
      <c r="D688" s="216" t="s">
        <v>137</v>
      </c>
      <c r="E688" s="43"/>
      <c r="F688" s="217" t="s">
        <v>943</v>
      </c>
      <c r="G688" s="43"/>
      <c r="H688" s="43"/>
      <c r="I688" s="218"/>
      <c r="J688" s="43"/>
      <c r="K688" s="43"/>
      <c r="L688" s="47"/>
      <c r="M688" s="219"/>
      <c r="N688" s="220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137</v>
      </c>
      <c r="AU688" s="20" t="s">
        <v>81</v>
      </c>
    </row>
    <row r="689" s="2" customFormat="1">
      <c r="A689" s="41"/>
      <c r="B689" s="42"/>
      <c r="C689" s="43"/>
      <c r="D689" s="221" t="s">
        <v>139</v>
      </c>
      <c r="E689" s="43"/>
      <c r="F689" s="222" t="s">
        <v>944</v>
      </c>
      <c r="G689" s="43"/>
      <c r="H689" s="43"/>
      <c r="I689" s="218"/>
      <c r="J689" s="43"/>
      <c r="K689" s="43"/>
      <c r="L689" s="47"/>
      <c r="M689" s="219"/>
      <c r="N689" s="220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139</v>
      </c>
      <c r="AU689" s="20" t="s">
        <v>81</v>
      </c>
    </row>
    <row r="690" s="2" customFormat="1" ht="24.15" customHeight="1">
      <c r="A690" s="41"/>
      <c r="B690" s="42"/>
      <c r="C690" s="203" t="s">
        <v>552</v>
      </c>
      <c r="D690" s="203" t="s">
        <v>131</v>
      </c>
      <c r="E690" s="204" t="s">
        <v>945</v>
      </c>
      <c r="F690" s="205" t="s">
        <v>946</v>
      </c>
      <c r="G690" s="206" t="s">
        <v>150</v>
      </c>
      <c r="H690" s="207">
        <v>84.909999999999997</v>
      </c>
      <c r="I690" s="208"/>
      <c r="J690" s="209">
        <f>ROUND(I690*H690,2)</f>
        <v>0</v>
      </c>
      <c r="K690" s="205" t="s">
        <v>135</v>
      </c>
      <c r="L690" s="47"/>
      <c r="M690" s="210" t="s">
        <v>19</v>
      </c>
      <c r="N690" s="211" t="s">
        <v>42</v>
      </c>
      <c r="O690" s="87"/>
      <c r="P690" s="212">
        <f>O690*H690</f>
        <v>0</v>
      </c>
      <c r="Q690" s="212">
        <v>0</v>
      </c>
      <c r="R690" s="212">
        <f>Q690*H690</f>
        <v>0</v>
      </c>
      <c r="S690" s="212">
        <v>0.0025000000000000001</v>
      </c>
      <c r="T690" s="213">
        <f>S690*H690</f>
        <v>0.21227499999999999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4" t="s">
        <v>191</v>
      </c>
      <c r="AT690" s="214" t="s">
        <v>131</v>
      </c>
      <c r="AU690" s="214" t="s">
        <v>81</v>
      </c>
      <c r="AY690" s="20" t="s">
        <v>128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0" t="s">
        <v>79</v>
      </c>
      <c r="BK690" s="215">
        <f>ROUND(I690*H690,2)</f>
        <v>0</v>
      </c>
      <c r="BL690" s="20" t="s">
        <v>191</v>
      </c>
      <c r="BM690" s="214" t="s">
        <v>947</v>
      </c>
    </row>
    <row r="691" s="2" customFormat="1">
      <c r="A691" s="41"/>
      <c r="B691" s="42"/>
      <c r="C691" s="43"/>
      <c r="D691" s="216" t="s">
        <v>137</v>
      </c>
      <c r="E691" s="43"/>
      <c r="F691" s="217" t="s">
        <v>948</v>
      </c>
      <c r="G691" s="43"/>
      <c r="H691" s="43"/>
      <c r="I691" s="218"/>
      <c r="J691" s="43"/>
      <c r="K691" s="43"/>
      <c r="L691" s="47"/>
      <c r="M691" s="219"/>
      <c r="N691" s="220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137</v>
      </c>
      <c r="AU691" s="20" t="s">
        <v>81</v>
      </c>
    </row>
    <row r="692" s="2" customFormat="1">
      <c r="A692" s="41"/>
      <c r="B692" s="42"/>
      <c r="C692" s="43"/>
      <c r="D692" s="221" t="s">
        <v>139</v>
      </c>
      <c r="E692" s="43"/>
      <c r="F692" s="222" t="s">
        <v>949</v>
      </c>
      <c r="G692" s="43"/>
      <c r="H692" s="43"/>
      <c r="I692" s="218"/>
      <c r="J692" s="43"/>
      <c r="K692" s="43"/>
      <c r="L692" s="47"/>
      <c r="M692" s="219"/>
      <c r="N692" s="220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139</v>
      </c>
      <c r="AU692" s="20" t="s">
        <v>81</v>
      </c>
    </row>
    <row r="693" s="2" customFormat="1" ht="21.75" customHeight="1">
      <c r="A693" s="41"/>
      <c r="B693" s="42"/>
      <c r="C693" s="203" t="s">
        <v>950</v>
      </c>
      <c r="D693" s="203" t="s">
        <v>131</v>
      </c>
      <c r="E693" s="204" t="s">
        <v>951</v>
      </c>
      <c r="F693" s="205" t="s">
        <v>952</v>
      </c>
      <c r="G693" s="206" t="s">
        <v>150</v>
      </c>
      <c r="H693" s="207">
        <v>131.25</v>
      </c>
      <c r="I693" s="208"/>
      <c r="J693" s="209">
        <f>ROUND(I693*H693,2)</f>
        <v>0</v>
      </c>
      <c r="K693" s="205" t="s">
        <v>135</v>
      </c>
      <c r="L693" s="47"/>
      <c r="M693" s="210" t="s">
        <v>19</v>
      </c>
      <c r="N693" s="211" t="s">
        <v>42</v>
      </c>
      <c r="O693" s="87"/>
      <c r="P693" s="212">
        <f>O693*H693</f>
        <v>0</v>
      </c>
      <c r="Q693" s="212">
        <v>0.00029999999999999997</v>
      </c>
      <c r="R693" s="212">
        <f>Q693*H693</f>
        <v>0.039374999999999993</v>
      </c>
      <c r="S693" s="212">
        <v>0</v>
      </c>
      <c r="T693" s="213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4" t="s">
        <v>191</v>
      </c>
      <c r="AT693" s="214" t="s">
        <v>131</v>
      </c>
      <c r="AU693" s="214" t="s">
        <v>81</v>
      </c>
      <c r="AY693" s="20" t="s">
        <v>128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20" t="s">
        <v>79</v>
      </c>
      <c r="BK693" s="215">
        <f>ROUND(I693*H693,2)</f>
        <v>0</v>
      </c>
      <c r="BL693" s="20" t="s">
        <v>191</v>
      </c>
      <c r="BM693" s="214" t="s">
        <v>953</v>
      </c>
    </row>
    <row r="694" s="2" customFormat="1">
      <c r="A694" s="41"/>
      <c r="B694" s="42"/>
      <c r="C694" s="43"/>
      <c r="D694" s="216" t="s">
        <v>137</v>
      </c>
      <c r="E694" s="43"/>
      <c r="F694" s="217" t="s">
        <v>954</v>
      </c>
      <c r="G694" s="43"/>
      <c r="H694" s="43"/>
      <c r="I694" s="218"/>
      <c r="J694" s="43"/>
      <c r="K694" s="43"/>
      <c r="L694" s="47"/>
      <c r="M694" s="219"/>
      <c r="N694" s="220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137</v>
      </c>
      <c r="AU694" s="20" t="s">
        <v>81</v>
      </c>
    </row>
    <row r="695" s="2" customFormat="1">
      <c r="A695" s="41"/>
      <c r="B695" s="42"/>
      <c r="C695" s="43"/>
      <c r="D695" s="221" t="s">
        <v>139</v>
      </c>
      <c r="E695" s="43"/>
      <c r="F695" s="222" t="s">
        <v>955</v>
      </c>
      <c r="G695" s="43"/>
      <c r="H695" s="43"/>
      <c r="I695" s="218"/>
      <c r="J695" s="43"/>
      <c r="K695" s="43"/>
      <c r="L695" s="47"/>
      <c r="M695" s="219"/>
      <c r="N695" s="220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139</v>
      </c>
      <c r="AU695" s="20" t="s">
        <v>81</v>
      </c>
    </row>
    <row r="696" s="2" customFormat="1" ht="44.25" customHeight="1">
      <c r="A696" s="41"/>
      <c r="B696" s="42"/>
      <c r="C696" s="245" t="s">
        <v>555</v>
      </c>
      <c r="D696" s="245" t="s">
        <v>144</v>
      </c>
      <c r="E696" s="246" t="s">
        <v>956</v>
      </c>
      <c r="F696" s="247" t="s">
        <v>957</v>
      </c>
      <c r="G696" s="248" t="s">
        <v>150</v>
      </c>
      <c r="H696" s="249">
        <v>174.38900000000001</v>
      </c>
      <c r="I696" s="250"/>
      <c r="J696" s="251">
        <f>ROUND(I696*H696,2)</f>
        <v>0</v>
      </c>
      <c r="K696" s="247" t="s">
        <v>135</v>
      </c>
      <c r="L696" s="252"/>
      <c r="M696" s="253" t="s">
        <v>19</v>
      </c>
      <c r="N696" s="254" t="s">
        <v>42</v>
      </c>
      <c r="O696" s="87"/>
      <c r="P696" s="212">
        <f>O696*H696</f>
        <v>0</v>
      </c>
      <c r="Q696" s="212">
        <v>0.0028300000000000001</v>
      </c>
      <c r="R696" s="212">
        <f>Q696*H696</f>
        <v>0.49352087000000006</v>
      </c>
      <c r="S696" s="212">
        <v>0</v>
      </c>
      <c r="T696" s="213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4" t="s">
        <v>247</v>
      </c>
      <c r="AT696" s="214" t="s">
        <v>144</v>
      </c>
      <c r="AU696" s="214" t="s">
        <v>81</v>
      </c>
      <c r="AY696" s="20" t="s">
        <v>128</v>
      </c>
      <c r="BE696" s="215">
        <f>IF(N696="základní",J696,0)</f>
        <v>0</v>
      </c>
      <c r="BF696" s="215">
        <f>IF(N696="snížená",J696,0)</f>
        <v>0</v>
      </c>
      <c r="BG696" s="215">
        <f>IF(N696="zákl. přenesená",J696,0)</f>
        <v>0</v>
      </c>
      <c r="BH696" s="215">
        <f>IF(N696="sníž. přenesená",J696,0)</f>
        <v>0</v>
      </c>
      <c r="BI696" s="215">
        <f>IF(N696="nulová",J696,0)</f>
        <v>0</v>
      </c>
      <c r="BJ696" s="20" t="s">
        <v>79</v>
      </c>
      <c r="BK696" s="215">
        <f>ROUND(I696*H696,2)</f>
        <v>0</v>
      </c>
      <c r="BL696" s="20" t="s">
        <v>191</v>
      </c>
      <c r="BM696" s="214" t="s">
        <v>958</v>
      </c>
    </row>
    <row r="697" s="2" customFormat="1">
      <c r="A697" s="41"/>
      <c r="B697" s="42"/>
      <c r="C697" s="43"/>
      <c r="D697" s="216" t="s">
        <v>137</v>
      </c>
      <c r="E697" s="43"/>
      <c r="F697" s="217" t="s">
        <v>957</v>
      </c>
      <c r="G697" s="43"/>
      <c r="H697" s="43"/>
      <c r="I697" s="218"/>
      <c r="J697" s="43"/>
      <c r="K697" s="43"/>
      <c r="L697" s="47"/>
      <c r="M697" s="219"/>
      <c r="N697" s="220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137</v>
      </c>
      <c r="AU697" s="20" t="s">
        <v>81</v>
      </c>
    </row>
    <row r="698" s="13" customFormat="1">
      <c r="A698" s="13"/>
      <c r="B698" s="223"/>
      <c r="C698" s="224"/>
      <c r="D698" s="216" t="s">
        <v>141</v>
      </c>
      <c r="E698" s="225" t="s">
        <v>19</v>
      </c>
      <c r="F698" s="226" t="s">
        <v>959</v>
      </c>
      <c r="G698" s="224"/>
      <c r="H698" s="227">
        <v>131.25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3" t="s">
        <v>141</v>
      </c>
      <c r="AU698" s="233" t="s">
        <v>81</v>
      </c>
      <c r="AV698" s="13" t="s">
        <v>81</v>
      </c>
      <c r="AW698" s="13" t="s">
        <v>33</v>
      </c>
      <c r="AX698" s="13" t="s">
        <v>71</v>
      </c>
      <c r="AY698" s="233" t="s">
        <v>128</v>
      </c>
    </row>
    <row r="699" s="13" customFormat="1">
      <c r="A699" s="13"/>
      <c r="B699" s="223"/>
      <c r="C699" s="224"/>
      <c r="D699" s="216" t="s">
        <v>141</v>
      </c>
      <c r="E699" s="225" t="s">
        <v>19</v>
      </c>
      <c r="F699" s="226" t="s">
        <v>960</v>
      </c>
      <c r="G699" s="224"/>
      <c r="H699" s="227">
        <v>10.853</v>
      </c>
      <c r="I699" s="228"/>
      <c r="J699" s="224"/>
      <c r="K699" s="224"/>
      <c r="L699" s="229"/>
      <c r="M699" s="230"/>
      <c r="N699" s="231"/>
      <c r="O699" s="231"/>
      <c r="P699" s="231"/>
      <c r="Q699" s="231"/>
      <c r="R699" s="231"/>
      <c r="S699" s="231"/>
      <c r="T699" s="23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3" t="s">
        <v>141</v>
      </c>
      <c r="AU699" s="233" t="s">
        <v>81</v>
      </c>
      <c r="AV699" s="13" t="s">
        <v>81</v>
      </c>
      <c r="AW699" s="13" t="s">
        <v>33</v>
      </c>
      <c r="AX699" s="13" t="s">
        <v>71</v>
      </c>
      <c r="AY699" s="233" t="s">
        <v>128</v>
      </c>
    </row>
    <row r="700" s="13" customFormat="1">
      <c r="A700" s="13"/>
      <c r="B700" s="223"/>
      <c r="C700" s="224"/>
      <c r="D700" s="216" t="s">
        <v>141</v>
      </c>
      <c r="E700" s="225" t="s">
        <v>19</v>
      </c>
      <c r="F700" s="226" t="s">
        <v>961</v>
      </c>
      <c r="G700" s="224"/>
      <c r="H700" s="227">
        <v>9.5399999999999991</v>
      </c>
      <c r="I700" s="228"/>
      <c r="J700" s="224"/>
      <c r="K700" s="224"/>
      <c r="L700" s="229"/>
      <c r="M700" s="230"/>
      <c r="N700" s="231"/>
      <c r="O700" s="231"/>
      <c r="P700" s="231"/>
      <c r="Q700" s="231"/>
      <c r="R700" s="231"/>
      <c r="S700" s="231"/>
      <c r="T700" s="23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3" t="s">
        <v>141</v>
      </c>
      <c r="AU700" s="233" t="s">
        <v>81</v>
      </c>
      <c r="AV700" s="13" t="s">
        <v>81</v>
      </c>
      <c r="AW700" s="13" t="s">
        <v>33</v>
      </c>
      <c r="AX700" s="13" t="s">
        <v>71</v>
      </c>
      <c r="AY700" s="233" t="s">
        <v>128</v>
      </c>
    </row>
    <row r="701" s="14" customFormat="1">
      <c r="A701" s="14"/>
      <c r="B701" s="234"/>
      <c r="C701" s="235"/>
      <c r="D701" s="216" t="s">
        <v>141</v>
      </c>
      <c r="E701" s="236" t="s">
        <v>19</v>
      </c>
      <c r="F701" s="237" t="s">
        <v>143</v>
      </c>
      <c r="G701" s="235"/>
      <c r="H701" s="238">
        <v>151.643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4" t="s">
        <v>141</v>
      </c>
      <c r="AU701" s="244" t="s">
        <v>81</v>
      </c>
      <c r="AV701" s="14" t="s">
        <v>136</v>
      </c>
      <c r="AW701" s="14" t="s">
        <v>33</v>
      </c>
      <c r="AX701" s="14" t="s">
        <v>79</v>
      </c>
      <c r="AY701" s="244" t="s">
        <v>128</v>
      </c>
    </row>
    <row r="702" s="13" customFormat="1">
      <c r="A702" s="13"/>
      <c r="B702" s="223"/>
      <c r="C702" s="224"/>
      <c r="D702" s="216" t="s">
        <v>141</v>
      </c>
      <c r="E702" s="224"/>
      <c r="F702" s="226" t="s">
        <v>962</v>
      </c>
      <c r="G702" s="224"/>
      <c r="H702" s="227">
        <v>174.38900000000001</v>
      </c>
      <c r="I702" s="228"/>
      <c r="J702" s="224"/>
      <c r="K702" s="224"/>
      <c r="L702" s="229"/>
      <c r="M702" s="230"/>
      <c r="N702" s="231"/>
      <c r="O702" s="231"/>
      <c r="P702" s="231"/>
      <c r="Q702" s="231"/>
      <c r="R702" s="231"/>
      <c r="S702" s="231"/>
      <c r="T702" s="23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3" t="s">
        <v>141</v>
      </c>
      <c r="AU702" s="233" t="s">
        <v>81</v>
      </c>
      <c r="AV702" s="13" t="s">
        <v>81</v>
      </c>
      <c r="AW702" s="13" t="s">
        <v>4</v>
      </c>
      <c r="AX702" s="13" t="s">
        <v>79</v>
      </c>
      <c r="AY702" s="233" t="s">
        <v>128</v>
      </c>
    </row>
    <row r="703" s="2" customFormat="1" ht="21.75" customHeight="1">
      <c r="A703" s="41"/>
      <c r="B703" s="42"/>
      <c r="C703" s="203" t="s">
        <v>963</v>
      </c>
      <c r="D703" s="203" t="s">
        <v>131</v>
      </c>
      <c r="E703" s="204" t="s">
        <v>964</v>
      </c>
      <c r="F703" s="205" t="s">
        <v>965</v>
      </c>
      <c r="G703" s="206" t="s">
        <v>206</v>
      </c>
      <c r="H703" s="207">
        <v>39.704999999999998</v>
      </c>
      <c r="I703" s="208"/>
      <c r="J703" s="209">
        <f>ROUND(I703*H703,2)</f>
        <v>0</v>
      </c>
      <c r="K703" s="205" t="s">
        <v>135</v>
      </c>
      <c r="L703" s="47"/>
      <c r="M703" s="210" t="s">
        <v>19</v>
      </c>
      <c r="N703" s="211" t="s">
        <v>42</v>
      </c>
      <c r="O703" s="87"/>
      <c r="P703" s="212">
        <f>O703*H703</f>
        <v>0</v>
      </c>
      <c r="Q703" s="212">
        <v>0</v>
      </c>
      <c r="R703" s="212">
        <f>Q703*H703</f>
        <v>0</v>
      </c>
      <c r="S703" s="212">
        <v>0.00029999999999999997</v>
      </c>
      <c r="T703" s="213">
        <f>S703*H703</f>
        <v>0.011911499999999999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4" t="s">
        <v>191</v>
      </c>
      <c r="AT703" s="214" t="s">
        <v>131</v>
      </c>
      <c r="AU703" s="214" t="s">
        <v>81</v>
      </c>
      <c r="AY703" s="20" t="s">
        <v>128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20" t="s">
        <v>79</v>
      </c>
      <c r="BK703" s="215">
        <f>ROUND(I703*H703,2)</f>
        <v>0</v>
      </c>
      <c r="BL703" s="20" t="s">
        <v>191</v>
      </c>
      <c r="BM703" s="214" t="s">
        <v>966</v>
      </c>
    </row>
    <row r="704" s="2" customFormat="1">
      <c r="A704" s="41"/>
      <c r="B704" s="42"/>
      <c r="C704" s="43"/>
      <c r="D704" s="216" t="s">
        <v>137</v>
      </c>
      <c r="E704" s="43"/>
      <c r="F704" s="217" t="s">
        <v>967</v>
      </c>
      <c r="G704" s="43"/>
      <c r="H704" s="43"/>
      <c r="I704" s="218"/>
      <c r="J704" s="43"/>
      <c r="K704" s="43"/>
      <c r="L704" s="47"/>
      <c r="M704" s="219"/>
      <c r="N704" s="220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137</v>
      </c>
      <c r="AU704" s="20" t="s">
        <v>81</v>
      </c>
    </row>
    <row r="705" s="2" customFormat="1">
      <c r="A705" s="41"/>
      <c r="B705" s="42"/>
      <c r="C705" s="43"/>
      <c r="D705" s="221" t="s">
        <v>139</v>
      </c>
      <c r="E705" s="43"/>
      <c r="F705" s="222" t="s">
        <v>968</v>
      </c>
      <c r="G705" s="43"/>
      <c r="H705" s="43"/>
      <c r="I705" s="218"/>
      <c r="J705" s="43"/>
      <c r="K705" s="43"/>
      <c r="L705" s="47"/>
      <c r="M705" s="219"/>
      <c r="N705" s="220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139</v>
      </c>
      <c r="AU705" s="20" t="s">
        <v>81</v>
      </c>
    </row>
    <row r="706" s="13" customFormat="1">
      <c r="A706" s="13"/>
      <c r="B706" s="223"/>
      <c r="C706" s="224"/>
      <c r="D706" s="216" t="s">
        <v>141</v>
      </c>
      <c r="E706" s="225" t="s">
        <v>19</v>
      </c>
      <c r="F706" s="226" t="s">
        <v>969</v>
      </c>
      <c r="G706" s="224"/>
      <c r="H706" s="227">
        <v>42.155000000000001</v>
      </c>
      <c r="I706" s="228"/>
      <c r="J706" s="224"/>
      <c r="K706" s="224"/>
      <c r="L706" s="229"/>
      <c r="M706" s="230"/>
      <c r="N706" s="231"/>
      <c r="O706" s="231"/>
      <c r="P706" s="231"/>
      <c r="Q706" s="231"/>
      <c r="R706" s="231"/>
      <c r="S706" s="231"/>
      <c r="T706" s="23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3" t="s">
        <v>141</v>
      </c>
      <c r="AU706" s="233" t="s">
        <v>81</v>
      </c>
      <c r="AV706" s="13" t="s">
        <v>81</v>
      </c>
      <c r="AW706" s="13" t="s">
        <v>33</v>
      </c>
      <c r="AX706" s="13" t="s">
        <v>71</v>
      </c>
      <c r="AY706" s="233" t="s">
        <v>128</v>
      </c>
    </row>
    <row r="707" s="13" customFormat="1">
      <c r="A707" s="13"/>
      <c r="B707" s="223"/>
      <c r="C707" s="224"/>
      <c r="D707" s="216" t="s">
        <v>141</v>
      </c>
      <c r="E707" s="225" t="s">
        <v>19</v>
      </c>
      <c r="F707" s="226" t="s">
        <v>970</v>
      </c>
      <c r="G707" s="224"/>
      <c r="H707" s="227">
        <v>-2.4500000000000002</v>
      </c>
      <c r="I707" s="228"/>
      <c r="J707" s="224"/>
      <c r="K707" s="224"/>
      <c r="L707" s="229"/>
      <c r="M707" s="230"/>
      <c r="N707" s="231"/>
      <c r="O707" s="231"/>
      <c r="P707" s="231"/>
      <c r="Q707" s="231"/>
      <c r="R707" s="231"/>
      <c r="S707" s="231"/>
      <c r="T707" s="23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3" t="s">
        <v>141</v>
      </c>
      <c r="AU707" s="233" t="s">
        <v>81</v>
      </c>
      <c r="AV707" s="13" t="s">
        <v>81</v>
      </c>
      <c r="AW707" s="13" t="s">
        <v>33</v>
      </c>
      <c r="AX707" s="13" t="s">
        <v>71</v>
      </c>
      <c r="AY707" s="233" t="s">
        <v>128</v>
      </c>
    </row>
    <row r="708" s="14" customFormat="1">
      <c r="A708" s="14"/>
      <c r="B708" s="234"/>
      <c r="C708" s="235"/>
      <c r="D708" s="216" t="s">
        <v>141</v>
      </c>
      <c r="E708" s="236" t="s">
        <v>19</v>
      </c>
      <c r="F708" s="237" t="s">
        <v>143</v>
      </c>
      <c r="G708" s="235"/>
      <c r="H708" s="238">
        <v>39.704999999999998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141</v>
      </c>
      <c r="AU708" s="244" t="s">
        <v>81</v>
      </c>
      <c r="AV708" s="14" t="s">
        <v>136</v>
      </c>
      <c r="AW708" s="14" t="s">
        <v>33</v>
      </c>
      <c r="AX708" s="14" t="s">
        <v>79</v>
      </c>
      <c r="AY708" s="244" t="s">
        <v>128</v>
      </c>
    </row>
    <row r="709" s="2" customFormat="1" ht="24.15" customHeight="1">
      <c r="A709" s="41"/>
      <c r="B709" s="42"/>
      <c r="C709" s="203" t="s">
        <v>572</v>
      </c>
      <c r="D709" s="203" t="s">
        <v>131</v>
      </c>
      <c r="E709" s="204" t="s">
        <v>971</v>
      </c>
      <c r="F709" s="205" t="s">
        <v>972</v>
      </c>
      <c r="G709" s="206" t="s">
        <v>206</v>
      </c>
      <c r="H709" s="207">
        <v>56.784999999999997</v>
      </c>
      <c r="I709" s="208"/>
      <c r="J709" s="209">
        <f>ROUND(I709*H709,2)</f>
        <v>0</v>
      </c>
      <c r="K709" s="205" t="s">
        <v>135</v>
      </c>
      <c r="L709" s="47"/>
      <c r="M709" s="210" t="s">
        <v>19</v>
      </c>
      <c r="N709" s="211" t="s">
        <v>42</v>
      </c>
      <c r="O709" s="87"/>
      <c r="P709" s="212">
        <f>O709*H709</f>
        <v>0</v>
      </c>
      <c r="Q709" s="212">
        <v>5.0000000000000002E-05</v>
      </c>
      <c r="R709" s="212">
        <f>Q709*H709</f>
        <v>0.0028392499999999998</v>
      </c>
      <c r="S709" s="212">
        <v>0</v>
      </c>
      <c r="T709" s="213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4" t="s">
        <v>191</v>
      </c>
      <c r="AT709" s="214" t="s">
        <v>131</v>
      </c>
      <c r="AU709" s="214" t="s">
        <v>81</v>
      </c>
      <c r="AY709" s="20" t="s">
        <v>128</v>
      </c>
      <c r="BE709" s="215">
        <f>IF(N709="základní",J709,0)</f>
        <v>0</v>
      </c>
      <c r="BF709" s="215">
        <f>IF(N709="snížená",J709,0)</f>
        <v>0</v>
      </c>
      <c r="BG709" s="215">
        <f>IF(N709="zákl. přenesená",J709,0)</f>
        <v>0</v>
      </c>
      <c r="BH709" s="215">
        <f>IF(N709="sníž. přenesená",J709,0)</f>
        <v>0</v>
      </c>
      <c r="BI709" s="215">
        <f>IF(N709="nulová",J709,0)</f>
        <v>0</v>
      </c>
      <c r="BJ709" s="20" t="s">
        <v>79</v>
      </c>
      <c r="BK709" s="215">
        <f>ROUND(I709*H709,2)</f>
        <v>0</v>
      </c>
      <c r="BL709" s="20" t="s">
        <v>191</v>
      </c>
      <c r="BM709" s="214" t="s">
        <v>973</v>
      </c>
    </row>
    <row r="710" s="2" customFormat="1">
      <c r="A710" s="41"/>
      <c r="B710" s="42"/>
      <c r="C710" s="43"/>
      <c r="D710" s="216" t="s">
        <v>137</v>
      </c>
      <c r="E710" s="43"/>
      <c r="F710" s="217" t="s">
        <v>974</v>
      </c>
      <c r="G710" s="43"/>
      <c r="H710" s="43"/>
      <c r="I710" s="218"/>
      <c r="J710" s="43"/>
      <c r="K710" s="43"/>
      <c r="L710" s="47"/>
      <c r="M710" s="219"/>
      <c r="N710" s="220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137</v>
      </c>
      <c r="AU710" s="20" t="s">
        <v>81</v>
      </c>
    </row>
    <row r="711" s="2" customFormat="1">
      <c r="A711" s="41"/>
      <c r="B711" s="42"/>
      <c r="C711" s="43"/>
      <c r="D711" s="221" t="s">
        <v>139</v>
      </c>
      <c r="E711" s="43"/>
      <c r="F711" s="222" t="s">
        <v>975</v>
      </c>
      <c r="G711" s="43"/>
      <c r="H711" s="43"/>
      <c r="I711" s="218"/>
      <c r="J711" s="43"/>
      <c r="K711" s="43"/>
      <c r="L711" s="47"/>
      <c r="M711" s="219"/>
      <c r="N711" s="220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139</v>
      </c>
      <c r="AU711" s="20" t="s">
        <v>81</v>
      </c>
    </row>
    <row r="712" s="13" customFormat="1">
      <c r="A712" s="13"/>
      <c r="B712" s="223"/>
      <c r="C712" s="224"/>
      <c r="D712" s="216" t="s">
        <v>141</v>
      </c>
      <c r="E712" s="225" t="s">
        <v>19</v>
      </c>
      <c r="F712" s="226" t="s">
        <v>976</v>
      </c>
      <c r="G712" s="224"/>
      <c r="H712" s="227">
        <v>24.149999999999999</v>
      </c>
      <c r="I712" s="228"/>
      <c r="J712" s="224"/>
      <c r="K712" s="224"/>
      <c r="L712" s="229"/>
      <c r="M712" s="230"/>
      <c r="N712" s="231"/>
      <c r="O712" s="231"/>
      <c r="P712" s="231"/>
      <c r="Q712" s="231"/>
      <c r="R712" s="231"/>
      <c r="S712" s="231"/>
      <c r="T712" s="23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3" t="s">
        <v>141</v>
      </c>
      <c r="AU712" s="233" t="s">
        <v>81</v>
      </c>
      <c r="AV712" s="13" t="s">
        <v>81</v>
      </c>
      <c r="AW712" s="13" t="s">
        <v>33</v>
      </c>
      <c r="AX712" s="13" t="s">
        <v>71</v>
      </c>
      <c r="AY712" s="233" t="s">
        <v>128</v>
      </c>
    </row>
    <row r="713" s="13" customFormat="1">
      <c r="A713" s="13"/>
      <c r="B713" s="223"/>
      <c r="C713" s="224"/>
      <c r="D713" s="216" t="s">
        <v>141</v>
      </c>
      <c r="E713" s="225" t="s">
        <v>19</v>
      </c>
      <c r="F713" s="226" t="s">
        <v>977</v>
      </c>
      <c r="G713" s="224"/>
      <c r="H713" s="227">
        <v>-7.25</v>
      </c>
      <c r="I713" s="228"/>
      <c r="J713" s="224"/>
      <c r="K713" s="224"/>
      <c r="L713" s="229"/>
      <c r="M713" s="230"/>
      <c r="N713" s="231"/>
      <c r="O713" s="231"/>
      <c r="P713" s="231"/>
      <c r="Q713" s="231"/>
      <c r="R713" s="231"/>
      <c r="S713" s="231"/>
      <c r="T713" s="23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3" t="s">
        <v>141</v>
      </c>
      <c r="AU713" s="233" t="s">
        <v>81</v>
      </c>
      <c r="AV713" s="13" t="s">
        <v>81</v>
      </c>
      <c r="AW713" s="13" t="s">
        <v>33</v>
      </c>
      <c r="AX713" s="13" t="s">
        <v>71</v>
      </c>
      <c r="AY713" s="233" t="s">
        <v>128</v>
      </c>
    </row>
    <row r="714" s="13" customFormat="1">
      <c r="A714" s="13"/>
      <c r="B714" s="223"/>
      <c r="C714" s="224"/>
      <c r="D714" s="216" t="s">
        <v>141</v>
      </c>
      <c r="E714" s="225" t="s">
        <v>19</v>
      </c>
      <c r="F714" s="226" t="s">
        <v>978</v>
      </c>
      <c r="G714" s="224"/>
      <c r="H714" s="227">
        <v>44.335000000000001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3" t="s">
        <v>141</v>
      </c>
      <c r="AU714" s="233" t="s">
        <v>81</v>
      </c>
      <c r="AV714" s="13" t="s">
        <v>81</v>
      </c>
      <c r="AW714" s="13" t="s">
        <v>33</v>
      </c>
      <c r="AX714" s="13" t="s">
        <v>71</v>
      </c>
      <c r="AY714" s="233" t="s">
        <v>128</v>
      </c>
    </row>
    <row r="715" s="13" customFormat="1">
      <c r="A715" s="13"/>
      <c r="B715" s="223"/>
      <c r="C715" s="224"/>
      <c r="D715" s="216" t="s">
        <v>141</v>
      </c>
      <c r="E715" s="225" t="s">
        <v>19</v>
      </c>
      <c r="F715" s="226" t="s">
        <v>979</v>
      </c>
      <c r="G715" s="224"/>
      <c r="H715" s="227">
        <v>-4.4500000000000002</v>
      </c>
      <c r="I715" s="228"/>
      <c r="J715" s="224"/>
      <c r="K715" s="224"/>
      <c r="L715" s="229"/>
      <c r="M715" s="230"/>
      <c r="N715" s="231"/>
      <c r="O715" s="231"/>
      <c r="P715" s="231"/>
      <c r="Q715" s="231"/>
      <c r="R715" s="231"/>
      <c r="S715" s="231"/>
      <c r="T715" s="23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3" t="s">
        <v>141</v>
      </c>
      <c r="AU715" s="233" t="s">
        <v>81</v>
      </c>
      <c r="AV715" s="13" t="s">
        <v>81</v>
      </c>
      <c r="AW715" s="13" t="s">
        <v>33</v>
      </c>
      <c r="AX715" s="13" t="s">
        <v>71</v>
      </c>
      <c r="AY715" s="233" t="s">
        <v>128</v>
      </c>
    </row>
    <row r="716" s="14" customFormat="1">
      <c r="A716" s="14"/>
      <c r="B716" s="234"/>
      <c r="C716" s="235"/>
      <c r="D716" s="216" t="s">
        <v>141</v>
      </c>
      <c r="E716" s="236" t="s">
        <v>19</v>
      </c>
      <c r="F716" s="237" t="s">
        <v>143</v>
      </c>
      <c r="G716" s="235"/>
      <c r="H716" s="238">
        <v>56.784999999999997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4" t="s">
        <v>141</v>
      </c>
      <c r="AU716" s="244" t="s">
        <v>81</v>
      </c>
      <c r="AV716" s="14" t="s">
        <v>136</v>
      </c>
      <c r="AW716" s="14" t="s">
        <v>33</v>
      </c>
      <c r="AX716" s="14" t="s">
        <v>79</v>
      </c>
      <c r="AY716" s="244" t="s">
        <v>128</v>
      </c>
    </row>
    <row r="717" s="2" customFormat="1" ht="21.75" customHeight="1">
      <c r="A717" s="41"/>
      <c r="B717" s="42"/>
      <c r="C717" s="203" t="s">
        <v>980</v>
      </c>
      <c r="D717" s="203" t="s">
        <v>131</v>
      </c>
      <c r="E717" s="204" t="s">
        <v>981</v>
      </c>
      <c r="F717" s="205" t="s">
        <v>982</v>
      </c>
      <c r="G717" s="206" t="s">
        <v>150</v>
      </c>
      <c r="H717" s="207">
        <v>9.5399999999999991</v>
      </c>
      <c r="I717" s="208"/>
      <c r="J717" s="209">
        <f>ROUND(I717*H717,2)</f>
        <v>0</v>
      </c>
      <c r="K717" s="205" t="s">
        <v>135</v>
      </c>
      <c r="L717" s="47"/>
      <c r="M717" s="210" t="s">
        <v>19</v>
      </c>
      <c r="N717" s="211" t="s">
        <v>42</v>
      </c>
      <c r="O717" s="87"/>
      <c r="P717" s="212">
        <f>O717*H717</f>
        <v>0</v>
      </c>
      <c r="Q717" s="212">
        <v>0.00050000000000000001</v>
      </c>
      <c r="R717" s="212">
        <f>Q717*H717</f>
        <v>0.0047699999999999999</v>
      </c>
      <c r="S717" s="212">
        <v>0</v>
      </c>
      <c r="T717" s="213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4" t="s">
        <v>191</v>
      </c>
      <c r="AT717" s="214" t="s">
        <v>131</v>
      </c>
      <c r="AU717" s="214" t="s">
        <v>81</v>
      </c>
      <c r="AY717" s="20" t="s">
        <v>128</v>
      </c>
      <c r="BE717" s="215">
        <f>IF(N717="základní",J717,0)</f>
        <v>0</v>
      </c>
      <c r="BF717" s="215">
        <f>IF(N717="snížená",J717,0)</f>
        <v>0</v>
      </c>
      <c r="BG717" s="215">
        <f>IF(N717="zákl. přenesená",J717,0)</f>
        <v>0</v>
      </c>
      <c r="BH717" s="215">
        <f>IF(N717="sníž. přenesená",J717,0)</f>
        <v>0</v>
      </c>
      <c r="BI717" s="215">
        <f>IF(N717="nulová",J717,0)</f>
        <v>0</v>
      </c>
      <c r="BJ717" s="20" t="s">
        <v>79</v>
      </c>
      <c r="BK717" s="215">
        <f>ROUND(I717*H717,2)</f>
        <v>0</v>
      </c>
      <c r="BL717" s="20" t="s">
        <v>191</v>
      </c>
      <c r="BM717" s="214" t="s">
        <v>983</v>
      </c>
    </row>
    <row r="718" s="2" customFormat="1">
      <c r="A718" s="41"/>
      <c r="B718" s="42"/>
      <c r="C718" s="43"/>
      <c r="D718" s="216" t="s">
        <v>137</v>
      </c>
      <c r="E718" s="43"/>
      <c r="F718" s="217" t="s">
        <v>984</v>
      </c>
      <c r="G718" s="43"/>
      <c r="H718" s="43"/>
      <c r="I718" s="218"/>
      <c r="J718" s="43"/>
      <c r="K718" s="43"/>
      <c r="L718" s="47"/>
      <c r="M718" s="219"/>
      <c r="N718" s="220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137</v>
      </c>
      <c r="AU718" s="20" t="s">
        <v>81</v>
      </c>
    </row>
    <row r="719" s="2" customFormat="1">
      <c r="A719" s="41"/>
      <c r="B719" s="42"/>
      <c r="C719" s="43"/>
      <c r="D719" s="221" t="s">
        <v>139</v>
      </c>
      <c r="E719" s="43"/>
      <c r="F719" s="222" t="s">
        <v>985</v>
      </c>
      <c r="G719" s="43"/>
      <c r="H719" s="43"/>
      <c r="I719" s="218"/>
      <c r="J719" s="43"/>
      <c r="K719" s="43"/>
      <c r="L719" s="47"/>
      <c r="M719" s="219"/>
      <c r="N719" s="220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139</v>
      </c>
      <c r="AU719" s="20" t="s">
        <v>81</v>
      </c>
    </row>
    <row r="720" s="2" customFormat="1" ht="16.5" customHeight="1">
      <c r="A720" s="41"/>
      <c r="B720" s="42"/>
      <c r="C720" s="203" t="s">
        <v>578</v>
      </c>
      <c r="D720" s="203" t="s">
        <v>131</v>
      </c>
      <c r="E720" s="204" t="s">
        <v>986</v>
      </c>
      <c r="F720" s="205" t="s">
        <v>987</v>
      </c>
      <c r="G720" s="206" t="s">
        <v>206</v>
      </c>
      <c r="H720" s="207">
        <v>51.740000000000002</v>
      </c>
      <c r="I720" s="208"/>
      <c r="J720" s="209">
        <f>ROUND(I720*H720,2)</f>
        <v>0</v>
      </c>
      <c r="K720" s="205" t="s">
        <v>135</v>
      </c>
      <c r="L720" s="47"/>
      <c r="M720" s="210" t="s">
        <v>19</v>
      </c>
      <c r="N720" s="211" t="s">
        <v>42</v>
      </c>
      <c r="O720" s="87"/>
      <c r="P720" s="212">
        <f>O720*H720</f>
        <v>0</v>
      </c>
      <c r="Q720" s="212">
        <v>3.0000000000000001E-05</v>
      </c>
      <c r="R720" s="212">
        <f>Q720*H720</f>
        <v>0.0015522000000000001</v>
      </c>
      <c r="S720" s="212">
        <v>0</v>
      </c>
      <c r="T720" s="213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14" t="s">
        <v>191</v>
      </c>
      <c r="AT720" s="214" t="s">
        <v>131</v>
      </c>
      <c r="AU720" s="214" t="s">
        <v>81</v>
      </c>
      <c r="AY720" s="20" t="s">
        <v>128</v>
      </c>
      <c r="BE720" s="215">
        <f>IF(N720="základní",J720,0)</f>
        <v>0</v>
      </c>
      <c r="BF720" s="215">
        <f>IF(N720="snížená",J720,0)</f>
        <v>0</v>
      </c>
      <c r="BG720" s="215">
        <f>IF(N720="zákl. přenesená",J720,0)</f>
        <v>0</v>
      </c>
      <c r="BH720" s="215">
        <f>IF(N720="sníž. přenesená",J720,0)</f>
        <v>0</v>
      </c>
      <c r="BI720" s="215">
        <f>IF(N720="nulová",J720,0)</f>
        <v>0</v>
      </c>
      <c r="BJ720" s="20" t="s">
        <v>79</v>
      </c>
      <c r="BK720" s="215">
        <f>ROUND(I720*H720,2)</f>
        <v>0</v>
      </c>
      <c r="BL720" s="20" t="s">
        <v>191</v>
      </c>
      <c r="BM720" s="214" t="s">
        <v>988</v>
      </c>
    </row>
    <row r="721" s="2" customFormat="1">
      <c r="A721" s="41"/>
      <c r="B721" s="42"/>
      <c r="C721" s="43"/>
      <c r="D721" s="216" t="s">
        <v>137</v>
      </c>
      <c r="E721" s="43"/>
      <c r="F721" s="217" t="s">
        <v>989</v>
      </c>
      <c r="G721" s="43"/>
      <c r="H721" s="43"/>
      <c r="I721" s="218"/>
      <c r="J721" s="43"/>
      <c r="K721" s="43"/>
      <c r="L721" s="47"/>
      <c r="M721" s="219"/>
      <c r="N721" s="220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137</v>
      </c>
      <c r="AU721" s="20" t="s">
        <v>81</v>
      </c>
    </row>
    <row r="722" s="2" customFormat="1">
      <c r="A722" s="41"/>
      <c r="B722" s="42"/>
      <c r="C722" s="43"/>
      <c r="D722" s="221" t="s">
        <v>139</v>
      </c>
      <c r="E722" s="43"/>
      <c r="F722" s="222" t="s">
        <v>990</v>
      </c>
      <c r="G722" s="43"/>
      <c r="H722" s="43"/>
      <c r="I722" s="218"/>
      <c r="J722" s="43"/>
      <c r="K722" s="43"/>
      <c r="L722" s="47"/>
      <c r="M722" s="219"/>
      <c r="N722" s="220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139</v>
      </c>
      <c r="AU722" s="20" t="s">
        <v>81</v>
      </c>
    </row>
    <row r="723" s="13" customFormat="1">
      <c r="A723" s="13"/>
      <c r="B723" s="223"/>
      <c r="C723" s="224"/>
      <c r="D723" s="216" t="s">
        <v>141</v>
      </c>
      <c r="E723" s="225" t="s">
        <v>19</v>
      </c>
      <c r="F723" s="226" t="s">
        <v>991</v>
      </c>
      <c r="G723" s="224"/>
      <c r="H723" s="227">
        <v>22.32</v>
      </c>
      <c r="I723" s="228"/>
      <c r="J723" s="224"/>
      <c r="K723" s="224"/>
      <c r="L723" s="229"/>
      <c r="M723" s="230"/>
      <c r="N723" s="231"/>
      <c r="O723" s="231"/>
      <c r="P723" s="231"/>
      <c r="Q723" s="231"/>
      <c r="R723" s="231"/>
      <c r="S723" s="231"/>
      <c r="T723" s="23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3" t="s">
        <v>141</v>
      </c>
      <c r="AU723" s="233" t="s">
        <v>81</v>
      </c>
      <c r="AV723" s="13" t="s">
        <v>81</v>
      </c>
      <c r="AW723" s="13" t="s">
        <v>33</v>
      </c>
      <c r="AX723" s="13" t="s">
        <v>71</v>
      </c>
      <c r="AY723" s="233" t="s">
        <v>128</v>
      </c>
    </row>
    <row r="724" s="13" customFormat="1">
      <c r="A724" s="13"/>
      <c r="B724" s="223"/>
      <c r="C724" s="224"/>
      <c r="D724" s="216" t="s">
        <v>141</v>
      </c>
      <c r="E724" s="225" t="s">
        <v>19</v>
      </c>
      <c r="F724" s="226" t="s">
        <v>992</v>
      </c>
      <c r="G724" s="224"/>
      <c r="H724" s="227">
        <v>-3.7999999999999998</v>
      </c>
      <c r="I724" s="228"/>
      <c r="J724" s="224"/>
      <c r="K724" s="224"/>
      <c r="L724" s="229"/>
      <c r="M724" s="230"/>
      <c r="N724" s="231"/>
      <c r="O724" s="231"/>
      <c r="P724" s="231"/>
      <c r="Q724" s="231"/>
      <c r="R724" s="231"/>
      <c r="S724" s="231"/>
      <c r="T724" s="23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3" t="s">
        <v>141</v>
      </c>
      <c r="AU724" s="233" t="s">
        <v>81</v>
      </c>
      <c r="AV724" s="13" t="s">
        <v>81</v>
      </c>
      <c r="AW724" s="13" t="s">
        <v>33</v>
      </c>
      <c r="AX724" s="13" t="s">
        <v>71</v>
      </c>
      <c r="AY724" s="233" t="s">
        <v>128</v>
      </c>
    </row>
    <row r="725" s="13" customFormat="1">
      <c r="A725" s="13"/>
      <c r="B725" s="223"/>
      <c r="C725" s="224"/>
      <c r="D725" s="216" t="s">
        <v>141</v>
      </c>
      <c r="E725" s="225" t="s">
        <v>19</v>
      </c>
      <c r="F725" s="226" t="s">
        <v>993</v>
      </c>
      <c r="G725" s="224"/>
      <c r="H725" s="227">
        <v>8.8399999999999999</v>
      </c>
      <c r="I725" s="228"/>
      <c r="J725" s="224"/>
      <c r="K725" s="224"/>
      <c r="L725" s="229"/>
      <c r="M725" s="230"/>
      <c r="N725" s="231"/>
      <c r="O725" s="231"/>
      <c r="P725" s="231"/>
      <c r="Q725" s="231"/>
      <c r="R725" s="231"/>
      <c r="S725" s="231"/>
      <c r="T725" s="23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3" t="s">
        <v>141</v>
      </c>
      <c r="AU725" s="233" t="s">
        <v>81</v>
      </c>
      <c r="AV725" s="13" t="s">
        <v>81</v>
      </c>
      <c r="AW725" s="13" t="s">
        <v>33</v>
      </c>
      <c r="AX725" s="13" t="s">
        <v>71</v>
      </c>
      <c r="AY725" s="233" t="s">
        <v>128</v>
      </c>
    </row>
    <row r="726" s="13" customFormat="1">
      <c r="A726" s="13"/>
      <c r="B726" s="223"/>
      <c r="C726" s="224"/>
      <c r="D726" s="216" t="s">
        <v>141</v>
      </c>
      <c r="E726" s="225" t="s">
        <v>19</v>
      </c>
      <c r="F726" s="226" t="s">
        <v>994</v>
      </c>
      <c r="G726" s="224"/>
      <c r="H726" s="227">
        <v>-0.90000000000000002</v>
      </c>
      <c r="I726" s="228"/>
      <c r="J726" s="224"/>
      <c r="K726" s="224"/>
      <c r="L726" s="229"/>
      <c r="M726" s="230"/>
      <c r="N726" s="231"/>
      <c r="O726" s="231"/>
      <c r="P726" s="231"/>
      <c r="Q726" s="231"/>
      <c r="R726" s="231"/>
      <c r="S726" s="231"/>
      <c r="T726" s="23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3" t="s">
        <v>141</v>
      </c>
      <c r="AU726" s="233" t="s">
        <v>81</v>
      </c>
      <c r="AV726" s="13" t="s">
        <v>81</v>
      </c>
      <c r="AW726" s="13" t="s">
        <v>33</v>
      </c>
      <c r="AX726" s="13" t="s">
        <v>71</v>
      </c>
      <c r="AY726" s="233" t="s">
        <v>128</v>
      </c>
    </row>
    <row r="727" s="13" customFormat="1">
      <c r="A727" s="13"/>
      <c r="B727" s="223"/>
      <c r="C727" s="224"/>
      <c r="D727" s="216" t="s">
        <v>141</v>
      </c>
      <c r="E727" s="225" t="s">
        <v>19</v>
      </c>
      <c r="F727" s="226" t="s">
        <v>995</v>
      </c>
      <c r="G727" s="224"/>
      <c r="H727" s="227">
        <v>30.48</v>
      </c>
      <c r="I727" s="228"/>
      <c r="J727" s="224"/>
      <c r="K727" s="224"/>
      <c r="L727" s="229"/>
      <c r="M727" s="230"/>
      <c r="N727" s="231"/>
      <c r="O727" s="231"/>
      <c r="P727" s="231"/>
      <c r="Q727" s="231"/>
      <c r="R727" s="231"/>
      <c r="S727" s="231"/>
      <c r="T727" s="23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3" t="s">
        <v>141</v>
      </c>
      <c r="AU727" s="233" t="s">
        <v>81</v>
      </c>
      <c r="AV727" s="13" t="s">
        <v>81</v>
      </c>
      <c r="AW727" s="13" t="s">
        <v>33</v>
      </c>
      <c r="AX727" s="13" t="s">
        <v>71</v>
      </c>
      <c r="AY727" s="233" t="s">
        <v>128</v>
      </c>
    </row>
    <row r="728" s="13" customFormat="1">
      <c r="A728" s="13"/>
      <c r="B728" s="223"/>
      <c r="C728" s="224"/>
      <c r="D728" s="216" t="s">
        <v>141</v>
      </c>
      <c r="E728" s="225" t="s">
        <v>19</v>
      </c>
      <c r="F728" s="226" t="s">
        <v>996</v>
      </c>
      <c r="G728" s="224"/>
      <c r="H728" s="227">
        <v>-5.2000000000000002</v>
      </c>
      <c r="I728" s="228"/>
      <c r="J728" s="224"/>
      <c r="K728" s="224"/>
      <c r="L728" s="229"/>
      <c r="M728" s="230"/>
      <c r="N728" s="231"/>
      <c r="O728" s="231"/>
      <c r="P728" s="231"/>
      <c r="Q728" s="231"/>
      <c r="R728" s="231"/>
      <c r="S728" s="231"/>
      <c r="T728" s="23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3" t="s">
        <v>141</v>
      </c>
      <c r="AU728" s="233" t="s">
        <v>81</v>
      </c>
      <c r="AV728" s="13" t="s">
        <v>81</v>
      </c>
      <c r="AW728" s="13" t="s">
        <v>33</v>
      </c>
      <c r="AX728" s="13" t="s">
        <v>71</v>
      </c>
      <c r="AY728" s="233" t="s">
        <v>128</v>
      </c>
    </row>
    <row r="729" s="14" customFormat="1">
      <c r="A729" s="14"/>
      <c r="B729" s="234"/>
      <c r="C729" s="235"/>
      <c r="D729" s="216" t="s">
        <v>141</v>
      </c>
      <c r="E729" s="236" t="s">
        <v>19</v>
      </c>
      <c r="F729" s="237" t="s">
        <v>143</v>
      </c>
      <c r="G729" s="235"/>
      <c r="H729" s="238">
        <v>51.740000000000002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4" t="s">
        <v>141</v>
      </c>
      <c r="AU729" s="244" t="s">
        <v>81</v>
      </c>
      <c r="AV729" s="14" t="s">
        <v>136</v>
      </c>
      <c r="AW729" s="14" t="s">
        <v>33</v>
      </c>
      <c r="AX729" s="14" t="s">
        <v>79</v>
      </c>
      <c r="AY729" s="244" t="s">
        <v>128</v>
      </c>
    </row>
    <row r="730" s="2" customFormat="1" ht="16.5" customHeight="1">
      <c r="A730" s="41"/>
      <c r="B730" s="42"/>
      <c r="C730" s="203" t="s">
        <v>997</v>
      </c>
      <c r="D730" s="203" t="s">
        <v>131</v>
      </c>
      <c r="E730" s="204" t="s">
        <v>998</v>
      </c>
      <c r="F730" s="205" t="s">
        <v>999</v>
      </c>
      <c r="G730" s="206" t="s">
        <v>150</v>
      </c>
      <c r="H730" s="207">
        <v>84.909999999999997</v>
      </c>
      <c r="I730" s="208"/>
      <c r="J730" s="209">
        <f>ROUND(I730*H730,2)</f>
        <v>0</v>
      </c>
      <c r="K730" s="205" t="s">
        <v>135</v>
      </c>
      <c r="L730" s="47"/>
      <c r="M730" s="210" t="s">
        <v>19</v>
      </c>
      <c r="N730" s="211" t="s">
        <v>42</v>
      </c>
      <c r="O730" s="87"/>
      <c r="P730" s="212">
        <f>O730*H730</f>
        <v>0</v>
      </c>
      <c r="Q730" s="212">
        <v>0</v>
      </c>
      <c r="R730" s="212">
        <f>Q730*H730</f>
        <v>0</v>
      </c>
      <c r="S730" s="212">
        <v>0</v>
      </c>
      <c r="T730" s="213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4" t="s">
        <v>191</v>
      </c>
      <c r="AT730" s="214" t="s">
        <v>131</v>
      </c>
      <c r="AU730" s="214" t="s">
        <v>81</v>
      </c>
      <c r="AY730" s="20" t="s">
        <v>128</v>
      </c>
      <c r="BE730" s="215">
        <f>IF(N730="základní",J730,0)</f>
        <v>0</v>
      </c>
      <c r="BF730" s="215">
        <f>IF(N730="snížená",J730,0)</f>
        <v>0</v>
      </c>
      <c r="BG730" s="215">
        <f>IF(N730="zákl. přenesená",J730,0)</f>
        <v>0</v>
      </c>
      <c r="BH730" s="215">
        <f>IF(N730="sníž. přenesená",J730,0)</f>
        <v>0</v>
      </c>
      <c r="BI730" s="215">
        <f>IF(N730="nulová",J730,0)</f>
        <v>0</v>
      </c>
      <c r="BJ730" s="20" t="s">
        <v>79</v>
      </c>
      <c r="BK730" s="215">
        <f>ROUND(I730*H730,2)</f>
        <v>0</v>
      </c>
      <c r="BL730" s="20" t="s">
        <v>191</v>
      </c>
      <c r="BM730" s="214" t="s">
        <v>1000</v>
      </c>
    </row>
    <row r="731" s="2" customFormat="1">
      <c r="A731" s="41"/>
      <c r="B731" s="42"/>
      <c r="C731" s="43"/>
      <c r="D731" s="216" t="s">
        <v>137</v>
      </c>
      <c r="E731" s="43"/>
      <c r="F731" s="217" t="s">
        <v>1001</v>
      </c>
      <c r="G731" s="43"/>
      <c r="H731" s="43"/>
      <c r="I731" s="218"/>
      <c r="J731" s="43"/>
      <c r="K731" s="43"/>
      <c r="L731" s="47"/>
      <c r="M731" s="219"/>
      <c r="N731" s="220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137</v>
      </c>
      <c r="AU731" s="20" t="s">
        <v>81</v>
      </c>
    </row>
    <row r="732" s="2" customFormat="1">
      <c r="A732" s="41"/>
      <c r="B732" s="42"/>
      <c r="C732" s="43"/>
      <c r="D732" s="221" t="s">
        <v>139</v>
      </c>
      <c r="E732" s="43"/>
      <c r="F732" s="222" t="s">
        <v>1002</v>
      </c>
      <c r="G732" s="43"/>
      <c r="H732" s="43"/>
      <c r="I732" s="218"/>
      <c r="J732" s="43"/>
      <c r="K732" s="43"/>
      <c r="L732" s="47"/>
      <c r="M732" s="219"/>
      <c r="N732" s="220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139</v>
      </c>
      <c r="AU732" s="20" t="s">
        <v>81</v>
      </c>
    </row>
    <row r="733" s="2" customFormat="1" ht="24.15" customHeight="1">
      <c r="A733" s="41"/>
      <c r="B733" s="42"/>
      <c r="C733" s="203" t="s">
        <v>584</v>
      </c>
      <c r="D733" s="203" t="s">
        <v>131</v>
      </c>
      <c r="E733" s="204" t="s">
        <v>1003</v>
      </c>
      <c r="F733" s="205" t="s">
        <v>1004</v>
      </c>
      <c r="G733" s="206" t="s">
        <v>427</v>
      </c>
      <c r="H733" s="267"/>
      <c r="I733" s="208"/>
      <c r="J733" s="209">
        <f>ROUND(I733*H733,2)</f>
        <v>0</v>
      </c>
      <c r="K733" s="205" t="s">
        <v>135</v>
      </c>
      <c r="L733" s="47"/>
      <c r="M733" s="210" t="s">
        <v>19</v>
      </c>
      <c r="N733" s="211" t="s">
        <v>42</v>
      </c>
      <c r="O733" s="87"/>
      <c r="P733" s="212">
        <f>O733*H733</f>
        <v>0</v>
      </c>
      <c r="Q733" s="212">
        <v>0</v>
      </c>
      <c r="R733" s="212">
        <f>Q733*H733</f>
        <v>0</v>
      </c>
      <c r="S733" s="212">
        <v>0</v>
      </c>
      <c r="T733" s="213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4" t="s">
        <v>191</v>
      </c>
      <c r="AT733" s="214" t="s">
        <v>131</v>
      </c>
      <c r="AU733" s="214" t="s">
        <v>81</v>
      </c>
      <c r="AY733" s="20" t="s">
        <v>128</v>
      </c>
      <c r="BE733" s="215">
        <f>IF(N733="základní",J733,0)</f>
        <v>0</v>
      </c>
      <c r="BF733" s="215">
        <f>IF(N733="snížená",J733,0)</f>
        <v>0</v>
      </c>
      <c r="BG733" s="215">
        <f>IF(N733="zákl. přenesená",J733,0)</f>
        <v>0</v>
      </c>
      <c r="BH733" s="215">
        <f>IF(N733="sníž. přenesená",J733,0)</f>
        <v>0</v>
      </c>
      <c r="BI733" s="215">
        <f>IF(N733="nulová",J733,0)</f>
        <v>0</v>
      </c>
      <c r="BJ733" s="20" t="s">
        <v>79</v>
      </c>
      <c r="BK733" s="215">
        <f>ROUND(I733*H733,2)</f>
        <v>0</v>
      </c>
      <c r="BL733" s="20" t="s">
        <v>191</v>
      </c>
      <c r="BM733" s="214" t="s">
        <v>1005</v>
      </c>
    </row>
    <row r="734" s="2" customFormat="1">
      <c r="A734" s="41"/>
      <c r="B734" s="42"/>
      <c r="C734" s="43"/>
      <c r="D734" s="216" t="s">
        <v>137</v>
      </c>
      <c r="E734" s="43"/>
      <c r="F734" s="217" t="s">
        <v>1006</v>
      </c>
      <c r="G734" s="43"/>
      <c r="H734" s="43"/>
      <c r="I734" s="218"/>
      <c r="J734" s="43"/>
      <c r="K734" s="43"/>
      <c r="L734" s="47"/>
      <c r="M734" s="219"/>
      <c r="N734" s="220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137</v>
      </c>
      <c r="AU734" s="20" t="s">
        <v>81</v>
      </c>
    </row>
    <row r="735" s="2" customFormat="1">
      <c r="A735" s="41"/>
      <c r="B735" s="42"/>
      <c r="C735" s="43"/>
      <c r="D735" s="221" t="s">
        <v>139</v>
      </c>
      <c r="E735" s="43"/>
      <c r="F735" s="222" t="s">
        <v>1007</v>
      </c>
      <c r="G735" s="43"/>
      <c r="H735" s="43"/>
      <c r="I735" s="218"/>
      <c r="J735" s="43"/>
      <c r="K735" s="43"/>
      <c r="L735" s="47"/>
      <c r="M735" s="219"/>
      <c r="N735" s="220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139</v>
      </c>
      <c r="AU735" s="20" t="s">
        <v>81</v>
      </c>
    </row>
    <row r="736" s="12" customFormat="1" ht="22.8" customHeight="1">
      <c r="A736" s="12"/>
      <c r="B736" s="187"/>
      <c r="C736" s="188"/>
      <c r="D736" s="189" t="s">
        <v>70</v>
      </c>
      <c r="E736" s="201" t="s">
        <v>1008</v>
      </c>
      <c r="F736" s="201" t="s">
        <v>1009</v>
      </c>
      <c r="G736" s="188"/>
      <c r="H736" s="188"/>
      <c r="I736" s="191"/>
      <c r="J736" s="202">
        <f>BK736</f>
        <v>0</v>
      </c>
      <c r="K736" s="188"/>
      <c r="L736" s="193"/>
      <c r="M736" s="194"/>
      <c r="N736" s="195"/>
      <c r="O736" s="195"/>
      <c r="P736" s="196">
        <f>SUM(P737:P791)</f>
        <v>0</v>
      </c>
      <c r="Q736" s="195"/>
      <c r="R736" s="196">
        <f>SUM(R737:R791)</f>
        <v>3.1789089800000001</v>
      </c>
      <c r="S736" s="195"/>
      <c r="T736" s="197">
        <f>SUM(T737:T791)</f>
        <v>1.9693887999999997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198" t="s">
        <v>81</v>
      </c>
      <c r="AT736" s="199" t="s">
        <v>70</v>
      </c>
      <c r="AU736" s="199" t="s">
        <v>79</v>
      </c>
      <c r="AY736" s="198" t="s">
        <v>128</v>
      </c>
      <c r="BK736" s="200">
        <f>SUM(BK737:BK791)</f>
        <v>0</v>
      </c>
    </row>
    <row r="737" s="2" customFormat="1" ht="16.5" customHeight="1">
      <c r="A737" s="41"/>
      <c r="B737" s="42"/>
      <c r="C737" s="203" t="s">
        <v>1010</v>
      </c>
      <c r="D737" s="203" t="s">
        <v>131</v>
      </c>
      <c r="E737" s="204" t="s">
        <v>1011</v>
      </c>
      <c r="F737" s="205" t="s">
        <v>1012</v>
      </c>
      <c r="G737" s="206" t="s">
        <v>150</v>
      </c>
      <c r="H737" s="207">
        <v>88.400000000000006</v>
      </c>
      <c r="I737" s="208"/>
      <c r="J737" s="209">
        <f>ROUND(I737*H737,2)</f>
        <v>0</v>
      </c>
      <c r="K737" s="205" t="s">
        <v>135</v>
      </c>
      <c r="L737" s="47"/>
      <c r="M737" s="210" t="s">
        <v>19</v>
      </c>
      <c r="N737" s="211" t="s">
        <v>42</v>
      </c>
      <c r="O737" s="87"/>
      <c r="P737" s="212">
        <f>O737*H737</f>
        <v>0</v>
      </c>
      <c r="Q737" s="212">
        <v>0.00029999999999999997</v>
      </c>
      <c r="R737" s="212">
        <f>Q737*H737</f>
        <v>0.026519999999999998</v>
      </c>
      <c r="S737" s="212">
        <v>0</v>
      </c>
      <c r="T737" s="213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4" t="s">
        <v>191</v>
      </c>
      <c r="AT737" s="214" t="s">
        <v>131</v>
      </c>
      <c r="AU737" s="214" t="s">
        <v>81</v>
      </c>
      <c r="AY737" s="20" t="s">
        <v>128</v>
      </c>
      <c r="BE737" s="215">
        <f>IF(N737="základní",J737,0)</f>
        <v>0</v>
      </c>
      <c r="BF737" s="215">
        <f>IF(N737="snížená",J737,0)</f>
        <v>0</v>
      </c>
      <c r="BG737" s="215">
        <f>IF(N737="zákl. přenesená",J737,0)</f>
        <v>0</v>
      </c>
      <c r="BH737" s="215">
        <f>IF(N737="sníž. přenesená",J737,0)</f>
        <v>0</v>
      </c>
      <c r="BI737" s="215">
        <f>IF(N737="nulová",J737,0)</f>
        <v>0</v>
      </c>
      <c r="BJ737" s="20" t="s">
        <v>79</v>
      </c>
      <c r="BK737" s="215">
        <f>ROUND(I737*H737,2)</f>
        <v>0</v>
      </c>
      <c r="BL737" s="20" t="s">
        <v>191</v>
      </c>
      <c r="BM737" s="214" t="s">
        <v>1013</v>
      </c>
    </row>
    <row r="738" s="2" customFormat="1">
      <c r="A738" s="41"/>
      <c r="B738" s="42"/>
      <c r="C738" s="43"/>
      <c r="D738" s="216" t="s">
        <v>137</v>
      </c>
      <c r="E738" s="43"/>
      <c r="F738" s="217" t="s">
        <v>1014</v>
      </c>
      <c r="G738" s="43"/>
      <c r="H738" s="43"/>
      <c r="I738" s="218"/>
      <c r="J738" s="43"/>
      <c r="K738" s="43"/>
      <c r="L738" s="47"/>
      <c r="M738" s="219"/>
      <c r="N738" s="220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137</v>
      </c>
      <c r="AU738" s="20" t="s">
        <v>81</v>
      </c>
    </row>
    <row r="739" s="2" customFormat="1">
      <c r="A739" s="41"/>
      <c r="B739" s="42"/>
      <c r="C739" s="43"/>
      <c r="D739" s="221" t="s">
        <v>139</v>
      </c>
      <c r="E739" s="43"/>
      <c r="F739" s="222" t="s">
        <v>1015</v>
      </c>
      <c r="G739" s="43"/>
      <c r="H739" s="43"/>
      <c r="I739" s="218"/>
      <c r="J739" s="43"/>
      <c r="K739" s="43"/>
      <c r="L739" s="47"/>
      <c r="M739" s="219"/>
      <c r="N739" s="220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139</v>
      </c>
      <c r="AU739" s="20" t="s">
        <v>81</v>
      </c>
    </row>
    <row r="740" s="2" customFormat="1" ht="16.5" customHeight="1">
      <c r="A740" s="41"/>
      <c r="B740" s="42"/>
      <c r="C740" s="203" t="s">
        <v>590</v>
      </c>
      <c r="D740" s="203" t="s">
        <v>131</v>
      </c>
      <c r="E740" s="204" t="s">
        <v>1016</v>
      </c>
      <c r="F740" s="205" t="s">
        <v>1017</v>
      </c>
      <c r="G740" s="206" t="s">
        <v>150</v>
      </c>
      <c r="H740" s="207">
        <v>88.400000000000006</v>
      </c>
      <c r="I740" s="208"/>
      <c r="J740" s="209">
        <f>ROUND(I740*H740,2)</f>
        <v>0</v>
      </c>
      <c r="K740" s="205" t="s">
        <v>135</v>
      </c>
      <c r="L740" s="47"/>
      <c r="M740" s="210" t="s">
        <v>19</v>
      </c>
      <c r="N740" s="211" t="s">
        <v>42</v>
      </c>
      <c r="O740" s="87"/>
      <c r="P740" s="212">
        <f>O740*H740</f>
        <v>0</v>
      </c>
      <c r="Q740" s="212">
        <v>0.0044999999999999997</v>
      </c>
      <c r="R740" s="212">
        <f>Q740*H740</f>
        <v>0.39779999999999999</v>
      </c>
      <c r="S740" s="212">
        <v>0</v>
      </c>
      <c r="T740" s="213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4" t="s">
        <v>191</v>
      </c>
      <c r="AT740" s="214" t="s">
        <v>131</v>
      </c>
      <c r="AU740" s="214" t="s">
        <v>81</v>
      </c>
      <c r="AY740" s="20" t="s">
        <v>128</v>
      </c>
      <c r="BE740" s="215">
        <f>IF(N740="základní",J740,0)</f>
        <v>0</v>
      </c>
      <c r="BF740" s="215">
        <f>IF(N740="snížená",J740,0)</f>
        <v>0</v>
      </c>
      <c r="BG740" s="215">
        <f>IF(N740="zákl. přenesená",J740,0)</f>
        <v>0</v>
      </c>
      <c r="BH740" s="215">
        <f>IF(N740="sníž. přenesená",J740,0)</f>
        <v>0</v>
      </c>
      <c r="BI740" s="215">
        <f>IF(N740="nulová",J740,0)</f>
        <v>0</v>
      </c>
      <c r="BJ740" s="20" t="s">
        <v>79</v>
      </c>
      <c r="BK740" s="215">
        <f>ROUND(I740*H740,2)</f>
        <v>0</v>
      </c>
      <c r="BL740" s="20" t="s">
        <v>191</v>
      </c>
      <c r="BM740" s="214" t="s">
        <v>1018</v>
      </c>
    </row>
    <row r="741" s="2" customFormat="1">
      <c r="A741" s="41"/>
      <c r="B741" s="42"/>
      <c r="C741" s="43"/>
      <c r="D741" s="216" t="s">
        <v>137</v>
      </c>
      <c r="E741" s="43"/>
      <c r="F741" s="217" t="s">
        <v>1019</v>
      </c>
      <c r="G741" s="43"/>
      <c r="H741" s="43"/>
      <c r="I741" s="218"/>
      <c r="J741" s="43"/>
      <c r="K741" s="43"/>
      <c r="L741" s="47"/>
      <c r="M741" s="219"/>
      <c r="N741" s="220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137</v>
      </c>
      <c r="AU741" s="20" t="s">
        <v>81</v>
      </c>
    </row>
    <row r="742" s="2" customFormat="1">
      <c r="A742" s="41"/>
      <c r="B742" s="42"/>
      <c r="C742" s="43"/>
      <c r="D742" s="221" t="s">
        <v>139</v>
      </c>
      <c r="E742" s="43"/>
      <c r="F742" s="222" t="s">
        <v>1020</v>
      </c>
      <c r="G742" s="43"/>
      <c r="H742" s="43"/>
      <c r="I742" s="218"/>
      <c r="J742" s="43"/>
      <c r="K742" s="43"/>
      <c r="L742" s="47"/>
      <c r="M742" s="219"/>
      <c r="N742" s="220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139</v>
      </c>
      <c r="AU742" s="20" t="s">
        <v>81</v>
      </c>
    </row>
    <row r="743" s="2" customFormat="1" ht="24.15" customHeight="1">
      <c r="A743" s="41"/>
      <c r="B743" s="42"/>
      <c r="C743" s="203" t="s">
        <v>1021</v>
      </c>
      <c r="D743" s="203" t="s">
        <v>131</v>
      </c>
      <c r="E743" s="204" t="s">
        <v>1022</v>
      </c>
      <c r="F743" s="205" t="s">
        <v>1023</v>
      </c>
      <c r="G743" s="206" t="s">
        <v>150</v>
      </c>
      <c r="H743" s="207">
        <v>72.403999999999996</v>
      </c>
      <c r="I743" s="208"/>
      <c r="J743" s="209">
        <f>ROUND(I743*H743,2)</f>
        <v>0</v>
      </c>
      <c r="K743" s="205" t="s">
        <v>135</v>
      </c>
      <c r="L743" s="47"/>
      <c r="M743" s="210" t="s">
        <v>19</v>
      </c>
      <c r="N743" s="211" t="s">
        <v>42</v>
      </c>
      <c r="O743" s="87"/>
      <c r="P743" s="212">
        <f>O743*H743</f>
        <v>0</v>
      </c>
      <c r="Q743" s="212">
        <v>0</v>
      </c>
      <c r="R743" s="212">
        <f>Q743*H743</f>
        <v>0</v>
      </c>
      <c r="S743" s="212">
        <v>0.027199999999999998</v>
      </c>
      <c r="T743" s="213">
        <f>S743*H743</f>
        <v>1.9693887999999997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4" t="s">
        <v>191</v>
      </c>
      <c r="AT743" s="214" t="s">
        <v>131</v>
      </c>
      <c r="AU743" s="214" t="s">
        <v>81</v>
      </c>
      <c r="AY743" s="20" t="s">
        <v>128</v>
      </c>
      <c r="BE743" s="215">
        <f>IF(N743="základní",J743,0)</f>
        <v>0</v>
      </c>
      <c r="BF743" s="215">
        <f>IF(N743="snížená",J743,0)</f>
        <v>0</v>
      </c>
      <c r="BG743" s="215">
        <f>IF(N743="zákl. přenesená",J743,0)</f>
        <v>0</v>
      </c>
      <c r="BH743" s="215">
        <f>IF(N743="sníž. přenesená",J743,0)</f>
        <v>0</v>
      </c>
      <c r="BI743" s="215">
        <f>IF(N743="nulová",J743,0)</f>
        <v>0</v>
      </c>
      <c r="BJ743" s="20" t="s">
        <v>79</v>
      </c>
      <c r="BK743" s="215">
        <f>ROUND(I743*H743,2)</f>
        <v>0</v>
      </c>
      <c r="BL743" s="20" t="s">
        <v>191</v>
      </c>
      <c r="BM743" s="214" t="s">
        <v>1024</v>
      </c>
    </row>
    <row r="744" s="2" customFormat="1">
      <c r="A744" s="41"/>
      <c r="B744" s="42"/>
      <c r="C744" s="43"/>
      <c r="D744" s="216" t="s">
        <v>137</v>
      </c>
      <c r="E744" s="43"/>
      <c r="F744" s="217" t="s">
        <v>1025</v>
      </c>
      <c r="G744" s="43"/>
      <c r="H744" s="43"/>
      <c r="I744" s="218"/>
      <c r="J744" s="43"/>
      <c r="K744" s="43"/>
      <c r="L744" s="47"/>
      <c r="M744" s="219"/>
      <c r="N744" s="220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137</v>
      </c>
      <c r="AU744" s="20" t="s">
        <v>81</v>
      </c>
    </row>
    <row r="745" s="2" customFormat="1">
      <c r="A745" s="41"/>
      <c r="B745" s="42"/>
      <c r="C745" s="43"/>
      <c r="D745" s="221" t="s">
        <v>139</v>
      </c>
      <c r="E745" s="43"/>
      <c r="F745" s="222" t="s">
        <v>1026</v>
      </c>
      <c r="G745" s="43"/>
      <c r="H745" s="43"/>
      <c r="I745" s="218"/>
      <c r="J745" s="43"/>
      <c r="K745" s="43"/>
      <c r="L745" s="47"/>
      <c r="M745" s="219"/>
      <c r="N745" s="220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139</v>
      </c>
      <c r="AU745" s="20" t="s">
        <v>81</v>
      </c>
    </row>
    <row r="746" s="13" customFormat="1">
      <c r="A746" s="13"/>
      <c r="B746" s="223"/>
      <c r="C746" s="224"/>
      <c r="D746" s="216" t="s">
        <v>141</v>
      </c>
      <c r="E746" s="225" t="s">
        <v>19</v>
      </c>
      <c r="F746" s="226" t="s">
        <v>1027</v>
      </c>
      <c r="G746" s="224"/>
      <c r="H746" s="227">
        <v>21.562999999999999</v>
      </c>
      <c r="I746" s="228"/>
      <c r="J746" s="224"/>
      <c r="K746" s="224"/>
      <c r="L746" s="229"/>
      <c r="M746" s="230"/>
      <c r="N746" s="231"/>
      <c r="O746" s="231"/>
      <c r="P746" s="231"/>
      <c r="Q746" s="231"/>
      <c r="R746" s="231"/>
      <c r="S746" s="231"/>
      <c r="T746" s="23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3" t="s">
        <v>141</v>
      </c>
      <c r="AU746" s="233" t="s">
        <v>81</v>
      </c>
      <c r="AV746" s="13" t="s">
        <v>81</v>
      </c>
      <c r="AW746" s="13" t="s">
        <v>33</v>
      </c>
      <c r="AX746" s="13" t="s">
        <v>71</v>
      </c>
      <c r="AY746" s="233" t="s">
        <v>128</v>
      </c>
    </row>
    <row r="747" s="13" customFormat="1">
      <c r="A747" s="13"/>
      <c r="B747" s="223"/>
      <c r="C747" s="224"/>
      <c r="D747" s="216" t="s">
        <v>141</v>
      </c>
      <c r="E747" s="225" t="s">
        <v>19</v>
      </c>
      <c r="F747" s="226" t="s">
        <v>1028</v>
      </c>
      <c r="G747" s="224"/>
      <c r="H747" s="227">
        <v>14.292</v>
      </c>
      <c r="I747" s="228"/>
      <c r="J747" s="224"/>
      <c r="K747" s="224"/>
      <c r="L747" s="229"/>
      <c r="M747" s="230"/>
      <c r="N747" s="231"/>
      <c r="O747" s="231"/>
      <c r="P747" s="231"/>
      <c r="Q747" s="231"/>
      <c r="R747" s="231"/>
      <c r="S747" s="231"/>
      <c r="T747" s="23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3" t="s">
        <v>141</v>
      </c>
      <c r="AU747" s="233" t="s">
        <v>81</v>
      </c>
      <c r="AV747" s="13" t="s">
        <v>81</v>
      </c>
      <c r="AW747" s="13" t="s">
        <v>33</v>
      </c>
      <c r="AX747" s="13" t="s">
        <v>71</v>
      </c>
      <c r="AY747" s="233" t="s">
        <v>128</v>
      </c>
    </row>
    <row r="748" s="13" customFormat="1">
      <c r="A748" s="13"/>
      <c r="B748" s="223"/>
      <c r="C748" s="224"/>
      <c r="D748" s="216" t="s">
        <v>141</v>
      </c>
      <c r="E748" s="225" t="s">
        <v>19</v>
      </c>
      <c r="F748" s="226" t="s">
        <v>1029</v>
      </c>
      <c r="G748" s="224"/>
      <c r="H748" s="227">
        <v>36.548999999999999</v>
      </c>
      <c r="I748" s="228"/>
      <c r="J748" s="224"/>
      <c r="K748" s="224"/>
      <c r="L748" s="229"/>
      <c r="M748" s="230"/>
      <c r="N748" s="231"/>
      <c r="O748" s="231"/>
      <c r="P748" s="231"/>
      <c r="Q748" s="231"/>
      <c r="R748" s="231"/>
      <c r="S748" s="231"/>
      <c r="T748" s="23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3" t="s">
        <v>141</v>
      </c>
      <c r="AU748" s="233" t="s">
        <v>81</v>
      </c>
      <c r="AV748" s="13" t="s">
        <v>81</v>
      </c>
      <c r="AW748" s="13" t="s">
        <v>33</v>
      </c>
      <c r="AX748" s="13" t="s">
        <v>71</v>
      </c>
      <c r="AY748" s="233" t="s">
        <v>128</v>
      </c>
    </row>
    <row r="749" s="14" customFormat="1">
      <c r="A749" s="14"/>
      <c r="B749" s="234"/>
      <c r="C749" s="235"/>
      <c r="D749" s="216" t="s">
        <v>141</v>
      </c>
      <c r="E749" s="236" t="s">
        <v>19</v>
      </c>
      <c r="F749" s="237" t="s">
        <v>143</v>
      </c>
      <c r="G749" s="235"/>
      <c r="H749" s="238">
        <v>72.403999999999996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4" t="s">
        <v>141</v>
      </c>
      <c r="AU749" s="244" t="s">
        <v>81</v>
      </c>
      <c r="AV749" s="14" t="s">
        <v>136</v>
      </c>
      <c r="AW749" s="14" t="s">
        <v>33</v>
      </c>
      <c r="AX749" s="14" t="s">
        <v>79</v>
      </c>
      <c r="AY749" s="244" t="s">
        <v>128</v>
      </c>
    </row>
    <row r="750" s="2" customFormat="1" ht="33" customHeight="1">
      <c r="A750" s="41"/>
      <c r="B750" s="42"/>
      <c r="C750" s="203" t="s">
        <v>596</v>
      </c>
      <c r="D750" s="203" t="s">
        <v>131</v>
      </c>
      <c r="E750" s="204" t="s">
        <v>1030</v>
      </c>
      <c r="F750" s="205" t="s">
        <v>1031</v>
      </c>
      <c r="G750" s="206" t="s">
        <v>150</v>
      </c>
      <c r="H750" s="207">
        <v>88.400000000000006</v>
      </c>
      <c r="I750" s="208"/>
      <c r="J750" s="209">
        <f>ROUND(I750*H750,2)</f>
        <v>0</v>
      </c>
      <c r="K750" s="205" t="s">
        <v>135</v>
      </c>
      <c r="L750" s="47"/>
      <c r="M750" s="210" t="s">
        <v>19</v>
      </c>
      <c r="N750" s="211" t="s">
        <v>42</v>
      </c>
      <c r="O750" s="87"/>
      <c r="P750" s="212">
        <f>O750*H750</f>
        <v>0</v>
      </c>
      <c r="Q750" s="212">
        <v>0.0090299999999999998</v>
      </c>
      <c r="R750" s="212">
        <f>Q750*H750</f>
        <v>0.79825200000000007</v>
      </c>
      <c r="S750" s="212">
        <v>0</v>
      </c>
      <c r="T750" s="213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4" t="s">
        <v>191</v>
      </c>
      <c r="AT750" s="214" t="s">
        <v>131</v>
      </c>
      <c r="AU750" s="214" t="s">
        <v>81</v>
      </c>
      <c r="AY750" s="20" t="s">
        <v>128</v>
      </c>
      <c r="BE750" s="215">
        <f>IF(N750="základní",J750,0)</f>
        <v>0</v>
      </c>
      <c r="BF750" s="215">
        <f>IF(N750="snížená",J750,0)</f>
        <v>0</v>
      </c>
      <c r="BG750" s="215">
        <f>IF(N750="zákl. přenesená",J750,0)</f>
        <v>0</v>
      </c>
      <c r="BH750" s="215">
        <f>IF(N750="sníž. přenesená",J750,0)</f>
        <v>0</v>
      </c>
      <c r="BI750" s="215">
        <f>IF(N750="nulová",J750,0)</f>
        <v>0</v>
      </c>
      <c r="BJ750" s="20" t="s">
        <v>79</v>
      </c>
      <c r="BK750" s="215">
        <f>ROUND(I750*H750,2)</f>
        <v>0</v>
      </c>
      <c r="BL750" s="20" t="s">
        <v>191</v>
      </c>
      <c r="BM750" s="214" t="s">
        <v>1032</v>
      </c>
    </row>
    <row r="751" s="2" customFormat="1">
      <c r="A751" s="41"/>
      <c r="B751" s="42"/>
      <c r="C751" s="43"/>
      <c r="D751" s="216" t="s">
        <v>137</v>
      </c>
      <c r="E751" s="43"/>
      <c r="F751" s="217" t="s">
        <v>1033</v>
      </c>
      <c r="G751" s="43"/>
      <c r="H751" s="43"/>
      <c r="I751" s="218"/>
      <c r="J751" s="43"/>
      <c r="K751" s="43"/>
      <c r="L751" s="47"/>
      <c r="M751" s="219"/>
      <c r="N751" s="220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137</v>
      </c>
      <c r="AU751" s="20" t="s">
        <v>81</v>
      </c>
    </row>
    <row r="752" s="2" customFormat="1">
      <c r="A752" s="41"/>
      <c r="B752" s="42"/>
      <c r="C752" s="43"/>
      <c r="D752" s="221" t="s">
        <v>139</v>
      </c>
      <c r="E752" s="43"/>
      <c r="F752" s="222" t="s">
        <v>1034</v>
      </c>
      <c r="G752" s="43"/>
      <c r="H752" s="43"/>
      <c r="I752" s="218"/>
      <c r="J752" s="43"/>
      <c r="K752" s="43"/>
      <c r="L752" s="47"/>
      <c r="M752" s="219"/>
      <c r="N752" s="220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139</v>
      </c>
      <c r="AU752" s="20" t="s">
        <v>81</v>
      </c>
    </row>
    <row r="753" s="2" customFormat="1" ht="24.15" customHeight="1">
      <c r="A753" s="41"/>
      <c r="B753" s="42"/>
      <c r="C753" s="245" t="s">
        <v>1035</v>
      </c>
      <c r="D753" s="245" t="s">
        <v>144</v>
      </c>
      <c r="E753" s="246" t="s">
        <v>1036</v>
      </c>
      <c r="F753" s="247" t="s">
        <v>1037</v>
      </c>
      <c r="G753" s="248" t="s">
        <v>150</v>
      </c>
      <c r="H753" s="249">
        <v>101.66</v>
      </c>
      <c r="I753" s="250"/>
      <c r="J753" s="251">
        <f>ROUND(I753*H753,2)</f>
        <v>0</v>
      </c>
      <c r="K753" s="247" t="s">
        <v>135</v>
      </c>
      <c r="L753" s="252"/>
      <c r="M753" s="253" t="s">
        <v>19</v>
      </c>
      <c r="N753" s="254" t="s">
        <v>42</v>
      </c>
      <c r="O753" s="87"/>
      <c r="P753" s="212">
        <f>O753*H753</f>
        <v>0</v>
      </c>
      <c r="Q753" s="212">
        <v>0.018409999999999999</v>
      </c>
      <c r="R753" s="212">
        <f>Q753*H753</f>
        <v>1.8715605999999998</v>
      </c>
      <c r="S753" s="212">
        <v>0</v>
      </c>
      <c r="T753" s="213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4" t="s">
        <v>247</v>
      </c>
      <c r="AT753" s="214" t="s">
        <v>144</v>
      </c>
      <c r="AU753" s="214" t="s">
        <v>81</v>
      </c>
      <c r="AY753" s="20" t="s">
        <v>128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0" t="s">
        <v>79</v>
      </c>
      <c r="BK753" s="215">
        <f>ROUND(I753*H753,2)</f>
        <v>0</v>
      </c>
      <c r="BL753" s="20" t="s">
        <v>191</v>
      </c>
      <c r="BM753" s="214" t="s">
        <v>1038</v>
      </c>
    </row>
    <row r="754" s="2" customFormat="1">
      <c r="A754" s="41"/>
      <c r="B754" s="42"/>
      <c r="C754" s="43"/>
      <c r="D754" s="216" t="s">
        <v>137</v>
      </c>
      <c r="E754" s="43"/>
      <c r="F754" s="217" t="s">
        <v>1037</v>
      </c>
      <c r="G754" s="43"/>
      <c r="H754" s="43"/>
      <c r="I754" s="218"/>
      <c r="J754" s="43"/>
      <c r="K754" s="43"/>
      <c r="L754" s="47"/>
      <c r="M754" s="219"/>
      <c r="N754" s="220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137</v>
      </c>
      <c r="AU754" s="20" t="s">
        <v>81</v>
      </c>
    </row>
    <row r="755" s="13" customFormat="1">
      <c r="A755" s="13"/>
      <c r="B755" s="223"/>
      <c r="C755" s="224"/>
      <c r="D755" s="216" t="s">
        <v>141</v>
      </c>
      <c r="E755" s="225" t="s">
        <v>19</v>
      </c>
      <c r="F755" s="226" t="s">
        <v>1039</v>
      </c>
      <c r="G755" s="224"/>
      <c r="H755" s="227">
        <v>88.400000000000006</v>
      </c>
      <c r="I755" s="228"/>
      <c r="J755" s="224"/>
      <c r="K755" s="224"/>
      <c r="L755" s="229"/>
      <c r="M755" s="230"/>
      <c r="N755" s="231"/>
      <c r="O755" s="231"/>
      <c r="P755" s="231"/>
      <c r="Q755" s="231"/>
      <c r="R755" s="231"/>
      <c r="S755" s="231"/>
      <c r="T755" s="23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3" t="s">
        <v>141</v>
      </c>
      <c r="AU755" s="233" t="s">
        <v>81</v>
      </c>
      <c r="AV755" s="13" t="s">
        <v>81</v>
      </c>
      <c r="AW755" s="13" t="s">
        <v>33</v>
      </c>
      <c r="AX755" s="13" t="s">
        <v>71</v>
      </c>
      <c r="AY755" s="233" t="s">
        <v>128</v>
      </c>
    </row>
    <row r="756" s="14" customFormat="1">
      <c r="A756" s="14"/>
      <c r="B756" s="234"/>
      <c r="C756" s="235"/>
      <c r="D756" s="216" t="s">
        <v>141</v>
      </c>
      <c r="E756" s="236" t="s">
        <v>19</v>
      </c>
      <c r="F756" s="237" t="s">
        <v>143</v>
      </c>
      <c r="G756" s="235"/>
      <c r="H756" s="238">
        <v>88.400000000000006</v>
      </c>
      <c r="I756" s="239"/>
      <c r="J756" s="235"/>
      <c r="K756" s="235"/>
      <c r="L756" s="240"/>
      <c r="M756" s="241"/>
      <c r="N756" s="242"/>
      <c r="O756" s="242"/>
      <c r="P756" s="242"/>
      <c r="Q756" s="242"/>
      <c r="R756" s="242"/>
      <c r="S756" s="242"/>
      <c r="T756" s="24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4" t="s">
        <v>141</v>
      </c>
      <c r="AU756" s="244" t="s">
        <v>81</v>
      </c>
      <c r="AV756" s="14" t="s">
        <v>136</v>
      </c>
      <c r="AW756" s="14" t="s">
        <v>33</v>
      </c>
      <c r="AX756" s="14" t="s">
        <v>79</v>
      </c>
      <c r="AY756" s="244" t="s">
        <v>128</v>
      </c>
    </row>
    <row r="757" s="13" customFormat="1">
      <c r="A757" s="13"/>
      <c r="B757" s="223"/>
      <c r="C757" s="224"/>
      <c r="D757" s="216" t="s">
        <v>141</v>
      </c>
      <c r="E757" s="224"/>
      <c r="F757" s="226" t="s">
        <v>1040</v>
      </c>
      <c r="G757" s="224"/>
      <c r="H757" s="227">
        <v>101.66</v>
      </c>
      <c r="I757" s="228"/>
      <c r="J757" s="224"/>
      <c r="K757" s="224"/>
      <c r="L757" s="229"/>
      <c r="M757" s="230"/>
      <c r="N757" s="231"/>
      <c r="O757" s="231"/>
      <c r="P757" s="231"/>
      <c r="Q757" s="231"/>
      <c r="R757" s="231"/>
      <c r="S757" s="231"/>
      <c r="T757" s="23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3" t="s">
        <v>141</v>
      </c>
      <c r="AU757" s="233" t="s">
        <v>81</v>
      </c>
      <c r="AV757" s="13" t="s">
        <v>81</v>
      </c>
      <c r="AW757" s="13" t="s">
        <v>4</v>
      </c>
      <c r="AX757" s="13" t="s">
        <v>79</v>
      </c>
      <c r="AY757" s="233" t="s">
        <v>128</v>
      </c>
    </row>
    <row r="758" s="2" customFormat="1" ht="24.15" customHeight="1">
      <c r="A758" s="41"/>
      <c r="B758" s="42"/>
      <c r="C758" s="203" t="s">
        <v>599</v>
      </c>
      <c r="D758" s="203" t="s">
        <v>131</v>
      </c>
      <c r="E758" s="204" t="s">
        <v>1041</v>
      </c>
      <c r="F758" s="205" t="s">
        <v>1042</v>
      </c>
      <c r="G758" s="206" t="s">
        <v>150</v>
      </c>
      <c r="H758" s="207">
        <v>4.0880000000000001</v>
      </c>
      <c r="I758" s="208"/>
      <c r="J758" s="209">
        <f>ROUND(I758*H758,2)</f>
        <v>0</v>
      </c>
      <c r="K758" s="205" t="s">
        <v>135</v>
      </c>
      <c r="L758" s="47"/>
      <c r="M758" s="210" t="s">
        <v>19</v>
      </c>
      <c r="N758" s="211" t="s">
        <v>42</v>
      </c>
      <c r="O758" s="87"/>
      <c r="P758" s="212">
        <f>O758*H758</f>
        <v>0</v>
      </c>
      <c r="Q758" s="212">
        <v>0.00051999999999999995</v>
      </c>
      <c r="R758" s="212">
        <f>Q758*H758</f>
        <v>0.00212576</v>
      </c>
      <c r="S758" s="212">
        <v>0</v>
      </c>
      <c r="T758" s="213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4" t="s">
        <v>191</v>
      </c>
      <c r="AT758" s="214" t="s">
        <v>131</v>
      </c>
      <c r="AU758" s="214" t="s">
        <v>81</v>
      </c>
      <c r="AY758" s="20" t="s">
        <v>128</v>
      </c>
      <c r="BE758" s="215">
        <f>IF(N758="základní",J758,0)</f>
        <v>0</v>
      </c>
      <c r="BF758" s="215">
        <f>IF(N758="snížená",J758,0)</f>
        <v>0</v>
      </c>
      <c r="BG758" s="215">
        <f>IF(N758="zákl. přenesená",J758,0)</f>
        <v>0</v>
      </c>
      <c r="BH758" s="215">
        <f>IF(N758="sníž. přenesená",J758,0)</f>
        <v>0</v>
      </c>
      <c r="BI758" s="215">
        <f>IF(N758="nulová",J758,0)</f>
        <v>0</v>
      </c>
      <c r="BJ758" s="20" t="s">
        <v>79</v>
      </c>
      <c r="BK758" s="215">
        <f>ROUND(I758*H758,2)</f>
        <v>0</v>
      </c>
      <c r="BL758" s="20" t="s">
        <v>191</v>
      </c>
      <c r="BM758" s="214" t="s">
        <v>1043</v>
      </c>
    </row>
    <row r="759" s="2" customFormat="1">
      <c r="A759" s="41"/>
      <c r="B759" s="42"/>
      <c r="C759" s="43"/>
      <c r="D759" s="216" t="s">
        <v>137</v>
      </c>
      <c r="E759" s="43"/>
      <c r="F759" s="217" t="s">
        <v>1044</v>
      </c>
      <c r="G759" s="43"/>
      <c r="H759" s="43"/>
      <c r="I759" s="218"/>
      <c r="J759" s="43"/>
      <c r="K759" s="43"/>
      <c r="L759" s="47"/>
      <c r="M759" s="219"/>
      <c r="N759" s="220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137</v>
      </c>
      <c r="AU759" s="20" t="s">
        <v>81</v>
      </c>
    </row>
    <row r="760" s="2" customFormat="1">
      <c r="A760" s="41"/>
      <c r="B760" s="42"/>
      <c r="C760" s="43"/>
      <c r="D760" s="221" t="s">
        <v>139</v>
      </c>
      <c r="E760" s="43"/>
      <c r="F760" s="222" t="s">
        <v>1045</v>
      </c>
      <c r="G760" s="43"/>
      <c r="H760" s="43"/>
      <c r="I760" s="218"/>
      <c r="J760" s="43"/>
      <c r="K760" s="43"/>
      <c r="L760" s="47"/>
      <c r="M760" s="219"/>
      <c r="N760" s="220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139</v>
      </c>
      <c r="AU760" s="20" t="s">
        <v>81</v>
      </c>
    </row>
    <row r="761" s="13" customFormat="1">
      <c r="A761" s="13"/>
      <c r="B761" s="223"/>
      <c r="C761" s="224"/>
      <c r="D761" s="216" t="s">
        <v>141</v>
      </c>
      <c r="E761" s="225" t="s">
        <v>19</v>
      </c>
      <c r="F761" s="226" t="s">
        <v>1046</v>
      </c>
      <c r="G761" s="224"/>
      <c r="H761" s="227">
        <v>1.5960000000000001</v>
      </c>
      <c r="I761" s="228"/>
      <c r="J761" s="224"/>
      <c r="K761" s="224"/>
      <c r="L761" s="229"/>
      <c r="M761" s="230"/>
      <c r="N761" s="231"/>
      <c r="O761" s="231"/>
      <c r="P761" s="231"/>
      <c r="Q761" s="231"/>
      <c r="R761" s="231"/>
      <c r="S761" s="231"/>
      <c r="T761" s="23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3" t="s">
        <v>141</v>
      </c>
      <c r="AU761" s="233" t="s">
        <v>81</v>
      </c>
      <c r="AV761" s="13" t="s">
        <v>81</v>
      </c>
      <c r="AW761" s="13" t="s">
        <v>33</v>
      </c>
      <c r="AX761" s="13" t="s">
        <v>71</v>
      </c>
      <c r="AY761" s="233" t="s">
        <v>128</v>
      </c>
    </row>
    <row r="762" s="13" customFormat="1">
      <c r="A762" s="13"/>
      <c r="B762" s="223"/>
      <c r="C762" s="224"/>
      <c r="D762" s="216" t="s">
        <v>141</v>
      </c>
      <c r="E762" s="225" t="s">
        <v>19</v>
      </c>
      <c r="F762" s="226" t="s">
        <v>1047</v>
      </c>
      <c r="G762" s="224"/>
      <c r="H762" s="227">
        <v>0.83999999999999997</v>
      </c>
      <c r="I762" s="228"/>
      <c r="J762" s="224"/>
      <c r="K762" s="224"/>
      <c r="L762" s="229"/>
      <c r="M762" s="230"/>
      <c r="N762" s="231"/>
      <c r="O762" s="231"/>
      <c r="P762" s="231"/>
      <c r="Q762" s="231"/>
      <c r="R762" s="231"/>
      <c r="S762" s="231"/>
      <c r="T762" s="23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3" t="s">
        <v>141</v>
      </c>
      <c r="AU762" s="233" t="s">
        <v>81</v>
      </c>
      <c r="AV762" s="13" t="s">
        <v>81</v>
      </c>
      <c r="AW762" s="13" t="s">
        <v>33</v>
      </c>
      <c r="AX762" s="13" t="s">
        <v>71</v>
      </c>
      <c r="AY762" s="233" t="s">
        <v>128</v>
      </c>
    </row>
    <row r="763" s="13" customFormat="1">
      <c r="A763" s="13"/>
      <c r="B763" s="223"/>
      <c r="C763" s="224"/>
      <c r="D763" s="216" t="s">
        <v>141</v>
      </c>
      <c r="E763" s="225" t="s">
        <v>19</v>
      </c>
      <c r="F763" s="226" t="s">
        <v>1048</v>
      </c>
      <c r="G763" s="224"/>
      <c r="H763" s="227">
        <v>1.6519999999999999</v>
      </c>
      <c r="I763" s="228"/>
      <c r="J763" s="224"/>
      <c r="K763" s="224"/>
      <c r="L763" s="229"/>
      <c r="M763" s="230"/>
      <c r="N763" s="231"/>
      <c r="O763" s="231"/>
      <c r="P763" s="231"/>
      <c r="Q763" s="231"/>
      <c r="R763" s="231"/>
      <c r="S763" s="231"/>
      <c r="T763" s="23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3" t="s">
        <v>141</v>
      </c>
      <c r="AU763" s="233" t="s">
        <v>81</v>
      </c>
      <c r="AV763" s="13" t="s">
        <v>81</v>
      </c>
      <c r="AW763" s="13" t="s">
        <v>33</v>
      </c>
      <c r="AX763" s="13" t="s">
        <v>71</v>
      </c>
      <c r="AY763" s="233" t="s">
        <v>128</v>
      </c>
    </row>
    <row r="764" s="14" customFormat="1">
      <c r="A764" s="14"/>
      <c r="B764" s="234"/>
      <c r="C764" s="235"/>
      <c r="D764" s="216" t="s">
        <v>141</v>
      </c>
      <c r="E764" s="236" t="s">
        <v>19</v>
      </c>
      <c r="F764" s="237" t="s">
        <v>143</v>
      </c>
      <c r="G764" s="235"/>
      <c r="H764" s="238">
        <v>4.0880000000000001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4" t="s">
        <v>141</v>
      </c>
      <c r="AU764" s="244" t="s">
        <v>81</v>
      </c>
      <c r="AV764" s="14" t="s">
        <v>136</v>
      </c>
      <c r="AW764" s="14" t="s">
        <v>33</v>
      </c>
      <c r="AX764" s="14" t="s">
        <v>79</v>
      </c>
      <c r="AY764" s="244" t="s">
        <v>128</v>
      </c>
    </row>
    <row r="765" s="2" customFormat="1" ht="24.15" customHeight="1">
      <c r="A765" s="41"/>
      <c r="B765" s="42"/>
      <c r="C765" s="245" t="s">
        <v>1049</v>
      </c>
      <c r="D765" s="245" t="s">
        <v>144</v>
      </c>
      <c r="E765" s="246" t="s">
        <v>1050</v>
      </c>
      <c r="F765" s="247" t="s">
        <v>1051</v>
      </c>
      <c r="G765" s="248" t="s">
        <v>150</v>
      </c>
      <c r="H765" s="249">
        <v>4.4969999999999999</v>
      </c>
      <c r="I765" s="250"/>
      <c r="J765" s="251">
        <f>ROUND(I765*H765,2)</f>
        <v>0</v>
      </c>
      <c r="K765" s="247" t="s">
        <v>135</v>
      </c>
      <c r="L765" s="252"/>
      <c r="M765" s="253" t="s">
        <v>19</v>
      </c>
      <c r="N765" s="254" t="s">
        <v>42</v>
      </c>
      <c r="O765" s="87"/>
      <c r="P765" s="212">
        <f>O765*H765</f>
        <v>0</v>
      </c>
      <c r="Q765" s="212">
        <v>0.012</v>
      </c>
      <c r="R765" s="212">
        <f>Q765*H765</f>
        <v>0.053963999999999998</v>
      </c>
      <c r="S765" s="212">
        <v>0</v>
      </c>
      <c r="T765" s="213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4" t="s">
        <v>247</v>
      </c>
      <c r="AT765" s="214" t="s">
        <v>144</v>
      </c>
      <c r="AU765" s="214" t="s">
        <v>81</v>
      </c>
      <c r="AY765" s="20" t="s">
        <v>128</v>
      </c>
      <c r="BE765" s="215">
        <f>IF(N765="základní",J765,0)</f>
        <v>0</v>
      </c>
      <c r="BF765" s="215">
        <f>IF(N765="snížená",J765,0)</f>
        <v>0</v>
      </c>
      <c r="BG765" s="215">
        <f>IF(N765="zákl. přenesená",J765,0)</f>
        <v>0</v>
      </c>
      <c r="BH765" s="215">
        <f>IF(N765="sníž. přenesená",J765,0)</f>
        <v>0</v>
      </c>
      <c r="BI765" s="215">
        <f>IF(N765="nulová",J765,0)</f>
        <v>0</v>
      </c>
      <c r="BJ765" s="20" t="s">
        <v>79</v>
      </c>
      <c r="BK765" s="215">
        <f>ROUND(I765*H765,2)</f>
        <v>0</v>
      </c>
      <c r="BL765" s="20" t="s">
        <v>191</v>
      </c>
      <c r="BM765" s="214" t="s">
        <v>1052</v>
      </c>
    </row>
    <row r="766" s="2" customFormat="1">
      <c r="A766" s="41"/>
      <c r="B766" s="42"/>
      <c r="C766" s="43"/>
      <c r="D766" s="216" t="s">
        <v>137</v>
      </c>
      <c r="E766" s="43"/>
      <c r="F766" s="217" t="s">
        <v>1051</v>
      </c>
      <c r="G766" s="43"/>
      <c r="H766" s="43"/>
      <c r="I766" s="218"/>
      <c r="J766" s="43"/>
      <c r="K766" s="43"/>
      <c r="L766" s="47"/>
      <c r="M766" s="219"/>
      <c r="N766" s="220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137</v>
      </c>
      <c r="AU766" s="20" t="s">
        <v>81</v>
      </c>
    </row>
    <row r="767" s="13" customFormat="1">
      <c r="A767" s="13"/>
      <c r="B767" s="223"/>
      <c r="C767" s="224"/>
      <c r="D767" s="216" t="s">
        <v>141</v>
      </c>
      <c r="E767" s="225" t="s">
        <v>19</v>
      </c>
      <c r="F767" s="226" t="s">
        <v>1053</v>
      </c>
      <c r="G767" s="224"/>
      <c r="H767" s="227">
        <v>4.4969999999999999</v>
      </c>
      <c r="I767" s="228"/>
      <c r="J767" s="224"/>
      <c r="K767" s="224"/>
      <c r="L767" s="229"/>
      <c r="M767" s="230"/>
      <c r="N767" s="231"/>
      <c r="O767" s="231"/>
      <c r="P767" s="231"/>
      <c r="Q767" s="231"/>
      <c r="R767" s="231"/>
      <c r="S767" s="231"/>
      <c r="T767" s="23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3" t="s">
        <v>141</v>
      </c>
      <c r="AU767" s="233" t="s">
        <v>81</v>
      </c>
      <c r="AV767" s="13" t="s">
        <v>81</v>
      </c>
      <c r="AW767" s="13" t="s">
        <v>33</v>
      </c>
      <c r="AX767" s="13" t="s">
        <v>71</v>
      </c>
      <c r="AY767" s="233" t="s">
        <v>128</v>
      </c>
    </row>
    <row r="768" s="14" customFormat="1">
      <c r="A768" s="14"/>
      <c r="B768" s="234"/>
      <c r="C768" s="235"/>
      <c r="D768" s="216" t="s">
        <v>141</v>
      </c>
      <c r="E768" s="236" t="s">
        <v>19</v>
      </c>
      <c r="F768" s="237" t="s">
        <v>143</v>
      </c>
      <c r="G768" s="235"/>
      <c r="H768" s="238">
        <v>4.4969999999999999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4" t="s">
        <v>141</v>
      </c>
      <c r="AU768" s="244" t="s">
        <v>81</v>
      </c>
      <c r="AV768" s="14" t="s">
        <v>136</v>
      </c>
      <c r="AW768" s="14" t="s">
        <v>33</v>
      </c>
      <c r="AX768" s="14" t="s">
        <v>79</v>
      </c>
      <c r="AY768" s="244" t="s">
        <v>128</v>
      </c>
    </row>
    <row r="769" s="2" customFormat="1" ht="24.15" customHeight="1">
      <c r="A769" s="41"/>
      <c r="B769" s="42"/>
      <c r="C769" s="203" t="s">
        <v>605</v>
      </c>
      <c r="D769" s="203" t="s">
        <v>131</v>
      </c>
      <c r="E769" s="204" t="s">
        <v>1054</v>
      </c>
      <c r="F769" s="205" t="s">
        <v>1055</v>
      </c>
      <c r="G769" s="206" t="s">
        <v>206</v>
      </c>
      <c r="H769" s="207">
        <v>7.2000000000000002</v>
      </c>
      <c r="I769" s="208"/>
      <c r="J769" s="209">
        <f>ROUND(I769*H769,2)</f>
        <v>0</v>
      </c>
      <c r="K769" s="205" t="s">
        <v>135</v>
      </c>
      <c r="L769" s="47"/>
      <c r="M769" s="210" t="s">
        <v>19</v>
      </c>
      <c r="N769" s="211" t="s">
        <v>42</v>
      </c>
      <c r="O769" s="87"/>
      <c r="P769" s="212">
        <f>O769*H769</f>
        <v>0</v>
      </c>
      <c r="Q769" s="212">
        <v>0.00020000000000000001</v>
      </c>
      <c r="R769" s="212">
        <f>Q769*H769</f>
        <v>0.0014400000000000001</v>
      </c>
      <c r="S769" s="212">
        <v>0</v>
      </c>
      <c r="T769" s="213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4" t="s">
        <v>191</v>
      </c>
      <c r="AT769" s="214" t="s">
        <v>131</v>
      </c>
      <c r="AU769" s="214" t="s">
        <v>81</v>
      </c>
      <c r="AY769" s="20" t="s">
        <v>128</v>
      </c>
      <c r="BE769" s="215">
        <f>IF(N769="základní",J769,0)</f>
        <v>0</v>
      </c>
      <c r="BF769" s="215">
        <f>IF(N769="snížená",J769,0)</f>
        <v>0</v>
      </c>
      <c r="BG769" s="215">
        <f>IF(N769="zákl. přenesená",J769,0)</f>
        <v>0</v>
      </c>
      <c r="BH769" s="215">
        <f>IF(N769="sníž. přenesená",J769,0)</f>
        <v>0</v>
      </c>
      <c r="BI769" s="215">
        <f>IF(N769="nulová",J769,0)</f>
        <v>0</v>
      </c>
      <c r="BJ769" s="20" t="s">
        <v>79</v>
      </c>
      <c r="BK769" s="215">
        <f>ROUND(I769*H769,2)</f>
        <v>0</v>
      </c>
      <c r="BL769" s="20" t="s">
        <v>191</v>
      </c>
      <c r="BM769" s="214" t="s">
        <v>1056</v>
      </c>
    </row>
    <row r="770" s="2" customFormat="1">
      <c r="A770" s="41"/>
      <c r="B770" s="42"/>
      <c r="C770" s="43"/>
      <c r="D770" s="216" t="s">
        <v>137</v>
      </c>
      <c r="E770" s="43"/>
      <c r="F770" s="217" t="s">
        <v>1057</v>
      </c>
      <c r="G770" s="43"/>
      <c r="H770" s="43"/>
      <c r="I770" s="218"/>
      <c r="J770" s="43"/>
      <c r="K770" s="43"/>
      <c r="L770" s="47"/>
      <c r="M770" s="219"/>
      <c r="N770" s="220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137</v>
      </c>
      <c r="AU770" s="20" t="s">
        <v>81</v>
      </c>
    </row>
    <row r="771" s="2" customFormat="1">
      <c r="A771" s="41"/>
      <c r="B771" s="42"/>
      <c r="C771" s="43"/>
      <c r="D771" s="221" t="s">
        <v>139</v>
      </c>
      <c r="E771" s="43"/>
      <c r="F771" s="222" t="s">
        <v>1058</v>
      </c>
      <c r="G771" s="43"/>
      <c r="H771" s="43"/>
      <c r="I771" s="218"/>
      <c r="J771" s="43"/>
      <c r="K771" s="43"/>
      <c r="L771" s="47"/>
      <c r="M771" s="219"/>
      <c r="N771" s="220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139</v>
      </c>
      <c r="AU771" s="20" t="s">
        <v>81</v>
      </c>
    </row>
    <row r="772" s="13" customFormat="1">
      <c r="A772" s="13"/>
      <c r="B772" s="223"/>
      <c r="C772" s="224"/>
      <c r="D772" s="216" t="s">
        <v>141</v>
      </c>
      <c r="E772" s="225" t="s">
        <v>19</v>
      </c>
      <c r="F772" s="226" t="s">
        <v>1059</v>
      </c>
      <c r="G772" s="224"/>
      <c r="H772" s="227">
        <v>7.2000000000000002</v>
      </c>
      <c r="I772" s="228"/>
      <c r="J772" s="224"/>
      <c r="K772" s="224"/>
      <c r="L772" s="229"/>
      <c r="M772" s="230"/>
      <c r="N772" s="231"/>
      <c r="O772" s="231"/>
      <c r="P772" s="231"/>
      <c r="Q772" s="231"/>
      <c r="R772" s="231"/>
      <c r="S772" s="231"/>
      <c r="T772" s="23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3" t="s">
        <v>141</v>
      </c>
      <c r="AU772" s="233" t="s">
        <v>81</v>
      </c>
      <c r="AV772" s="13" t="s">
        <v>81</v>
      </c>
      <c r="AW772" s="13" t="s">
        <v>33</v>
      </c>
      <c r="AX772" s="13" t="s">
        <v>71</v>
      </c>
      <c r="AY772" s="233" t="s">
        <v>128</v>
      </c>
    </row>
    <row r="773" s="14" customFormat="1">
      <c r="A773" s="14"/>
      <c r="B773" s="234"/>
      <c r="C773" s="235"/>
      <c r="D773" s="216" t="s">
        <v>141</v>
      </c>
      <c r="E773" s="236" t="s">
        <v>19</v>
      </c>
      <c r="F773" s="237" t="s">
        <v>143</v>
      </c>
      <c r="G773" s="235"/>
      <c r="H773" s="238">
        <v>7.2000000000000002</v>
      </c>
      <c r="I773" s="239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4" t="s">
        <v>141</v>
      </c>
      <c r="AU773" s="244" t="s">
        <v>81</v>
      </c>
      <c r="AV773" s="14" t="s">
        <v>136</v>
      </c>
      <c r="AW773" s="14" t="s">
        <v>33</v>
      </c>
      <c r="AX773" s="14" t="s">
        <v>79</v>
      </c>
      <c r="AY773" s="244" t="s">
        <v>128</v>
      </c>
    </row>
    <row r="774" s="2" customFormat="1" ht="24.15" customHeight="1">
      <c r="A774" s="41"/>
      <c r="B774" s="42"/>
      <c r="C774" s="203" t="s">
        <v>1060</v>
      </c>
      <c r="D774" s="203" t="s">
        <v>131</v>
      </c>
      <c r="E774" s="204" t="s">
        <v>1061</v>
      </c>
      <c r="F774" s="205" t="s">
        <v>1062</v>
      </c>
      <c r="G774" s="206" t="s">
        <v>206</v>
      </c>
      <c r="H774" s="207">
        <v>48.115000000000002</v>
      </c>
      <c r="I774" s="208"/>
      <c r="J774" s="209">
        <f>ROUND(I774*H774,2)</f>
        <v>0</v>
      </c>
      <c r="K774" s="205" t="s">
        <v>135</v>
      </c>
      <c r="L774" s="47"/>
      <c r="M774" s="210" t="s">
        <v>19</v>
      </c>
      <c r="N774" s="211" t="s">
        <v>42</v>
      </c>
      <c r="O774" s="87"/>
      <c r="P774" s="212">
        <f>O774*H774</f>
        <v>0</v>
      </c>
      <c r="Q774" s="212">
        <v>0.00018000000000000001</v>
      </c>
      <c r="R774" s="212">
        <f>Q774*H774</f>
        <v>0.0086607000000000003</v>
      </c>
      <c r="S774" s="212">
        <v>0</v>
      </c>
      <c r="T774" s="213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4" t="s">
        <v>191</v>
      </c>
      <c r="AT774" s="214" t="s">
        <v>131</v>
      </c>
      <c r="AU774" s="214" t="s">
        <v>81</v>
      </c>
      <c r="AY774" s="20" t="s">
        <v>128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0" t="s">
        <v>79</v>
      </c>
      <c r="BK774" s="215">
        <f>ROUND(I774*H774,2)</f>
        <v>0</v>
      </c>
      <c r="BL774" s="20" t="s">
        <v>191</v>
      </c>
      <c r="BM774" s="214" t="s">
        <v>1063</v>
      </c>
    </row>
    <row r="775" s="2" customFormat="1">
      <c r="A775" s="41"/>
      <c r="B775" s="42"/>
      <c r="C775" s="43"/>
      <c r="D775" s="216" t="s">
        <v>137</v>
      </c>
      <c r="E775" s="43"/>
      <c r="F775" s="217" t="s">
        <v>1064</v>
      </c>
      <c r="G775" s="43"/>
      <c r="H775" s="43"/>
      <c r="I775" s="218"/>
      <c r="J775" s="43"/>
      <c r="K775" s="43"/>
      <c r="L775" s="47"/>
      <c r="M775" s="219"/>
      <c r="N775" s="220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137</v>
      </c>
      <c r="AU775" s="20" t="s">
        <v>81</v>
      </c>
    </row>
    <row r="776" s="2" customFormat="1">
      <c r="A776" s="41"/>
      <c r="B776" s="42"/>
      <c r="C776" s="43"/>
      <c r="D776" s="221" t="s">
        <v>139</v>
      </c>
      <c r="E776" s="43"/>
      <c r="F776" s="222" t="s">
        <v>1065</v>
      </c>
      <c r="G776" s="43"/>
      <c r="H776" s="43"/>
      <c r="I776" s="218"/>
      <c r="J776" s="43"/>
      <c r="K776" s="43"/>
      <c r="L776" s="47"/>
      <c r="M776" s="219"/>
      <c r="N776" s="220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139</v>
      </c>
      <c r="AU776" s="20" t="s">
        <v>81</v>
      </c>
    </row>
    <row r="777" s="13" customFormat="1">
      <c r="A777" s="13"/>
      <c r="B777" s="223"/>
      <c r="C777" s="224"/>
      <c r="D777" s="216" t="s">
        <v>141</v>
      </c>
      <c r="E777" s="225" t="s">
        <v>19</v>
      </c>
      <c r="F777" s="226" t="s">
        <v>1066</v>
      </c>
      <c r="G777" s="224"/>
      <c r="H777" s="227">
        <v>21.559999999999999</v>
      </c>
      <c r="I777" s="228"/>
      <c r="J777" s="224"/>
      <c r="K777" s="224"/>
      <c r="L777" s="229"/>
      <c r="M777" s="230"/>
      <c r="N777" s="231"/>
      <c r="O777" s="231"/>
      <c r="P777" s="231"/>
      <c r="Q777" s="231"/>
      <c r="R777" s="231"/>
      <c r="S777" s="231"/>
      <c r="T777" s="23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3" t="s">
        <v>141</v>
      </c>
      <c r="AU777" s="233" t="s">
        <v>81</v>
      </c>
      <c r="AV777" s="13" t="s">
        <v>81</v>
      </c>
      <c r="AW777" s="13" t="s">
        <v>33</v>
      </c>
      <c r="AX777" s="13" t="s">
        <v>71</v>
      </c>
      <c r="AY777" s="233" t="s">
        <v>128</v>
      </c>
    </row>
    <row r="778" s="13" customFormat="1">
      <c r="A778" s="13"/>
      <c r="B778" s="223"/>
      <c r="C778" s="224"/>
      <c r="D778" s="216" t="s">
        <v>141</v>
      </c>
      <c r="E778" s="225" t="s">
        <v>19</v>
      </c>
      <c r="F778" s="226" t="s">
        <v>992</v>
      </c>
      <c r="G778" s="224"/>
      <c r="H778" s="227">
        <v>-3.7999999999999998</v>
      </c>
      <c r="I778" s="228"/>
      <c r="J778" s="224"/>
      <c r="K778" s="224"/>
      <c r="L778" s="229"/>
      <c r="M778" s="230"/>
      <c r="N778" s="231"/>
      <c r="O778" s="231"/>
      <c r="P778" s="231"/>
      <c r="Q778" s="231"/>
      <c r="R778" s="231"/>
      <c r="S778" s="231"/>
      <c r="T778" s="23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3" t="s">
        <v>141</v>
      </c>
      <c r="AU778" s="233" t="s">
        <v>81</v>
      </c>
      <c r="AV778" s="13" t="s">
        <v>81</v>
      </c>
      <c r="AW778" s="13" t="s">
        <v>33</v>
      </c>
      <c r="AX778" s="13" t="s">
        <v>71</v>
      </c>
      <c r="AY778" s="233" t="s">
        <v>128</v>
      </c>
    </row>
    <row r="779" s="13" customFormat="1">
      <c r="A779" s="13"/>
      <c r="B779" s="223"/>
      <c r="C779" s="224"/>
      <c r="D779" s="216" t="s">
        <v>141</v>
      </c>
      <c r="E779" s="225" t="s">
        <v>19</v>
      </c>
      <c r="F779" s="226" t="s">
        <v>1067</v>
      </c>
      <c r="G779" s="224"/>
      <c r="H779" s="227">
        <v>8.8399999999999999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3" t="s">
        <v>141</v>
      </c>
      <c r="AU779" s="233" t="s">
        <v>81</v>
      </c>
      <c r="AV779" s="13" t="s">
        <v>81</v>
      </c>
      <c r="AW779" s="13" t="s">
        <v>33</v>
      </c>
      <c r="AX779" s="13" t="s">
        <v>71</v>
      </c>
      <c r="AY779" s="233" t="s">
        <v>128</v>
      </c>
    </row>
    <row r="780" s="13" customFormat="1">
      <c r="A780" s="13"/>
      <c r="B780" s="223"/>
      <c r="C780" s="224"/>
      <c r="D780" s="216" t="s">
        <v>141</v>
      </c>
      <c r="E780" s="225" t="s">
        <v>19</v>
      </c>
      <c r="F780" s="226" t="s">
        <v>994</v>
      </c>
      <c r="G780" s="224"/>
      <c r="H780" s="227">
        <v>-0.90000000000000002</v>
      </c>
      <c r="I780" s="228"/>
      <c r="J780" s="224"/>
      <c r="K780" s="224"/>
      <c r="L780" s="229"/>
      <c r="M780" s="230"/>
      <c r="N780" s="231"/>
      <c r="O780" s="231"/>
      <c r="P780" s="231"/>
      <c r="Q780" s="231"/>
      <c r="R780" s="231"/>
      <c r="S780" s="231"/>
      <c r="T780" s="23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3" t="s">
        <v>141</v>
      </c>
      <c r="AU780" s="233" t="s">
        <v>81</v>
      </c>
      <c r="AV780" s="13" t="s">
        <v>81</v>
      </c>
      <c r="AW780" s="13" t="s">
        <v>33</v>
      </c>
      <c r="AX780" s="13" t="s">
        <v>71</v>
      </c>
      <c r="AY780" s="233" t="s">
        <v>128</v>
      </c>
    </row>
    <row r="781" s="13" customFormat="1">
      <c r="A781" s="13"/>
      <c r="B781" s="223"/>
      <c r="C781" s="224"/>
      <c r="D781" s="216" t="s">
        <v>141</v>
      </c>
      <c r="E781" s="225" t="s">
        <v>19</v>
      </c>
      <c r="F781" s="226" t="s">
        <v>1068</v>
      </c>
      <c r="G781" s="224"/>
      <c r="H781" s="227">
        <v>26.215</v>
      </c>
      <c r="I781" s="228"/>
      <c r="J781" s="224"/>
      <c r="K781" s="224"/>
      <c r="L781" s="229"/>
      <c r="M781" s="230"/>
      <c r="N781" s="231"/>
      <c r="O781" s="231"/>
      <c r="P781" s="231"/>
      <c r="Q781" s="231"/>
      <c r="R781" s="231"/>
      <c r="S781" s="231"/>
      <c r="T781" s="23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3" t="s">
        <v>141</v>
      </c>
      <c r="AU781" s="233" t="s">
        <v>81</v>
      </c>
      <c r="AV781" s="13" t="s">
        <v>81</v>
      </c>
      <c r="AW781" s="13" t="s">
        <v>33</v>
      </c>
      <c r="AX781" s="13" t="s">
        <v>71</v>
      </c>
      <c r="AY781" s="233" t="s">
        <v>128</v>
      </c>
    </row>
    <row r="782" s="13" customFormat="1">
      <c r="A782" s="13"/>
      <c r="B782" s="223"/>
      <c r="C782" s="224"/>
      <c r="D782" s="216" t="s">
        <v>141</v>
      </c>
      <c r="E782" s="225" t="s">
        <v>19</v>
      </c>
      <c r="F782" s="226" t="s">
        <v>992</v>
      </c>
      <c r="G782" s="224"/>
      <c r="H782" s="227">
        <v>-3.7999999999999998</v>
      </c>
      <c r="I782" s="228"/>
      <c r="J782" s="224"/>
      <c r="K782" s="224"/>
      <c r="L782" s="229"/>
      <c r="M782" s="230"/>
      <c r="N782" s="231"/>
      <c r="O782" s="231"/>
      <c r="P782" s="231"/>
      <c r="Q782" s="231"/>
      <c r="R782" s="231"/>
      <c r="S782" s="231"/>
      <c r="T782" s="23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3" t="s">
        <v>141</v>
      </c>
      <c r="AU782" s="233" t="s">
        <v>81</v>
      </c>
      <c r="AV782" s="13" t="s">
        <v>81</v>
      </c>
      <c r="AW782" s="13" t="s">
        <v>33</v>
      </c>
      <c r="AX782" s="13" t="s">
        <v>71</v>
      </c>
      <c r="AY782" s="233" t="s">
        <v>128</v>
      </c>
    </row>
    <row r="783" s="14" customFormat="1">
      <c r="A783" s="14"/>
      <c r="B783" s="234"/>
      <c r="C783" s="235"/>
      <c r="D783" s="216" t="s">
        <v>141</v>
      </c>
      <c r="E783" s="236" t="s">
        <v>19</v>
      </c>
      <c r="F783" s="237" t="s">
        <v>143</v>
      </c>
      <c r="G783" s="235"/>
      <c r="H783" s="238">
        <v>48.115000000000002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4" t="s">
        <v>141</v>
      </c>
      <c r="AU783" s="244" t="s">
        <v>81</v>
      </c>
      <c r="AV783" s="14" t="s">
        <v>136</v>
      </c>
      <c r="AW783" s="14" t="s">
        <v>33</v>
      </c>
      <c r="AX783" s="14" t="s">
        <v>79</v>
      </c>
      <c r="AY783" s="244" t="s">
        <v>128</v>
      </c>
    </row>
    <row r="784" s="2" customFormat="1" ht="16.5" customHeight="1">
      <c r="A784" s="41"/>
      <c r="B784" s="42"/>
      <c r="C784" s="245" t="s">
        <v>608</v>
      </c>
      <c r="D784" s="245" t="s">
        <v>144</v>
      </c>
      <c r="E784" s="246" t="s">
        <v>1069</v>
      </c>
      <c r="F784" s="247" t="s">
        <v>1070</v>
      </c>
      <c r="G784" s="248" t="s">
        <v>206</v>
      </c>
      <c r="H784" s="249">
        <v>58.081000000000003</v>
      </c>
      <c r="I784" s="250"/>
      <c r="J784" s="251">
        <f>ROUND(I784*H784,2)</f>
        <v>0</v>
      </c>
      <c r="K784" s="247" t="s">
        <v>135</v>
      </c>
      <c r="L784" s="252"/>
      <c r="M784" s="253" t="s">
        <v>19</v>
      </c>
      <c r="N784" s="254" t="s">
        <v>42</v>
      </c>
      <c r="O784" s="87"/>
      <c r="P784" s="212">
        <f>O784*H784</f>
        <v>0</v>
      </c>
      <c r="Q784" s="212">
        <v>0.00032000000000000003</v>
      </c>
      <c r="R784" s="212">
        <f>Q784*H784</f>
        <v>0.018585920000000002</v>
      </c>
      <c r="S784" s="212">
        <v>0</v>
      </c>
      <c r="T784" s="213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4" t="s">
        <v>247</v>
      </c>
      <c r="AT784" s="214" t="s">
        <v>144</v>
      </c>
      <c r="AU784" s="214" t="s">
        <v>81</v>
      </c>
      <c r="AY784" s="20" t="s">
        <v>128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20" t="s">
        <v>79</v>
      </c>
      <c r="BK784" s="215">
        <f>ROUND(I784*H784,2)</f>
        <v>0</v>
      </c>
      <c r="BL784" s="20" t="s">
        <v>191</v>
      </c>
      <c r="BM784" s="214" t="s">
        <v>1071</v>
      </c>
    </row>
    <row r="785" s="2" customFormat="1">
      <c r="A785" s="41"/>
      <c r="B785" s="42"/>
      <c r="C785" s="43"/>
      <c r="D785" s="216" t="s">
        <v>137</v>
      </c>
      <c r="E785" s="43"/>
      <c r="F785" s="217" t="s">
        <v>1070</v>
      </c>
      <c r="G785" s="43"/>
      <c r="H785" s="43"/>
      <c r="I785" s="218"/>
      <c r="J785" s="43"/>
      <c r="K785" s="43"/>
      <c r="L785" s="47"/>
      <c r="M785" s="219"/>
      <c r="N785" s="220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137</v>
      </c>
      <c r="AU785" s="20" t="s">
        <v>81</v>
      </c>
    </row>
    <row r="786" s="13" customFormat="1">
      <c r="A786" s="13"/>
      <c r="B786" s="223"/>
      <c r="C786" s="224"/>
      <c r="D786" s="216" t="s">
        <v>141</v>
      </c>
      <c r="E786" s="225" t="s">
        <v>19</v>
      </c>
      <c r="F786" s="226" t="s">
        <v>1072</v>
      </c>
      <c r="G786" s="224"/>
      <c r="H786" s="227">
        <v>55.314999999999998</v>
      </c>
      <c r="I786" s="228"/>
      <c r="J786" s="224"/>
      <c r="K786" s="224"/>
      <c r="L786" s="229"/>
      <c r="M786" s="230"/>
      <c r="N786" s="231"/>
      <c r="O786" s="231"/>
      <c r="P786" s="231"/>
      <c r="Q786" s="231"/>
      <c r="R786" s="231"/>
      <c r="S786" s="231"/>
      <c r="T786" s="23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3" t="s">
        <v>141</v>
      </c>
      <c r="AU786" s="233" t="s">
        <v>81</v>
      </c>
      <c r="AV786" s="13" t="s">
        <v>81</v>
      </c>
      <c r="AW786" s="13" t="s">
        <v>33</v>
      </c>
      <c r="AX786" s="13" t="s">
        <v>71</v>
      </c>
      <c r="AY786" s="233" t="s">
        <v>128</v>
      </c>
    </row>
    <row r="787" s="14" customFormat="1">
      <c r="A787" s="14"/>
      <c r="B787" s="234"/>
      <c r="C787" s="235"/>
      <c r="D787" s="216" t="s">
        <v>141</v>
      </c>
      <c r="E787" s="236" t="s">
        <v>19</v>
      </c>
      <c r="F787" s="237" t="s">
        <v>143</v>
      </c>
      <c r="G787" s="235"/>
      <c r="H787" s="238">
        <v>55.314999999999998</v>
      </c>
      <c r="I787" s="239"/>
      <c r="J787" s="235"/>
      <c r="K787" s="235"/>
      <c r="L787" s="240"/>
      <c r="M787" s="241"/>
      <c r="N787" s="242"/>
      <c r="O787" s="242"/>
      <c r="P787" s="242"/>
      <c r="Q787" s="242"/>
      <c r="R787" s="242"/>
      <c r="S787" s="242"/>
      <c r="T787" s="24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4" t="s">
        <v>141</v>
      </c>
      <c r="AU787" s="244" t="s">
        <v>81</v>
      </c>
      <c r="AV787" s="14" t="s">
        <v>136</v>
      </c>
      <c r="AW787" s="14" t="s">
        <v>33</v>
      </c>
      <c r="AX787" s="14" t="s">
        <v>79</v>
      </c>
      <c r="AY787" s="244" t="s">
        <v>128</v>
      </c>
    </row>
    <row r="788" s="13" customFormat="1">
      <c r="A788" s="13"/>
      <c r="B788" s="223"/>
      <c r="C788" s="224"/>
      <c r="D788" s="216" t="s">
        <v>141</v>
      </c>
      <c r="E788" s="224"/>
      <c r="F788" s="226" t="s">
        <v>1073</v>
      </c>
      <c r="G788" s="224"/>
      <c r="H788" s="227">
        <v>58.081000000000003</v>
      </c>
      <c r="I788" s="228"/>
      <c r="J788" s="224"/>
      <c r="K788" s="224"/>
      <c r="L788" s="229"/>
      <c r="M788" s="230"/>
      <c r="N788" s="231"/>
      <c r="O788" s="231"/>
      <c r="P788" s="231"/>
      <c r="Q788" s="231"/>
      <c r="R788" s="231"/>
      <c r="S788" s="231"/>
      <c r="T788" s="23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3" t="s">
        <v>141</v>
      </c>
      <c r="AU788" s="233" t="s">
        <v>81</v>
      </c>
      <c r="AV788" s="13" t="s">
        <v>81</v>
      </c>
      <c r="AW788" s="13" t="s">
        <v>4</v>
      </c>
      <c r="AX788" s="13" t="s">
        <v>79</v>
      </c>
      <c r="AY788" s="233" t="s">
        <v>128</v>
      </c>
    </row>
    <row r="789" s="2" customFormat="1" ht="24.15" customHeight="1">
      <c r="A789" s="41"/>
      <c r="B789" s="42"/>
      <c r="C789" s="203" t="s">
        <v>1074</v>
      </c>
      <c r="D789" s="203" t="s">
        <v>131</v>
      </c>
      <c r="E789" s="204" t="s">
        <v>1075</v>
      </c>
      <c r="F789" s="205" t="s">
        <v>1076</v>
      </c>
      <c r="G789" s="206" t="s">
        <v>427</v>
      </c>
      <c r="H789" s="267"/>
      <c r="I789" s="208"/>
      <c r="J789" s="209">
        <f>ROUND(I789*H789,2)</f>
        <v>0</v>
      </c>
      <c r="K789" s="205" t="s">
        <v>135</v>
      </c>
      <c r="L789" s="47"/>
      <c r="M789" s="210" t="s">
        <v>19</v>
      </c>
      <c r="N789" s="211" t="s">
        <v>42</v>
      </c>
      <c r="O789" s="87"/>
      <c r="P789" s="212">
        <f>O789*H789</f>
        <v>0</v>
      </c>
      <c r="Q789" s="212">
        <v>0</v>
      </c>
      <c r="R789" s="212">
        <f>Q789*H789</f>
        <v>0</v>
      </c>
      <c r="S789" s="212">
        <v>0</v>
      </c>
      <c r="T789" s="213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4" t="s">
        <v>191</v>
      </c>
      <c r="AT789" s="214" t="s">
        <v>131</v>
      </c>
      <c r="AU789" s="214" t="s">
        <v>81</v>
      </c>
      <c r="AY789" s="20" t="s">
        <v>128</v>
      </c>
      <c r="BE789" s="215">
        <f>IF(N789="základní",J789,0)</f>
        <v>0</v>
      </c>
      <c r="BF789" s="215">
        <f>IF(N789="snížená",J789,0)</f>
        <v>0</v>
      </c>
      <c r="BG789" s="215">
        <f>IF(N789="zákl. přenesená",J789,0)</f>
        <v>0</v>
      </c>
      <c r="BH789" s="215">
        <f>IF(N789="sníž. přenesená",J789,0)</f>
        <v>0</v>
      </c>
      <c r="BI789" s="215">
        <f>IF(N789="nulová",J789,0)</f>
        <v>0</v>
      </c>
      <c r="BJ789" s="20" t="s">
        <v>79</v>
      </c>
      <c r="BK789" s="215">
        <f>ROUND(I789*H789,2)</f>
        <v>0</v>
      </c>
      <c r="BL789" s="20" t="s">
        <v>191</v>
      </c>
      <c r="BM789" s="214" t="s">
        <v>1077</v>
      </c>
    </row>
    <row r="790" s="2" customFormat="1">
      <c r="A790" s="41"/>
      <c r="B790" s="42"/>
      <c r="C790" s="43"/>
      <c r="D790" s="216" t="s">
        <v>137</v>
      </c>
      <c r="E790" s="43"/>
      <c r="F790" s="217" t="s">
        <v>1078</v>
      </c>
      <c r="G790" s="43"/>
      <c r="H790" s="43"/>
      <c r="I790" s="218"/>
      <c r="J790" s="43"/>
      <c r="K790" s="43"/>
      <c r="L790" s="47"/>
      <c r="M790" s="219"/>
      <c r="N790" s="220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137</v>
      </c>
      <c r="AU790" s="20" t="s">
        <v>81</v>
      </c>
    </row>
    <row r="791" s="2" customFormat="1">
      <c r="A791" s="41"/>
      <c r="B791" s="42"/>
      <c r="C791" s="43"/>
      <c r="D791" s="221" t="s">
        <v>139</v>
      </c>
      <c r="E791" s="43"/>
      <c r="F791" s="222" t="s">
        <v>1079</v>
      </c>
      <c r="G791" s="43"/>
      <c r="H791" s="43"/>
      <c r="I791" s="218"/>
      <c r="J791" s="43"/>
      <c r="K791" s="43"/>
      <c r="L791" s="47"/>
      <c r="M791" s="219"/>
      <c r="N791" s="220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139</v>
      </c>
      <c r="AU791" s="20" t="s">
        <v>81</v>
      </c>
    </row>
    <row r="792" s="12" customFormat="1" ht="22.8" customHeight="1">
      <c r="A792" s="12"/>
      <c r="B792" s="187"/>
      <c r="C792" s="188"/>
      <c r="D792" s="189" t="s">
        <v>70</v>
      </c>
      <c r="E792" s="201" t="s">
        <v>1080</v>
      </c>
      <c r="F792" s="201" t="s">
        <v>1081</v>
      </c>
      <c r="G792" s="188"/>
      <c r="H792" s="188"/>
      <c r="I792" s="191"/>
      <c r="J792" s="202">
        <f>BK792</f>
        <v>0</v>
      </c>
      <c r="K792" s="188"/>
      <c r="L792" s="193"/>
      <c r="M792" s="194"/>
      <c r="N792" s="195"/>
      <c r="O792" s="195"/>
      <c r="P792" s="196">
        <f>SUM(P793:P818)</f>
        <v>0</v>
      </c>
      <c r="Q792" s="195"/>
      <c r="R792" s="196">
        <f>SUM(R793:R818)</f>
        <v>0.017006500000000001</v>
      </c>
      <c r="S792" s="195"/>
      <c r="T792" s="197">
        <f>SUM(T793:T818)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198" t="s">
        <v>81</v>
      </c>
      <c r="AT792" s="199" t="s">
        <v>70</v>
      </c>
      <c r="AU792" s="199" t="s">
        <v>79</v>
      </c>
      <c r="AY792" s="198" t="s">
        <v>128</v>
      </c>
      <c r="BK792" s="200">
        <f>SUM(BK793:BK818)</f>
        <v>0</v>
      </c>
    </row>
    <row r="793" s="2" customFormat="1" ht="24.15" customHeight="1">
      <c r="A793" s="41"/>
      <c r="B793" s="42"/>
      <c r="C793" s="203" t="s">
        <v>1082</v>
      </c>
      <c r="D793" s="203" t="s">
        <v>131</v>
      </c>
      <c r="E793" s="204" t="s">
        <v>1083</v>
      </c>
      <c r="F793" s="205" t="s">
        <v>1084</v>
      </c>
      <c r="G793" s="206" t="s">
        <v>150</v>
      </c>
      <c r="H793" s="207">
        <v>28.885999999999999</v>
      </c>
      <c r="I793" s="208"/>
      <c r="J793" s="209">
        <f>ROUND(I793*H793,2)</f>
        <v>0</v>
      </c>
      <c r="K793" s="205" t="s">
        <v>135</v>
      </c>
      <c r="L793" s="47"/>
      <c r="M793" s="210" t="s">
        <v>19</v>
      </c>
      <c r="N793" s="211" t="s">
        <v>42</v>
      </c>
      <c r="O793" s="87"/>
      <c r="P793" s="212">
        <f>O793*H793</f>
        <v>0</v>
      </c>
      <c r="Q793" s="212">
        <v>6.0000000000000002E-05</v>
      </c>
      <c r="R793" s="212">
        <f>Q793*H793</f>
        <v>0.0017331600000000001</v>
      </c>
      <c r="S793" s="212">
        <v>0</v>
      </c>
      <c r="T793" s="213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4" t="s">
        <v>191</v>
      </c>
      <c r="AT793" s="214" t="s">
        <v>131</v>
      </c>
      <c r="AU793" s="214" t="s">
        <v>81</v>
      </c>
      <c r="AY793" s="20" t="s">
        <v>128</v>
      </c>
      <c r="BE793" s="215">
        <f>IF(N793="základní",J793,0)</f>
        <v>0</v>
      </c>
      <c r="BF793" s="215">
        <f>IF(N793="snížená",J793,0)</f>
        <v>0</v>
      </c>
      <c r="BG793" s="215">
        <f>IF(N793="zákl. přenesená",J793,0)</f>
        <v>0</v>
      </c>
      <c r="BH793" s="215">
        <f>IF(N793="sníž. přenesená",J793,0)</f>
        <v>0</v>
      </c>
      <c r="BI793" s="215">
        <f>IF(N793="nulová",J793,0)</f>
        <v>0</v>
      </c>
      <c r="BJ793" s="20" t="s">
        <v>79</v>
      </c>
      <c r="BK793" s="215">
        <f>ROUND(I793*H793,2)</f>
        <v>0</v>
      </c>
      <c r="BL793" s="20" t="s">
        <v>191</v>
      </c>
      <c r="BM793" s="214" t="s">
        <v>1085</v>
      </c>
    </row>
    <row r="794" s="2" customFormat="1">
      <c r="A794" s="41"/>
      <c r="B794" s="42"/>
      <c r="C794" s="43"/>
      <c r="D794" s="216" t="s">
        <v>137</v>
      </c>
      <c r="E794" s="43"/>
      <c r="F794" s="217" t="s">
        <v>1086</v>
      </c>
      <c r="G794" s="43"/>
      <c r="H794" s="43"/>
      <c r="I794" s="218"/>
      <c r="J794" s="43"/>
      <c r="K794" s="43"/>
      <c r="L794" s="47"/>
      <c r="M794" s="219"/>
      <c r="N794" s="220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137</v>
      </c>
      <c r="AU794" s="20" t="s">
        <v>81</v>
      </c>
    </row>
    <row r="795" s="2" customFormat="1">
      <c r="A795" s="41"/>
      <c r="B795" s="42"/>
      <c r="C795" s="43"/>
      <c r="D795" s="221" t="s">
        <v>139</v>
      </c>
      <c r="E795" s="43"/>
      <c r="F795" s="222" t="s">
        <v>1087</v>
      </c>
      <c r="G795" s="43"/>
      <c r="H795" s="43"/>
      <c r="I795" s="218"/>
      <c r="J795" s="43"/>
      <c r="K795" s="43"/>
      <c r="L795" s="47"/>
      <c r="M795" s="219"/>
      <c r="N795" s="220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139</v>
      </c>
      <c r="AU795" s="20" t="s">
        <v>81</v>
      </c>
    </row>
    <row r="796" s="13" customFormat="1">
      <c r="A796" s="13"/>
      <c r="B796" s="223"/>
      <c r="C796" s="224"/>
      <c r="D796" s="216" t="s">
        <v>141</v>
      </c>
      <c r="E796" s="225" t="s">
        <v>19</v>
      </c>
      <c r="F796" s="226" t="s">
        <v>1088</v>
      </c>
      <c r="G796" s="224"/>
      <c r="H796" s="227">
        <v>28.885999999999999</v>
      </c>
      <c r="I796" s="228"/>
      <c r="J796" s="224"/>
      <c r="K796" s="224"/>
      <c r="L796" s="229"/>
      <c r="M796" s="230"/>
      <c r="N796" s="231"/>
      <c r="O796" s="231"/>
      <c r="P796" s="231"/>
      <c r="Q796" s="231"/>
      <c r="R796" s="231"/>
      <c r="S796" s="231"/>
      <c r="T796" s="23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3" t="s">
        <v>141</v>
      </c>
      <c r="AU796" s="233" t="s">
        <v>81</v>
      </c>
      <c r="AV796" s="13" t="s">
        <v>81</v>
      </c>
      <c r="AW796" s="13" t="s">
        <v>33</v>
      </c>
      <c r="AX796" s="13" t="s">
        <v>71</v>
      </c>
      <c r="AY796" s="233" t="s">
        <v>128</v>
      </c>
    </row>
    <row r="797" s="14" customFormat="1">
      <c r="A797" s="14"/>
      <c r="B797" s="234"/>
      <c r="C797" s="235"/>
      <c r="D797" s="216" t="s">
        <v>141</v>
      </c>
      <c r="E797" s="236" t="s">
        <v>19</v>
      </c>
      <c r="F797" s="237" t="s">
        <v>143</v>
      </c>
      <c r="G797" s="235"/>
      <c r="H797" s="238">
        <v>28.885999999999999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4" t="s">
        <v>141</v>
      </c>
      <c r="AU797" s="244" t="s">
        <v>81</v>
      </c>
      <c r="AV797" s="14" t="s">
        <v>136</v>
      </c>
      <c r="AW797" s="14" t="s">
        <v>33</v>
      </c>
      <c r="AX797" s="14" t="s">
        <v>79</v>
      </c>
      <c r="AY797" s="244" t="s">
        <v>128</v>
      </c>
    </row>
    <row r="798" s="2" customFormat="1" ht="24.15" customHeight="1">
      <c r="A798" s="41"/>
      <c r="B798" s="42"/>
      <c r="C798" s="203" t="s">
        <v>1089</v>
      </c>
      <c r="D798" s="203" t="s">
        <v>131</v>
      </c>
      <c r="E798" s="204" t="s">
        <v>1090</v>
      </c>
      <c r="F798" s="205" t="s">
        <v>1091</v>
      </c>
      <c r="G798" s="206" t="s">
        <v>150</v>
      </c>
      <c r="H798" s="207">
        <v>28.885999999999999</v>
      </c>
      <c r="I798" s="208"/>
      <c r="J798" s="209">
        <f>ROUND(I798*H798,2)</f>
        <v>0</v>
      </c>
      <c r="K798" s="205" t="s">
        <v>135</v>
      </c>
      <c r="L798" s="47"/>
      <c r="M798" s="210" t="s">
        <v>19</v>
      </c>
      <c r="N798" s="211" t="s">
        <v>42</v>
      </c>
      <c r="O798" s="87"/>
      <c r="P798" s="212">
        <f>O798*H798</f>
        <v>0</v>
      </c>
      <c r="Q798" s="212">
        <v>0.00013999999999999999</v>
      </c>
      <c r="R798" s="212">
        <f>Q798*H798</f>
        <v>0.0040440399999999996</v>
      </c>
      <c r="S798" s="212">
        <v>0</v>
      </c>
      <c r="T798" s="213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4" t="s">
        <v>191</v>
      </c>
      <c r="AT798" s="214" t="s">
        <v>131</v>
      </c>
      <c r="AU798" s="214" t="s">
        <v>81</v>
      </c>
      <c r="AY798" s="20" t="s">
        <v>128</v>
      </c>
      <c r="BE798" s="215">
        <f>IF(N798="základní",J798,0)</f>
        <v>0</v>
      </c>
      <c r="BF798" s="215">
        <f>IF(N798="snížená",J798,0)</f>
        <v>0</v>
      </c>
      <c r="BG798" s="215">
        <f>IF(N798="zákl. přenesená",J798,0)</f>
        <v>0</v>
      </c>
      <c r="BH798" s="215">
        <f>IF(N798="sníž. přenesená",J798,0)</f>
        <v>0</v>
      </c>
      <c r="BI798" s="215">
        <f>IF(N798="nulová",J798,0)</f>
        <v>0</v>
      </c>
      <c r="BJ798" s="20" t="s">
        <v>79</v>
      </c>
      <c r="BK798" s="215">
        <f>ROUND(I798*H798,2)</f>
        <v>0</v>
      </c>
      <c r="BL798" s="20" t="s">
        <v>191</v>
      </c>
      <c r="BM798" s="214" t="s">
        <v>1092</v>
      </c>
    </row>
    <row r="799" s="2" customFormat="1">
      <c r="A799" s="41"/>
      <c r="B799" s="42"/>
      <c r="C799" s="43"/>
      <c r="D799" s="216" t="s">
        <v>137</v>
      </c>
      <c r="E799" s="43"/>
      <c r="F799" s="217" t="s">
        <v>1093</v>
      </c>
      <c r="G799" s="43"/>
      <c r="H799" s="43"/>
      <c r="I799" s="218"/>
      <c r="J799" s="43"/>
      <c r="K799" s="43"/>
      <c r="L799" s="47"/>
      <c r="M799" s="219"/>
      <c r="N799" s="220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137</v>
      </c>
      <c r="AU799" s="20" t="s">
        <v>81</v>
      </c>
    </row>
    <row r="800" s="2" customFormat="1">
      <c r="A800" s="41"/>
      <c r="B800" s="42"/>
      <c r="C800" s="43"/>
      <c r="D800" s="221" t="s">
        <v>139</v>
      </c>
      <c r="E800" s="43"/>
      <c r="F800" s="222" t="s">
        <v>1094</v>
      </c>
      <c r="G800" s="43"/>
      <c r="H800" s="43"/>
      <c r="I800" s="218"/>
      <c r="J800" s="43"/>
      <c r="K800" s="43"/>
      <c r="L800" s="47"/>
      <c r="M800" s="219"/>
      <c r="N800" s="220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139</v>
      </c>
      <c r="AU800" s="20" t="s">
        <v>81</v>
      </c>
    </row>
    <row r="801" s="13" customFormat="1">
      <c r="A801" s="13"/>
      <c r="B801" s="223"/>
      <c r="C801" s="224"/>
      <c r="D801" s="216" t="s">
        <v>141</v>
      </c>
      <c r="E801" s="225" t="s">
        <v>19</v>
      </c>
      <c r="F801" s="226" t="s">
        <v>1088</v>
      </c>
      <c r="G801" s="224"/>
      <c r="H801" s="227">
        <v>28.885999999999999</v>
      </c>
      <c r="I801" s="228"/>
      <c r="J801" s="224"/>
      <c r="K801" s="224"/>
      <c r="L801" s="229"/>
      <c r="M801" s="230"/>
      <c r="N801" s="231"/>
      <c r="O801" s="231"/>
      <c r="P801" s="231"/>
      <c r="Q801" s="231"/>
      <c r="R801" s="231"/>
      <c r="S801" s="231"/>
      <c r="T801" s="23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3" t="s">
        <v>141</v>
      </c>
      <c r="AU801" s="233" t="s">
        <v>81</v>
      </c>
      <c r="AV801" s="13" t="s">
        <v>81</v>
      </c>
      <c r="AW801" s="13" t="s">
        <v>33</v>
      </c>
      <c r="AX801" s="13" t="s">
        <v>71</v>
      </c>
      <c r="AY801" s="233" t="s">
        <v>128</v>
      </c>
    </row>
    <row r="802" s="14" customFormat="1">
      <c r="A802" s="14"/>
      <c r="B802" s="234"/>
      <c r="C802" s="235"/>
      <c r="D802" s="216" t="s">
        <v>141</v>
      </c>
      <c r="E802" s="236" t="s">
        <v>19</v>
      </c>
      <c r="F802" s="237" t="s">
        <v>143</v>
      </c>
      <c r="G802" s="235"/>
      <c r="H802" s="238">
        <v>28.885999999999999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4" t="s">
        <v>141</v>
      </c>
      <c r="AU802" s="244" t="s">
        <v>81</v>
      </c>
      <c r="AV802" s="14" t="s">
        <v>136</v>
      </c>
      <c r="AW802" s="14" t="s">
        <v>33</v>
      </c>
      <c r="AX802" s="14" t="s">
        <v>79</v>
      </c>
      <c r="AY802" s="244" t="s">
        <v>128</v>
      </c>
    </row>
    <row r="803" s="2" customFormat="1" ht="24.15" customHeight="1">
      <c r="A803" s="41"/>
      <c r="B803" s="42"/>
      <c r="C803" s="203" t="s">
        <v>622</v>
      </c>
      <c r="D803" s="203" t="s">
        <v>131</v>
      </c>
      <c r="E803" s="204" t="s">
        <v>1095</v>
      </c>
      <c r="F803" s="205" t="s">
        <v>1096</v>
      </c>
      <c r="G803" s="206" t="s">
        <v>150</v>
      </c>
      <c r="H803" s="207">
        <v>28.885999999999999</v>
      </c>
      <c r="I803" s="208"/>
      <c r="J803" s="209">
        <f>ROUND(I803*H803,2)</f>
        <v>0</v>
      </c>
      <c r="K803" s="205" t="s">
        <v>135</v>
      </c>
      <c r="L803" s="47"/>
      <c r="M803" s="210" t="s">
        <v>19</v>
      </c>
      <c r="N803" s="211" t="s">
        <v>42</v>
      </c>
      <c r="O803" s="87"/>
      <c r="P803" s="212">
        <f>O803*H803</f>
        <v>0</v>
      </c>
      <c r="Q803" s="212">
        <v>0.00023000000000000001</v>
      </c>
      <c r="R803" s="212">
        <f>Q803*H803</f>
        <v>0.0066437800000000002</v>
      </c>
      <c r="S803" s="212">
        <v>0</v>
      </c>
      <c r="T803" s="213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4" t="s">
        <v>191</v>
      </c>
      <c r="AT803" s="214" t="s">
        <v>131</v>
      </c>
      <c r="AU803" s="214" t="s">
        <v>81</v>
      </c>
      <c r="AY803" s="20" t="s">
        <v>128</v>
      </c>
      <c r="BE803" s="215">
        <f>IF(N803="základní",J803,0)</f>
        <v>0</v>
      </c>
      <c r="BF803" s="215">
        <f>IF(N803="snížená",J803,0)</f>
        <v>0</v>
      </c>
      <c r="BG803" s="215">
        <f>IF(N803="zákl. přenesená",J803,0)</f>
        <v>0</v>
      </c>
      <c r="BH803" s="215">
        <f>IF(N803="sníž. přenesená",J803,0)</f>
        <v>0</v>
      </c>
      <c r="BI803" s="215">
        <f>IF(N803="nulová",J803,0)</f>
        <v>0</v>
      </c>
      <c r="BJ803" s="20" t="s">
        <v>79</v>
      </c>
      <c r="BK803" s="215">
        <f>ROUND(I803*H803,2)</f>
        <v>0</v>
      </c>
      <c r="BL803" s="20" t="s">
        <v>191</v>
      </c>
      <c r="BM803" s="214" t="s">
        <v>1097</v>
      </c>
    </row>
    <row r="804" s="2" customFormat="1">
      <c r="A804" s="41"/>
      <c r="B804" s="42"/>
      <c r="C804" s="43"/>
      <c r="D804" s="216" t="s">
        <v>137</v>
      </c>
      <c r="E804" s="43"/>
      <c r="F804" s="217" t="s">
        <v>1098</v>
      </c>
      <c r="G804" s="43"/>
      <c r="H804" s="43"/>
      <c r="I804" s="218"/>
      <c r="J804" s="43"/>
      <c r="K804" s="43"/>
      <c r="L804" s="47"/>
      <c r="M804" s="219"/>
      <c r="N804" s="220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137</v>
      </c>
      <c r="AU804" s="20" t="s">
        <v>81</v>
      </c>
    </row>
    <row r="805" s="2" customFormat="1">
      <c r="A805" s="41"/>
      <c r="B805" s="42"/>
      <c r="C805" s="43"/>
      <c r="D805" s="221" t="s">
        <v>139</v>
      </c>
      <c r="E805" s="43"/>
      <c r="F805" s="222" t="s">
        <v>1099</v>
      </c>
      <c r="G805" s="43"/>
      <c r="H805" s="43"/>
      <c r="I805" s="218"/>
      <c r="J805" s="43"/>
      <c r="K805" s="43"/>
      <c r="L805" s="47"/>
      <c r="M805" s="219"/>
      <c r="N805" s="220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139</v>
      </c>
      <c r="AU805" s="20" t="s">
        <v>81</v>
      </c>
    </row>
    <row r="806" s="2" customFormat="1" ht="24.15" customHeight="1">
      <c r="A806" s="41"/>
      <c r="B806" s="42"/>
      <c r="C806" s="203" t="s">
        <v>1100</v>
      </c>
      <c r="D806" s="203" t="s">
        <v>131</v>
      </c>
      <c r="E806" s="204" t="s">
        <v>1101</v>
      </c>
      <c r="F806" s="205" t="s">
        <v>1102</v>
      </c>
      <c r="G806" s="206" t="s">
        <v>150</v>
      </c>
      <c r="H806" s="207">
        <v>10.664</v>
      </c>
      <c r="I806" s="208"/>
      <c r="J806" s="209">
        <f>ROUND(I806*H806,2)</f>
        <v>0</v>
      </c>
      <c r="K806" s="205" t="s">
        <v>135</v>
      </c>
      <c r="L806" s="47"/>
      <c r="M806" s="210" t="s">
        <v>19</v>
      </c>
      <c r="N806" s="211" t="s">
        <v>42</v>
      </c>
      <c r="O806" s="87"/>
      <c r="P806" s="212">
        <f>O806*H806</f>
        <v>0</v>
      </c>
      <c r="Q806" s="212">
        <v>6.0000000000000002E-05</v>
      </c>
      <c r="R806" s="212">
        <f>Q806*H806</f>
        <v>0.00063984000000000003</v>
      </c>
      <c r="S806" s="212">
        <v>0</v>
      </c>
      <c r="T806" s="213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4" t="s">
        <v>191</v>
      </c>
      <c r="AT806" s="214" t="s">
        <v>131</v>
      </c>
      <c r="AU806" s="214" t="s">
        <v>81</v>
      </c>
      <c r="AY806" s="20" t="s">
        <v>128</v>
      </c>
      <c r="BE806" s="215">
        <f>IF(N806="základní",J806,0)</f>
        <v>0</v>
      </c>
      <c r="BF806" s="215">
        <f>IF(N806="snížená",J806,0)</f>
        <v>0</v>
      </c>
      <c r="BG806" s="215">
        <f>IF(N806="zákl. přenesená",J806,0)</f>
        <v>0</v>
      </c>
      <c r="BH806" s="215">
        <f>IF(N806="sníž. přenesená",J806,0)</f>
        <v>0</v>
      </c>
      <c r="BI806" s="215">
        <f>IF(N806="nulová",J806,0)</f>
        <v>0</v>
      </c>
      <c r="BJ806" s="20" t="s">
        <v>79</v>
      </c>
      <c r="BK806" s="215">
        <f>ROUND(I806*H806,2)</f>
        <v>0</v>
      </c>
      <c r="BL806" s="20" t="s">
        <v>191</v>
      </c>
      <c r="BM806" s="214" t="s">
        <v>1103</v>
      </c>
    </row>
    <row r="807" s="2" customFormat="1">
      <c r="A807" s="41"/>
      <c r="B807" s="42"/>
      <c r="C807" s="43"/>
      <c r="D807" s="216" t="s">
        <v>137</v>
      </c>
      <c r="E807" s="43"/>
      <c r="F807" s="217" t="s">
        <v>1102</v>
      </c>
      <c r="G807" s="43"/>
      <c r="H807" s="43"/>
      <c r="I807" s="218"/>
      <c r="J807" s="43"/>
      <c r="K807" s="43"/>
      <c r="L807" s="47"/>
      <c r="M807" s="219"/>
      <c r="N807" s="220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137</v>
      </c>
      <c r="AU807" s="20" t="s">
        <v>81</v>
      </c>
    </row>
    <row r="808" s="2" customFormat="1">
      <c r="A808" s="41"/>
      <c r="B808" s="42"/>
      <c r="C808" s="43"/>
      <c r="D808" s="221" t="s">
        <v>139</v>
      </c>
      <c r="E808" s="43"/>
      <c r="F808" s="222" t="s">
        <v>1104</v>
      </c>
      <c r="G808" s="43"/>
      <c r="H808" s="43"/>
      <c r="I808" s="218"/>
      <c r="J808" s="43"/>
      <c r="K808" s="43"/>
      <c r="L808" s="47"/>
      <c r="M808" s="219"/>
      <c r="N808" s="220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139</v>
      </c>
      <c r="AU808" s="20" t="s">
        <v>81</v>
      </c>
    </row>
    <row r="809" s="13" customFormat="1">
      <c r="A809" s="13"/>
      <c r="B809" s="223"/>
      <c r="C809" s="224"/>
      <c r="D809" s="216" t="s">
        <v>141</v>
      </c>
      <c r="E809" s="225" t="s">
        <v>19</v>
      </c>
      <c r="F809" s="226" t="s">
        <v>1105</v>
      </c>
      <c r="G809" s="224"/>
      <c r="H809" s="227">
        <v>10.664</v>
      </c>
      <c r="I809" s="228"/>
      <c r="J809" s="224"/>
      <c r="K809" s="224"/>
      <c r="L809" s="229"/>
      <c r="M809" s="230"/>
      <c r="N809" s="231"/>
      <c r="O809" s="231"/>
      <c r="P809" s="231"/>
      <c r="Q809" s="231"/>
      <c r="R809" s="231"/>
      <c r="S809" s="231"/>
      <c r="T809" s="23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3" t="s">
        <v>141</v>
      </c>
      <c r="AU809" s="233" t="s">
        <v>81</v>
      </c>
      <c r="AV809" s="13" t="s">
        <v>81</v>
      </c>
      <c r="AW809" s="13" t="s">
        <v>33</v>
      </c>
      <c r="AX809" s="13" t="s">
        <v>71</v>
      </c>
      <c r="AY809" s="233" t="s">
        <v>128</v>
      </c>
    </row>
    <row r="810" s="14" customFormat="1">
      <c r="A810" s="14"/>
      <c r="B810" s="234"/>
      <c r="C810" s="235"/>
      <c r="D810" s="216" t="s">
        <v>141</v>
      </c>
      <c r="E810" s="236" t="s">
        <v>19</v>
      </c>
      <c r="F810" s="237" t="s">
        <v>143</v>
      </c>
      <c r="G810" s="235"/>
      <c r="H810" s="238">
        <v>10.664</v>
      </c>
      <c r="I810" s="239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4" t="s">
        <v>141</v>
      </c>
      <c r="AU810" s="244" t="s">
        <v>81</v>
      </c>
      <c r="AV810" s="14" t="s">
        <v>136</v>
      </c>
      <c r="AW810" s="14" t="s">
        <v>33</v>
      </c>
      <c r="AX810" s="14" t="s">
        <v>79</v>
      </c>
      <c r="AY810" s="244" t="s">
        <v>128</v>
      </c>
    </row>
    <row r="811" s="2" customFormat="1" ht="24.15" customHeight="1">
      <c r="A811" s="41"/>
      <c r="B811" s="42"/>
      <c r="C811" s="203" t="s">
        <v>632</v>
      </c>
      <c r="D811" s="203" t="s">
        <v>131</v>
      </c>
      <c r="E811" s="204" t="s">
        <v>1106</v>
      </c>
      <c r="F811" s="205" t="s">
        <v>1107</v>
      </c>
      <c r="G811" s="206" t="s">
        <v>150</v>
      </c>
      <c r="H811" s="207">
        <v>10.664</v>
      </c>
      <c r="I811" s="208"/>
      <c r="J811" s="209">
        <f>ROUND(I811*H811,2)</f>
        <v>0</v>
      </c>
      <c r="K811" s="205" t="s">
        <v>135</v>
      </c>
      <c r="L811" s="47"/>
      <c r="M811" s="210" t="s">
        <v>19</v>
      </c>
      <c r="N811" s="211" t="s">
        <v>42</v>
      </c>
      <c r="O811" s="87"/>
      <c r="P811" s="212">
        <f>O811*H811</f>
        <v>0</v>
      </c>
      <c r="Q811" s="212">
        <v>0.00013999999999999999</v>
      </c>
      <c r="R811" s="212">
        <f>Q811*H811</f>
        <v>0.0014929599999999998</v>
      </c>
      <c r="S811" s="212">
        <v>0</v>
      </c>
      <c r="T811" s="213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4" t="s">
        <v>191</v>
      </c>
      <c r="AT811" s="214" t="s">
        <v>131</v>
      </c>
      <c r="AU811" s="214" t="s">
        <v>81</v>
      </c>
      <c r="AY811" s="20" t="s">
        <v>128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0" t="s">
        <v>79</v>
      </c>
      <c r="BK811" s="215">
        <f>ROUND(I811*H811,2)</f>
        <v>0</v>
      </c>
      <c r="BL811" s="20" t="s">
        <v>191</v>
      </c>
      <c r="BM811" s="214" t="s">
        <v>1108</v>
      </c>
    </row>
    <row r="812" s="2" customFormat="1">
      <c r="A812" s="41"/>
      <c r="B812" s="42"/>
      <c r="C812" s="43"/>
      <c r="D812" s="216" t="s">
        <v>137</v>
      </c>
      <c r="E812" s="43"/>
      <c r="F812" s="217" t="s">
        <v>1109</v>
      </c>
      <c r="G812" s="43"/>
      <c r="H812" s="43"/>
      <c r="I812" s="218"/>
      <c r="J812" s="43"/>
      <c r="K812" s="43"/>
      <c r="L812" s="47"/>
      <c r="M812" s="219"/>
      <c r="N812" s="220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137</v>
      </c>
      <c r="AU812" s="20" t="s">
        <v>81</v>
      </c>
    </row>
    <row r="813" s="2" customFormat="1">
      <c r="A813" s="41"/>
      <c r="B813" s="42"/>
      <c r="C813" s="43"/>
      <c r="D813" s="221" t="s">
        <v>139</v>
      </c>
      <c r="E813" s="43"/>
      <c r="F813" s="222" t="s">
        <v>1110</v>
      </c>
      <c r="G813" s="43"/>
      <c r="H813" s="43"/>
      <c r="I813" s="218"/>
      <c r="J813" s="43"/>
      <c r="K813" s="43"/>
      <c r="L813" s="47"/>
      <c r="M813" s="219"/>
      <c r="N813" s="220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139</v>
      </c>
      <c r="AU813" s="20" t="s">
        <v>81</v>
      </c>
    </row>
    <row r="814" s="13" customFormat="1">
      <c r="A814" s="13"/>
      <c r="B814" s="223"/>
      <c r="C814" s="224"/>
      <c r="D814" s="216" t="s">
        <v>141</v>
      </c>
      <c r="E814" s="225" t="s">
        <v>19</v>
      </c>
      <c r="F814" s="226" t="s">
        <v>1105</v>
      </c>
      <c r="G814" s="224"/>
      <c r="H814" s="227">
        <v>10.664</v>
      </c>
      <c r="I814" s="228"/>
      <c r="J814" s="224"/>
      <c r="K814" s="224"/>
      <c r="L814" s="229"/>
      <c r="M814" s="230"/>
      <c r="N814" s="231"/>
      <c r="O814" s="231"/>
      <c r="P814" s="231"/>
      <c r="Q814" s="231"/>
      <c r="R814" s="231"/>
      <c r="S814" s="231"/>
      <c r="T814" s="23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3" t="s">
        <v>141</v>
      </c>
      <c r="AU814" s="233" t="s">
        <v>81</v>
      </c>
      <c r="AV814" s="13" t="s">
        <v>81</v>
      </c>
      <c r="AW814" s="13" t="s">
        <v>33</v>
      </c>
      <c r="AX814" s="13" t="s">
        <v>71</v>
      </c>
      <c r="AY814" s="233" t="s">
        <v>128</v>
      </c>
    </row>
    <row r="815" s="14" customFormat="1">
      <c r="A815" s="14"/>
      <c r="B815" s="234"/>
      <c r="C815" s="235"/>
      <c r="D815" s="216" t="s">
        <v>141</v>
      </c>
      <c r="E815" s="236" t="s">
        <v>19</v>
      </c>
      <c r="F815" s="237" t="s">
        <v>143</v>
      </c>
      <c r="G815" s="235"/>
      <c r="H815" s="238">
        <v>10.664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4" t="s">
        <v>141</v>
      </c>
      <c r="AU815" s="244" t="s">
        <v>81</v>
      </c>
      <c r="AV815" s="14" t="s">
        <v>136</v>
      </c>
      <c r="AW815" s="14" t="s">
        <v>33</v>
      </c>
      <c r="AX815" s="14" t="s">
        <v>79</v>
      </c>
      <c r="AY815" s="244" t="s">
        <v>128</v>
      </c>
    </row>
    <row r="816" s="2" customFormat="1" ht="24.15" customHeight="1">
      <c r="A816" s="41"/>
      <c r="B816" s="42"/>
      <c r="C816" s="203" t="s">
        <v>1111</v>
      </c>
      <c r="D816" s="203" t="s">
        <v>131</v>
      </c>
      <c r="E816" s="204" t="s">
        <v>1112</v>
      </c>
      <c r="F816" s="205" t="s">
        <v>1113</v>
      </c>
      <c r="G816" s="206" t="s">
        <v>150</v>
      </c>
      <c r="H816" s="207">
        <v>10.664</v>
      </c>
      <c r="I816" s="208"/>
      <c r="J816" s="209">
        <f>ROUND(I816*H816,2)</f>
        <v>0</v>
      </c>
      <c r="K816" s="205" t="s">
        <v>135</v>
      </c>
      <c r="L816" s="47"/>
      <c r="M816" s="210" t="s">
        <v>19</v>
      </c>
      <c r="N816" s="211" t="s">
        <v>42</v>
      </c>
      <c r="O816" s="87"/>
      <c r="P816" s="212">
        <f>O816*H816</f>
        <v>0</v>
      </c>
      <c r="Q816" s="212">
        <v>0.00023000000000000001</v>
      </c>
      <c r="R816" s="212">
        <f>Q816*H816</f>
        <v>0.0024527199999999998</v>
      </c>
      <c r="S816" s="212">
        <v>0</v>
      </c>
      <c r="T816" s="213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4" t="s">
        <v>191</v>
      </c>
      <c r="AT816" s="214" t="s">
        <v>131</v>
      </c>
      <c r="AU816" s="214" t="s">
        <v>81</v>
      </c>
      <c r="AY816" s="20" t="s">
        <v>128</v>
      </c>
      <c r="BE816" s="215">
        <f>IF(N816="základní",J816,0)</f>
        <v>0</v>
      </c>
      <c r="BF816" s="215">
        <f>IF(N816="snížená",J816,0)</f>
        <v>0</v>
      </c>
      <c r="BG816" s="215">
        <f>IF(N816="zákl. přenesená",J816,0)</f>
        <v>0</v>
      </c>
      <c r="BH816" s="215">
        <f>IF(N816="sníž. přenesená",J816,0)</f>
        <v>0</v>
      </c>
      <c r="BI816" s="215">
        <f>IF(N816="nulová",J816,0)</f>
        <v>0</v>
      </c>
      <c r="BJ816" s="20" t="s">
        <v>79</v>
      </c>
      <c r="BK816" s="215">
        <f>ROUND(I816*H816,2)</f>
        <v>0</v>
      </c>
      <c r="BL816" s="20" t="s">
        <v>191</v>
      </c>
      <c r="BM816" s="214" t="s">
        <v>1114</v>
      </c>
    </row>
    <row r="817" s="2" customFormat="1">
      <c r="A817" s="41"/>
      <c r="B817" s="42"/>
      <c r="C817" s="43"/>
      <c r="D817" s="216" t="s">
        <v>137</v>
      </c>
      <c r="E817" s="43"/>
      <c r="F817" s="217" t="s">
        <v>1115</v>
      </c>
      <c r="G817" s="43"/>
      <c r="H817" s="43"/>
      <c r="I817" s="218"/>
      <c r="J817" s="43"/>
      <c r="K817" s="43"/>
      <c r="L817" s="47"/>
      <c r="M817" s="219"/>
      <c r="N817" s="220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137</v>
      </c>
      <c r="AU817" s="20" t="s">
        <v>81</v>
      </c>
    </row>
    <row r="818" s="2" customFormat="1">
      <c r="A818" s="41"/>
      <c r="B818" s="42"/>
      <c r="C818" s="43"/>
      <c r="D818" s="221" t="s">
        <v>139</v>
      </c>
      <c r="E818" s="43"/>
      <c r="F818" s="222" t="s">
        <v>1116</v>
      </c>
      <c r="G818" s="43"/>
      <c r="H818" s="43"/>
      <c r="I818" s="218"/>
      <c r="J818" s="43"/>
      <c r="K818" s="43"/>
      <c r="L818" s="47"/>
      <c r="M818" s="219"/>
      <c r="N818" s="220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139</v>
      </c>
      <c r="AU818" s="20" t="s">
        <v>81</v>
      </c>
    </row>
    <row r="819" s="12" customFormat="1" ht="22.8" customHeight="1">
      <c r="A819" s="12"/>
      <c r="B819" s="187"/>
      <c r="C819" s="188"/>
      <c r="D819" s="189" t="s">
        <v>70</v>
      </c>
      <c r="E819" s="201" t="s">
        <v>1117</v>
      </c>
      <c r="F819" s="201" t="s">
        <v>1118</v>
      </c>
      <c r="G819" s="188"/>
      <c r="H819" s="188"/>
      <c r="I819" s="191"/>
      <c r="J819" s="202">
        <f>BK819</f>
        <v>0</v>
      </c>
      <c r="K819" s="188"/>
      <c r="L819" s="193"/>
      <c r="M819" s="194"/>
      <c r="N819" s="195"/>
      <c r="O819" s="195"/>
      <c r="P819" s="196">
        <f>SUM(P820:P842)</f>
        <v>0</v>
      </c>
      <c r="Q819" s="195"/>
      <c r="R819" s="196">
        <f>SUM(R820:R842)</f>
        <v>0.78519473999999989</v>
      </c>
      <c r="S819" s="195"/>
      <c r="T819" s="197">
        <f>SUM(T820:T842)</f>
        <v>0.067051760000000002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198" t="s">
        <v>81</v>
      </c>
      <c r="AT819" s="199" t="s">
        <v>70</v>
      </c>
      <c r="AU819" s="199" t="s">
        <v>79</v>
      </c>
      <c r="AY819" s="198" t="s">
        <v>128</v>
      </c>
      <c r="BK819" s="200">
        <f>SUM(BK820:BK842)</f>
        <v>0</v>
      </c>
    </row>
    <row r="820" s="2" customFormat="1" ht="16.5" customHeight="1">
      <c r="A820" s="41"/>
      <c r="B820" s="42"/>
      <c r="C820" s="203" t="s">
        <v>1119</v>
      </c>
      <c r="D820" s="203" t="s">
        <v>131</v>
      </c>
      <c r="E820" s="204" t="s">
        <v>1120</v>
      </c>
      <c r="F820" s="205" t="s">
        <v>1121</v>
      </c>
      <c r="G820" s="206" t="s">
        <v>150</v>
      </c>
      <c r="H820" s="207">
        <v>216.29599999999999</v>
      </c>
      <c r="I820" s="208"/>
      <c r="J820" s="209">
        <f>ROUND(I820*H820,2)</f>
        <v>0</v>
      </c>
      <c r="K820" s="205" t="s">
        <v>135</v>
      </c>
      <c r="L820" s="47"/>
      <c r="M820" s="210" t="s">
        <v>19</v>
      </c>
      <c r="N820" s="211" t="s">
        <v>42</v>
      </c>
      <c r="O820" s="87"/>
      <c r="P820" s="212">
        <f>O820*H820</f>
        <v>0</v>
      </c>
      <c r="Q820" s="212">
        <v>0.001</v>
      </c>
      <c r="R820" s="212">
        <f>Q820*H820</f>
        <v>0.21629599999999999</v>
      </c>
      <c r="S820" s="212">
        <v>0.00031</v>
      </c>
      <c r="T820" s="213">
        <f>S820*H820</f>
        <v>0.067051760000000002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4" t="s">
        <v>191</v>
      </c>
      <c r="AT820" s="214" t="s">
        <v>131</v>
      </c>
      <c r="AU820" s="214" t="s">
        <v>81</v>
      </c>
      <c r="AY820" s="20" t="s">
        <v>128</v>
      </c>
      <c r="BE820" s="215">
        <f>IF(N820="základní",J820,0)</f>
        <v>0</v>
      </c>
      <c r="BF820" s="215">
        <f>IF(N820="snížená",J820,0)</f>
        <v>0</v>
      </c>
      <c r="BG820" s="215">
        <f>IF(N820="zákl. přenesená",J820,0)</f>
        <v>0</v>
      </c>
      <c r="BH820" s="215">
        <f>IF(N820="sníž. přenesená",J820,0)</f>
        <v>0</v>
      </c>
      <c r="BI820" s="215">
        <f>IF(N820="nulová",J820,0)</f>
        <v>0</v>
      </c>
      <c r="BJ820" s="20" t="s">
        <v>79</v>
      </c>
      <c r="BK820" s="215">
        <f>ROUND(I820*H820,2)</f>
        <v>0</v>
      </c>
      <c r="BL820" s="20" t="s">
        <v>191</v>
      </c>
      <c r="BM820" s="214" t="s">
        <v>1122</v>
      </c>
    </row>
    <row r="821" s="2" customFormat="1">
      <c r="A821" s="41"/>
      <c r="B821" s="42"/>
      <c r="C821" s="43"/>
      <c r="D821" s="216" t="s">
        <v>137</v>
      </c>
      <c r="E821" s="43"/>
      <c r="F821" s="217" t="s">
        <v>1123</v>
      </c>
      <c r="G821" s="43"/>
      <c r="H821" s="43"/>
      <c r="I821" s="218"/>
      <c r="J821" s="43"/>
      <c r="K821" s="43"/>
      <c r="L821" s="47"/>
      <c r="M821" s="219"/>
      <c r="N821" s="220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137</v>
      </c>
      <c r="AU821" s="20" t="s">
        <v>81</v>
      </c>
    </row>
    <row r="822" s="2" customFormat="1">
      <c r="A822" s="41"/>
      <c r="B822" s="42"/>
      <c r="C822" s="43"/>
      <c r="D822" s="221" t="s">
        <v>139</v>
      </c>
      <c r="E822" s="43"/>
      <c r="F822" s="222" t="s">
        <v>1124</v>
      </c>
      <c r="G822" s="43"/>
      <c r="H822" s="43"/>
      <c r="I822" s="218"/>
      <c r="J822" s="43"/>
      <c r="K822" s="43"/>
      <c r="L822" s="47"/>
      <c r="M822" s="219"/>
      <c r="N822" s="220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139</v>
      </c>
      <c r="AU822" s="20" t="s">
        <v>81</v>
      </c>
    </row>
    <row r="823" s="13" customFormat="1">
      <c r="A823" s="13"/>
      <c r="B823" s="223"/>
      <c r="C823" s="224"/>
      <c r="D823" s="216" t="s">
        <v>141</v>
      </c>
      <c r="E823" s="225" t="s">
        <v>19</v>
      </c>
      <c r="F823" s="226" t="s">
        <v>1125</v>
      </c>
      <c r="G823" s="224"/>
      <c r="H823" s="227">
        <v>58.494</v>
      </c>
      <c r="I823" s="228"/>
      <c r="J823" s="224"/>
      <c r="K823" s="224"/>
      <c r="L823" s="229"/>
      <c r="M823" s="230"/>
      <c r="N823" s="231"/>
      <c r="O823" s="231"/>
      <c r="P823" s="231"/>
      <c r="Q823" s="231"/>
      <c r="R823" s="231"/>
      <c r="S823" s="231"/>
      <c r="T823" s="23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3" t="s">
        <v>141</v>
      </c>
      <c r="AU823" s="233" t="s">
        <v>81</v>
      </c>
      <c r="AV823" s="13" t="s">
        <v>81</v>
      </c>
      <c r="AW823" s="13" t="s">
        <v>33</v>
      </c>
      <c r="AX823" s="13" t="s">
        <v>71</v>
      </c>
      <c r="AY823" s="233" t="s">
        <v>128</v>
      </c>
    </row>
    <row r="824" s="13" customFormat="1">
      <c r="A824" s="13"/>
      <c r="B824" s="223"/>
      <c r="C824" s="224"/>
      <c r="D824" s="216" t="s">
        <v>141</v>
      </c>
      <c r="E824" s="225" t="s">
        <v>19</v>
      </c>
      <c r="F824" s="226" t="s">
        <v>1126</v>
      </c>
      <c r="G824" s="224"/>
      <c r="H824" s="227">
        <v>32.359000000000002</v>
      </c>
      <c r="I824" s="228"/>
      <c r="J824" s="224"/>
      <c r="K824" s="224"/>
      <c r="L824" s="229"/>
      <c r="M824" s="230"/>
      <c r="N824" s="231"/>
      <c r="O824" s="231"/>
      <c r="P824" s="231"/>
      <c r="Q824" s="231"/>
      <c r="R824" s="231"/>
      <c r="S824" s="231"/>
      <c r="T824" s="23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3" t="s">
        <v>141</v>
      </c>
      <c r="AU824" s="233" t="s">
        <v>81</v>
      </c>
      <c r="AV824" s="13" t="s">
        <v>81</v>
      </c>
      <c r="AW824" s="13" t="s">
        <v>33</v>
      </c>
      <c r="AX824" s="13" t="s">
        <v>71</v>
      </c>
      <c r="AY824" s="233" t="s">
        <v>128</v>
      </c>
    </row>
    <row r="825" s="13" customFormat="1">
      <c r="A825" s="13"/>
      <c r="B825" s="223"/>
      <c r="C825" s="224"/>
      <c r="D825" s="216" t="s">
        <v>141</v>
      </c>
      <c r="E825" s="225" t="s">
        <v>19</v>
      </c>
      <c r="F825" s="226" t="s">
        <v>1127</v>
      </c>
      <c r="G825" s="224"/>
      <c r="H825" s="227">
        <v>12.488</v>
      </c>
      <c r="I825" s="228"/>
      <c r="J825" s="224"/>
      <c r="K825" s="224"/>
      <c r="L825" s="229"/>
      <c r="M825" s="230"/>
      <c r="N825" s="231"/>
      <c r="O825" s="231"/>
      <c r="P825" s="231"/>
      <c r="Q825" s="231"/>
      <c r="R825" s="231"/>
      <c r="S825" s="231"/>
      <c r="T825" s="23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3" t="s">
        <v>141</v>
      </c>
      <c r="AU825" s="233" t="s">
        <v>81</v>
      </c>
      <c r="AV825" s="13" t="s">
        <v>81</v>
      </c>
      <c r="AW825" s="13" t="s">
        <v>33</v>
      </c>
      <c r="AX825" s="13" t="s">
        <v>71</v>
      </c>
      <c r="AY825" s="233" t="s">
        <v>128</v>
      </c>
    </row>
    <row r="826" s="16" customFormat="1">
      <c r="A826" s="16"/>
      <c r="B826" s="268"/>
      <c r="C826" s="269"/>
      <c r="D826" s="216" t="s">
        <v>141</v>
      </c>
      <c r="E826" s="270" t="s">
        <v>19</v>
      </c>
      <c r="F826" s="271" t="s">
        <v>1128</v>
      </c>
      <c r="G826" s="269"/>
      <c r="H826" s="270" t="s">
        <v>19</v>
      </c>
      <c r="I826" s="272"/>
      <c r="J826" s="269"/>
      <c r="K826" s="269"/>
      <c r="L826" s="273"/>
      <c r="M826" s="274"/>
      <c r="N826" s="275"/>
      <c r="O826" s="275"/>
      <c r="P826" s="275"/>
      <c r="Q826" s="275"/>
      <c r="R826" s="275"/>
      <c r="S826" s="275"/>
      <c r="T826" s="27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77" t="s">
        <v>141</v>
      </c>
      <c r="AU826" s="277" t="s">
        <v>81</v>
      </c>
      <c r="AV826" s="16" t="s">
        <v>79</v>
      </c>
      <c r="AW826" s="16" t="s">
        <v>33</v>
      </c>
      <c r="AX826" s="16" t="s">
        <v>71</v>
      </c>
      <c r="AY826" s="277" t="s">
        <v>128</v>
      </c>
    </row>
    <row r="827" s="13" customFormat="1">
      <c r="A827" s="13"/>
      <c r="B827" s="223"/>
      <c r="C827" s="224"/>
      <c r="D827" s="216" t="s">
        <v>141</v>
      </c>
      <c r="E827" s="225" t="s">
        <v>19</v>
      </c>
      <c r="F827" s="226" t="s">
        <v>1129</v>
      </c>
      <c r="G827" s="224"/>
      <c r="H827" s="227">
        <v>112.955</v>
      </c>
      <c r="I827" s="228"/>
      <c r="J827" s="224"/>
      <c r="K827" s="224"/>
      <c r="L827" s="229"/>
      <c r="M827" s="230"/>
      <c r="N827" s="231"/>
      <c r="O827" s="231"/>
      <c r="P827" s="231"/>
      <c r="Q827" s="231"/>
      <c r="R827" s="231"/>
      <c r="S827" s="231"/>
      <c r="T827" s="23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3" t="s">
        <v>141</v>
      </c>
      <c r="AU827" s="233" t="s">
        <v>81</v>
      </c>
      <c r="AV827" s="13" t="s">
        <v>81</v>
      </c>
      <c r="AW827" s="13" t="s">
        <v>33</v>
      </c>
      <c r="AX827" s="13" t="s">
        <v>71</v>
      </c>
      <c r="AY827" s="233" t="s">
        <v>128</v>
      </c>
    </row>
    <row r="828" s="14" customFormat="1">
      <c r="A828" s="14"/>
      <c r="B828" s="234"/>
      <c r="C828" s="235"/>
      <c r="D828" s="216" t="s">
        <v>141</v>
      </c>
      <c r="E828" s="236" t="s">
        <v>19</v>
      </c>
      <c r="F828" s="237" t="s">
        <v>143</v>
      </c>
      <c r="G828" s="235"/>
      <c r="H828" s="238">
        <v>216.29599999999999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4" t="s">
        <v>141</v>
      </c>
      <c r="AU828" s="244" t="s">
        <v>81</v>
      </c>
      <c r="AV828" s="14" t="s">
        <v>136</v>
      </c>
      <c r="AW828" s="14" t="s">
        <v>33</v>
      </c>
      <c r="AX828" s="14" t="s">
        <v>79</v>
      </c>
      <c r="AY828" s="244" t="s">
        <v>128</v>
      </c>
    </row>
    <row r="829" s="2" customFormat="1" ht="24.15" customHeight="1">
      <c r="A829" s="41"/>
      <c r="B829" s="42"/>
      <c r="C829" s="203" t="s">
        <v>1130</v>
      </c>
      <c r="D829" s="203" t="s">
        <v>131</v>
      </c>
      <c r="E829" s="204" t="s">
        <v>1131</v>
      </c>
      <c r="F829" s="205" t="s">
        <v>1132</v>
      </c>
      <c r="G829" s="206" t="s">
        <v>150</v>
      </c>
      <c r="H829" s="207">
        <v>453.84199999999998</v>
      </c>
      <c r="I829" s="208"/>
      <c r="J829" s="209">
        <f>ROUND(I829*H829,2)</f>
        <v>0</v>
      </c>
      <c r="K829" s="205" t="s">
        <v>135</v>
      </c>
      <c r="L829" s="47"/>
      <c r="M829" s="210" t="s">
        <v>19</v>
      </c>
      <c r="N829" s="211" t="s">
        <v>42</v>
      </c>
      <c r="O829" s="87"/>
      <c r="P829" s="212">
        <f>O829*H829</f>
        <v>0</v>
      </c>
      <c r="Q829" s="212">
        <v>0.00021000000000000001</v>
      </c>
      <c r="R829" s="212">
        <f>Q829*H829</f>
        <v>0.09530682</v>
      </c>
      <c r="S829" s="212">
        <v>0</v>
      </c>
      <c r="T829" s="213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4" t="s">
        <v>191</v>
      </c>
      <c r="AT829" s="214" t="s">
        <v>131</v>
      </c>
      <c r="AU829" s="214" t="s">
        <v>81</v>
      </c>
      <c r="AY829" s="20" t="s">
        <v>128</v>
      </c>
      <c r="BE829" s="215">
        <f>IF(N829="základní",J829,0)</f>
        <v>0</v>
      </c>
      <c r="BF829" s="215">
        <f>IF(N829="snížená",J829,0)</f>
        <v>0</v>
      </c>
      <c r="BG829" s="215">
        <f>IF(N829="zákl. přenesená",J829,0)</f>
        <v>0</v>
      </c>
      <c r="BH829" s="215">
        <f>IF(N829="sníž. přenesená",J829,0)</f>
        <v>0</v>
      </c>
      <c r="BI829" s="215">
        <f>IF(N829="nulová",J829,0)</f>
        <v>0</v>
      </c>
      <c r="BJ829" s="20" t="s">
        <v>79</v>
      </c>
      <c r="BK829" s="215">
        <f>ROUND(I829*H829,2)</f>
        <v>0</v>
      </c>
      <c r="BL829" s="20" t="s">
        <v>191</v>
      </c>
      <c r="BM829" s="214" t="s">
        <v>1133</v>
      </c>
    </row>
    <row r="830" s="2" customFormat="1">
      <c r="A830" s="41"/>
      <c r="B830" s="42"/>
      <c r="C830" s="43"/>
      <c r="D830" s="216" t="s">
        <v>137</v>
      </c>
      <c r="E830" s="43"/>
      <c r="F830" s="217" t="s">
        <v>1134</v>
      </c>
      <c r="G830" s="43"/>
      <c r="H830" s="43"/>
      <c r="I830" s="218"/>
      <c r="J830" s="43"/>
      <c r="K830" s="43"/>
      <c r="L830" s="47"/>
      <c r="M830" s="219"/>
      <c r="N830" s="220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137</v>
      </c>
      <c r="AU830" s="20" t="s">
        <v>81</v>
      </c>
    </row>
    <row r="831" s="2" customFormat="1">
      <c r="A831" s="41"/>
      <c r="B831" s="42"/>
      <c r="C831" s="43"/>
      <c r="D831" s="221" t="s">
        <v>139</v>
      </c>
      <c r="E831" s="43"/>
      <c r="F831" s="222" t="s">
        <v>1135</v>
      </c>
      <c r="G831" s="43"/>
      <c r="H831" s="43"/>
      <c r="I831" s="218"/>
      <c r="J831" s="43"/>
      <c r="K831" s="43"/>
      <c r="L831" s="47"/>
      <c r="M831" s="219"/>
      <c r="N831" s="220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139</v>
      </c>
      <c r="AU831" s="20" t="s">
        <v>81</v>
      </c>
    </row>
    <row r="832" s="2" customFormat="1" ht="24.15" customHeight="1">
      <c r="A832" s="41"/>
      <c r="B832" s="42"/>
      <c r="C832" s="203" t="s">
        <v>797</v>
      </c>
      <c r="D832" s="203" t="s">
        <v>131</v>
      </c>
      <c r="E832" s="204" t="s">
        <v>1136</v>
      </c>
      <c r="F832" s="205" t="s">
        <v>1137</v>
      </c>
      <c r="G832" s="206" t="s">
        <v>150</v>
      </c>
      <c r="H832" s="207">
        <v>216.29599999999999</v>
      </c>
      <c r="I832" s="208"/>
      <c r="J832" s="209">
        <f>ROUND(I832*H832,2)</f>
        <v>0</v>
      </c>
      <c r="K832" s="205" t="s">
        <v>135</v>
      </c>
      <c r="L832" s="47"/>
      <c r="M832" s="210" t="s">
        <v>19</v>
      </c>
      <c r="N832" s="211" t="s">
        <v>42</v>
      </c>
      <c r="O832" s="87"/>
      <c r="P832" s="212">
        <f>O832*H832</f>
        <v>0</v>
      </c>
      <c r="Q832" s="212">
        <v>0</v>
      </c>
      <c r="R832" s="212">
        <f>Q832*H832</f>
        <v>0</v>
      </c>
      <c r="S832" s="212">
        <v>0</v>
      </c>
      <c r="T832" s="213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4" t="s">
        <v>191</v>
      </c>
      <c r="AT832" s="214" t="s">
        <v>131</v>
      </c>
      <c r="AU832" s="214" t="s">
        <v>81</v>
      </c>
      <c r="AY832" s="20" t="s">
        <v>128</v>
      </c>
      <c r="BE832" s="215">
        <f>IF(N832="základní",J832,0)</f>
        <v>0</v>
      </c>
      <c r="BF832" s="215">
        <f>IF(N832="snížená",J832,0)</f>
        <v>0</v>
      </c>
      <c r="BG832" s="215">
        <f>IF(N832="zákl. přenesená",J832,0)</f>
        <v>0</v>
      </c>
      <c r="BH832" s="215">
        <f>IF(N832="sníž. přenesená",J832,0)</f>
        <v>0</v>
      </c>
      <c r="BI832" s="215">
        <f>IF(N832="nulová",J832,0)</f>
        <v>0</v>
      </c>
      <c r="BJ832" s="20" t="s">
        <v>79</v>
      </c>
      <c r="BK832" s="215">
        <f>ROUND(I832*H832,2)</f>
        <v>0</v>
      </c>
      <c r="BL832" s="20" t="s">
        <v>191</v>
      </c>
      <c r="BM832" s="214" t="s">
        <v>1138</v>
      </c>
    </row>
    <row r="833" s="2" customFormat="1">
      <c r="A833" s="41"/>
      <c r="B833" s="42"/>
      <c r="C833" s="43"/>
      <c r="D833" s="216" t="s">
        <v>137</v>
      </c>
      <c r="E833" s="43"/>
      <c r="F833" s="217" t="s">
        <v>1139</v>
      </c>
      <c r="G833" s="43"/>
      <c r="H833" s="43"/>
      <c r="I833" s="218"/>
      <c r="J833" s="43"/>
      <c r="K833" s="43"/>
      <c r="L833" s="47"/>
      <c r="M833" s="219"/>
      <c r="N833" s="220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137</v>
      </c>
      <c r="AU833" s="20" t="s">
        <v>81</v>
      </c>
    </row>
    <row r="834" s="2" customFormat="1">
      <c r="A834" s="41"/>
      <c r="B834" s="42"/>
      <c r="C834" s="43"/>
      <c r="D834" s="221" t="s">
        <v>139</v>
      </c>
      <c r="E834" s="43"/>
      <c r="F834" s="222" t="s">
        <v>1140</v>
      </c>
      <c r="G834" s="43"/>
      <c r="H834" s="43"/>
      <c r="I834" s="218"/>
      <c r="J834" s="43"/>
      <c r="K834" s="43"/>
      <c r="L834" s="47"/>
      <c r="M834" s="219"/>
      <c r="N834" s="220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139</v>
      </c>
      <c r="AU834" s="20" t="s">
        <v>81</v>
      </c>
    </row>
    <row r="835" s="2" customFormat="1" ht="33" customHeight="1">
      <c r="A835" s="41"/>
      <c r="B835" s="42"/>
      <c r="C835" s="203" t="s">
        <v>1141</v>
      </c>
      <c r="D835" s="203" t="s">
        <v>131</v>
      </c>
      <c r="E835" s="204" t="s">
        <v>1142</v>
      </c>
      <c r="F835" s="205" t="s">
        <v>1143</v>
      </c>
      <c r="G835" s="206" t="s">
        <v>150</v>
      </c>
      <c r="H835" s="207">
        <v>353.392</v>
      </c>
      <c r="I835" s="208"/>
      <c r="J835" s="209">
        <f>ROUND(I835*H835,2)</f>
        <v>0</v>
      </c>
      <c r="K835" s="205" t="s">
        <v>135</v>
      </c>
      <c r="L835" s="47"/>
      <c r="M835" s="210" t="s">
        <v>19</v>
      </c>
      <c r="N835" s="211" t="s">
        <v>42</v>
      </c>
      <c r="O835" s="87"/>
      <c r="P835" s="212">
        <f>O835*H835</f>
        <v>0</v>
      </c>
      <c r="Q835" s="212">
        <v>0.00025999999999999998</v>
      </c>
      <c r="R835" s="212">
        <f>Q835*H835</f>
        <v>0.091881919999999992</v>
      </c>
      <c r="S835" s="212">
        <v>0</v>
      </c>
      <c r="T835" s="213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14" t="s">
        <v>191</v>
      </c>
      <c r="AT835" s="214" t="s">
        <v>131</v>
      </c>
      <c r="AU835" s="214" t="s">
        <v>81</v>
      </c>
      <c r="AY835" s="20" t="s">
        <v>128</v>
      </c>
      <c r="BE835" s="215">
        <f>IF(N835="základní",J835,0)</f>
        <v>0</v>
      </c>
      <c r="BF835" s="215">
        <f>IF(N835="snížená",J835,0)</f>
        <v>0</v>
      </c>
      <c r="BG835" s="215">
        <f>IF(N835="zákl. přenesená",J835,0)</f>
        <v>0</v>
      </c>
      <c r="BH835" s="215">
        <f>IF(N835="sníž. přenesená",J835,0)</f>
        <v>0</v>
      </c>
      <c r="BI835" s="215">
        <f>IF(N835="nulová",J835,0)</f>
        <v>0</v>
      </c>
      <c r="BJ835" s="20" t="s">
        <v>79</v>
      </c>
      <c r="BK835" s="215">
        <f>ROUND(I835*H835,2)</f>
        <v>0</v>
      </c>
      <c r="BL835" s="20" t="s">
        <v>191</v>
      </c>
      <c r="BM835" s="214" t="s">
        <v>1144</v>
      </c>
    </row>
    <row r="836" s="2" customFormat="1">
      <c r="A836" s="41"/>
      <c r="B836" s="42"/>
      <c r="C836" s="43"/>
      <c r="D836" s="216" t="s">
        <v>137</v>
      </c>
      <c r="E836" s="43"/>
      <c r="F836" s="217" t="s">
        <v>1145</v>
      </c>
      <c r="G836" s="43"/>
      <c r="H836" s="43"/>
      <c r="I836" s="218"/>
      <c r="J836" s="43"/>
      <c r="K836" s="43"/>
      <c r="L836" s="47"/>
      <c r="M836" s="219"/>
      <c r="N836" s="220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137</v>
      </c>
      <c r="AU836" s="20" t="s">
        <v>81</v>
      </c>
    </row>
    <row r="837" s="2" customFormat="1">
      <c r="A837" s="41"/>
      <c r="B837" s="42"/>
      <c r="C837" s="43"/>
      <c r="D837" s="221" t="s">
        <v>139</v>
      </c>
      <c r="E837" s="43"/>
      <c r="F837" s="222" t="s">
        <v>1146</v>
      </c>
      <c r="G837" s="43"/>
      <c r="H837" s="43"/>
      <c r="I837" s="218"/>
      <c r="J837" s="43"/>
      <c r="K837" s="43"/>
      <c r="L837" s="47"/>
      <c r="M837" s="219"/>
      <c r="N837" s="220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139</v>
      </c>
      <c r="AU837" s="20" t="s">
        <v>81</v>
      </c>
    </row>
    <row r="838" s="2" customFormat="1" ht="24.15" customHeight="1">
      <c r="A838" s="41"/>
      <c r="B838" s="42"/>
      <c r="C838" s="203" t="s">
        <v>1147</v>
      </c>
      <c r="D838" s="203" t="s">
        <v>131</v>
      </c>
      <c r="E838" s="204" t="s">
        <v>1148</v>
      </c>
      <c r="F838" s="205" t="s">
        <v>1149</v>
      </c>
      <c r="G838" s="206" t="s">
        <v>150</v>
      </c>
      <c r="H838" s="207">
        <v>100.45</v>
      </c>
      <c r="I838" s="208"/>
      <c r="J838" s="209">
        <f>ROUND(I838*H838,2)</f>
        <v>0</v>
      </c>
      <c r="K838" s="205" t="s">
        <v>135</v>
      </c>
      <c r="L838" s="47"/>
      <c r="M838" s="210" t="s">
        <v>19</v>
      </c>
      <c r="N838" s="211" t="s">
        <v>42</v>
      </c>
      <c r="O838" s="87"/>
      <c r="P838" s="212">
        <f>O838*H838</f>
        <v>0</v>
      </c>
      <c r="Q838" s="212">
        <v>0.0038</v>
      </c>
      <c r="R838" s="212">
        <f>Q838*H838</f>
        <v>0.38170999999999999</v>
      </c>
      <c r="S838" s="212">
        <v>0</v>
      </c>
      <c r="T838" s="213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4" t="s">
        <v>191</v>
      </c>
      <c r="AT838" s="214" t="s">
        <v>131</v>
      </c>
      <c r="AU838" s="214" t="s">
        <v>81</v>
      </c>
      <c r="AY838" s="20" t="s">
        <v>128</v>
      </c>
      <c r="BE838" s="215">
        <f>IF(N838="základní",J838,0)</f>
        <v>0</v>
      </c>
      <c r="BF838" s="215">
        <f>IF(N838="snížená",J838,0)</f>
        <v>0</v>
      </c>
      <c r="BG838" s="215">
        <f>IF(N838="zákl. přenesená",J838,0)</f>
        <v>0</v>
      </c>
      <c r="BH838" s="215">
        <f>IF(N838="sníž. přenesená",J838,0)</f>
        <v>0</v>
      </c>
      <c r="BI838" s="215">
        <f>IF(N838="nulová",J838,0)</f>
        <v>0</v>
      </c>
      <c r="BJ838" s="20" t="s">
        <v>79</v>
      </c>
      <c r="BK838" s="215">
        <f>ROUND(I838*H838,2)</f>
        <v>0</v>
      </c>
      <c r="BL838" s="20" t="s">
        <v>191</v>
      </c>
      <c r="BM838" s="214" t="s">
        <v>1150</v>
      </c>
    </row>
    <row r="839" s="2" customFormat="1">
      <c r="A839" s="41"/>
      <c r="B839" s="42"/>
      <c r="C839" s="43"/>
      <c r="D839" s="216" t="s">
        <v>137</v>
      </c>
      <c r="E839" s="43"/>
      <c r="F839" s="217" t="s">
        <v>1151</v>
      </c>
      <c r="G839" s="43"/>
      <c r="H839" s="43"/>
      <c r="I839" s="218"/>
      <c r="J839" s="43"/>
      <c r="K839" s="43"/>
      <c r="L839" s="47"/>
      <c r="M839" s="219"/>
      <c r="N839" s="220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137</v>
      </c>
      <c r="AU839" s="20" t="s">
        <v>81</v>
      </c>
    </row>
    <row r="840" s="2" customFormat="1">
      <c r="A840" s="41"/>
      <c r="B840" s="42"/>
      <c r="C840" s="43"/>
      <c r="D840" s="221" t="s">
        <v>139</v>
      </c>
      <c r="E840" s="43"/>
      <c r="F840" s="222" t="s">
        <v>1152</v>
      </c>
      <c r="G840" s="43"/>
      <c r="H840" s="43"/>
      <c r="I840" s="218"/>
      <c r="J840" s="43"/>
      <c r="K840" s="43"/>
      <c r="L840" s="47"/>
      <c r="M840" s="219"/>
      <c r="N840" s="220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139</v>
      </c>
      <c r="AU840" s="20" t="s">
        <v>81</v>
      </c>
    </row>
    <row r="841" s="13" customFormat="1">
      <c r="A841" s="13"/>
      <c r="B841" s="223"/>
      <c r="C841" s="224"/>
      <c r="D841" s="216" t="s">
        <v>141</v>
      </c>
      <c r="E841" s="225" t="s">
        <v>19</v>
      </c>
      <c r="F841" s="226" t="s">
        <v>1153</v>
      </c>
      <c r="G841" s="224"/>
      <c r="H841" s="227">
        <v>100.45</v>
      </c>
      <c r="I841" s="228"/>
      <c r="J841" s="224"/>
      <c r="K841" s="224"/>
      <c r="L841" s="229"/>
      <c r="M841" s="230"/>
      <c r="N841" s="231"/>
      <c r="O841" s="231"/>
      <c r="P841" s="231"/>
      <c r="Q841" s="231"/>
      <c r="R841" s="231"/>
      <c r="S841" s="231"/>
      <c r="T841" s="23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3" t="s">
        <v>141</v>
      </c>
      <c r="AU841" s="233" t="s">
        <v>81</v>
      </c>
      <c r="AV841" s="13" t="s">
        <v>81</v>
      </c>
      <c r="AW841" s="13" t="s">
        <v>33</v>
      </c>
      <c r="AX841" s="13" t="s">
        <v>71</v>
      </c>
      <c r="AY841" s="233" t="s">
        <v>128</v>
      </c>
    </row>
    <row r="842" s="14" customFormat="1">
      <c r="A842" s="14"/>
      <c r="B842" s="234"/>
      <c r="C842" s="235"/>
      <c r="D842" s="216" t="s">
        <v>141</v>
      </c>
      <c r="E842" s="236" t="s">
        <v>19</v>
      </c>
      <c r="F842" s="237" t="s">
        <v>143</v>
      </c>
      <c r="G842" s="235"/>
      <c r="H842" s="238">
        <v>100.45</v>
      </c>
      <c r="I842" s="239"/>
      <c r="J842" s="235"/>
      <c r="K842" s="235"/>
      <c r="L842" s="240"/>
      <c r="M842" s="241"/>
      <c r="N842" s="242"/>
      <c r="O842" s="242"/>
      <c r="P842" s="242"/>
      <c r="Q842" s="242"/>
      <c r="R842" s="242"/>
      <c r="S842" s="242"/>
      <c r="T842" s="24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4" t="s">
        <v>141</v>
      </c>
      <c r="AU842" s="244" t="s">
        <v>81</v>
      </c>
      <c r="AV842" s="14" t="s">
        <v>136</v>
      </c>
      <c r="AW842" s="14" t="s">
        <v>33</v>
      </c>
      <c r="AX842" s="14" t="s">
        <v>79</v>
      </c>
      <c r="AY842" s="244" t="s">
        <v>128</v>
      </c>
    </row>
    <row r="843" s="12" customFormat="1" ht="25.92" customHeight="1">
      <c r="A843" s="12"/>
      <c r="B843" s="187"/>
      <c r="C843" s="188"/>
      <c r="D843" s="189" t="s">
        <v>70</v>
      </c>
      <c r="E843" s="190" t="s">
        <v>144</v>
      </c>
      <c r="F843" s="190" t="s">
        <v>1154</v>
      </c>
      <c r="G843" s="188"/>
      <c r="H843" s="188"/>
      <c r="I843" s="191"/>
      <c r="J843" s="192">
        <f>BK843</f>
        <v>0</v>
      </c>
      <c r="K843" s="188"/>
      <c r="L843" s="193"/>
      <c r="M843" s="194"/>
      <c r="N843" s="195"/>
      <c r="O843" s="195"/>
      <c r="P843" s="196">
        <f>P844</f>
        <v>0</v>
      </c>
      <c r="Q843" s="195"/>
      <c r="R843" s="196">
        <f>R844</f>
        <v>0.0062100000000000002</v>
      </c>
      <c r="S843" s="195"/>
      <c r="T843" s="197">
        <f>T844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98" t="s">
        <v>129</v>
      </c>
      <c r="AT843" s="199" t="s">
        <v>70</v>
      </c>
      <c r="AU843" s="199" t="s">
        <v>71</v>
      </c>
      <c r="AY843" s="198" t="s">
        <v>128</v>
      </c>
      <c r="BK843" s="200">
        <f>BK844</f>
        <v>0</v>
      </c>
    </row>
    <row r="844" s="12" customFormat="1" ht="22.8" customHeight="1">
      <c r="A844" s="12"/>
      <c r="B844" s="187"/>
      <c r="C844" s="188"/>
      <c r="D844" s="189" t="s">
        <v>70</v>
      </c>
      <c r="E844" s="201" t="s">
        <v>1155</v>
      </c>
      <c r="F844" s="201" t="s">
        <v>1156</v>
      </c>
      <c r="G844" s="188"/>
      <c r="H844" s="188"/>
      <c r="I844" s="191"/>
      <c r="J844" s="202">
        <f>BK844</f>
        <v>0</v>
      </c>
      <c r="K844" s="188"/>
      <c r="L844" s="193"/>
      <c r="M844" s="194"/>
      <c r="N844" s="195"/>
      <c r="O844" s="195"/>
      <c r="P844" s="196">
        <f>SUM(P845:P863)</f>
        <v>0</v>
      </c>
      <c r="Q844" s="195"/>
      <c r="R844" s="196">
        <f>SUM(R845:R863)</f>
        <v>0.0062100000000000002</v>
      </c>
      <c r="S844" s="195"/>
      <c r="T844" s="197">
        <f>SUM(T845:T863)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198" t="s">
        <v>129</v>
      </c>
      <c r="AT844" s="199" t="s">
        <v>70</v>
      </c>
      <c r="AU844" s="199" t="s">
        <v>79</v>
      </c>
      <c r="AY844" s="198" t="s">
        <v>128</v>
      </c>
      <c r="BK844" s="200">
        <f>SUM(BK845:BK863)</f>
        <v>0</v>
      </c>
    </row>
    <row r="845" s="2" customFormat="1" ht="37.8" customHeight="1">
      <c r="A845" s="41"/>
      <c r="B845" s="42"/>
      <c r="C845" s="203" t="s">
        <v>1157</v>
      </c>
      <c r="D845" s="203" t="s">
        <v>131</v>
      </c>
      <c r="E845" s="204" t="s">
        <v>1158</v>
      </c>
      <c r="F845" s="205" t="s">
        <v>1159</v>
      </c>
      <c r="G845" s="206" t="s">
        <v>206</v>
      </c>
      <c r="H845" s="207">
        <v>30</v>
      </c>
      <c r="I845" s="208"/>
      <c r="J845" s="209">
        <f>ROUND(I845*H845,2)</f>
        <v>0</v>
      </c>
      <c r="K845" s="205" t="s">
        <v>135</v>
      </c>
      <c r="L845" s="47"/>
      <c r="M845" s="210" t="s">
        <v>19</v>
      </c>
      <c r="N845" s="211" t="s">
        <v>42</v>
      </c>
      <c r="O845" s="87"/>
      <c r="P845" s="212">
        <f>O845*H845</f>
        <v>0</v>
      </c>
      <c r="Q845" s="212">
        <v>0</v>
      </c>
      <c r="R845" s="212">
        <f>Q845*H845</f>
        <v>0</v>
      </c>
      <c r="S845" s="212">
        <v>0</v>
      </c>
      <c r="T845" s="213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14" t="s">
        <v>339</v>
      </c>
      <c r="AT845" s="214" t="s">
        <v>131</v>
      </c>
      <c r="AU845" s="214" t="s">
        <v>81</v>
      </c>
      <c r="AY845" s="20" t="s">
        <v>128</v>
      </c>
      <c r="BE845" s="215">
        <f>IF(N845="základní",J845,0)</f>
        <v>0</v>
      </c>
      <c r="BF845" s="215">
        <f>IF(N845="snížená",J845,0)</f>
        <v>0</v>
      </c>
      <c r="BG845" s="215">
        <f>IF(N845="zákl. přenesená",J845,0)</f>
        <v>0</v>
      </c>
      <c r="BH845" s="215">
        <f>IF(N845="sníž. přenesená",J845,0)</f>
        <v>0</v>
      </c>
      <c r="BI845" s="215">
        <f>IF(N845="nulová",J845,0)</f>
        <v>0</v>
      </c>
      <c r="BJ845" s="20" t="s">
        <v>79</v>
      </c>
      <c r="BK845" s="215">
        <f>ROUND(I845*H845,2)</f>
        <v>0</v>
      </c>
      <c r="BL845" s="20" t="s">
        <v>339</v>
      </c>
      <c r="BM845" s="214" t="s">
        <v>1160</v>
      </c>
    </row>
    <row r="846" s="2" customFormat="1">
      <c r="A846" s="41"/>
      <c r="B846" s="42"/>
      <c r="C846" s="43"/>
      <c r="D846" s="216" t="s">
        <v>137</v>
      </c>
      <c r="E846" s="43"/>
      <c r="F846" s="217" t="s">
        <v>1161</v>
      </c>
      <c r="G846" s="43"/>
      <c r="H846" s="43"/>
      <c r="I846" s="218"/>
      <c r="J846" s="43"/>
      <c r="K846" s="43"/>
      <c r="L846" s="47"/>
      <c r="M846" s="219"/>
      <c r="N846" s="220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137</v>
      </c>
      <c r="AU846" s="20" t="s">
        <v>81</v>
      </c>
    </row>
    <row r="847" s="2" customFormat="1">
      <c r="A847" s="41"/>
      <c r="B847" s="42"/>
      <c r="C847" s="43"/>
      <c r="D847" s="221" t="s">
        <v>139</v>
      </c>
      <c r="E847" s="43"/>
      <c r="F847" s="222" t="s">
        <v>1162</v>
      </c>
      <c r="G847" s="43"/>
      <c r="H847" s="43"/>
      <c r="I847" s="218"/>
      <c r="J847" s="43"/>
      <c r="K847" s="43"/>
      <c r="L847" s="47"/>
      <c r="M847" s="219"/>
      <c r="N847" s="220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139</v>
      </c>
      <c r="AU847" s="20" t="s">
        <v>81</v>
      </c>
    </row>
    <row r="848" s="13" customFormat="1">
      <c r="A848" s="13"/>
      <c r="B848" s="223"/>
      <c r="C848" s="224"/>
      <c r="D848" s="216" t="s">
        <v>141</v>
      </c>
      <c r="E848" s="225" t="s">
        <v>19</v>
      </c>
      <c r="F848" s="226" t="s">
        <v>1163</v>
      </c>
      <c r="G848" s="224"/>
      <c r="H848" s="227">
        <v>30</v>
      </c>
      <c r="I848" s="228"/>
      <c r="J848" s="224"/>
      <c r="K848" s="224"/>
      <c r="L848" s="229"/>
      <c r="M848" s="230"/>
      <c r="N848" s="231"/>
      <c r="O848" s="231"/>
      <c r="P848" s="231"/>
      <c r="Q848" s="231"/>
      <c r="R848" s="231"/>
      <c r="S848" s="231"/>
      <c r="T848" s="23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3" t="s">
        <v>141</v>
      </c>
      <c r="AU848" s="233" t="s">
        <v>81</v>
      </c>
      <c r="AV848" s="13" t="s">
        <v>81</v>
      </c>
      <c r="AW848" s="13" t="s">
        <v>33</v>
      </c>
      <c r="AX848" s="13" t="s">
        <v>71</v>
      </c>
      <c r="AY848" s="233" t="s">
        <v>128</v>
      </c>
    </row>
    <row r="849" s="14" customFormat="1">
      <c r="A849" s="14"/>
      <c r="B849" s="234"/>
      <c r="C849" s="235"/>
      <c r="D849" s="216" t="s">
        <v>141</v>
      </c>
      <c r="E849" s="236" t="s">
        <v>19</v>
      </c>
      <c r="F849" s="237" t="s">
        <v>143</v>
      </c>
      <c r="G849" s="235"/>
      <c r="H849" s="238">
        <v>30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4" t="s">
        <v>141</v>
      </c>
      <c r="AU849" s="244" t="s">
        <v>81</v>
      </c>
      <c r="AV849" s="14" t="s">
        <v>136</v>
      </c>
      <c r="AW849" s="14" t="s">
        <v>33</v>
      </c>
      <c r="AX849" s="14" t="s">
        <v>79</v>
      </c>
      <c r="AY849" s="244" t="s">
        <v>128</v>
      </c>
    </row>
    <row r="850" s="2" customFormat="1" ht="24.15" customHeight="1">
      <c r="A850" s="41"/>
      <c r="B850" s="42"/>
      <c r="C850" s="245" t="s">
        <v>1164</v>
      </c>
      <c r="D850" s="245" t="s">
        <v>144</v>
      </c>
      <c r="E850" s="246" t="s">
        <v>1165</v>
      </c>
      <c r="F850" s="247" t="s">
        <v>1166</v>
      </c>
      <c r="G850" s="248" t="s">
        <v>206</v>
      </c>
      <c r="H850" s="249">
        <v>34.5</v>
      </c>
      <c r="I850" s="250"/>
      <c r="J850" s="251">
        <f>ROUND(I850*H850,2)</f>
        <v>0</v>
      </c>
      <c r="K850" s="247" t="s">
        <v>135</v>
      </c>
      <c r="L850" s="252"/>
      <c r="M850" s="253" t="s">
        <v>19</v>
      </c>
      <c r="N850" s="254" t="s">
        <v>42</v>
      </c>
      <c r="O850" s="87"/>
      <c r="P850" s="212">
        <f>O850*H850</f>
        <v>0</v>
      </c>
      <c r="Q850" s="212">
        <v>0.00012</v>
      </c>
      <c r="R850" s="212">
        <f>Q850*H850</f>
        <v>0.0041400000000000005</v>
      </c>
      <c r="S850" s="212">
        <v>0</v>
      </c>
      <c r="T850" s="213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4" t="s">
        <v>1167</v>
      </c>
      <c r="AT850" s="214" t="s">
        <v>144</v>
      </c>
      <c r="AU850" s="214" t="s">
        <v>81</v>
      </c>
      <c r="AY850" s="20" t="s">
        <v>128</v>
      </c>
      <c r="BE850" s="215">
        <f>IF(N850="základní",J850,0)</f>
        <v>0</v>
      </c>
      <c r="BF850" s="215">
        <f>IF(N850="snížená",J850,0)</f>
        <v>0</v>
      </c>
      <c r="BG850" s="215">
        <f>IF(N850="zákl. přenesená",J850,0)</f>
        <v>0</v>
      </c>
      <c r="BH850" s="215">
        <f>IF(N850="sníž. přenesená",J850,0)</f>
        <v>0</v>
      </c>
      <c r="BI850" s="215">
        <f>IF(N850="nulová",J850,0)</f>
        <v>0</v>
      </c>
      <c r="BJ850" s="20" t="s">
        <v>79</v>
      </c>
      <c r="BK850" s="215">
        <f>ROUND(I850*H850,2)</f>
        <v>0</v>
      </c>
      <c r="BL850" s="20" t="s">
        <v>339</v>
      </c>
      <c r="BM850" s="214" t="s">
        <v>1168</v>
      </c>
    </row>
    <row r="851" s="2" customFormat="1">
      <c r="A851" s="41"/>
      <c r="B851" s="42"/>
      <c r="C851" s="43"/>
      <c r="D851" s="216" t="s">
        <v>137</v>
      </c>
      <c r="E851" s="43"/>
      <c r="F851" s="217" t="s">
        <v>1166</v>
      </c>
      <c r="G851" s="43"/>
      <c r="H851" s="43"/>
      <c r="I851" s="218"/>
      <c r="J851" s="43"/>
      <c r="K851" s="43"/>
      <c r="L851" s="47"/>
      <c r="M851" s="219"/>
      <c r="N851" s="220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137</v>
      </c>
      <c r="AU851" s="20" t="s">
        <v>81</v>
      </c>
    </row>
    <row r="852" s="13" customFormat="1">
      <c r="A852" s="13"/>
      <c r="B852" s="223"/>
      <c r="C852" s="224"/>
      <c r="D852" s="216" t="s">
        <v>141</v>
      </c>
      <c r="E852" s="225" t="s">
        <v>19</v>
      </c>
      <c r="F852" s="226" t="s">
        <v>1169</v>
      </c>
      <c r="G852" s="224"/>
      <c r="H852" s="227">
        <v>34.5</v>
      </c>
      <c r="I852" s="228"/>
      <c r="J852" s="224"/>
      <c r="K852" s="224"/>
      <c r="L852" s="229"/>
      <c r="M852" s="230"/>
      <c r="N852" s="231"/>
      <c r="O852" s="231"/>
      <c r="P852" s="231"/>
      <c r="Q852" s="231"/>
      <c r="R852" s="231"/>
      <c r="S852" s="231"/>
      <c r="T852" s="23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3" t="s">
        <v>141</v>
      </c>
      <c r="AU852" s="233" t="s">
        <v>81</v>
      </c>
      <c r="AV852" s="13" t="s">
        <v>81</v>
      </c>
      <c r="AW852" s="13" t="s">
        <v>33</v>
      </c>
      <c r="AX852" s="13" t="s">
        <v>71</v>
      </c>
      <c r="AY852" s="233" t="s">
        <v>128</v>
      </c>
    </row>
    <row r="853" s="14" customFormat="1">
      <c r="A853" s="14"/>
      <c r="B853" s="234"/>
      <c r="C853" s="235"/>
      <c r="D853" s="216" t="s">
        <v>141</v>
      </c>
      <c r="E853" s="236" t="s">
        <v>19</v>
      </c>
      <c r="F853" s="237" t="s">
        <v>143</v>
      </c>
      <c r="G853" s="235"/>
      <c r="H853" s="238">
        <v>34.5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4" t="s">
        <v>141</v>
      </c>
      <c r="AU853" s="244" t="s">
        <v>81</v>
      </c>
      <c r="AV853" s="14" t="s">
        <v>136</v>
      </c>
      <c r="AW853" s="14" t="s">
        <v>33</v>
      </c>
      <c r="AX853" s="14" t="s">
        <v>79</v>
      </c>
      <c r="AY853" s="244" t="s">
        <v>128</v>
      </c>
    </row>
    <row r="854" s="2" customFormat="1" ht="37.8" customHeight="1">
      <c r="A854" s="41"/>
      <c r="B854" s="42"/>
      <c r="C854" s="203" t="s">
        <v>1170</v>
      </c>
      <c r="D854" s="203" t="s">
        <v>131</v>
      </c>
      <c r="E854" s="204" t="s">
        <v>1171</v>
      </c>
      <c r="F854" s="205" t="s">
        <v>1172</v>
      </c>
      <c r="G854" s="206" t="s">
        <v>206</v>
      </c>
      <c r="H854" s="207">
        <v>15</v>
      </c>
      <c r="I854" s="208"/>
      <c r="J854" s="209">
        <f>ROUND(I854*H854,2)</f>
        <v>0</v>
      </c>
      <c r="K854" s="205" t="s">
        <v>135</v>
      </c>
      <c r="L854" s="47"/>
      <c r="M854" s="210" t="s">
        <v>19</v>
      </c>
      <c r="N854" s="211" t="s">
        <v>42</v>
      </c>
      <c r="O854" s="87"/>
      <c r="P854" s="212">
        <f>O854*H854</f>
        <v>0</v>
      </c>
      <c r="Q854" s="212">
        <v>0</v>
      </c>
      <c r="R854" s="212">
        <f>Q854*H854</f>
        <v>0</v>
      </c>
      <c r="S854" s="212">
        <v>0</v>
      </c>
      <c r="T854" s="213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4" t="s">
        <v>339</v>
      </c>
      <c r="AT854" s="214" t="s">
        <v>131</v>
      </c>
      <c r="AU854" s="214" t="s">
        <v>81</v>
      </c>
      <c r="AY854" s="20" t="s">
        <v>128</v>
      </c>
      <c r="BE854" s="215">
        <f>IF(N854="základní",J854,0)</f>
        <v>0</v>
      </c>
      <c r="BF854" s="215">
        <f>IF(N854="snížená",J854,0)</f>
        <v>0</v>
      </c>
      <c r="BG854" s="215">
        <f>IF(N854="zákl. přenesená",J854,0)</f>
        <v>0</v>
      </c>
      <c r="BH854" s="215">
        <f>IF(N854="sníž. přenesená",J854,0)</f>
        <v>0</v>
      </c>
      <c r="BI854" s="215">
        <f>IF(N854="nulová",J854,0)</f>
        <v>0</v>
      </c>
      <c r="BJ854" s="20" t="s">
        <v>79</v>
      </c>
      <c r="BK854" s="215">
        <f>ROUND(I854*H854,2)</f>
        <v>0</v>
      </c>
      <c r="BL854" s="20" t="s">
        <v>339</v>
      </c>
      <c r="BM854" s="214" t="s">
        <v>1173</v>
      </c>
    </row>
    <row r="855" s="2" customFormat="1">
      <c r="A855" s="41"/>
      <c r="B855" s="42"/>
      <c r="C855" s="43"/>
      <c r="D855" s="216" t="s">
        <v>137</v>
      </c>
      <c r="E855" s="43"/>
      <c r="F855" s="217" t="s">
        <v>1174</v>
      </c>
      <c r="G855" s="43"/>
      <c r="H855" s="43"/>
      <c r="I855" s="218"/>
      <c r="J855" s="43"/>
      <c r="K855" s="43"/>
      <c r="L855" s="47"/>
      <c r="M855" s="219"/>
      <c r="N855" s="220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137</v>
      </c>
      <c r="AU855" s="20" t="s">
        <v>81</v>
      </c>
    </row>
    <row r="856" s="2" customFormat="1">
      <c r="A856" s="41"/>
      <c r="B856" s="42"/>
      <c r="C856" s="43"/>
      <c r="D856" s="221" t="s">
        <v>139</v>
      </c>
      <c r="E856" s="43"/>
      <c r="F856" s="222" t="s">
        <v>1175</v>
      </c>
      <c r="G856" s="43"/>
      <c r="H856" s="43"/>
      <c r="I856" s="218"/>
      <c r="J856" s="43"/>
      <c r="K856" s="43"/>
      <c r="L856" s="47"/>
      <c r="M856" s="219"/>
      <c r="N856" s="220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139</v>
      </c>
      <c r="AU856" s="20" t="s">
        <v>81</v>
      </c>
    </row>
    <row r="857" s="13" customFormat="1">
      <c r="A857" s="13"/>
      <c r="B857" s="223"/>
      <c r="C857" s="224"/>
      <c r="D857" s="216" t="s">
        <v>141</v>
      </c>
      <c r="E857" s="225" t="s">
        <v>19</v>
      </c>
      <c r="F857" s="226" t="s">
        <v>1176</v>
      </c>
      <c r="G857" s="224"/>
      <c r="H857" s="227">
        <v>10</v>
      </c>
      <c r="I857" s="228"/>
      <c r="J857" s="224"/>
      <c r="K857" s="224"/>
      <c r="L857" s="229"/>
      <c r="M857" s="230"/>
      <c r="N857" s="231"/>
      <c r="O857" s="231"/>
      <c r="P857" s="231"/>
      <c r="Q857" s="231"/>
      <c r="R857" s="231"/>
      <c r="S857" s="231"/>
      <c r="T857" s="23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3" t="s">
        <v>141</v>
      </c>
      <c r="AU857" s="233" t="s">
        <v>81</v>
      </c>
      <c r="AV857" s="13" t="s">
        <v>81</v>
      </c>
      <c r="AW857" s="13" t="s">
        <v>33</v>
      </c>
      <c r="AX857" s="13" t="s">
        <v>71</v>
      </c>
      <c r="AY857" s="233" t="s">
        <v>128</v>
      </c>
    </row>
    <row r="858" s="13" customFormat="1">
      <c r="A858" s="13"/>
      <c r="B858" s="223"/>
      <c r="C858" s="224"/>
      <c r="D858" s="216" t="s">
        <v>141</v>
      </c>
      <c r="E858" s="225" t="s">
        <v>19</v>
      </c>
      <c r="F858" s="226" t="s">
        <v>1177</v>
      </c>
      <c r="G858" s="224"/>
      <c r="H858" s="227">
        <v>5</v>
      </c>
      <c r="I858" s="228"/>
      <c r="J858" s="224"/>
      <c r="K858" s="224"/>
      <c r="L858" s="229"/>
      <c r="M858" s="230"/>
      <c r="N858" s="231"/>
      <c r="O858" s="231"/>
      <c r="P858" s="231"/>
      <c r="Q858" s="231"/>
      <c r="R858" s="231"/>
      <c r="S858" s="231"/>
      <c r="T858" s="23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3" t="s">
        <v>141</v>
      </c>
      <c r="AU858" s="233" t="s">
        <v>81</v>
      </c>
      <c r="AV858" s="13" t="s">
        <v>81</v>
      </c>
      <c r="AW858" s="13" t="s">
        <v>33</v>
      </c>
      <c r="AX858" s="13" t="s">
        <v>71</v>
      </c>
      <c r="AY858" s="233" t="s">
        <v>128</v>
      </c>
    </row>
    <row r="859" s="14" customFormat="1">
      <c r="A859" s="14"/>
      <c r="B859" s="234"/>
      <c r="C859" s="235"/>
      <c r="D859" s="216" t="s">
        <v>141</v>
      </c>
      <c r="E859" s="236" t="s">
        <v>19</v>
      </c>
      <c r="F859" s="237" t="s">
        <v>143</v>
      </c>
      <c r="G859" s="235"/>
      <c r="H859" s="238">
        <v>15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4" t="s">
        <v>141</v>
      </c>
      <c r="AU859" s="244" t="s">
        <v>81</v>
      </c>
      <c r="AV859" s="14" t="s">
        <v>136</v>
      </c>
      <c r="AW859" s="14" t="s">
        <v>33</v>
      </c>
      <c r="AX859" s="14" t="s">
        <v>79</v>
      </c>
      <c r="AY859" s="244" t="s">
        <v>128</v>
      </c>
    </row>
    <row r="860" s="2" customFormat="1" ht="24.15" customHeight="1">
      <c r="A860" s="41"/>
      <c r="B860" s="42"/>
      <c r="C860" s="245" t="s">
        <v>657</v>
      </c>
      <c r="D860" s="245" t="s">
        <v>144</v>
      </c>
      <c r="E860" s="246" t="s">
        <v>1165</v>
      </c>
      <c r="F860" s="247" t="s">
        <v>1166</v>
      </c>
      <c r="G860" s="248" t="s">
        <v>206</v>
      </c>
      <c r="H860" s="249">
        <v>17.25</v>
      </c>
      <c r="I860" s="250"/>
      <c r="J860" s="251">
        <f>ROUND(I860*H860,2)</f>
        <v>0</v>
      </c>
      <c r="K860" s="247" t="s">
        <v>135</v>
      </c>
      <c r="L860" s="252"/>
      <c r="M860" s="253" t="s">
        <v>19</v>
      </c>
      <c r="N860" s="254" t="s">
        <v>42</v>
      </c>
      <c r="O860" s="87"/>
      <c r="P860" s="212">
        <f>O860*H860</f>
        <v>0</v>
      </c>
      <c r="Q860" s="212">
        <v>0.00012</v>
      </c>
      <c r="R860" s="212">
        <f>Q860*H860</f>
        <v>0.0020700000000000002</v>
      </c>
      <c r="S860" s="212">
        <v>0</v>
      </c>
      <c r="T860" s="213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4" t="s">
        <v>1167</v>
      </c>
      <c r="AT860" s="214" t="s">
        <v>144</v>
      </c>
      <c r="AU860" s="214" t="s">
        <v>81</v>
      </c>
      <c r="AY860" s="20" t="s">
        <v>128</v>
      </c>
      <c r="BE860" s="215">
        <f>IF(N860="základní",J860,0)</f>
        <v>0</v>
      </c>
      <c r="BF860" s="215">
        <f>IF(N860="snížená",J860,0)</f>
        <v>0</v>
      </c>
      <c r="BG860" s="215">
        <f>IF(N860="zákl. přenesená",J860,0)</f>
        <v>0</v>
      </c>
      <c r="BH860" s="215">
        <f>IF(N860="sníž. přenesená",J860,0)</f>
        <v>0</v>
      </c>
      <c r="BI860" s="215">
        <f>IF(N860="nulová",J860,0)</f>
        <v>0</v>
      </c>
      <c r="BJ860" s="20" t="s">
        <v>79</v>
      </c>
      <c r="BK860" s="215">
        <f>ROUND(I860*H860,2)</f>
        <v>0</v>
      </c>
      <c r="BL860" s="20" t="s">
        <v>339</v>
      </c>
      <c r="BM860" s="214" t="s">
        <v>1178</v>
      </c>
    </row>
    <row r="861" s="2" customFormat="1">
      <c r="A861" s="41"/>
      <c r="B861" s="42"/>
      <c r="C861" s="43"/>
      <c r="D861" s="216" t="s">
        <v>137</v>
      </c>
      <c r="E861" s="43"/>
      <c r="F861" s="217" t="s">
        <v>1166</v>
      </c>
      <c r="G861" s="43"/>
      <c r="H861" s="43"/>
      <c r="I861" s="218"/>
      <c r="J861" s="43"/>
      <c r="K861" s="43"/>
      <c r="L861" s="47"/>
      <c r="M861" s="219"/>
      <c r="N861" s="220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137</v>
      </c>
      <c r="AU861" s="20" t="s">
        <v>81</v>
      </c>
    </row>
    <row r="862" s="13" customFormat="1">
      <c r="A862" s="13"/>
      <c r="B862" s="223"/>
      <c r="C862" s="224"/>
      <c r="D862" s="216" t="s">
        <v>141</v>
      </c>
      <c r="E862" s="225" t="s">
        <v>19</v>
      </c>
      <c r="F862" s="226" t="s">
        <v>1179</v>
      </c>
      <c r="G862" s="224"/>
      <c r="H862" s="227">
        <v>17.25</v>
      </c>
      <c r="I862" s="228"/>
      <c r="J862" s="224"/>
      <c r="K862" s="224"/>
      <c r="L862" s="229"/>
      <c r="M862" s="230"/>
      <c r="N862" s="231"/>
      <c r="O862" s="231"/>
      <c r="P862" s="231"/>
      <c r="Q862" s="231"/>
      <c r="R862" s="231"/>
      <c r="S862" s="231"/>
      <c r="T862" s="23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3" t="s">
        <v>141</v>
      </c>
      <c r="AU862" s="233" t="s">
        <v>81</v>
      </c>
      <c r="AV862" s="13" t="s">
        <v>81</v>
      </c>
      <c r="AW862" s="13" t="s">
        <v>33</v>
      </c>
      <c r="AX862" s="13" t="s">
        <v>71</v>
      </c>
      <c r="AY862" s="233" t="s">
        <v>128</v>
      </c>
    </row>
    <row r="863" s="14" customFormat="1">
      <c r="A863" s="14"/>
      <c r="B863" s="234"/>
      <c r="C863" s="235"/>
      <c r="D863" s="216" t="s">
        <v>141</v>
      </c>
      <c r="E863" s="236" t="s">
        <v>19</v>
      </c>
      <c r="F863" s="237" t="s">
        <v>143</v>
      </c>
      <c r="G863" s="235"/>
      <c r="H863" s="238">
        <v>17.25</v>
      </c>
      <c r="I863" s="239"/>
      <c r="J863" s="235"/>
      <c r="K863" s="235"/>
      <c r="L863" s="240"/>
      <c r="M863" s="241"/>
      <c r="N863" s="242"/>
      <c r="O863" s="242"/>
      <c r="P863" s="242"/>
      <c r="Q863" s="242"/>
      <c r="R863" s="242"/>
      <c r="S863" s="242"/>
      <c r="T863" s="24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4" t="s">
        <v>141</v>
      </c>
      <c r="AU863" s="244" t="s">
        <v>81</v>
      </c>
      <c r="AV863" s="14" t="s">
        <v>136</v>
      </c>
      <c r="AW863" s="14" t="s">
        <v>33</v>
      </c>
      <c r="AX863" s="14" t="s">
        <v>79</v>
      </c>
      <c r="AY863" s="244" t="s">
        <v>128</v>
      </c>
    </row>
    <row r="864" s="12" customFormat="1" ht="25.92" customHeight="1">
      <c r="A864" s="12"/>
      <c r="B864" s="187"/>
      <c r="C864" s="188"/>
      <c r="D864" s="189" t="s">
        <v>70</v>
      </c>
      <c r="E864" s="190" t="s">
        <v>1180</v>
      </c>
      <c r="F864" s="190" t="s">
        <v>1181</v>
      </c>
      <c r="G864" s="188"/>
      <c r="H864" s="188"/>
      <c r="I864" s="191"/>
      <c r="J864" s="192">
        <f>BK864</f>
        <v>0</v>
      </c>
      <c r="K864" s="188"/>
      <c r="L864" s="193"/>
      <c r="M864" s="194"/>
      <c r="N864" s="195"/>
      <c r="O864" s="195"/>
      <c r="P864" s="196">
        <f>P865+P869+P873</f>
        <v>0</v>
      </c>
      <c r="Q864" s="195"/>
      <c r="R864" s="196">
        <f>R865+R869+R873</f>
        <v>0</v>
      </c>
      <c r="S864" s="195"/>
      <c r="T864" s="197">
        <f>T865+T869+T873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198" t="s">
        <v>170</v>
      </c>
      <c r="AT864" s="199" t="s">
        <v>70</v>
      </c>
      <c r="AU864" s="199" t="s">
        <v>71</v>
      </c>
      <c r="AY864" s="198" t="s">
        <v>128</v>
      </c>
      <c r="BK864" s="200">
        <f>BK865+BK869+BK873</f>
        <v>0</v>
      </c>
    </row>
    <row r="865" s="12" customFormat="1" ht="22.8" customHeight="1">
      <c r="A865" s="12"/>
      <c r="B865" s="187"/>
      <c r="C865" s="188"/>
      <c r="D865" s="189" t="s">
        <v>70</v>
      </c>
      <c r="E865" s="201" t="s">
        <v>1182</v>
      </c>
      <c r="F865" s="201" t="s">
        <v>1183</v>
      </c>
      <c r="G865" s="188"/>
      <c r="H865" s="188"/>
      <c r="I865" s="191"/>
      <c r="J865" s="202">
        <f>BK865</f>
        <v>0</v>
      </c>
      <c r="K865" s="188"/>
      <c r="L865" s="193"/>
      <c r="M865" s="194"/>
      <c r="N865" s="195"/>
      <c r="O865" s="195"/>
      <c r="P865" s="196">
        <f>SUM(P866:P868)</f>
        <v>0</v>
      </c>
      <c r="Q865" s="195"/>
      <c r="R865" s="196">
        <f>SUM(R866:R868)</f>
        <v>0</v>
      </c>
      <c r="S865" s="195"/>
      <c r="T865" s="197">
        <f>SUM(T866:T868)</f>
        <v>0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198" t="s">
        <v>170</v>
      </c>
      <c r="AT865" s="199" t="s">
        <v>70</v>
      </c>
      <c r="AU865" s="199" t="s">
        <v>79</v>
      </c>
      <c r="AY865" s="198" t="s">
        <v>128</v>
      </c>
      <c r="BK865" s="200">
        <f>SUM(BK866:BK868)</f>
        <v>0</v>
      </c>
    </row>
    <row r="866" s="2" customFormat="1" ht="16.5" customHeight="1">
      <c r="A866" s="41"/>
      <c r="B866" s="42"/>
      <c r="C866" s="203" t="s">
        <v>1184</v>
      </c>
      <c r="D866" s="203" t="s">
        <v>131</v>
      </c>
      <c r="E866" s="204" t="s">
        <v>1185</v>
      </c>
      <c r="F866" s="205" t="s">
        <v>1186</v>
      </c>
      <c r="G866" s="206" t="s">
        <v>246</v>
      </c>
      <c r="H866" s="207">
        <v>1</v>
      </c>
      <c r="I866" s="208"/>
      <c r="J866" s="209">
        <f>ROUND(I866*H866,2)</f>
        <v>0</v>
      </c>
      <c r="K866" s="205" t="s">
        <v>135</v>
      </c>
      <c r="L866" s="47"/>
      <c r="M866" s="210" t="s">
        <v>19</v>
      </c>
      <c r="N866" s="211" t="s">
        <v>42</v>
      </c>
      <c r="O866" s="87"/>
      <c r="P866" s="212">
        <f>O866*H866</f>
        <v>0</v>
      </c>
      <c r="Q866" s="212">
        <v>0</v>
      </c>
      <c r="R866" s="212">
        <f>Q866*H866</f>
        <v>0</v>
      </c>
      <c r="S866" s="212">
        <v>0</v>
      </c>
      <c r="T866" s="213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4" t="s">
        <v>136</v>
      </c>
      <c r="AT866" s="214" t="s">
        <v>131</v>
      </c>
      <c r="AU866" s="214" t="s">
        <v>81</v>
      </c>
      <c r="AY866" s="20" t="s">
        <v>128</v>
      </c>
      <c r="BE866" s="215">
        <f>IF(N866="základní",J866,0)</f>
        <v>0</v>
      </c>
      <c r="BF866" s="215">
        <f>IF(N866="snížená",J866,0)</f>
        <v>0</v>
      </c>
      <c r="BG866" s="215">
        <f>IF(N866="zákl. přenesená",J866,0)</f>
        <v>0</v>
      </c>
      <c r="BH866" s="215">
        <f>IF(N866="sníž. přenesená",J866,0)</f>
        <v>0</v>
      </c>
      <c r="BI866" s="215">
        <f>IF(N866="nulová",J866,0)</f>
        <v>0</v>
      </c>
      <c r="BJ866" s="20" t="s">
        <v>79</v>
      </c>
      <c r="BK866" s="215">
        <f>ROUND(I866*H866,2)</f>
        <v>0</v>
      </c>
      <c r="BL866" s="20" t="s">
        <v>136</v>
      </c>
      <c r="BM866" s="214" t="s">
        <v>1187</v>
      </c>
    </row>
    <row r="867" s="2" customFormat="1">
      <c r="A867" s="41"/>
      <c r="B867" s="42"/>
      <c r="C867" s="43"/>
      <c r="D867" s="216" t="s">
        <v>137</v>
      </c>
      <c r="E867" s="43"/>
      <c r="F867" s="217" t="s">
        <v>1186</v>
      </c>
      <c r="G867" s="43"/>
      <c r="H867" s="43"/>
      <c r="I867" s="218"/>
      <c r="J867" s="43"/>
      <c r="K867" s="43"/>
      <c r="L867" s="47"/>
      <c r="M867" s="219"/>
      <c r="N867" s="220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137</v>
      </c>
      <c r="AU867" s="20" t="s">
        <v>81</v>
      </c>
    </row>
    <row r="868" s="2" customFormat="1">
      <c r="A868" s="41"/>
      <c r="B868" s="42"/>
      <c r="C868" s="43"/>
      <c r="D868" s="221" t="s">
        <v>139</v>
      </c>
      <c r="E868" s="43"/>
      <c r="F868" s="222" t="s">
        <v>1188</v>
      </c>
      <c r="G868" s="43"/>
      <c r="H868" s="43"/>
      <c r="I868" s="218"/>
      <c r="J868" s="43"/>
      <c r="K868" s="43"/>
      <c r="L868" s="47"/>
      <c r="M868" s="219"/>
      <c r="N868" s="220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139</v>
      </c>
      <c r="AU868" s="20" t="s">
        <v>81</v>
      </c>
    </row>
    <row r="869" s="12" customFormat="1" ht="22.8" customHeight="1">
      <c r="A869" s="12"/>
      <c r="B869" s="187"/>
      <c r="C869" s="188"/>
      <c r="D869" s="189" t="s">
        <v>70</v>
      </c>
      <c r="E869" s="201" t="s">
        <v>1189</v>
      </c>
      <c r="F869" s="201" t="s">
        <v>1190</v>
      </c>
      <c r="G869" s="188"/>
      <c r="H869" s="188"/>
      <c r="I869" s="191"/>
      <c r="J869" s="202">
        <f>BK869</f>
        <v>0</v>
      </c>
      <c r="K869" s="188"/>
      <c r="L869" s="193"/>
      <c r="M869" s="194"/>
      <c r="N869" s="195"/>
      <c r="O869" s="195"/>
      <c r="P869" s="196">
        <f>SUM(P870:P872)</f>
        <v>0</v>
      </c>
      <c r="Q869" s="195"/>
      <c r="R869" s="196">
        <f>SUM(R870:R872)</f>
        <v>0</v>
      </c>
      <c r="S869" s="195"/>
      <c r="T869" s="197">
        <f>SUM(T870:T872)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198" t="s">
        <v>170</v>
      </c>
      <c r="AT869" s="199" t="s">
        <v>70</v>
      </c>
      <c r="AU869" s="199" t="s">
        <v>79</v>
      </c>
      <c r="AY869" s="198" t="s">
        <v>128</v>
      </c>
      <c r="BK869" s="200">
        <f>SUM(BK870:BK872)</f>
        <v>0</v>
      </c>
    </row>
    <row r="870" s="2" customFormat="1" ht="16.5" customHeight="1">
      <c r="A870" s="41"/>
      <c r="B870" s="42"/>
      <c r="C870" s="203" t="s">
        <v>667</v>
      </c>
      <c r="D870" s="203" t="s">
        <v>131</v>
      </c>
      <c r="E870" s="204" t="s">
        <v>1191</v>
      </c>
      <c r="F870" s="205" t="s">
        <v>1192</v>
      </c>
      <c r="G870" s="206" t="s">
        <v>246</v>
      </c>
      <c r="H870" s="207">
        <v>1</v>
      </c>
      <c r="I870" s="208"/>
      <c r="J870" s="209">
        <f>ROUND(I870*H870,2)</f>
        <v>0</v>
      </c>
      <c r="K870" s="205" t="s">
        <v>135</v>
      </c>
      <c r="L870" s="47"/>
      <c r="M870" s="210" t="s">
        <v>19</v>
      </c>
      <c r="N870" s="211" t="s">
        <v>42</v>
      </c>
      <c r="O870" s="87"/>
      <c r="P870" s="212">
        <f>O870*H870</f>
        <v>0</v>
      </c>
      <c r="Q870" s="212">
        <v>0</v>
      </c>
      <c r="R870" s="212">
        <f>Q870*H870</f>
        <v>0</v>
      </c>
      <c r="S870" s="212">
        <v>0</v>
      </c>
      <c r="T870" s="213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14" t="s">
        <v>136</v>
      </c>
      <c r="AT870" s="214" t="s">
        <v>131</v>
      </c>
      <c r="AU870" s="214" t="s">
        <v>81</v>
      </c>
      <c r="AY870" s="20" t="s">
        <v>128</v>
      </c>
      <c r="BE870" s="215">
        <f>IF(N870="základní",J870,0)</f>
        <v>0</v>
      </c>
      <c r="BF870" s="215">
        <f>IF(N870="snížená",J870,0)</f>
        <v>0</v>
      </c>
      <c r="BG870" s="215">
        <f>IF(N870="zákl. přenesená",J870,0)</f>
        <v>0</v>
      </c>
      <c r="BH870" s="215">
        <f>IF(N870="sníž. přenesená",J870,0)</f>
        <v>0</v>
      </c>
      <c r="BI870" s="215">
        <f>IF(N870="nulová",J870,0)</f>
        <v>0</v>
      </c>
      <c r="BJ870" s="20" t="s">
        <v>79</v>
      </c>
      <c r="BK870" s="215">
        <f>ROUND(I870*H870,2)</f>
        <v>0</v>
      </c>
      <c r="BL870" s="20" t="s">
        <v>136</v>
      </c>
      <c r="BM870" s="214" t="s">
        <v>1193</v>
      </c>
    </row>
    <row r="871" s="2" customFormat="1">
      <c r="A871" s="41"/>
      <c r="B871" s="42"/>
      <c r="C871" s="43"/>
      <c r="D871" s="216" t="s">
        <v>137</v>
      </c>
      <c r="E871" s="43"/>
      <c r="F871" s="217" t="s">
        <v>1192</v>
      </c>
      <c r="G871" s="43"/>
      <c r="H871" s="43"/>
      <c r="I871" s="218"/>
      <c r="J871" s="43"/>
      <c r="K871" s="43"/>
      <c r="L871" s="47"/>
      <c r="M871" s="219"/>
      <c r="N871" s="220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137</v>
      </c>
      <c r="AU871" s="20" t="s">
        <v>81</v>
      </c>
    </row>
    <row r="872" s="2" customFormat="1">
      <c r="A872" s="41"/>
      <c r="B872" s="42"/>
      <c r="C872" s="43"/>
      <c r="D872" s="221" t="s">
        <v>139</v>
      </c>
      <c r="E872" s="43"/>
      <c r="F872" s="222" t="s">
        <v>1194</v>
      </c>
      <c r="G872" s="43"/>
      <c r="H872" s="43"/>
      <c r="I872" s="218"/>
      <c r="J872" s="43"/>
      <c r="K872" s="43"/>
      <c r="L872" s="47"/>
      <c r="M872" s="219"/>
      <c r="N872" s="220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139</v>
      </c>
      <c r="AU872" s="20" t="s">
        <v>81</v>
      </c>
    </row>
    <row r="873" s="12" customFormat="1" ht="22.8" customHeight="1">
      <c r="A873" s="12"/>
      <c r="B873" s="187"/>
      <c r="C873" s="188"/>
      <c r="D873" s="189" t="s">
        <v>70</v>
      </c>
      <c r="E873" s="201" t="s">
        <v>1195</v>
      </c>
      <c r="F873" s="201" t="s">
        <v>1196</v>
      </c>
      <c r="G873" s="188"/>
      <c r="H873" s="188"/>
      <c r="I873" s="191"/>
      <c r="J873" s="202">
        <f>BK873</f>
        <v>0</v>
      </c>
      <c r="K873" s="188"/>
      <c r="L873" s="193"/>
      <c r="M873" s="194"/>
      <c r="N873" s="195"/>
      <c r="O873" s="195"/>
      <c r="P873" s="196">
        <f>SUM(P874:P879)</f>
        <v>0</v>
      </c>
      <c r="Q873" s="195"/>
      <c r="R873" s="196">
        <f>SUM(R874:R879)</f>
        <v>0</v>
      </c>
      <c r="S873" s="195"/>
      <c r="T873" s="197">
        <f>SUM(T874:T879)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198" t="s">
        <v>170</v>
      </c>
      <c r="AT873" s="199" t="s">
        <v>70</v>
      </c>
      <c r="AU873" s="199" t="s">
        <v>79</v>
      </c>
      <c r="AY873" s="198" t="s">
        <v>128</v>
      </c>
      <c r="BK873" s="200">
        <f>SUM(BK874:BK879)</f>
        <v>0</v>
      </c>
    </row>
    <row r="874" s="2" customFormat="1" ht="16.5" customHeight="1">
      <c r="A874" s="41"/>
      <c r="B874" s="42"/>
      <c r="C874" s="203" t="s">
        <v>1197</v>
      </c>
      <c r="D874" s="203" t="s">
        <v>131</v>
      </c>
      <c r="E874" s="204" t="s">
        <v>1198</v>
      </c>
      <c r="F874" s="205" t="s">
        <v>1196</v>
      </c>
      <c r="G874" s="206" t="s">
        <v>427</v>
      </c>
      <c r="H874" s="267"/>
      <c r="I874" s="208"/>
      <c r="J874" s="209">
        <f>ROUND(I874*H874,2)</f>
        <v>0</v>
      </c>
      <c r="K874" s="205" t="s">
        <v>135</v>
      </c>
      <c r="L874" s="47"/>
      <c r="M874" s="210" t="s">
        <v>19</v>
      </c>
      <c r="N874" s="211" t="s">
        <v>42</v>
      </c>
      <c r="O874" s="87"/>
      <c r="P874" s="212">
        <f>O874*H874</f>
        <v>0</v>
      </c>
      <c r="Q874" s="212">
        <v>0</v>
      </c>
      <c r="R874" s="212">
        <f>Q874*H874</f>
        <v>0</v>
      </c>
      <c r="S874" s="212">
        <v>0</v>
      </c>
      <c r="T874" s="213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4" t="s">
        <v>136</v>
      </c>
      <c r="AT874" s="214" t="s">
        <v>131</v>
      </c>
      <c r="AU874" s="214" t="s">
        <v>81</v>
      </c>
      <c r="AY874" s="20" t="s">
        <v>128</v>
      </c>
      <c r="BE874" s="215">
        <f>IF(N874="základní",J874,0)</f>
        <v>0</v>
      </c>
      <c r="BF874" s="215">
        <f>IF(N874="snížená",J874,0)</f>
        <v>0</v>
      </c>
      <c r="BG874" s="215">
        <f>IF(N874="zákl. přenesená",J874,0)</f>
        <v>0</v>
      </c>
      <c r="BH874" s="215">
        <f>IF(N874="sníž. přenesená",J874,0)</f>
        <v>0</v>
      </c>
      <c r="BI874" s="215">
        <f>IF(N874="nulová",J874,0)</f>
        <v>0</v>
      </c>
      <c r="BJ874" s="20" t="s">
        <v>79</v>
      </c>
      <c r="BK874" s="215">
        <f>ROUND(I874*H874,2)</f>
        <v>0</v>
      </c>
      <c r="BL874" s="20" t="s">
        <v>136</v>
      </c>
      <c r="BM874" s="214" t="s">
        <v>1199</v>
      </c>
    </row>
    <row r="875" s="2" customFormat="1">
      <c r="A875" s="41"/>
      <c r="B875" s="42"/>
      <c r="C875" s="43"/>
      <c r="D875" s="216" t="s">
        <v>137</v>
      </c>
      <c r="E875" s="43"/>
      <c r="F875" s="217" t="s">
        <v>1196</v>
      </c>
      <c r="G875" s="43"/>
      <c r="H875" s="43"/>
      <c r="I875" s="218"/>
      <c r="J875" s="43"/>
      <c r="K875" s="43"/>
      <c r="L875" s="47"/>
      <c r="M875" s="219"/>
      <c r="N875" s="220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137</v>
      </c>
      <c r="AU875" s="20" t="s">
        <v>81</v>
      </c>
    </row>
    <row r="876" s="2" customFormat="1">
      <c r="A876" s="41"/>
      <c r="B876" s="42"/>
      <c r="C876" s="43"/>
      <c r="D876" s="221" t="s">
        <v>139</v>
      </c>
      <c r="E876" s="43"/>
      <c r="F876" s="222" t="s">
        <v>1200</v>
      </c>
      <c r="G876" s="43"/>
      <c r="H876" s="43"/>
      <c r="I876" s="218"/>
      <c r="J876" s="43"/>
      <c r="K876" s="43"/>
      <c r="L876" s="47"/>
      <c r="M876" s="219"/>
      <c r="N876" s="220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139</v>
      </c>
      <c r="AU876" s="20" t="s">
        <v>81</v>
      </c>
    </row>
    <row r="877" s="2" customFormat="1" ht="16.5" customHeight="1">
      <c r="A877" s="41"/>
      <c r="B877" s="42"/>
      <c r="C877" s="203" t="s">
        <v>1201</v>
      </c>
      <c r="D877" s="203" t="s">
        <v>131</v>
      </c>
      <c r="E877" s="204" t="s">
        <v>1202</v>
      </c>
      <c r="F877" s="205" t="s">
        <v>1203</v>
      </c>
      <c r="G877" s="206" t="s">
        <v>427</v>
      </c>
      <c r="H877" s="267"/>
      <c r="I877" s="208"/>
      <c r="J877" s="209">
        <f>ROUND(I877*H877,2)</f>
        <v>0</v>
      </c>
      <c r="K877" s="205" t="s">
        <v>135</v>
      </c>
      <c r="L877" s="47"/>
      <c r="M877" s="210" t="s">
        <v>19</v>
      </c>
      <c r="N877" s="211" t="s">
        <v>42</v>
      </c>
      <c r="O877" s="87"/>
      <c r="P877" s="212">
        <f>O877*H877</f>
        <v>0</v>
      </c>
      <c r="Q877" s="212">
        <v>0</v>
      </c>
      <c r="R877" s="212">
        <f>Q877*H877</f>
        <v>0</v>
      </c>
      <c r="S877" s="212">
        <v>0</v>
      </c>
      <c r="T877" s="213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4" t="s">
        <v>136</v>
      </c>
      <c r="AT877" s="214" t="s">
        <v>131</v>
      </c>
      <c r="AU877" s="214" t="s">
        <v>81</v>
      </c>
      <c r="AY877" s="20" t="s">
        <v>128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20" t="s">
        <v>79</v>
      </c>
      <c r="BK877" s="215">
        <f>ROUND(I877*H877,2)</f>
        <v>0</v>
      </c>
      <c r="BL877" s="20" t="s">
        <v>136</v>
      </c>
      <c r="BM877" s="214" t="s">
        <v>1204</v>
      </c>
    </row>
    <row r="878" s="2" customFormat="1">
      <c r="A878" s="41"/>
      <c r="B878" s="42"/>
      <c r="C878" s="43"/>
      <c r="D878" s="216" t="s">
        <v>137</v>
      </c>
      <c r="E878" s="43"/>
      <c r="F878" s="217" t="s">
        <v>1203</v>
      </c>
      <c r="G878" s="43"/>
      <c r="H878" s="43"/>
      <c r="I878" s="218"/>
      <c r="J878" s="43"/>
      <c r="K878" s="43"/>
      <c r="L878" s="47"/>
      <c r="M878" s="219"/>
      <c r="N878" s="220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137</v>
      </c>
      <c r="AU878" s="20" t="s">
        <v>81</v>
      </c>
    </row>
    <row r="879" s="2" customFormat="1">
      <c r="A879" s="41"/>
      <c r="B879" s="42"/>
      <c r="C879" s="43"/>
      <c r="D879" s="221" t="s">
        <v>139</v>
      </c>
      <c r="E879" s="43"/>
      <c r="F879" s="222" t="s">
        <v>1205</v>
      </c>
      <c r="G879" s="43"/>
      <c r="H879" s="43"/>
      <c r="I879" s="218"/>
      <c r="J879" s="43"/>
      <c r="K879" s="43"/>
      <c r="L879" s="47"/>
      <c r="M879" s="278"/>
      <c r="N879" s="279"/>
      <c r="O879" s="280"/>
      <c r="P879" s="280"/>
      <c r="Q879" s="280"/>
      <c r="R879" s="280"/>
      <c r="S879" s="280"/>
      <c r="T879" s="28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139</v>
      </c>
      <c r="AU879" s="20" t="s">
        <v>81</v>
      </c>
    </row>
    <row r="880" s="2" customFormat="1" ht="6.96" customHeight="1">
      <c r="A880" s="41"/>
      <c r="B880" s="62"/>
      <c r="C880" s="63"/>
      <c r="D880" s="63"/>
      <c r="E880" s="63"/>
      <c r="F880" s="63"/>
      <c r="G880" s="63"/>
      <c r="H880" s="63"/>
      <c r="I880" s="63"/>
      <c r="J880" s="63"/>
      <c r="K880" s="63"/>
      <c r="L880" s="47"/>
      <c r="M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</sheetData>
  <sheetProtection sheet="1" autoFilter="0" formatColumns="0" formatRows="0" objects="1" scenarios="1" spinCount="100000" saltValue="m/Kx09OAEDLlyKCSnXanYDSQ57o+TBTHlylPOBMqflZA683m13EXzKZDQmhQ2usVyPOtfM8xbd9wdj6r+CxD0A==" hashValue="J+u3PwY6UDHcdEKEExsDpVhI2r3FgbM4M/S4edxgR6K9ggUn3nW86V1ppc2jZGgK2ISwshllBAc3C47PKsg2vQ==" algorithmName="SHA-512" password="CC35"/>
  <autoFilter ref="C102:K87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4_01/317941123"/>
    <hyperlink ref="F115" r:id="rId2" display="https://podminky.urs.cz/item/CS_URS_2024_01/340271041"/>
    <hyperlink ref="F122" r:id="rId3" display="https://podminky.urs.cz/item/CS_URS_2024_01/612325412"/>
    <hyperlink ref="F138" r:id="rId4" display="https://podminky.urs.cz/item/CS_URS_2024_01/636311133"/>
    <hyperlink ref="F145" r:id="rId5" display="https://podminky.urs.cz/item/CS_URS_2024_01/637121111"/>
    <hyperlink ref="F151" r:id="rId6" display="https://podminky.urs.cz/item/CS_URS_2024_01/965046111"/>
    <hyperlink ref="F154" r:id="rId7" display="https://podminky.urs.cz/item/CS_URS_2024_01/965081213"/>
    <hyperlink ref="F157" r:id="rId8" display="https://podminky.urs.cz/item/CS_URS_2024_01/965081423"/>
    <hyperlink ref="F160" r:id="rId9" display="https://podminky.urs.cz/item/CS_URS_2024_01/965081611"/>
    <hyperlink ref="F166" r:id="rId10" display="https://podminky.urs.cz/item/CS_URS_2024_01/968062374"/>
    <hyperlink ref="F171" r:id="rId11" display="https://podminky.urs.cz/item/CS_URS_2024_01/968062375"/>
    <hyperlink ref="F181" r:id="rId12" display="https://podminky.urs.cz/item/CS_URS_2024_01/968062376"/>
    <hyperlink ref="F187" r:id="rId13" display="https://podminky.urs.cz/item/CS_URS_2024_01/968062377"/>
    <hyperlink ref="F195" r:id="rId14" display="https://podminky.urs.cz/item/CS_URS_2024_01/971033531"/>
    <hyperlink ref="F200" r:id="rId15" display="https://podminky.urs.cz/item/CS_URS_2024_01/971033631"/>
    <hyperlink ref="F205" r:id="rId16" display="https://podminky.urs.cz/item/CS_URS_2024_01/977332221"/>
    <hyperlink ref="F212" r:id="rId17" display="https://podminky.urs.cz/item/CS_URS_2024_01/997013211"/>
    <hyperlink ref="F215" r:id="rId18" display="https://podminky.urs.cz/item/CS_URS_2024_01/997013509"/>
    <hyperlink ref="F220" r:id="rId19" display="https://podminky.urs.cz/item/CS_URS_2024_01/997013509"/>
    <hyperlink ref="F223" r:id="rId20" display="https://podminky.urs.cz/item/CS_URS_2024_01/997013511"/>
    <hyperlink ref="F226" r:id="rId21" display="https://podminky.urs.cz/item/CS_URS_2024_01/997013631"/>
    <hyperlink ref="F230" r:id="rId22" display="https://podminky.urs.cz/item/CS_URS_2024_01/998011001"/>
    <hyperlink ref="F235" r:id="rId23" display="https://podminky.urs.cz/item/CS_URS_2024_01/725110814"/>
    <hyperlink ref="F238" r:id="rId24" display="https://podminky.urs.cz/item/CS_URS_2024_01/725111132"/>
    <hyperlink ref="F241" r:id="rId25" display="https://podminky.urs.cz/item/CS_URS_2024_01/725111361"/>
    <hyperlink ref="F244" r:id="rId26" display="https://podminky.urs.cz/item/CS_URS_2024_01/725112022"/>
    <hyperlink ref="F250" r:id="rId27" display="https://podminky.urs.cz/item/CS_URS_2024_01/725121023"/>
    <hyperlink ref="F255" r:id="rId28" display="https://podminky.urs.cz/item/CS_URS_2024_01/725121525"/>
    <hyperlink ref="F258" r:id="rId29" display="https://podminky.urs.cz/item/CS_URS_2024_01/725130811"/>
    <hyperlink ref="F261" r:id="rId30" display="https://podminky.urs.cz/item/CS_URS_2024_01/725210821"/>
    <hyperlink ref="F264" r:id="rId31" display="https://podminky.urs.cz/item/CS_URS_2024_01/725211641"/>
    <hyperlink ref="F269" r:id="rId32" display="https://podminky.urs.cz/item/CS_URS_2024_01/725211681"/>
    <hyperlink ref="F274" r:id="rId33" display="https://podminky.urs.cz/item/CS_URS_2024_01/725820802"/>
    <hyperlink ref="F277" r:id="rId34" display="https://podminky.urs.cz/item/CS_URS_2024_01/725821325"/>
    <hyperlink ref="F280" r:id="rId35" display="https://podminky.urs.cz/item/CS_URS_2024_01/725822613"/>
    <hyperlink ref="F304" r:id="rId36" display="https://podminky.urs.cz/item/CS_URS_2024_01/998725201"/>
    <hyperlink ref="F308" r:id="rId37" display="https://podminky.urs.cz/item/CS_URS_2024_01/735111810"/>
    <hyperlink ref="F313" r:id="rId38" display="https://podminky.urs.cz/item/CS_URS_2024_01/735191910"/>
    <hyperlink ref="F316" r:id="rId39" display="https://podminky.urs.cz/item/CS_URS_2024_01/735192911"/>
    <hyperlink ref="F319" r:id="rId40" display="https://podminky.urs.cz/item/CS_URS_2024_01/735494811"/>
    <hyperlink ref="F330" r:id="rId41" display="https://podminky.urs.cz/item/CS_URS_2024_01/998735201"/>
    <hyperlink ref="F334" r:id="rId42" display="https://podminky.urs.cz/item/CS_URS_2024_01/741370021"/>
    <hyperlink ref="F339" r:id="rId43" display="https://podminky.urs.cz/item/CS_URS_2024_01/741370014"/>
    <hyperlink ref="F344" r:id="rId44" display="https://podminky.urs.cz/item/CS_URS_2024_01/741370005"/>
    <hyperlink ref="F383" r:id="rId45" display="https://podminky.urs.cz/item/CS_URS_2024_01/741810002"/>
    <hyperlink ref="F386" r:id="rId46" display="https://podminky.urs.cz/item/CS_URS_2024_01/998741201"/>
    <hyperlink ref="F390" r:id="rId47" display="https://podminky.urs.cz/item/CS_URS_2024_01/763131411"/>
    <hyperlink ref="F393" r:id="rId48" display="https://podminky.urs.cz/item/CS_URS_2024_01/763131451"/>
    <hyperlink ref="F396" r:id="rId49" display="https://podminky.urs.cz/item/CS_URS_2024_01/763131721"/>
    <hyperlink ref="F402" r:id="rId50" display="https://podminky.urs.cz/item/CS_URS_2024_01/763172352"/>
    <hyperlink ref="F407" r:id="rId51" display="https://podminky.urs.cz/item/CS_URS_2024_01/763173113"/>
    <hyperlink ref="F412" r:id="rId52" display="https://podminky.urs.cz/item/CS_URS_2024_01/763221121"/>
    <hyperlink ref="F417" r:id="rId53" display="https://podminky.urs.cz/item/CS_URS_2024_01/998763401"/>
    <hyperlink ref="F421" r:id="rId54" display="https://podminky.urs.cz/item/CS_URS_2024_01/764002851"/>
    <hyperlink ref="F429" r:id="rId55" display="https://podminky.urs.cz/item/CS_URS_2024_01/764237403"/>
    <hyperlink ref="F436" r:id="rId56" display="https://podminky.urs.cz/item/CS_URS_2024_01/998764201"/>
    <hyperlink ref="F440" r:id="rId57" display="https://podminky.urs.cz/item/CS_URS_2024_01/766622216"/>
    <hyperlink ref="F449" r:id="rId58" display="https://podminky.urs.cz/item/CS_URS_2024_01/766622131"/>
    <hyperlink ref="F458" r:id="rId59" display="https://podminky.urs.cz/item/CS_URS_2024_01/766622132"/>
    <hyperlink ref="F467" r:id="rId60" display="https://podminky.urs.cz/item/CS_URS_2024_01/766660171"/>
    <hyperlink ref="F481" r:id="rId61" display="https://podminky.urs.cz/item/CS_URS_2024_01/766660172"/>
    <hyperlink ref="F495" r:id="rId62" display="https://podminky.urs.cz/item/CS_URS_2024_01/766660173"/>
    <hyperlink ref="F504" r:id="rId63" display="https://podminky.urs.cz/item/CS_URS_2024_01/766660358"/>
    <hyperlink ref="F507" r:id="rId64" display="https://podminky.urs.cz/item/CS_URS_2024_01/766660358"/>
    <hyperlink ref="F516" r:id="rId65" display="https://podminky.urs.cz/item/CS_URS_2024_01/766660728"/>
    <hyperlink ref="F551" r:id="rId66" display="https://podminky.urs.cz/item/CS_URS_2024_01/766660729"/>
    <hyperlink ref="F568" r:id="rId67" display="https://podminky.urs.cz/item/CS_URS_2024_01/766660730"/>
    <hyperlink ref="F579" r:id="rId68" display="https://podminky.urs.cz/item/CS_URS_2024_01/766682111"/>
    <hyperlink ref="F586" r:id="rId69" display="https://podminky.urs.cz/item/CS_URS_2024_01/766682121"/>
    <hyperlink ref="F593" r:id="rId70" display="https://podminky.urs.cz/item/CS_URS_2024_01/766691811"/>
    <hyperlink ref="F601" r:id="rId71" display="https://podminky.urs.cz/item/CS_URS_2024_01/766694116"/>
    <hyperlink ref="F664" r:id="rId72" display="https://podminky.urs.cz/item/CS_URS_2024_01/998766201"/>
    <hyperlink ref="F668" r:id="rId73" display="https://podminky.urs.cz/item/CS_URS_2024_01/767161850"/>
    <hyperlink ref="F673" r:id="rId74" display="https://podminky.urs.cz/item/CS_URS_2024_01/767646521"/>
    <hyperlink ref="F682" r:id="rId75" display="https://podminky.urs.cz/item/CS_URS_2024_01/998767201"/>
    <hyperlink ref="F686" r:id="rId76" display="https://podminky.urs.cz/item/CS_URS_2024_01/776121112"/>
    <hyperlink ref="F689" r:id="rId77" display="https://podminky.urs.cz/item/CS_URS_2024_01/776141122"/>
    <hyperlink ref="F692" r:id="rId78" display="https://podminky.urs.cz/item/CS_URS_2024_01/776201811"/>
    <hyperlink ref="F695" r:id="rId79" display="https://podminky.urs.cz/item/CS_URS_2024_01/776231111"/>
    <hyperlink ref="F705" r:id="rId80" display="https://podminky.urs.cz/item/CS_URS_2024_01/776410811"/>
    <hyperlink ref="F711" r:id="rId81" display="https://podminky.urs.cz/item/CS_URS_2024_01/776411212"/>
    <hyperlink ref="F719" r:id="rId82" display="https://podminky.urs.cz/item/CS_URS_2024_01/776521112"/>
    <hyperlink ref="F722" r:id="rId83" display="https://podminky.urs.cz/item/CS_URS_2024_01/776991111"/>
    <hyperlink ref="F732" r:id="rId84" display="https://podminky.urs.cz/item/CS_URS_2024_01/776991821"/>
    <hyperlink ref="F735" r:id="rId85" display="https://podminky.urs.cz/item/CS_URS_2024_01/998776201"/>
    <hyperlink ref="F739" r:id="rId86" display="https://podminky.urs.cz/item/CS_URS_2024_01/781121011"/>
    <hyperlink ref="F742" r:id="rId87" display="https://podminky.urs.cz/item/CS_URS_2024_01/781151031"/>
    <hyperlink ref="F745" r:id="rId88" display="https://podminky.urs.cz/item/CS_URS_2024_01/781473810"/>
    <hyperlink ref="F752" r:id="rId89" display="https://podminky.urs.cz/item/CS_URS_2024_01/781472213"/>
    <hyperlink ref="F760" r:id="rId90" display="https://podminky.urs.cz/item/CS_URS_2024_01/781491012"/>
    <hyperlink ref="F771" r:id="rId91" display="https://podminky.urs.cz/item/CS_URS_2024_01/781492211"/>
    <hyperlink ref="F776" r:id="rId92" display="https://podminky.urs.cz/item/CS_URS_2024_01/781492251"/>
    <hyperlink ref="F791" r:id="rId93" display="https://podminky.urs.cz/item/CS_URS_2024_01/998781201"/>
    <hyperlink ref="F795" r:id="rId94" display="https://podminky.urs.cz/item/CS_URS_2024_01/783306801"/>
    <hyperlink ref="F800" r:id="rId95" display="https://podminky.urs.cz/item/CS_URS_2024_01/783314101"/>
    <hyperlink ref="F805" r:id="rId96" display="https://podminky.urs.cz/item/CS_URS_2024_01/783337101"/>
    <hyperlink ref="F808" r:id="rId97" display="https://podminky.urs.cz/item/CS_URS_2024_01/783406801"/>
    <hyperlink ref="F813" r:id="rId98" display="https://podminky.urs.cz/item/CS_URS_2024_01/783414101"/>
    <hyperlink ref="F818" r:id="rId99" display="https://podminky.urs.cz/item/CS_URS_2024_01/783437101"/>
    <hyperlink ref="F822" r:id="rId100" display="https://podminky.urs.cz/item/CS_URS_2024_01/784121001"/>
    <hyperlink ref="F831" r:id="rId101" display="https://podminky.urs.cz/item/CS_URS_2024_01/784181111"/>
    <hyperlink ref="F834" r:id="rId102" display="https://podminky.urs.cz/item/CS_URS_2024_01/784121011"/>
    <hyperlink ref="F837" r:id="rId103" display="https://podminky.urs.cz/item/CS_URS_2024_01/784211101"/>
    <hyperlink ref="F840" r:id="rId104" display="https://podminky.urs.cz/item/CS_URS_2024_01/784661601"/>
    <hyperlink ref="F847" r:id="rId105" display="https://podminky.urs.cz/item/CS_URS_2024_01/210812011"/>
    <hyperlink ref="F856" r:id="rId106" display="https://podminky.urs.cz/item/CS_URS_2024_01/210813011"/>
    <hyperlink ref="F868" r:id="rId107" display="https://podminky.urs.cz/item/CS_URS_2024_01/013274000"/>
    <hyperlink ref="F872" r:id="rId108" display="https://podminky.urs.cz/item/CS_URS_2024_01/023002000"/>
    <hyperlink ref="F876" r:id="rId109" display="https://podminky.urs.cz/item/CS_URS_2024_01/030001000"/>
    <hyperlink ref="F879" r:id="rId110" display="https://podminky.urs.cz/item/CS_URS_2024_01/03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1206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1207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1208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1209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1210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1211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1212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1213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1214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1215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1216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1217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1218</v>
      </c>
      <c r="F19" s="293" t="s">
        <v>1219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1220</v>
      </c>
      <c r="F20" s="293" t="s">
        <v>1221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1222</v>
      </c>
      <c r="F21" s="293" t="s">
        <v>1223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1224</v>
      </c>
      <c r="F22" s="293" t="s">
        <v>1225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1226</v>
      </c>
      <c r="F23" s="293" t="s">
        <v>1227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1228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1229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1230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1231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1232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1233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1234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1235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1236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114</v>
      </c>
      <c r="F36" s="293"/>
      <c r="G36" s="293" t="s">
        <v>1237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1238</v>
      </c>
      <c r="F37" s="293"/>
      <c r="G37" s="293" t="s">
        <v>1239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1240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1241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115</v>
      </c>
      <c r="F40" s="293"/>
      <c r="G40" s="293" t="s">
        <v>1242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116</v>
      </c>
      <c r="F41" s="293"/>
      <c r="G41" s="293" t="s">
        <v>1243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1244</v>
      </c>
      <c r="F42" s="293"/>
      <c r="G42" s="293" t="s">
        <v>1245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1246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1247</v>
      </c>
      <c r="F44" s="293"/>
      <c r="G44" s="293" t="s">
        <v>1248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118</v>
      </c>
      <c r="F45" s="293"/>
      <c r="G45" s="293" t="s">
        <v>1249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1250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1251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1252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1253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1254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1255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1256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1257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1258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1259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1260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1261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1262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1263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1264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1265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1266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1267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1268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1269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1270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1271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1272</v>
      </c>
      <c r="D76" s="311"/>
      <c r="E76" s="311"/>
      <c r="F76" s="311" t="s">
        <v>1273</v>
      </c>
      <c r="G76" s="312"/>
      <c r="H76" s="311" t="s">
        <v>53</v>
      </c>
      <c r="I76" s="311" t="s">
        <v>56</v>
      </c>
      <c r="J76" s="311" t="s">
        <v>1274</v>
      </c>
      <c r="K76" s="310"/>
    </row>
    <row r="77" s="1" customFormat="1" ht="17.25" customHeight="1">
      <c r="B77" s="308"/>
      <c r="C77" s="313" t="s">
        <v>1275</v>
      </c>
      <c r="D77" s="313"/>
      <c r="E77" s="313"/>
      <c r="F77" s="314" t="s">
        <v>1276</v>
      </c>
      <c r="G77" s="315"/>
      <c r="H77" s="313"/>
      <c r="I77" s="313"/>
      <c r="J77" s="313" t="s">
        <v>1277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1278</v>
      </c>
      <c r="G79" s="320"/>
      <c r="H79" s="296" t="s">
        <v>1279</v>
      </c>
      <c r="I79" s="296" t="s">
        <v>1280</v>
      </c>
      <c r="J79" s="296">
        <v>20</v>
      </c>
      <c r="K79" s="310"/>
    </row>
    <row r="80" s="1" customFormat="1" ht="15" customHeight="1">
      <c r="B80" s="308"/>
      <c r="C80" s="296" t="s">
        <v>1281</v>
      </c>
      <c r="D80" s="296"/>
      <c r="E80" s="296"/>
      <c r="F80" s="319" t="s">
        <v>1278</v>
      </c>
      <c r="G80" s="320"/>
      <c r="H80" s="296" t="s">
        <v>1282</v>
      </c>
      <c r="I80" s="296" t="s">
        <v>1280</v>
      </c>
      <c r="J80" s="296">
        <v>120</v>
      </c>
      <c r="K80" s="310"/>
    </row>
    <row r="81" s="1" customFormat="1" ht="15" customHeight="1">
      <c r="B81" s="321"/>
      <c r="C81" s="296" t="s">
        <v>1283</v>
      </c>
      <c r="D81" s="296"/>
      <c r="E81" s="296"/>
      <c r="F81" s="319" t="s">
        <v>1284</v>
      </c>
      <c r="G81" s="320"/>
      <c r="H81" s="296" t="s">
        <v>1285</v>
      </c>
      <c r="I81" s="296" t="s">
        <v>1280</v>
      </c>
      <c r="J81" s="296">
        <v>50</v>
      </c>
      <c r="K81" s="310"/>
    </row>
    <row r="82" s="1" customFormat="1" ht="15" customHeight="1">
      <c r="B82" s="321"/>
      <c r="C82" s="296" t="s">
        <v>1286</v>
      </c>
      <c r="D82" s="296"/>
      <c r="E82" s="296"/>
      <c r="F82" s="319" t="s">
        <v>1278</v>
      </c>
      <c r="G82" s="320"/>
      <c r="H82" s="296" t="s">
        <v>1287</v>
      </c>
      <c r="I82" s="296" t="s">
        <v>1288</v>
      </c>
      <c r="J82" s="296"/>
      <c r="K82" s="310"/>
    </row>
    <row r="83" s="1" customFormat="1" ht="15" customHeight="1">
      <c r="B83" s="321"/>
      <c r="C83" s="322" t="s">
        <v>1289</v>
      </c>
      <c r="D83" s="322"/>
      <c r="E83" s="322"/>
      <c r="F83" s="323" t="s">
        <v>1284</v>
      </c>
      <c r="G83" s="322"/>
      <c r="H83" s="322" t="s">
        <v>1290</v>
      </c>
      <c r="I83" s="322" t="s">
        <v>1280</v>
      </c>
      <c r="J83" s="322">
        <v>15</v>
      </c>
      <c r="K83" s="310"/>
    </row>
    <row r="84" s="1" customFormat="1" ht="15" customHeight="1">
      <c r="B84" s="321"/>
      <c r="C84" s="322" t="s">
        <v>1291</v>
      </c>
      <c r="D84" s="322"/>
      <c r="E84" s="322"/>
      <c r="F84" s="323" t="s">
        <v>1284</v>
      </c>
      <c r="G84" s="322"/>
      <c r="H84" s="322" t="s">
        <v>1292</v>
      </c>
      <c r="I84" s="322" t="s">
        <v>1280</v>
      </c>
      <c r="J84" s="322">
        <v>15</v>
      </c>
      <c r="K84" s="310"/>
    </row>
    <row r="85" s="1" customFormat="1" ht="15" customHeight="1">
      <c r="B85" s="321"/>
      <c r="C85" s="322" t="s">
        <v>1293</v>
      </c>
      <c r="D85" s="322"/>
      <c r="E85" s="322"/>
      <c r="F85" s="323" t="s">
        <v>1284</v>
      </c>
      <c r="G85" s="322"/>
      <c r="H85" s="322" t="s">
        <v>1294</v>
      </c>
      <c r="I85" s="322" t="s">
        <v>1280</v>
      </c>
      <c r="J85" s="322">
        <v>20</v>
      </c>
      <c r="K85" s="310"/>
    </row>
    <row r="86" s="1" customFormat="1" ht="15" customHeight="1">
      <c r="B86" s="321"/>
      <c r="C86" s="322" t="s">
        <v>1295</v>
      </c>
      <c r="D86" s="322"/>
      <c r="E86" s="322"/>
      <c r="F86" s="323" t="s">
        <v>1284</v>
      </c>
      <c r="G86" s="322"/>
      <c r="H86" s="322" t="s">
        <v>1296</v>
      </c>
      <c r="I86" s="322" t="s">
        <v>1280</v>
      </c>
      <c r="J86" s="322">
        <v>20</v>
      </c>
      <c r="K86" s="310"/>
    </row>
    <row r="87" s="1" customFormat="1" ht="15" customHeight="1">
      <c r="B87" s="321"/>
      <c r="C87" s="296" t="s">
        <v>1297</v>
      </c>
      <c r="D87" s="296"/>
      <c r="E87" s="296"/>
      <c r="F87" s="319" t="s">
        <v>1284</v>
      </c>
      <c r="G87" s="320"/>
      <c r="H87" s="296" t="s">
        <v>1298</v>
      </c>
      <c r="I87" s="296" t="s">
        <v>1280</v>
      </c>
      <c r="J87" s="296">
        <v>50</v>
      </c>
      <c r="K87" s="310"/>
    </row>
    <row r="88" s="1" customFormat="1" ht="15" customHeight="1">
      <c r="B88" s="321"/>
      <c r="C88" s="296" t="s">
        <v>1299</v>
      </c>
      <c r="D88" s="296"/>
      <c r="E88" s="296"/>
      <c r="F88" s="319" t="s">
        <v>1284</v>
      </c>
      <c r="G88" s="320"/>
      <c r="H88" s="296" t="s">
        <v>1300</v>
      </c>
      <c r="I88" s="296" t="s">
        <v>1280</v>
      </c>
      <c r="J88" s="296">
        <v>20</v>
      </c>
      <c r="K88" s="310"/>
    </row>
    <row r="89" s="1" customFormat="1" ht="15" customHeight="1">
      <c r="B89" s="321"/>
      <c r="C89" s="296" t="s">
        <v>1301</v>
      </c>
      <c r="D89" s="296"/>
      <c r="E89" s="296"/>
      <c r="F89" s="319" t="s">
        <v>1284</v>
      </c>
      <c r="G89" s="320"/>
      <c r="H89" s="296" t="s">
        <v>1302</v>
      </c>
      <c r="I89" s="296" t="s">
        <v>1280</v>
      </c>
      <c r="J89" s="296">
        <v>20</v>
      </c>
      <c r="K89" s="310"/>
    </row>
    <row r="90" s="1" customFormat="1" ht="15" customHeight="1">
      <c r="B90" s="321"/>
      <c r="C90" s="296" t="s">
        <v>1303</v>
      </c>
      <c r="D90" s="296"/>
      <c r="E90" s="296"/>
      <c r="F90" s="319" t="s">
        <v>1284</v>
      </c>
      <c r="G90" s="320"/>
      <c r="H90" s="296" t="s">
        <v>1304</v>
      </c>
      <c r="I90" s="296" t="s">
        <v>1280</v>
      </c>
      <c r="J90" s="296">
        <v>50</v>
      </c>
      <c r="K90" s="310"/>
    </row>
    <row r="91" s="1" customFormat="1" ht="15" customHeight="1">
      <c r="B91" s="321"/>
      <c r="C91" s="296" t="s">
        <v>1305</v>
      </c>
      <c r="D91" s="296"/>
      <c r="E91" s="296"/>
      <c r="F91" s="319" t="s">
        <v>1284</v>
      </c>
      <c r="G91" s="320"/>
      <c r="H91" s="296" t="s">
        <v>1305</v>
      </c>
      <c r="I91" s="296" t="s">
        <v>1280</v>
      </c>
      <c r="J91" s="296">
        <v>50</v>
      </c>
      <c r="K91" s="310"/>
    </row>
    <row r="92" s="1" customFormat="1" ht="15" customHeight="1">
      <c r="B92" s="321"/>
      <c r="C92" s="296" t="s">
        <v>1306</v>
      </c>
      <c r="D92" s="296"/>
      <c r="E92" s="296"/>
      <c r="F92" s="319" t="s">
        <v>1284</v>
      </c>
      <c r="G92" s="320"/>
      <c r="H92" s="296" t="s">
        <v>1307</v>
      </c>
      <c r="I92" s="296" t="s">
        <v>1280</v>
      </c>
      <c r="J92" s="296">
        <v>255</v>
      </c>
      <c r="K92" s="310"/>
    </row>
    <row r="93" s="1" customFormat="1" ht="15" customHeight="1">
      <c r="B93" s="321"/>
      <c r="C93" s="296" t="s">
        <v>1308</v>
      </c>
      <c r="D93" s="296"/>
      <c r="E93" s="296"/>
      <c r="F93" s="319" t="s">
        <v>1278</v>
      </c>
      <c r="G93" s="320"/>
      <c r="H93" s="296" t="s">
        <v>1309</v>
      </c>
      <c r="I93" s="296" t="s">
        <v>1310</v>
      </c>
      <c r="J93" s="296"/>
      <c r="K93" s="310"/>
    </row>
    <row r="94" s="1" customFormat="1" ht="15" customHeight="1">
      <c r="B94" s="321"/>
      <c r="C94" s="296" t="s">
        <v>1311</v>
      </c>
      <c r="D94" s="296"/>
      <c r="E94" s="296"/>
      <c r="F94" s="319" t="s">
        <v>1278</v>
      </c>
      <c r="G94" s="320"/>
      <c r="H94" s="296" t="s">
        <v>1312</v>
      </c>
      <c r="I94" s="296" t="s">
        <v>1313</v>
      </c>
      <c r="J94" s="296"/>
      <c r="K94" s="310"/>
    </row>
    <row r="95" s="1" customFormat="1" ht="15" customHeight="1">
      <c r="B95" s="321"/>
      <c r="C95" s="296" t="s">
        <v>1314</v>
      </c>
      <c r="D95" s="296"/>
      <c r="E95" s="296"/>
      <c r="F95" s="319" t="s">
        <v>1278</v>
      </c>
      <c r="G95" s="320"/>
      <c r="H95" s="296" t="s">
        <v>1314</v>
      </c>
      <c r="I95" s="296" t="s">
        <v>1313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1278</v>
      </c>
      <c r="G96" s="320"/>
      <c r="H96" s="296" t="s">
        <v>1315</v>
      </c>
      <c r="I96" s="296" t="s">
        <v>1313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1278</v>
      </c>
      <c r="G97" s="320"/>
      <c r="H97" s="296" t="s">
        <v>1316</v>
      </c>
      <c r="I97" s="296" t="s">
        <v>1313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1317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1272</v>
      </c>
      <c r="D103" s="311"/>
      <c r="E103" s="311"/>
      <c r="F103" s="311" t="s">
        <v>1273</v>
      </c>
      <c r="G103" s="312"/>
      <c r="H103" s="311" t="s">
        <v>53</v>
      </c>
      <c r="I103" s="311" t="s">
        <v>56</v>
      </c>
      <c r="J103" s="311" t="s">
        <v>1274</v>
      </c>
      <c r="K103" s="310"/>
    </row>
    <row r="104" s="1" customFormat="1" ht="17.25" customHeight="1">
      <c r="B104" s="308"/>
      <c r="C104" s="313" t="s">
        <v>1275</v>
      </c>
      <c r="D104" s="313"/>
      <c r="E104" s="313"/>
      <c r="F104" s="314" t="s">
        <v>1276</v>
      </c>
      <c r="G104" s="315"/>
      <c r="H104" s="313"/>
      <c r="I104" s="313"/>
      <c r="J104" s="313" t="s">
        <v>1277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1278</v>
      </c>
      <c r="G106" s="296"/>
      <c r="H106" s="296" t="s">
        <v>1318</v>
      </c>
      <c r="I106" s="296" t="s">
        <v>1280</v>
      </c>
      <c r="J106" s="296">
        <v>20</v>
      </c>
      <c r="K106" s="310"/>
    </row>
    <row r="107" s="1" customFormat="1" ht="15" customHeight="1">
      <c r="B107" s="308"/>
      <c r="C107" s="296" t="s">
        <v>1281</v>
      </c>
      <c r="D107" s="296"/>
      <c r="E107" s="296"/>
      <c r="F107" s="319" t="s">
        <v>1278</v>
      </c>
      <c r="G107" s="296"/>
      <c r="H107" s="296" t="s">
        <v>1318</v>
      </c>
      <c r="I107" s="296" t="s">
        <v>1280</v>
      </c>
      <c r="J107" s="296">
        <v>120</v>
      </c>
      <c r="K107" s="310"/>
    </row>
    <row r="108" s="1" customFormat="1" ht="15" customHeight="1">
      <c r="B108" s="321"/>
      <c r="C108" s="296" t="s">
        <v>1283</v>
      </c>
      <c r="D108" s="296"/>
      <c r="E108" s="296"/>
      <c r="F108" s="319" t="s">
        <v>1284</v>
      </c>
      <c r="G108" s="296"/>
      <c r="H108" s="296" t="s">
        <v>1318</v>
      </c>
      <c r="I108" s="296" t="s">
        <v>1280</v>
      </c>
      <c r="J108" s="296">
        <v>50</v>
      </c>
      <c r="K108" s="310"/>
    </row>
    <row r="109" s="1" customFormat="1" ht="15" customHeight="1">
      <c r="B109" s="321"/>
      <c r="C109" s="296" t="s">
        <v>1286</v>
      </c>
      <c r="D109" s="296"/>
      <c r="E109" s="296"/>
      <c r="F109" s="319" t="s">
        <v>1278</v>
      </c>
      <c r="G109" s="296"/>
      <c r="H109" s="296" t="s">
        <v>1318</v>
      </c>
      <c r="I109" s="296" t="s">
        <v>1288</v>
      </c>
      <c r="J109" s="296"/>
      <c r="K109" s="310"/>
    </row>
    <row r="110" s="1" customFormat="1" ht="15" customHeight="1">
      <c r="B110" s="321"/>
      <c r="C110" s="296" t="s">
        <v>1297</v>
      </c>
      <c r="D110" s="296"/>
      <c r="E110" s="296"/>
      <c r="F110" s="319" t="s">
        <v>1284</v>
      </c>
      <c r="G110" s="296"/>
      <c r="H110" s="296" t="s">
        <v>1318</v>
      </c>
      <c r="I110" s="296" t="s">
        <v>1280</v>
      </c>
      <c r="J110" s="296">
        <v>50</v>
      </c>
      <c r="K110" s="310"/>
    </row>
    <row r="111" s="1" customFormat="1" ht="15" customHeight="1">
      <c r="B111" s="321"/>
      <c r="C111" s="296" t="s">
        <v>1305</v>
      </c>
      <c r="D111" s="296"/>
      <c r="E111" s="296"/>
      <c r="F111" s="319" t="s">
        <v>1284</v>
      </c>
      <c r="G111" s="296"/>
      <c r="H111" s="296" t="s">
        <v>1318</v>
      </c>
      <c r="I111" s="296" t="s">
        <v>1280</v>
      </c>
      <c r="J111" s="296">
        <v>50</v>
      </c>
      <c r="K111" s="310"/>
    </row>
    <row r="112" s="1" customFormat="1" ht="15" customHeight="1">
      <c r="B112" s="321"/>
      <c r="C112" s="296" t="s">
        <v>1303</v>
      </c>
      <c r="D112" s="296"/>
      <c r="E112" s="296"/>
      <c r="F112" s="319" t="s">
        <v>1284</v>
      </c>
      <c r="G112" s="296"/>
      <c r="H112" s="296" t="s">
        <v>1318</v>
      </c>
      <c r="I112" s="296" t="s">
        <v>1280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1278</v>
      </c>
      <c r="G113" s="296"/>
      <c r="H113" s="296" t="s">
        <v>1319</v>
      </c>
      <c r="I113" s="296" t="s">
        <v>1280</v>
      </c>
      <c r="J113" s="296">
        <v>20</v>
      </c>
      <c r="K113" s="310"/>
    </row>
    <row r="114" s="1" customFormat="1" ht="15" customHeight="1">
      <c r="B114" s="321"/>
      <c r="C114" s="296" t="s">
        <v>1320</v>
      </c>
      <c r="D114" s="296"/>
      <c r="E114" s="296"/>
      <c r="F114" s="319" t="s">
        <v>1278</v>
      </c>
      <c r="G114" s="296"/>
      <c r="H114" s="296" t="s">
        <v>1321</v>
      </c>
      <c r="I114" s="296" t="s">
        <v>1280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1278</v>
      </c>
      <c r="G115" s="296"/>
      <c r="H115" s="296" t="s">
        <v>1322</v>
      </c>
      <c r="I115" s="296" t="s">
        <v>1313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1278</v>
      </c>
      <c r="G116" s="296"/>
      <c r="H116" s="296" t="s">
        <v>1323</v>
      </c>
      <c r="I116" s="296" t="s">
        <v>1313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1278</v>
      </c>
      <c r="G117" s="296"/>
      <c r="H117" s="296" t="s">
        <v>1324</v>
      </c>
      <c r="I117" s="296" t="s">
        <v>1325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1326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1272</v>
      </c>
      <c r="D123" s="311"/>
      <c r="E123" s="311"/>
      <c r="F123" s="311" t="s">
        <v>1273</v>
      </c>
      <c r="G123" s="312"/>
      <c r="H123" s="311" t="s">
        <v>53</v>
      </c>
      <c r="I123" s="311" t="s">
        <v>56</v>
      </c>
      <c r="J123" s="311" t="s">
        <v>1274</v>
      </c>
      <c r="K123" s="340"/>
    </row>
    <row r="124" s="1" customFormat="1" ht="17.25" customHeight="1">
      <c r="B124" s="339"/>
      <c r="C124" s="313" t="s">
        <v>1275</v>
      </c>
      <c r="D124" s="313"/>
      <c r="E124" s="313"/>
      <c r="F124" s="314" t="s">
        <v>1276</v>
      </c>
      <c r="G124" s="315"/>
      <c r="H124" s="313"/>
      <c r="I124" s="313"/>
      <c r="J124" s="313" t="s">
        <v>1277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1281</v>
      </c>
      <c r="D126" s="318"/>
      <c r="E126" s="318"/>
      <c r="F126" s="319" t="s">
        <v>1278</v>
      </c>
      <c r="G126" s="296"/>
      <c r="H126" s="296" t="s">
        <v>1318</v>
      </c>
      <c r="I126" s="296" t="s">
        <v>1280</v>
      </c>
      <c r="J126" s="296">
        <v>120</v>
      </c>
      <c r="K126" s="344"/>
    </row>
    <row r="127" s="1" customFormat="1" ht="15" customHeight="1">
      <c r="B127" s="341"/>
      <c r="C127" s="296" t="s">
        <v>1327</v>
      </c>
      <c r="D127" s="296"/>
      <c r="E127" s="296"/>
      <c r="F127" s="319" t="s">
        <v>1278</v>
      </c>
      <c r="G127" s="296"/>
      <c r="H127" s="296" t="s">
        <v>1328</v>
      </c>
      <c r="I127" s="296" t="s">
        <v>1280</v>
      </c>
      <c r="J127" s="296" t="s">
        <v>1329</v>
      </c>
      <c r="K127" s="344"/>
    </row>
    <row r="128" s="1" customFormat="1" ht="15" customHeight="1">
      <c r="B128" s="341"/>
      <c r="C128" s="296" t="s">
        <v>1226</v>
      </c>
      <c r="D128" s="296"/>
      <c r="E128" s="296"/>
      <c r="F128" s="319" t="s">
        <v>1278</v>
      </c>
      <c r="G128" s="296"/>
      <c r="H128" s="296" t="s">
        <v>1330</v>
      </c>
      <c r="I128" s="296" t="s">
        <v>1280</v>
      </c>
      <c r="J128" s="296" t="s">
        <v>1329</v>
      </c>
      <c r="K128" s="344"/>
    </row>
    <row r="129" s="1" customFormat="1" ht="15" customHeight="1">
      <c r="B129" s="341"/>
      <c r="C129" s="296" t="s">
        <v>1289</v>
      </c>
      <c r="D129" s="296"/>
      <c r="E129" s="296"/>
      <c r="F129" s="319" t="s">
        <v>1284</v>
      </c>
      <c r="G129" s="296"/>
      <c r="H129" s="296" t="s">
        <v>1290</v>
      </c>
      <c r="I129" s="296" t="s">
        <v>1280</v>
      </c>
      <c r="J129" s="296">
        <v>15</v>
      </c>
      <c r="K129" s="344"/>
    </row>
    <row r="130" s="1" customFormat="1" ht="15" customHeight="1">
      <c r="B130" s="341"/>
      <c r="C130" s="322" t="s">
        <v>1291</v>
      </c>
      <c r="D130" s="322"/>
      <c r="E130" s="322"/>
      <c r="F130" s="323" t="s">
        <v>1284</v>
      </c>
      <c r="G130" s="322"/>
      <c r="H130" s="322" t="s">
        <v>1292</v>
      </c>
      <c r="I130" s="322" t="s">
        <v>1280</v>
      </c>
      <c r="J130" s="322">
        <v>15</v>
      </c>
      <c r="K130" s="344"/>
    </row>
    <row r="131" s="1" customFormat="1" ht="15" customHeight="1">
      <c r="B131" s="341"/>
      <c r="C131" s="322" t="s">
        <v>1293</v>
      </c>
      <c r="D131" s="322"/>
      <c r="E131" s="322"/>
      <c r="F131" s="323" t="s">
        <v>1284</v>
      </c>
      <c r="G131" s="322"/>
      <c r="H131" s="322" t="s">
        <v>1294</v>
      </c>
      <c r="I131" s="322" t="s">
        <v>1280</v>
      </c>
      <c r="J131" s="322">
        <v>20</v>
      </c>
      <c r="K131" s="344"/>
    </row>
    <row r="132" s="1" customFormat="1" ht="15" customHeight="1">
      <c r="B132" s="341"/>
      <c r="C132" s="322" t="s">
        <v>1295</v>
      </c>
      <c r="D132" s="322"/>
      <c r="E132" s="322"/>
      <c r="F132" s="323" t="s">
        <v>1284</v>
      </c>
      <c r="G132" s="322"/>
      <c r="H132" s="322" t="s">
        <v>1296</v>
      </c>
      <c r="I132" s="322" t="s">
        <v>1280</v>
      </c>
      <c r="J132" s="322">
        <v>20</v>
      </c>
      <c r="K132" s="344"/>
    </row>
    <row r="133" s="1" customFormat="1" ht="15" customHeight="1">
      <c r="B133" s="341"/>
      <c r="C133" s="296" t="s">
        <v>1283</v>
      </c>
      <c r="D133" s="296"/>
      <c r="E133" s="296"/>
      <c r="F133" s="319" t="s">
        <v>1284</v>
      </c>
      <c r="G133" s="296"/>
      <c r="H133" s="296" t="s">
        <v>1318</v>
      </c>
      <c r="I133" s="296" t="s">
        <v>1280</v>
      </c>
      <c r="J133" s="296">
        <v>50</v>
      </c>
      <c r="K133" s="344"/>
    </row>
    <row r="134" s="1" customFormat="1" ht="15" customHeight="1">
      <c r="B134" s="341"/>
      <c r="C134" s="296" t="s">
        <v>1297</v>
      </c>
      <c r="D134" s="296"/>
      <c r="E134" s="296"/>
      <c r="F134" s="319" t="s">
        <v>1284</v>
      </c>
      <c r="G134" s="296"/>
      <c r="H134" s="296" t="s">
        <v>1318</v>
      </c>
      <c r="I134" s="296" t="s">
        <v>1280</v>
      </c>
      <c r="J134" s="296">
        <v>50</v>
      </c>
      <c r="K134" s="344"/>
    </row>
    <row r="135" s="1" customFormat="1" ht="15" customHeight="1">
      <c r="B135" s="341"/>
      <c r="C135" s="296" t="s">
        <v>1303</v>
      </c>
      <c r="D135" s="296"/>
      <c r="E135" s="296"/>
      <c r="F135" s="319" t="s">
        <v>1284</v>
      </c>
      <c r="G135" s="296"/>
      <c r="H135" s="296" t="s">
        <v>1318</v>
      </c>
      <c r="I135" s="296" t="s">
        <v>1280</v>
      </c>
      <c r="J135" s="296">
        <v>50</v>
      </c>
      <c r="K135" s="344"/>
    </row>
    <row r="136" s="1" customFormat="1" ht="15" customHeight="1">
      <c r="B136" s="341"/>
      <c r="C136" s="296" t="s">
        <v>1305</v>
      </c>
      <c r="D136" s="296"/>
      <c r="E136" s="296"/>
      <c r="F136" s="319" t="s">
        <v>1284</v>
      </c>
      <c r="G136" s="296"/>
      <c r="H136" s="296" t="s">
        <v>1318</v>
      </c>
      <c r="I136" s="296" t="s">
        <v>1280</v>
      </c>
      <c r="J136" s="296">
        <v>50</v>
      </c>
      <c r="K136" s="344"/>
    </row>
    <row r="137" s="1" customFormat="1" ht="15" customHeight="1">
      <c r="B137" s="341"/>
      <c r="C137" s="296" t="s">
        <v>1306</v>
      </c>
      <c r="D137" s="296"/>
      <c r="E137" s="296"/>
      <c r="F137" s="319" t="s">
        <v>1284</v>
      </c>
      <c r="G137" s="296"/>
      <c r="H137" s="296" t="s">
        <v>1331</v>
      </c>
      <c r="I137" s="296" t="s">
        <v>1280</v>
      </c>
      <c r="J137" s="296">
        <v>255</v>
      </c>
      <c r="K137" s="344"/>
    </row>
    <row r="138" s="1" customFormat="1" ht="15" customHeight="1">
      <c r="B138" s="341"/>
      <c r="C138" s="296" t="s">
        <v>1308</v>
      </c>
      <c r="D138" s="296"/>
      <c r="E138" s="296"/>
      <c r="F138" s="319" t="s">
        <v>1278</v>
      </c>
      <c r="G138" s="296"/>
      <c r="H138" s="296" t="s">
        <v>1332</v>
      </c>
      <c r="I138" s="296" t="s">
        <v>1310</v>
      </c>
      <c r="J138" s="296"/>
      <c r="K138" s="344"/>
    </row>
    <row r="139" s="1" customFormat="1" ht="15" customHeight="1">
      <c r="B139" s="341"/>
      <c r="C139" s="296" t="s">
        <v>1311</v>
      </c>
      <c r="D139" s="296"/>
      <c r="E139" s="296"/>
      <c r="F139" s="319" t="s">
        <v>1278</v>
      </c>
      <c r="G139" s="296"/>
      <c r="H139" s="296" t="s">
        <v>1333</v>
      </c>
      <c r="I139" s="296" t="s">
        <v>1313</v>
      </c>
      <c r="J139" s="296"/>
      <c r="K139" s="344"/>
    </row>
    <row r="140" s="1" customFormat="1" ht="15" customHeight="1">
      <c r="B140" s="341"/>
      <c r="C140" s="296" t="s">
        <v>1314</v>
      </c>
      <c r="D140" s="296"/>
      <c r="E140" s="296"/>
      <c r="F140" s="319" t="s">
        <v>1278</v>
      </c>
      <c r="G140" s="296"/>
      <c r="H140" s="296" t="s">
        <v>1314</v>
      </c>
      <c r="I140" s="296" t="s">
        <v>1313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1278</v>
      </c>
      <c r="G141" s="296"/>
      <c r="H141" s="296" t="s">
        <v>1334</v>
      </c>
      <c r="I141" s="296" t="s">
        <v>1313</v>
      </c>
      <c r="J141" s="296"/>
      <c r="K141" s="344"/>
    </row>
    <row r="142" s="1" customFormat="1" ht="15" customHeight="1">
      <c r="B142" s="341"/>
      <c r="C142" s="296" t="s">
        <v>1335</v>
      </c>
      <c r="D142" s="296"/>
      <c r="E142" s="296"/>
      <c r="F142" s="319" t="s">
        <v>1278</v>
      </c>
      <c r="G142" s="296"/>
      <c r="H142" s="296" t="s">
        <v>1336</v>
      </c>
      <c r="I142" s="296" t="s">
        <v>1313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1337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1272</v>
      </c>
      <c r="D148" s="311"/>
      <c r="E148" s="311"/>
      <c r="F148" s="311" t="s">
        <v>1273</v>
      </c>
      <c r="G148" s="312"/>
      <c r="H148" s="311" t="s">
        <v>53</v>
      </c>
      <c r="I148" s="311" t="s">
        <v>56</v>
      </c>
      <c r="J148" s="311" t="s">
        <v>1274</v>
      </c>
      <c r="K148" s="310"/>
    </row>
    <row r="149" s="1" customFormat="1" ht="17.25" customHeight="1">
      <c r="B149" s="308"/>
      <c r="C149" s="313" t="s">
        <v>1275</v>
      </c>
      <c r="D149" s="313"/>
      <c r="E149" s="313"/>
      <c r="F149" s="314" t="s">
        <v>1276</v>
      </c>
      <c r="G149" s="315"/>
      <c r="H149" s="313"/>
      <c r="I149" s="313"/>
      <c r="J149" s="313" t="s">
        <v>1277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1281</v>
      </c>
      <c r="D151" s="296"/>
      <c r="E151" s="296"/>
      <c r="F151" s="349" t="s">
        <v>1278</v>
      </c>
      <c r="G151" s="296"/>
      <c r="H151" s="348" t="s">
        <v>1318</v>
      </c>
      <c r="I151" s="348" t="s">
        <v>1280</v>
      </c>
      <c r="J151" s="348">
        <v>120</v>
      </c>
      <c r="K151" s="344"/>
    </row>
    <row r="152" s="1" customFormat="1" ht="15" customHeight="1">
      <c r="B152" s="321"/>
      <c r="C152" s="348" t="s">
        <v>1327</v>
      </c>
      <c r="D152" s="296"/>
      <c r="E152" s="296"/>
      <c r="F152" s="349" t="s">
        <v>1278</v>
      </c>
      <c r="G152" s="296"/>
      <c r="H152" s="348" t="s">
        <v>1338</v>
      </c>
      <c r="I152" s="348" t="s">
        <v>1280</v>
      </c>
      <c r="J152" s="348" t="s">
        <v>1329</v>
      </c>
      <c r="K152" s="344"/>
    </row>
    <row r="153" s="1" customFormat="1" ht="15" customHeight="1">
      <c r="B153" s="321"/>
      <c r="C153" s="348" t="s">
        <v>1226</v>
      </c>
      <c r="D153" s="296"/>
      <c r="E153" s="296"/>
      <c r="F153" s="349" t="s">
        <v>1278</v>
      </c>
      <c r="G153" s="296"/>
      <c r="H153" s="348" t="s">
        <v>1339</v>
      </c>
      <c r="I153" s="348" t="s">
        <v>1280</v>
      </c>
      <c r="J153" s="348" t="s">
        <v>1329</v>
      </c>
      <c r="K153" s="344"/>
    </row>
    <row r="154" s="1" customFormat="1" ht="15" customHeight="1">
      <c r="B154" s="321"/>
      <c r="C154" s="348" t="s">
        <v>1283</v>
      </c>
      <c r="D154" s="296"/>
      <c r="E154" s="296"/>
      <c r="F154" s="349" t="s">
        <v>1284</v>
      </c>
      <c r="G154" s="296"/>
      <c r="H154" s="348" t="s">
        <v>1318</v>
      </c>
      <c r="I154" s="348" t="s">
        <v>1280</v>
      </c>
      <c r="J154" s="348">
        <v>50</v>
      </c>
      <c r="K154" s="344"/>
    </row>
    <row r="155" s="1" customFormat="1" ht="15" customHeight="1">
      <c r="B155" s="321"/>
      <c r="C155" s="348" t="s">
        <v>1286</v>
      </c>
      <c r="D155" s="296"/>
      <c r="E155" s="296"/>
      <c r="F155" s="349" t="s">
        <v>1278</v>
      </c>
      <c r="G155" s="296"/>
      <c r="H155" s="348" t="s">
        <v>1318</v>
      </c>
      <c r="I155" s="348" t="s">
        <v>1288</v>
      </c>
      <c r="J155" s="348"/>
      <c r="K155" s="344"/>
    </row>
    <row r="156" s="1" customFormat="1" ht="15" customHeight="1">
      <c r="B156" s="321"/>
      <c r="C156" s="348" t="s">
        <v>1297</v>
      </c>
      <c r="D156" s="296"/>
      <c r="E156" s="296"/>
      <c r="F156" s="349" t="s">
        <v>1284</v>
      </c>
      <c r="G156" s="296"/>
      <c r="H156" s="348" t="s">
        <v>1318</v>
      </c>
      <c r="I156" s="348" t="s">
        <v>1280</v>
      </c>
      <c r="J156" s="348">
        <v>50</v>
      </c>
      <c r="K156" s="344"/>
    </row>
    <row r="157" s="1" customFormat="1" ht="15" customHeight="1">
      <c r="B157" s="321"/>
      <c r="C157" s="348" t="s">
        <v>1305</v>
      </c>
      <c r="D157" s="296"/>
      <c r="E157" s="296"/>
      <c r="F157" s="349" t="s">
        <v>1284</v>
      </c>
      <c r="G157" s="296"/>
      <c r="H157" s="348" t="s">
        <v>1318</v>
      </c>
      <c r="I157" s="348" t="s">
        <v>1280</v>
      </c>
      <c r="J157" s="348">
        <v>50</v>
      </c>
      <c r="K157" s="344"/>
    </row>
    <row r="158" s="1" customFormat="1" ht="15" customHeight="1">
      <c r="B158" s="321"/>
      <c r="C158" s="348" t="s">
        <v>1303</v>
      </c>
      <c r="D158" s="296"/>
      <c r="E158" s="296"/>
      <c r="F158" s="349" t="s">
        <v>1284</v>
      </c>
      <c r="G158" s="296"/>
      <c r="H158" s="348" t="s">
        <v>1318</v>
      </c>
      <c r="I158" s="348" t="s">
        <v>1280</v>
      </c>
      <c r="J158" s="348">
        <v>50</v>
      </c>
      <c r="K158" s="344"/>
    </row>
    <row r="159" s="1" customFormat="1" ht="15" customHeight="1">
      <c r="B159" s="321"/>
      <c r="C159" s="348" t="s">
        <v>86</v>
      </c>
      <c r="D159" s="296"/>
      <c r="E159" s="296"/>
      <c r="F159" s="349" t="s">
        <v>1278</v>
      </c>
      <c r="G159" s="296"/>
      <c r="H159" s="348" t="s">
        <v>1340</v>
      </c>
      <c r="I159" s="348" t="s">
        <v>1280</v>
      </c>
      <c r="J159" s="348" t="s">
        <v>1341</v>
      </c>
      <c r="K159" s="344"/>
    </row>
    <row r="160" s="1" customFormat="1" ht="15" customHeight="1">
      <c r="B160" s="321"/>
      <c r="C160" s="348" t="s">
        <v>1342</v>
      </c>
      <c r="D160" s="296"/>
      <c r="E160" s="296"/>
      <c r="F160" s="349" t="s">
        <v>1278</v>
      </c>
      <c r="G160" s="296"/>
      <c r="H160" s="348" t="s">
        <v>1343</v>
      </c>
      <c r="I160" s="348" t="s">
        <v>1313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1344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1272</v>
      </c>
      <c r="D166" s="311"/>
      <c r="E166" s="311"/>
      <c r="F166" s="311" t="s">
        <v>1273</v>
      </c>
      <c r="G166" s="353"/>
      <c r="H166" s="354" t="s">
        <v>53</v>
      </c>
      <c r="I166" s="354" t="s">
        <v>56</v>
      </c>
      <c r="J166" s="311" t="s">
        <v>1274</v>
      </c>
      <c r="K166" s="288"/>
    </row>
    <row r="167" s="1" customFormat="1" ht="17.25" customHeight="1">
      <c r="B167" s="289"/>
      <c r="C167" s="313" t="s">
        <v>1275</v>
      </c>
      <c r="D167" s="313"/>
      <c r="E167" s="313"/>
      <c r="F167" s="314" t="s">
        <v>1276</v>
      </c>
      <c r="G167" s="355"/>
      <c r="H167" s="356"/>
      <c r="I167" s="356"/>
      <c r="J167" s="313" t="s">
        <v>1277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1281</v>
      </c>
      <c r="D169" s="296"/>
      <c r="E169" s="296"/>
      <c r="F169" s="319" t="s">
        <v>1278</v>
      </c>
      <c r="G169" s="296"/>
      <c r="H169" s="296" t="s">
        <v>1318</v>
      </c>
      <c r="I169" s="296" t="s">
        <v>1280</v>
      </c>
      <c r="J169" s="296">
        <v>120</v>
      </c>
      <c r="K169" s="344"/>
    </row>
    <row r="170" s="1" customFormat="1" ht="15" customHeight="1">
      <c r="B170" s="321"/>
      <c r="C170" s="296" t="s">
        <v>1327</v>
      </c>
      <c r="D170" s="296"/>
      <c r="E170" s="296"/>
      <c r="F170" s="319" t="s">
        <v>1278</v>
      </c>
      <c r="G170" s="296"/>
      <c r="H170" s="296" t="s">
        <v>1328</v>
      </c>
      <c r="I170" s="296" t="s">
        <v>1280</v>
      </c>
      <c r="J170" s="296" t="s">
        <v>1329</v>
      </c>
      <c r="K170" s="344"/>
    </row>
    <row r="171" s="1" customFormat="1" ht="15" customHeight="1">
      <c r="B171" s="321"/>
      <c r="C171" s="296" t="s">
        <v>1226</v>
      </c>
      <c r="D171" s="296"/>
      <c r="E171" s="296"/>
      <c r="F171" s="319" t="s">
        <v>1278</v>
      </c>
      <c r="G171" s="296"/>
      <c r="H171" s="296" t="s">
        <v>1345</v>
      </c>
      <c r="I171" s="296" t="s">
        <v>1280</v>
      </c>
      <c r="J171" s="296" t="s">
        <v>1329</v>
      </c>
      <c r="K171" s="344"/>
    </row>
    <row r="172" s="1" customFormat="1" ht="15" customHeight="1">
      <c r="B172" s="321"/>
      <c r="C172" s="296" t="s">
        <v>1283</v>
      </c>
      <c r="D172" s="296"/>
      <c r="E172" s="296"/>
      <c r="F172" s="319" t="s">
        <v>1284</v>
      </c>
      <c r="G172" s="296"/>
      <c r="H172" s="296" t="s">
        <v>1345</v>
      </c>
      <c r="I172" s="296" t="s">
        <v>1280</v>
      </c>
      <c r="J172" s="296">
        <v>50</v>
      </c>
      <c r="K172" s="344"/>
    </row>
    <row r="173" s="1" customFormat="1" ht="15" customHeight="1">
      <c r="B173" s="321"/>
      <c r="C173" s="296" t="s">
        <v>1286</v>
      </c>
      <c r="D173" s="296"/>
      <c r="E173" s="296"/>
      <c r="F173" s="319" t="s">
        <v>1278</v>
      </c>
      <c r="G173" s="296"/>
      <c r="H173" s="296" t="s">
        <v>1345</v>
      </c>
      <c r="I173" s="296" t="s">
        <v>1288</v>
      </c>
      <c r="J173" s="296"/>
      <c r="K173" s="344"/>
    </row>
    <row r="174" s="1" customFormat="1" ht="15" customHeight="1">
      <c r="B174" s="321"/>
      <c r="C174" s="296" t="s">
        <v>1297</v>
      </c>
      <c r="D174" s="296"/>
      <c r="E174" s="296"/>
      <c r="F174" s="319" t="s">
        <v>1284</v>
      </c>
      <c r="G174" s="296"/>
      <c r="H174" s="296" t="s">
        <v>1345</v>
      </c>
      <c r="I174" s="296" t="s">
        <v>1280</v>
      </c>
      <c r="J174" s="296">
        <v>50</v>
      </c>
      <c r="K174" s="344"/>
    </row>
    <row r="175" s="1" customFormat="1" ht="15" customHeight="1">
      <c r="B175" s="321"/>
      <c r="C175" s="296" t="s">
        <v>1305</v>
      </c>
      <c r="D175" s="296"/>
      <c r="E175" s="296"/>
      <c r="F175" s="319" t="s">
        <v>1284</v>
      </c>
      <c r="G175" s="296"/>
      <c r="H175" s="296" t="s">
        <v>1345</v>
      </c>
      <c r="I175" s="296" t="s">
        <v>1280</v>
      </c>
      <c r="J175" s="296">
        <v>50</v>
      </c>
      <c r="K175" s="344"/>
    </row>
    <row r="176" s="1" customFormat="1" ht="15" customHeight="1">
      <c r="B176" s="321"/>
      <c r="C176" s="296" t="s">
        <v>1303</v>
      </c>
      <c r="D176" s="296"/>
      <c r="E176" s="296"/>
      <c r="F176" s="319" t="s">
        <v>1284</v>
      </c>
      <c r="G176" s="296"/>
      <c r="H176" s="296" t="s">
        <v>1345</v>
      </c>
      <c r="I176" s="296" t="s">
        <v>1280</v>
      </c>
      <c r="J176" s="296">
        <v>50</v>
      </c>
      <c r="K176" s="344"/>
    </row>
    <row r="177" s="1" customFormat="1" ht="15" customHeight="1">
      <c r="B177" s="321"/>
      <c r="C177" s="296" t="s">
        <v>114</v>
      </c>
      <c r="D177" s="296"/>
      <c r="E177" s="296"/>
      <c r="F177" s="319" t="s">
        <v>1278</v>
      </c>
      <c r="G177" s="296"/>
      <c r="H177" s="296" t="s">
        <v>1346</v>
      </c>
      <c r="I177" s="296" t="s">
        <v>1347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1278</v>
      </c>
      <c r="G178" s="296"/>
      <c r="H178" s="296" t="s">
        <v>1348</v>
      </c>
      <c r="I178" s="296" t="s">
        <v>1349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1278</v>
      </c>
      <c r="G179" s="296"/>
      <c r="H179" s="296" t="s">
        <v>1350</v>
      </c>
      <c r="I179" s="296" t="s">
        <v>1280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1278</v>
      </c>
      <c r="G180" s="296"/>
      <c r="H180" s="296" t="s">
        <v>1351</v>
      </c>
      <c r="I180" s="296" t="s">
        <v>1280</v>
      </c>
      <c r="J180" s="296">
        <v>255</v>
      </c>
      <c r="K180" s="344"/>
    </row>
    <row r="181" s="1" customFormat="1" ht="15" customHeight="1">
      <c r="B181" s="321"/>
      <c r="C181" s="296" t="s">
        <v>115</v>
      </c>
      <c r="D181" s="296"/>
      <c r="E181" s="296"/>
      <c r="F181" s="319" t="s">
        <v>1278</v>
      </c>
      <c r="G181" s="296"/>
      <c r="H181" s="296" t="s">
        <v>1242</v>
      </c>
      <c r="I181" s="296" t="s">
        <v>1280</v>
      </c>
      <c r="J181" s="296">
        <v>10</v>
      </c>
      <c r="K181" s="344"/>
    </row>
    <row r="182" s="1" customFormat="1" ht="15" customHeight="1">
      <c r="B182" s="321"/>
      <c r="C182" s="296" t="s">
        <v>116</v>
      </c>
      <c r="D182" s="296"/>
      <c r="E182" s="296"/>
      <c r="F182" s="319" t="s">
        <v>1278</v>
      </c>
      <c r="G182" s="296"/>
      <c r="H182" s="296" t="s">
        <v>1352</v>
      </c>
      <c r="I182" s="296" t="s">
        <v>1313</v>
      </c>
      <c r="J182" s="296"/>
      <c r="K182" s="344"/>
    </row>
    <row r="183" s="1" customFormat="1" ht="15" customHeight="1">
      <c r="B183" s="321"/>
      <c r="C183" s="296" t="s">
        <v>1353</v>
      </c>
      <c r="D183" s="296"/>
      <c r="E183" s="296"/>
      <c r="F183" s="319" t="s">
        <v>1278</v>
      </c>
      <c r="G183" s="296"/>
      <c r="H183" s="296" t="s">
        <v>1354</v>
      </c>
      <c r="I183" s="296" t="s">
        <v>1313</v>
      </c>
      <c r="J183" s="296"/>
      <c r="K183" s="344"/>
    </row>
    <row r="184" s="1" customFormat="1" ht="15" customHeight="1">
      <c r="B184" s="321"/>
      <c r="C184" s="296" t="s">
        <v>1342</v>
      </c>
      <c r="D184" s="296"/>
      <c r="E184" s="296"/>
      <c r="F184" s="319" t="s">
        <v>1278</v>
      </c>
      <c r="G184" s="296"/>
      <c r="H184" s="296" t="s">
        <v>1355</v>
      </c>
      <c r="I184" s="296" t="s">
        <v>1313</v>
      </c>
      <c r="J184" s="296"/>
      <c r="K184" s="344"/>
    </row>
    <row r="185" s="1" customFormat="1" ht="15" customHeight="1">
      <c r="B185" s="321"/>
      <c r="C185" s="296" t="s">
        <v>118</v>
      </c>
      <c r="D185" s="296"/>
      <c r="E185" s="296"/>
      <c r="F185" s="319" t="s">
        <v>1284</v>
      </c>
      <c r="G185" s="296"/>
      <c r="H185" s="296" t="s">
        <v>1356</v>
      </c>
      <c r="I185" s="296" t="s">
        <v>1280</v>
      </c>
      <c r="J185" s="296">
        <v>50</v>
      </c>
      <c r="K185" s="344"/>
    </row>
    <row r="186" s="1" customFormat="1" ht="15" customHeight="1">
      <c r="B186" s="321"/>
      <c r="C186" s="296" t="s">
        <v>1357</v>
      </c>
      <c r="D186" s="296"/>
      <c r="E186" s="296"/>
      <c r="F186" s="319" t="s">
        <v>1284</v>
      </c>
      <c r="G186" s="296"/>
      <c r="H186" s="296" t="s">
        <v>1358</v>
      </c>
      <c r="I186" s="296" t="s">
        <v>1359</v>
      </c>
      <c r="J186" s="296"/>
      <c r="K186" s="344"/>
    </row>
    <row r="187" s="1" customFormat="1" ht="15" customHeight="1">
      <c r="B187" s="321"/>
      <c r="C187" s="296" t="s">
        <v>1360</v>
      </c>
      <c r="D187" s="296"/>
      <c r="E187" s="296"/>
      <c r="F187" s="319" t="s">
        <v>1284</v>
      </c>
      <c r="G187" s="296"/>
      <c r="H187" s="296" t="s">
        <v>1361</v>
      </c>
      <c r="I187" s="296" t="s">
        <v>1359</v>
      </c>
      <c r="J187" s="296"/>
      <c r="K187" s="344"/>
    </row>
    <row r="188" s="1" customFormat="1" ht="15" customHeight="1">
      <c r="B188" s="321"/>
      <c r="C188" s="296" t="s">
        <v>1362</v>
      </c>
      <c r="D188" s="296"/>
      <c r="E188" s="296"/>
      <c r="F188" s="319" t="s">
        <v>1284</v>
      </c>
      <c r="G188" s="296"/>
      <c r="H188" s="296" t="s">
        <v>1363</v>
      </c>
      <c r="I188" s="296" t="s">
        <v>1359</v>
      </c>
      <c r="J188" s="296"/>
      <c r="K188" s="344"/>
    </row>
    <row r="189" s="1" customFormat="1" ht="15" customHeight="1">
      <c r="B189" s="321"/>
      <c r="C189" s="357" t="s">
        <v>1364</v>
      </c>
      <c r="D189" s="296"/>
      <c r="E189" s="296"/>
      <c r="F189" s="319" t="s">
        <v>1284</v>
      </c>
      <c r="G189" s="296"/>
      <c r="H189" s="296" t="s">
        <v>1365</v>
      </c>
      <c r="I189" s="296" t="s">
        <v>1366</v>
      </c>
      <c r="J189" s="358" t="s">
        <v>1367</v>
      </c>
      <c r="K189" s="344"/>
    </row>
    <row r="190" s="18" customFormat="1" ht="15" customHeight="1">
      <c r="B190" s="359"/>
      <c r="C190" s="360" t="s">
        <v>1368</v>
      </c>
      <c r="D190" s="361"/>
      <c r="E190" s="361"/>
      <c r="F190" s="362" t="s">
        <v>1284</v>
      </c>
      <c r="G190" s="361"/>
      <c r="H190" s="361" t="s">
        <v>1369</v>
      </c>
      <c r="I190" s="361" t="s">
        <v>1366</v>
      </c>
      <c r="J190" s="363" t="s">
        <v>1367</v>
      </c>
      <c r="K190" s="364"/>
    </row>
    <row r="191" s="1" customFormat="1" ht="15" customHeight="1">
      <c r="B191" s="321"/>
      <c r="C191" s="357" t="s">
        <v>41</v>
      </c>
      <c r="D191" s="296"/>
      <c r="E191" s="296"/>
      <c r="F191" s="319" t="s">
        <v>1278</v>
      </c>
      <c r="G191" s="296"/>
      <c r="H191" s="293" t="s">
        <v>1370</v>
      </c>
      <c r="I191" s="296" t="s">
        <v>1371</v>
      </c>
      <c r="J191" s="296"/>
      <c r="K191" s="344"/>
    </row>
    <row r="192" s="1" customFormat="1" ht="15" customHeight="1">
      <c r="B192" s="321"/>
      <c r="C192" s="357" t="s">
        <v>1372</v>
      </c>
      <c r="D192" s="296"/>
      <c r="E192" s="296"/>
      <c r="F192" s="319" t="s">
        <v>1278</v>
      </c>
      <c r="G192" s="296"/>
      <c r="H192" s="296" t="s">
        <v>1373</v>
      </c>
      <c r="I192" s="296" t="s">
        <v>1313</v>
      </c>
      <c r="J192" s="296"/>
      <c r="K192" s="344"/>
    </row>
    <row r="193" s="1" customFormat="1" ht="15" customHeight="1">
      <c r="B193" s="321"/>
      <c r="C193" s="357" t="s">
        <v>1374</v>
      </c>
      <c r="D193" s="296"/>
      <c r="E193" s="296"/>
      <c r="F193" s="319" t="s">
        <v>1278</v>
      </c>
      <c r="G193" s="296"/>
      <c r="H193" s="296" t="s">
        <v>1375</v>
      </c>
      <c r="I193" s="296" t="s">
        <v>1313</v>
      </c>
      <c r="J193" s="296"/>
      <c r="K193" s="344"/>
    </row>
    <row r="194" s="1" customFormat="1" ht="15" customHeight="1">
      <c r="B194" s="321"/>
      <c r="C194" s="357" t="s">
        <v>1376</v>
      </c>
      <c r="D194" s="296"/>
      <c r="E194" s="296"/>
      <c r="F194" s="319" t="s">
        <v>1284</v>
      </c>
      <c r="G194" s="296"/>
      <c r="H194" s="296" t="s">
        <v>1377</v>
      </c>
      <c r="I194" s="296" t="s">
        <v>1313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1378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1379</v>
      </c>
      <c r="D201" s="366"/>
      <c r="E201" s="366"/>
      <c r="F201" s="366" t="s">
        <v>1380</v>
      </c>
      <c r="G201" s="367"/>
      <c r="H201" s="366" t="s">
        <v>1381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1371</v>
      </c>
      <c r="D203" s="296"/>
      <c r="E203" s="296"/>
      <c r="F203" s="319" t="s">
        <v>42</v>
      </c>
      <c r="G203" s="296"/>
      <c r="H203" s="296" t="s">
        <v>1382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43</v>
      </c>
      <c r="G204" s="296"/>
      <c r="H204" s="296" t="s">
        <v>1383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46</v>
      </c>
      <c r="G205" s="296"/>
      <c r="H205" s="296" t="s">
        <v>1384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44</v>
      </c>
      <c r="G206" s="296"/>
      <c r="H206" s="296" t="s">
        <v>1385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45</v>
      </c>
      <c r="G207" s="296"/>
      <c r="H207" s="296" t="s">
        <v>1386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1325</v>
      </c>
      <c r="D209" s="296"/>
      <c r="E209" s="296"/>
      <c r="F209" s="319" t="s">
        <v>78</v>
      </c>
      <c r="G209" s="296"/>
      <c r="H209" s="296" t="s">
        <v>1387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1220</v>
      </c>
      <c r="G210" s="296"/>
      <c r="H210" s="296" t="s">
        <v>1221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1218</v>
      </c>
      <c r="G211" s="296"/>
      <c r="H211" s="296" t="s">
        <v>1388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1222</v>
      </c>
      <c r="G212" s="357"/>
      <c r="H212" s="348" t="s">
        <v>1223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1224</v>
      </c>
      <c r="G213" s="357"/>
      <c r="H213" s="348" t="s">
        <v>1389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1349</v>
      </c>
      <c r="D215" s="296"/>
      <c r="E215" s="296"/>
      <c r="F215" s="319">
        <v>1</v>
      </c>
      <c r="G215" s="357"/>
      <c r="H215" s="348" t="s">
        <v>1390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1391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1392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1393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2024-06-14T18:30:04Z</dcterms:created>
  <dcterms:modified xsi:type="dcterms:W3CDTF">2024-06-14T18:30:06Z</dcterms:modified>
</cp:coreProperties>
</file>