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OMM\Nowak (S)\2024 Komenského 193-27 Vila Doubí - 7 bytů\VVŘ\PD Vila Komenského 2025\"/>
    </mc:Choice>
  </mc:AlternateContent>
  <bookViews>
    <workbookView xWindow="0" yWindow="0" windowWidth="28800" windowHeight="14100" firstSheet="4" activeTab="10"/>
  </bookViews>
  <sheets>
    <sheet name="Rekapitulace stavby" sheetId="1" r:id="rId1"/>
    <sheet name="1 - Bourací práce" sheetId="2" r:id="rId2"/>
    <sheet name="2 - Nový stav" sheetId="3" r:id="rId3"/>
    <sheet name="1 - Ústřední vytápění" sheetId="4" r:id="rId4"/>
    <sheet name="2 - Elektro" sheetId="5" r:id="rId5"/>
    <sheet name="3 - ZTI" sheetId="6" r:id="rId6"/>
    <sheet name="4 - Vytápění" sheetId="7" r:id="rId7"/>
    <sheet name="3 - Zpevněné plochy" sheetId="8" r:id="rId8"/>
    <sheet name="4 - Oplocení" sheetId="9" r:id="rId9"/>
    <sheet name="VRN - Ostatní a vedlejší ..." sheetId="10" r:id="rId10"/>
    <sheet name="Pokyny pro vyplnění" sheetId="11" r:id="rId11"/>
  </sheets>
  <definedNames>
    <definedName name="_xlnm._FilterDatabase" localSheetId="1" hidden="1">'1 - Bourací práce'!$C$98:$K$488</definedName>
    <definedName name="_xlnm._FilterDatabase" localSheetId="3" hidden="1">'1 - Ústřední vytápění'!$C$91:$K$203</definedName>
    <definedName name="_xlnm._FilterDatabase" localSheetId="4" hidden="1">'2 - Elektro'!$C$96:$K$234</definedName>
    <definedName name="_xlnm._FilterDatabase" localSheetId="2" hidden="1">'2 - Nový stav'!$C$115:$K$2545</definedName>
    <definedName name="_xlnm._FilterDatabase" localSheetId="7" hidden="1">'3 - Zpevněné plochy'!$C$85:$K$187</definedName>
    <definedName name="_xlnm._FilterDatabase" localSheetId="5" hidden="1">'3 - ZTI'!$C$99:$K$345</definedName>
    <definedName name="_xlnm._FilterDatabase" localSheetId="8" hidden="1">'4 - Oplocení'!$C$86:$K$197</definedName>
    <definedName name="_xlnm._FilterDatabase" localSheetId="6" hidden="1">'4 - Vytápění'!$C$94:$K$202</definedName>
    <definedName name="_xlnm._FilterDatabase" localSheetId="9" hidden="1">'VRN - Ostatní a vedlejší ...'!$C$79:$K$94</definedName>
    <definedName name="_xlnm.Print_Titles" localSheetId="1">'1 - Bourací práce'!$98:$98</definedName>
    <definedName name="_xlnm.Print_Titles" localSheetId="3">'1 - Ústřední vytápění'!$91:$91</definedName>
    <definedName name="_xlnm.Print_Titles" localSheetId="4">'2 - Elektro'!$96:$96</definedName>
    <definedName name="_xlnm.Print_Titles" localSheetId="2">'2 - Nový stav'!$115:$115</definedName>
    <definedName name="_xlnm.Print_Titles" localSheetId="7">'3 - Zpevněné plochy'!$85:$85</definedName>
    <definedName name="_xlnm.Print_Titles" localSheetId="5">'3 - ZTI'!$99:$99</definedName>
    <definedName name="_xlnm.Print_Titles" localSheetId="8">'4 - Oplocení'!$86:$86</definedName>
    <definedName name="_xlnm.Print_Titles" localSheetId="6">'4 - Vytápění'!$94:$94</definedName>
    <definedName name="_xlnm.Print_Titles" localSheetId="0">'Rekapitulace stavby'!$52:$52</definedName>
    <definedName name="_xlnm.Print_Titles" localSheetId="9">'VRN - Ostatní a vedlejší ...'!$79:$79</definedName>
    <definedName name="_xlnm.Print_Area" localSheetId="1">'1 - Bourací práce'!$C$4:$J$41,'1 - Bourací práce'!$C$47:$J$78,'1 - Bourací práce'!$C$84:$K$488</definedName>
    <definedName name="_xlnm.Print_Area" localSheetId="3">'1 - Ústřední vytápění'!$C$4:$J$41,'1 - Ústřední vytápění'!$C$47:$J$71,'1 - Ústřední vytápění'!$C$77:$K$203</definedName>
    <definedName name="_xlnm.Print_Area" localSheetId="4">'2 - Elektro'!$C$4:$J$41,'2 - Elektro'!$C$47:$J$76,'2 - Elektro'!$C$82:$K$234</definedName>
    <definedName name="_xlnm.Print_Area" localSheetId="2">'2 - Nový stav'!$C$4:$J$41,'2 - Nový stav'!$C$47:$J$95,'2 - Nový stav'!$C$101:$K$2545</definedName>
    <definedName name="_xlnm.Print_Area" localSheetId="7">'3 - Zpevněné plochy'!$C$4:$J$39,'3 - Zpevněné plochy'!$C$45:$J$67,'3 - Zpevněné plochy'!$C$73:$K$187</definedName>
    <definedName name="_xlnm.Print_Area" localSheetId="5">'3 - ZTI'!$C$4:$J$41,'3 - ZTI'!$C$47:$J$79,'3 - ZTI'!$C$85:$K$345</definedName>
    <definedName name="_xlnm.Print_Area" localSheetId="8">'4 - Oplocení'!$C$4:$J$39,'4 - Oplocení'!$C$45:$J$68,'4 - Oplocení'!$C$74:$K$197</definedName>
    <definedName name="_xlnm.Print_Area" localSheetId="6">'4 - Vytápění'!$C$4:$J$41,'4 - Vytápění'!$C$47:$J$74,'4 - Vytápění'!$C$80:$K$202</definedName>
    <definedName name="_xlnm.Print_Area" localSheetId="10">'Pokyny pro vyplnění'!$B$2:$K$71,'Pokyny pro vyplnění'!$B$74:$K$118,'Pokyny pro vyplnění'!$B$121:$K$161,'Pokyny pro vyplnění'!$B$164:$K$219</definedName>
    <definedName name="_xlnm.Print_Area" localSheetId="0">'Rekapitulace stavby'!$D$4:$AO$36,'Rekapitulace stavby'!$C$42:$AQ$66</definedName>
    <definedName name="_xlnm.Print_Area" localSheetId="9">'VRN - Ostatní a vedlejší ...'!$C$4:$J$39,'VRN - Ostatní a vedlejší ...'!$C$45:$J$61,'VRN - Ostatní a vedlejší ...'!$C$67:$K$94</definedName>
  </definedNames>
  <calcPr calcId="162913"/>
</workbook>
</file>

<file path=xl/calcChain.xml><?xml version="1.0" encoding="utf-8"?>
<calcChain xmlns="http://schemas.openxmlformats.org/spreadsheetml/2006/main">
  <c r="J37" i="10" l="1"/>
  <c r="J36" i="10"/>
  <c r="AY65" i="1" s="1"/>
  <c r="J35" i="10"/>
  <c r="AX65" i="1"/>
  <c r="BI94" i="10"/>
  <c r="BH94" i="10"/>
  <c r="BG94" i="10"/>
  <c r="BE94" i="10"/>
  <c r="T94" i="10"/>
  <c r="R94" i="10"/>
  <c r="P94" i="10"/>
  <c r="BI93" i="10"/>
  <c r="BH93" i="10"/>
  <c r="BG93" i="10"/>
  <c r="BE93" i="10"/>
  <c r="T93" i="10"/>
  <c r="R93" i="10"/>
  <c r="P93" i="10"/>
  <c r="BI92" i="10"/>
  <c r="BH92" i="10"/>
  <c r="BG92" i="10"/>
  <c r="BE92" i="10"/>
  <c r="T92" i="10"/>
  <c r="R92" i="10"/>
  <c r="P92" i="10"/>
  <c r="BI91" i="10"/>
  <c r="BH91" i="10"/>
  <c r="BG91" i="10"/>
  <c r="BE91" i="10"/>
  <c r="T91" i="10"/>
  <c r="R91" i="10"/>
  <c r="P91" i="10"/>
  <c r="BI90" i="10"/>
  <c r="BH90" i="10"/>
  <c r="BG90" i="10"/>
  <c r="BE90" i="10"/>
  <c r="T90" i="10"/>
  <c r="R90" i="10"/>
  <c r="P90" i="10"/>
  <c r="BI89" i="10"/>
  <c r="BH89" i="10"/>
  <c r="BG89" i="10"/>
  <c r="BE89" i="10"/>
  <c r="T89" i="10"/>
  <c r="R89" i="10"/>
  <c r="P89" i="10"/>
  <c r="BI88" i="10"/>
  <c r="BH88" i="10"/>
  <c r="BG88" i="10"/>
  <c r="BE88" i="10"/>
  <c r="T88" i="10"/>
  <c r="R88" i="10"/>
  <c r="P88" i="10"/>
  <c r="BI87" i="10"/>
  <c r="BH87" i="10"/>
  <c r="BG87" i="10"/>
  <c r="BE87" i="10"/>
  <c r="T87" i="10"/>
  <c r="R87" i="10"/>
  <c r="P87" i="10"/>
  <c r="BI86" i="10"/>
  <c r="BH86" i="10"/>
  <c r="BG86" i="10"/>
  <c r="BE86" i="10"/>
  <c r="T86" i="10"/>
  <c r="R86" i="10"/>
  <c r="P86" i="10"/>
  <c r="BI85" i="10"/>
  <c r="BH85" i="10"/>
  <c r="BG85" i="10"/>
  <c r="BE85" i="10"/>
  <c r="T85" i="10"/>
  <c r="R85" i="10"/>
  <c r="P85" i="10"/>
  <c r="BI84" i="10"/>
  <c r="BH84" i="10"/>
  <c r="BG84" i="10"/>
  <c r="BE84" i="10"/>
  <c r="T84" i="10"/>
  <c r="R84" i="10"/>
  <c r="P84" i="10"/>
  <c r="BI83" i="10"/>
  <c r="BH83" i="10"/>
  <c r="BG83" i="10"/>
  <c r="BE83" i="10"/>
  <c r="T83" i="10"/>
  <c r="R83" i="10"/>
  <c r="P83" i="10"/>
  <c r="BI82" i="10"/>
  <c r="BH82" i="10"/>
  <c r="BG82" i="10"/>
  <c r="BE82" i="10"/>
  <c r="T82" i="10"/>
  <c r="R82" i="10"/>
  <c r="P82" i="10"/>
  <c r="F74" i="10"/>
  <c r="E72" i="10"/>
  <c r="F52" i="10"/>
  <c r="E50" i="10"/>
  <c r="J24" i="10"/>
  <c r="E24" i="10"/>
  <c r="J77" i="10" s="1"/>
  <c r="J23" i="10"/>
  <c r="J21" i="10"/>
  <c r="E21" i="10"/>
  <c r="J76" i="10" s="1"/>
  <c r="J20" i="10"/>
  <c r="J18" i="10"/>
  <c r="E18" i="10"/>
  <c r="F77" i="10" s="1"/>
  <c r="J17" i="10"/>
  <c r="J15" i="10"/>
  <c r="E15" i="10"/>
  <c r="F76" i="10" s="1"/>
  <c r="J14" i="10"/>
  <c r="J12" i="10"/>
  <c r="J52" i="10" s="1"/>
  <c r="E7" i="10"/>
  <c r="E70" i="10" s="1"/>
  <c r="J37" i="9"/>
  <c r="J36" i="9"/>
  <c r="AY64" i="1" s="1"/>
  <c r="J35" i="9"/>
  <c r="AX64" i="1"/>
  <c r="BI196" i="9"/>
  <c r="BH196" i="9"/>
  <c r="BG196" i="9"/>
  <c r="BE196" i="9"/>
  <c r="T196" i="9"/>
  <c r="R196" i="9"/>
  <c r="P196" i="9"/>
  <c r="BI194" i="9"/>
  <c r="BH194" i="9"/>
  <c r="BG194" i="9"/>
  <c r="BE194" i="9"/>
  <c r="T194" i="9"/>
  <c r="R194" i="9"/>
  <c r="P194" i="9"/>
  <c r="BI193" i="9"/>
  <c r="BH193" i="9"/>
  <c r="BG193" i="9"/>
  <c r="BE193" i="9"/>
  <c r="T193" i="9"/>
  <c r="R193" i="9"/>
  <c r="P193" i="9"/>
  <c r="BI192" i="9"/>
  <c r="BH192" i="9"/>
  <c r="BG192" i="9"/>
  <c r="BE192" i="9"/>
  <c r="T192" i="9"/>
  <c r="R192" i="9"/>
  <c r="P192" i="9"/>
  <c r="BI191" i="9"/>
  <c r="BH191" i="9"/>
  <c r="BG191" i="9"/>
  <c r="BE191" i="9"/>
  <c r="T191" i="9"/>
  <c r="R191" i="9"/>
  <c r="P191" i="9"/>
  <c r="BI190" i="9"/>
  <c r="BH190" i="9"/>
  <c r="BG190" i="9"/>
  <c r="BE190" i="9"/>
  <c r="T190" i="9"/>
  <c r="R190" i="9"/>
  <c r="P190" i="9"/>
  <c r="BI189" i="9"/>
  <c r="BH189" i="9"/>
  <c r="BG189" i="9"/>
  <c r="BE189" i="9"/>
  <c r="T189" i="9"/>
  <c r="R189" i="9"/>
  <c r="P189" i="9"/>
  <c r="BI188" i="9"/>
  <c r="BH188" i="9"/>
  <c r="BG188" i="9"/>
  <c r="BE188" i="9"/>
  <c r="T188" i="9"/>
  <c r="R188" i="9"/>
  <c r="P188" i="9"/>
  <c r="BI185" i="9"/>
  <c r="BH185" i="9"/>
  <c r="BG185" i="9"/>
  <c r="BE185" i="9"/>
  <c r="T185" i="9"/>
  <c r="R185" i="9"/>
  <c r="P185" i="9"/>
  <c r="BI183" i="9"/>
  <c r="BH183" i="9"/>
  <c r="BG183" i="9"/>
  <c r="BE183" i="9"/>
  <c r="T183" i="9"/>
  <c r="R183" i="9"/>
  <c r="P183" i="9"/>
  <c r="BI181" i="9"/>
  <c r="BH181" i="9"/>
  <c r="BG181" i="9"/>
  <c r="BE181" i="9"/>
  <c r="T181" i="9"/>
  <c r="R181" i="9"/>
  <c r="P181" i="9"/>
  <c r="BI179" i="9"/>
  <c r="BH179" i="9"/>
  <c r="BG179" i="9"/>
  <c r="BE179" i="9"/>
  <c r="T179" i="9"/>
  <c r="R179" i="9"/>
  <c r="P179" i="9"/>
  <c r="BI173" i="9"/>
  <c r="BH173" i="9"/>
  <c r="BG173" i="9"/>
  <c r="BE173" i="9"/>
  <c r="T173" i="9"/>
  <c r="R173" i="9"/>
  <c r="P173" i="9"/>
  <c r="BI171" i="9"/>
  <c r="BH171" i="9"/>
  <c r="BG171" i="9"/>
  <c r="BE171" i="9"/>
  <c r="T171" i="9"/>
  <c r="R171" i="9"/>
  <c r="P171" i="9"/>
  <c r="BI163" i="9"/>
  <c r="BH163" i="9"/>
  <c r="BG163" i="9"/>
  <c r="BE163" i="9"/>
  <c r="T163" i="9"/>
  <c r="R163" i="9"/>
  <c r="P163" i="9"/>
  <c r="BI159" i="9"/>
  <c r="BH159" i="9"/>
  <c r="BG159" i="9"/>
  <c r="BE159" i="9"/>
  <c r="T159" i="9"/>
  <c r="T158" i="9" s="1"/>
  <c r="R159" i="9"/>
  <c r="R158" i="9" s="1"/>
  <c r="P159" i="9"/>
  <c r="P158" i="9" s="1"/>
  <c r="BI157" i="9"/>
  <c r="BH157" i="9"/>
  <c r="BG157" i="9"/>
  <c r="BE157" i="9"/>
  <c r="T157" i="9"/>
  <c r="R157" i="9"/>
  <c r="P157" i="9"/>
  <c r="BI155" i="9"/>
  <c r="BH155" i="9"/>
  <c r="BG155" i="9"/>
  <c r="BE155" i="9"/>
  <c r="T155" i="9"/>
  <c r="R155" i="9"/>
  <c r="P155" i="9"/>
  <c r="BI153" i="9"/>
  <c r="BH153" i="9"/>
  <c r="BG153" i="9"/>
  <c r="BE153" i="9"/>
  <c r="T153" i="9"/>
  <c r="R153" i="9"/>
  <c r="P153" i="9"/>
  <c r="BI150" i="9"/>
  <c r="BH150" i="9"/>
  <c r="BG150" i="9"/>
  <c r="BE150" i="9"/>
  <c r="T150" i="9"/>
  <c r="R150" i="9"/>
  <c r="P150" i="9"/>
  <c r="BI149" i="9"/>
  <c r="BH149" i="9"/>
  <c r="BG149" i="9"/>
  <c r="BE149" i="9"/>
  <c r="T149" i="9"/>
  <c r="R149" i="9"/>
  <c r="P149" i="9"/>
  <c r="BI147" i="9"/>
  <c r="BH147" i="9"/>
  <c r="BG147" i="9"/>
  <c r="BE147" i="9"/>
  <c r="T147" i="9"/>
  <c r="R147" i="9"/>
  <c r="P147" i="9"/>
  <c r="BI146" i="9"/>
  <c r="BH146" i="9"/>
  <c r="BG146" i="9"/>
  <c r="BE146" i="9"/>
  <c r="T146" i="9"/>
  <c r="R146" i="9"/>
  <c r="P146" i="9"/>
  <c r="BI144" i="9"/>
  <c r="BH144" i="9"/>
  <c r="BG144" i="9"/>
  <c r="BE144" i="9"/>
  <c r="T144" i="9"/>
  <c r="R144" i="9"/>
  <c r="P144" i="9"/>
  <c r="BI143" i="9"/>
  <c r="BH143" i="9"/>
  <c r="BG143" i="9"/>
  <c r="BE143" i="9"/>
  <c r="T143" i="9"/>
  <c r="R143" i="9"/>
  <c r="P143" i="9"/>
  <c r="BI141" i="9"/>
  <c r="BH141" i="9"/>
  <c r="BG141" i="9"/>
  <c r="BE141" i="9"/>
  <c r="T141" i="9"/>
  <c r="R141" i="9"/>
  <c r="P141" i="9"/>
  <c r="BI135" i="9"/>
  <c r="BH135" i="9"/>
  <c r="BG135" i="9"/>
  <c r="BE135" i="9"/>
  <c r="T135" i="9"/>
  <c r="R135" i="9"/>
  <c r="P135" i="9"/>
  <c r="BI132" i="9"/>
  <c r="BH132" i="9"/>
  <c r="BG132" i="9"/>
  <c r="BE132" i="9"/>
  <c r="T132" i="9"/>
  <c r="R132" i="9"/>
  <c r="P132" i="9"/>
  <c r="BI125" i="9"/>
  <c r="BH125" i="9"/>
  <c r="BG125" i="9"/>
  <c r="BE125" i="9"/>
  <c r="T125" i="9"/>
  <c r="R125" i="9"/>
  <c r="P125" i="9"/>
  <c r="BI117" i="9"/>
  <c r="BH117" i="9"/>
  <c r="BG117" i="9"/>
  <c r="BE117" i="9"/>
  <c r="T117" i="9"/>
  <c r="T116" i="9" s="1"/>
  <c r="R117" i="9"/>
  <c r="R116" i="9" s="1"/>
  <c r="P117" i="9"/>
  <c r="P116" i="9"/>
  <c r="BI114" i="9"/>
  <c r="BH114" i="9"/>
  <c r="BG114" i="9"/>
  <c r="BE114" i="9"/>
  <c r="T114" i="9"/>
  <c r="R114" i="9"/>
  <c r="P114" i="9"/>
  <c r="BI111" i="9"/>
  <c r="BH111" i="9"/>
  <c r="BG111" i="9"/>
  <c r="BE111" i="9"/>
  <c r="T111" i="9"/>
  <c r="R111" i="9"/>
  <c r="P111" i="9"/>
  <c r="BI108" i="9"/>
  <c r="BH108" i="9"/>
  <c r="BG108" i="9"/>
  <c r="BE108" i="9"/>
  <c r="T108" i="9"/>
  <c r="R108" i="9"/>
  <c r="P108" i="9"/>
  <c r="BI101" i="9"/>
  <c r="BH101" i="9"/>
  <c r="BG101" i="9"/>
  <c r="BE101" i="9"/>
  <c r="T101" i="9"/>
  <c r="R101" i="9"/>
  <c r="P101" i="9"/>
  <c r="BI94" i="9"/>
  <c r="BH94" i="9"/>
  <c r="BG94" i="9"/>
  <c r="BE94" i="9"/>
  <c r="T94" i="9"/>
  <c r="R94" i="9"/>
  <c r="P94" i="9"/>
  <c r="BI90" i="9"/>
  <c r="BH90" i="9"/>
  <c r="BG90" i="9"/>
  <c r="BE90" i="9"/>
  <c r="T90" i="9"/>
  <c r="R90" i="9"/>
  <c r="P90" i="9"/>
  <c r="F81" i="9"/>
  <c r="E79" i="9"/>
  <c r="F52" i="9"/>
  <c r="E50" i="9"/>
  <c r="J24" i="9"/>
  <c r="E24" i="9"/>
  <c r="J84" i="9" s="1"/>
  <c r="J23" i="9"/>
  <c r="J21" i="9"/>
  <c r="E21" i="9"/>
  <c r="J83" i="9"/>
  <c r="J20" i="9"/>
  <c r="J18" i="9"/>
  <c r="E18" i="9"/>
  <c r="F84" i="9" s="1"/>
  <c r="J17" i="9"/>
  <c r="J15" i="9"/>
  <c r="E15" i="9"/>
  <c r="F54" i="9"/>
  <c r="J14" i="9"/>
  <c r="J12" i="9"/>
  <c r="J52" i="9"/>
  <c r="E7" i="9"/>
  <c r="E77" i="9" s="1"/>
  <c r="J37" i="8"/>
  <c r="J36" i="8"/>
  <c r="AY63" i="1"/>
  <c r="J35" i="8"/>
  <c r="AX63" i="1" s="1"/>
  <c r="BI186" i="8"/>
  <c r="BH186" i="8"/>
  <c r="BG186" i="8"/>
  <c r="BE186" i="8"/>
  <c r="T186" i="8"/>
  <c r="T185" i="8"/>
  <c r="R186" i="8"/>
  <c r="R185" i="8" s="1"/>
  <c r="P186" i="8"/>
  <c r="P185" i="8" s="1"/>
  <c r="BI183" i="8"/>
  <c r="BH183" i="8"/>
  <c r="BG183" i="8"/>
  <c r="BE183" i="8"/>
  <c r="T183" i="8"/>
  <c r="R183" i="8"/>
  <c r="P183" i="8"/>
  <c r="BI180" i="8"/>
  <c r="BH180" i="8"/>
  <c r="BG180" i="8"/>
  <c r="BE180" i="8"/>
  <c r="T180" i="8"/>
  <c r="R180" i="8"/>
  <c r="P180" i="8"/>
  <c r="BI178" i="8"/>
  <c r="BH178" i="8"/>
  <c r="BG178" i="8"/>
  <c r="BE178" i="8"/>
  <c r="T178" i="8"/>
  <c r="R178" i="8"/>
  <c r="P178" i="8"/>
  <c r="BI176" i="8"/>
  <c r="BH176" i="8"/>
  <c r="BG176" i="8"/>
  <c r="BE176" i="8"/>
  <c r="T176" i="8"/>
  <c r="R176" i="8"/>
  <c r="P176" i="8"/>
  <c r="BI173" i="8"/>
  <c r="BH173" i="8"/>
  <c r="BG173" i="8"/>
  <c r="BE173" i="8"/>
  <c r="T173" i="8"/>
  <c r="R173" i="8"/>
  <c r="P173" i="8"/>
  <c r="BI171" i="8"/>
  <c r="BH171" i="8"/>
  <c r="BG171" i="8"/>
  <c r="BE171" i="8"/>
  <c r="T171" i="8"/>
  <c r="R171" i="8"/>
  <c r="P171" i="8"/>
  <c r="BI169" i="8"/>
  <c r="BH169" i="8"/>
  <c r="BG169" i="8"/>
  <c r="BE169" i="8"/>
  <c r="T169" i="8"/>
  <c r="R169" i="8"/>
  <c r="P169" i="8"/>
  <c r="BI166" i="8"/>
  <c r="BH166" i="8"/>
  <c r="BG166" i="8"/>
  <c r="BE166" i="8"/>
  <c r="T166" i="8"/>
  <c r="R166" i="8"/>
  <c r="P166" i="8"/>
  <c r="BI164" i="8"/>
  <c r="BH164" i="8"/>
  <c r="BG164" i="8"/>
  <c r="BE164" i="8"/>
  <c r="T164" i="8"/>
  <c r="R164" i="8"/>
  <c r="P164" i="8"/>
  <c r="BI161" i="8"/>
  <c r="BH161" i="8"/>
  <c r="BG161" i="8"/>
  <c r="BE161" i="8"/>
  <c r="T161" i="8"/>
  <c r="R161" i="8"/>
  <c r="P161" i="8"/>
  <c r="BI158" i="8"/>
  <c r="BH158" i="8"/>
  <c r="BG158" i="8"/>
  <c r="BE158" i="8"/>
  <c r="T158" i="8"/>
  <c r="R158" i="8"/>
  <c r="P158" i="8"/>
  <c r="BI157" i="8"/>
  <c r="BH157" i="8"/>
  <c r="BG157" i="8"/>
  <c r="BE157" i="8"/>
  <c r="T157" i="8"/>
  <c r="R157" i="8"/>
  <c r="P157" i="8"/>
  <c r="BI155" i="8"/>
  <c r="BH155" i="8"/>
  <c r="BG155" i="8"/>
  <c r="BE155" i="8"/>
  <c r="T155" i="8"/>
  <c r="R155" i="8"/>
  <c r="P155" i="8"/>
  <c r="BI154" i="8"/>
  <c r="BH154" i="8"/>
  <c r="BG154" i="8"/>
  <c r="BE154" i="8"/>
  <c r="T154" i="8"/>
  <c r="R154" i="8"/>
  <c r="P154" i="8"/>
  <c r="BI152" i="8"/>
  <c r="BH152" i="8"/>
  <c r="BG152" i="8"/>
  <c r="BE152" i="8"/>
  <c r="T152" i="8"/>
  <c r="R152" i="8"/>
  <c r="P152" i="8"/>
  <c r="BI150" i="8"/>
  <c r="BH150" i="8"/>
  <c r="BG150" i="8"/>
  <c r="BE150" i="8"/>
  <c r="T150" i="8"/>
  <c r="R150" i="8"/>
  <c r="P150" i="8"/>
  <c r="BI148" i="8"/>
  <c r="BH148" i="8"/>
  <c r="BG148" i="8"/>
  <c r="BE148" i="8"/>
  <c r="T148" i="8"/>
  <c r="R148" i="8"/>
  <c r="P148" i="8"/>
  <c r="BI146" i="8"/>
  <c r="BH146" i="8"/>
  <c r="BG146" i="8"/>
  <c r="BE146" i="8"/>
  <c r="T146" i="8"/>
  <c r="R146" i="8"/>
  <c r="P146" i="8"/>
  <c r="BI144" i="8"/>
  <c r="BH144" i="8"/>
  <c r="BG144" i="8"/>
  <c r="BE144" i="8"/>
  <c r="T144" i="8"/>
  <c r="R144" i="8"/>
  <c r="P144" i="8"/>
  <c r="BI143" i="8"/>
  <c r="BH143" i="8"/>
  <c r="BG143" i="8"/>
  <c r="BE143" i="8"/>
  <c r="T143" i="8"/>
  <c r="R143" i="8"/>
  <c r="P143" i="8"/>
  <c r="BI142" i="8"/>
  <c r="BH142" i="8"/>
  <c r="BG142" i="8"/>
  <c r="BE142" i="8"/>
  <c r="T142" i="8"/>
  <c r="R142" i="8"/>
  <c r="P142" i="8"/>
  <c r="BI141" i="8"/>
  <c r="BH141" i="8"/>
  <c r="BG141" i="8"/>
  <c r="BE141" i="8"/>
  <c r="T141" i="8"/>
  <c r="R141" i="8"/>
  <c r="P141" i="8"/>
  <c r="BI138" i="8"/>
  <c r="BH138" i="8"/>
  <c r="BG138" i="8"/>
  <c r="BE138" i="8"/>
  <c r="T138" i="8"/>
  <c r="R138" i="8"/>
  <c r="P138" i="8"/>
  <c r="BI136" i="8"/>
  <c r="BH136" i="8"/>
  <c r="BG136" i="8"/>
  <c r="BE136" i="8"/>
  <c r="T136" i="8"/>
  <c r="R136" i="8"/>
  <c r="P136" i="8"/>
  <c r="BI134" i="8"/>
  <c r="BH134" i="8"/>
  <c r="BG134" i="8"/>
  <c r="BE134" i="8"/>
  <c r="T134" i="8"/>
  <c r="R134" i="8"/>
  <c r="P134" i="8"/>
  <c r="BI132" i="8"/>
  <c r="BH132" i="8"/>
  <c r="BG132" i="8"/>
  <c r="BE132" i="8"/>
  <c r="T132" i="8"/>
  <c r="R132" i="8"/>
  <c r="P132" i="8"/>
  <c r="BI130" i="8"/>
  <c r="BH130" i="8"/>
  <c r="BG130" i="8"/>
  <c r="BE130" i="8"/>
  <c r="T130" i="8"/>
  <c r="R130" i="8"/>
  <c r="P130" i="8"/>
  <c r="BI128" i="8"/>
  <c r="BH128" i="8"/>
  <c r="BG128" i="8"/>
  <c r="BE128" i="8"/>
  <c r="T128" i="8"/>
  <c r="R128" i="8"/>
  <c r="P128" i="8"/>
  <c r="BI126" i="8"/>
  <c r="BH126" i="8"/>
  <c r="BG126" i="8"/>
  <c r="BE126" i="8"/>
  <c r="T126" i="8"/>
  <c r="R126" i="8"/>
  <c r="P126" i="8"/>
  <c r="BI123" i="8"/>
  <c r="BH123" i="8"/>
  <c r="BG123" i="8"/>
  <c r="BE123" i="8"/>
  <c r="T123" i="8"/>
  <c r="R123" i="8"/>
  <c r="P123" i="8"/>
  <c r="BI115" i="8"/>
  <c r="BH115" i="8"/>
  <c r="BG115" i="8"/>
  <c r="BE115" i="8"/>
  <c r="T115" i="8"/>
  <c r="R115" i="8"/>
  <c r="P115" i="8"/>
  <c r="BI111" i="8"/>
  <c r="BH111" i="8"/>
  <c r="BG111" i="8"/>
  <c r="BE111" i="8"/>
  <c r="T111" i="8"/>
  <c r="R111" i="8"/>
  <c r="P111" i="8"/>
  <c r="BI109" i="8"/>
  <c r="BH109" i="8"/>
  <c r="BG109" i="8"/>
  <c r="BE109" i="8"/>
  <c r="T109" i="8"/>
  <c r="R109" i="8"/>
  <c r="P109" i="8"/>
  <c r="BI107" i="8"/>
  <c r="BH107" i="8"/>
  <c r="BG107" i="8"/>
  <c r="BE107" i="8"/>
  <c r="T107" i="8"/>
  <c r="R107" i="8"/>
  <c r="P107" i="8"/>
  <c r="BI105" i="8"/>
  <c r="BH105" i="8"/>
  <c r="BG105" i="8"/>
  <c r="BE105" i="8"/>
  <c r="T105" i="8"/>
  <c r="R105" i="8"/>
  <c r="P105" i="8"/>
  <c r="BI102" i="8"/>
  <c r="BH102" i="8"/>
  <c r="BG102" i="8"/>
  <c r="BE102" i="8"/>
  <c r="T102" i="8"/>
  <c r="R102" i="8"/>
  <c r="P102" i="8"/>
  <c r="BI100" i="8"/>
  <c r="BH100" i="8"/>
  <c r="BG100" i="8"/>
  <c r="BE100" i="8"/>
  <c r="T100" i="8"/>
  <c r="R100" i="8"/>
  <c r="P100" i="8"/>
  <c r="BI97" i="8"/>
  <c r="BH97" i="8"/>
  <c r="BG97" i="8"/>
  <c r="BE97" i="8"/>
  <c r="T97" i="8"/>
  <c r="R97" i="8"/>
  <c r="P97" i="8"/>
  <c r="BI95" i="8"/>
  <c r="BH95" i="8"/>
  <c r="BG95" i="8"/>
  <c r="BE95" i="8"/>
  <c r="T95" i="8"/>
  <c r="R95" i="8"/>
  <c r="P95" i="8"/>
  <c r="BI93" i="8"/>
  <c r="BH93" i="8"/>
  <c r="BG93" i="8"/>
  <c r="BE93" i="8"/>
  <c r="T93" i="8"/>
  <c r="R93" i="8"/>
  <c r="P93" i="8"/>
  <c r="BI91" i="8"/>
  <c r="BH91" i="8"/>
  <c r="BG91" i="8"/>
  <c r="BE91" i="8"/>
  <c r="T91" i="8"/>
  <c r="R91" i="8"/>
  <c r="P91" i="8"/>
  <c r="BI89" i="8"/>
  <c r="BH89" i="8"/>
  <c r="BG89" i="8"/>
  <c r="BE89" i="8"/>
  <c r="T89" i="8"/>
  <c r="R89" i="8"/>
  <c r="P89" i="8"/>
  <c r="F80" i="8"/>
  <c r="E78" i="8"/>
  <c r="F52" i="8"/>
  <c r="E50" i="8"/>
  <c r="J24" i="8"/>
  <c r="E24" i="8"/>
  <c r="J83" i="8" s="1"/>
  <c r="J23" i="8"/>
  <c r="J21" i="8"/>
  <c r="E21" i="8"/>
  <c r="J54" i="8" s="1"/>
  <c r="J20" i="8"/>
  <c r="J18" i="8"/>
  <c r="E18" i="8"/>
  <c r="F55" i="8" s="1"/>
  <c r="J17" i="8"/>
  <c r="J15" i="8"/>
  <c r="E15" i="8"/>
  <c r="F82" i="8" s="1"/>
  <c r="J14" i="8"/>
  <c r="J12" i="8"/>
  <c r="J80" i="8"/>
  <c r="E7" i="8"/>
  <c r="E76" i="8" s="1"/>
  <c r="J39" i="7"/>
  <c r="J38" i="7"/>
  <c r="AY62" i="1" s="1"/>
  <c r="J37" i="7"/>
  <c r="AX62" i="1" s="1"/>
  <c r="BI202" i="7"/>
  <c r="BH202" i="7"/>
  <c r="BG202" i="7"/>
  <c r="BE202" i="7"/>
  <c r="T202" i="7"/>
  <c r="R202" i="7"/>
  <c r="P202" i="7"/>
  <c r="BI201" i="7"/>
  <c r="BH201" i="7"/>
  <c r="BG201" i="7"/>
  <c r="BE201" i="7"/>
  <c r="T201" i="7"/>
  <c r="R201" i="7"/>
  <c r="P201" i="7"/>
  <c r="BI200" i="7"/>
  <c r="BH200" i="7"/>
  <c r="BG200" i="7"/>
  <c r="BE200" i="7"/>
  <c r="T200" i="7"/>
  <c r="R200" i="7"/>
  <c r="P200" i="7"/>
  <c r="BI199" i="7"/>
  <c r="BH199" i="7"/>
  <c r="BG199" i="7"/>
  <c r="BE199" i="7"/>
  <c r="T199" i="7"/>
  <c r="R199" i="7"/>
  <c r="P199" i="7"/>
  <c r="BI197" i="7"/>
  <c r="BH197" i="7"/>
  <c r="BG197" i="7"/>
  <c r="BE197" i="7"/>
  <c r="T197" i="7"/>
  <c r="R197" i="7"/>
  <c r="P197" i="7"/>
  <c r="BI196" i="7"/>
  <c r="BH196" i="7"/>
  <c r="BG196" i="7"/>
  <c r="BE196" i="7"/>
  <c r="T196" i="7"/>
  <c r="R196" i="7"/>
  <c r="P196" i="7"/>
  <c r="BI194" i="7"/>
  <c r="BH194" i="7"/>
  <c r="BG194" i="7"/>
  <c r="BE194" i="7"/>
  <c r="T194" i="7"/>
  <c r="R194" i="7"/>
  <c r="P194" i="7"/>
  <c r="BI193" i="7"/>
  <c r="BH193" i="7"/>
  <c r="BG193" i="7"/>
  <c r="BE193" i="7"/>
  <c r="T193" i="7"/>
  <c r="R193" i="7"/>
  <c r="P193" i="7"/>
  <c r="BI192" i="7"/>
  <c r="BH192" i="7"/>
  <c r="BG192" i="7"/>
  <c r="BE192" i="7"/>
  <c r="T192" i="7"/>
  <c r="R192" i="7"/>
  <c r="P192" i="7"/>
  <c r="BI191" i="7"/>
  <c r="BH191" i="7"/>
  <c r="BG191" i="7"/>
  <c r="BE191" i="7"/>
  <c r="T191" i="7"/>
  <c r="R191" i="7"/>
  <c r="P191" i="7"/>
  <c r="BI189" i="7"/>
  <c r="BH189" i="7"/>
  <c r="BG189" i="7"/>
  <c r="BE189" i="7"/>
  <c r="T189" i="7"/>
  <c r="R189" i="7"/>
  <c r="P189" i="7"/>
  <c r="BI188" i="7"/>
  <c r="BH188" i="7"/>
  <c r="BG188" i="7"/>
  <c r="BE188" i="7"/>
  <c r="T188" i="7"/>
  <c r="R188" i="7"/>
  <c r="P188" i="7"/>
  <c r="BI187" i="7"/>
  <c r="BH187" i="7"/>
  <c r="BG187" i="7"/>
  <c r="BE187" i="7"/>
  <c r="T187" i="7"/>
  <c r="R187" i="7"/>
  <c r="P187" i="7"/>
  <c r="BI186" i="7"/>
  <c r="BH186" i="7"/>
  <c r="BG186" i="7"/>
  <c r="BE186" i="7"/>
  <c r="T186" i="7"/>
  <c r="R186" i="7"/>
  <c r="P186" i="7"/>
  <c r="BI185" i="7"/>
  <c r="BH185" i="7"/>
  <c r="BG185" i="7"/>
  <c r="BE185" i="7"/>
  <c r="T185" i="7"/>
  <c r="R185" i="7"/>
  <c r="P185" i="7"/>
  <c r="BI184" i="7"/>
  <c r="BH184" i="7"/>
  <c r="BG184" i="7"/>
  <c r="BE184" i="7"/>
  <c r="T184" i="7"/>
  <c r="R184" i="7"/>
  <c r="P184" i="7"/>
  <c r="BI183" i="7"/>
  <c r="BH183" i="7"/>
  <c r="BG183" i="7"/>
  <c r="BE183" i="7"/>
  <c r="T183" i="7"/>
  <c r="R183" i="7"/>
  <c r="P183" i="7"/>
  <c r="BI182" i="7"/>
  <c r="BH182" i="7"/>
  <c r="BG182" i="7"/>
  <c r="BE182" i="7"/>
  <c r="T182" i="7"/>
  <c r="R182" i="7"/>
  <c r="P182" i="7"/>
  <c r="BI181" i="7"/>
  <c r="BH181" i="7"/>
  <c r="BG181" i="7"/>
  <c r="BE181" i="7"/>
  <c r="T181" i="7"/>
  <c r="R181" i="7"/>
  <c r="P181" i="7"/>
  <c r="BI180" i="7"/>
  <c r="BH180" i="7"/>
  <c r="BG180" i="7"/>
  <c r="BE180" i="7"/>
  <c r="T180" i="7"/>
  <c r="R180" i="7"/>
  <c r="P180" i="7"/>
  <c r="BI179" i="7"/>
  <c r="BH179" i="7"/>
  <c r="BG179" i="7"/>
  <c r="BE179" i="7"/>
  <c r="T179" i="7"/>
  <c r="R179" i="7"/>
  <c r="P179" i="7"/>
  <c r="BI178" i="7"/>
  <c r="BH178" i="7"/>
  <c r="BG178" i="7"/>
  <c r="BE178" i="7"/>
  <c r="T178" i="7"/>
  <c r="R178" i="7"/>
  <c r="P178" i="7"/>
  <c r="BI177" i="7"/>
  <c r="BH177" i="7"/>
  <c r="BG177" i="7"/>
  <c r="BE177" i="7"/>
  <c r="T177" i="7"/>
  <c r="R177" i="7"/>
  <c r="P177" i="7"/>
  <c r="BI176" i="7"/>
  <c r="BH176" i="7"/>
  <c r="BG176" i="7"/>
  <c r="BE176" i="7"/>
  <c r="T176" i="7"/>
  <c r="R176" i="7"/>
  <c r="P176" i="7"/>
  <c r="BI175" i="7"/>
  <c r="BH175" i="7"/>
  <c r="BG175" i="7"/>
  <c r="BE175" i="7"/>
  <c r="T175" i="7"/>
  <c r="R175" i="7"/>
  <c r="P175" i="7"/>
  <c r="BI174" i="7"/>
  <c r="BH174" i="7"/>
  <c r="BG174" i="7"/>
  <c r="BE174" i="7"/>
  <c r="T174" i="7"/>
  <c r="R174" i="7"/>
  <c r="P174" i="7"/>
  <c r="BI173" i="7"/>
  <c r="BH173" i="7"/>
  <c r="BG173" i="7"/>
  <c r="BE173" i="7"/>
  <c r="T173" i="7"/>
  <c r="R173" i="7"/>
  <c r="P173" i="7"/>
  <c r="BI172" i="7"/>
  <c r="BH172" i="7"/>
  <c r="BG172" i="7"/>
  <c r="BE172" i="7"/>
  <c r="T172" i="7"/>
  <c r="R172" i="7"/>
  <c r="P172" i="7"/>
  <c r="BI171" i="7"/>
  <c r="BH171" i="7"/>
  <c r="BG171" i="7"/>
  <c r="BE171" i="7"/>
  <c r="T171" i="7"/>
  <c r="R171" i="7"/>
  <c r="P171" i="7"/>
  <c r="BI170" i="7"/>
  <c r="BH170" i="7"/>
  <c r="BG170" i="7"/>
  <c r="BE170" i="7"/>
  <c r="T170" i="7"/>
  <c r="R170" i="7"/>
  <c r="P170" i="7"/>
  <c r="BI169" i="7"/>
  <c r="BH169" i="7"/>
  <c r="BG169" i="7"/>
  <c r="BE169" i="7"/>
  <c r="T169" i="7"/>
  <c r="R169" i="7"/>
  <c r="P169" i="7"/>
  <c r="BI168" i="7"/>
  <c r="BH168" i="7"/>
  <c r="BG168" i="7"/>
  <c r="BE168" i="7"/>
  <c r="T168" i="7"/>
  <c r="R168" i="7"/>
  <c r="P168" i="7"/>
  <c r="BI167" i="7"/>
  <c r="BH167" i="7"/>
  <c r="BG167" i="7"/>
  <c r="BE167" i="7"/>
  <c r="T167" i="7"/>
  <c r="R167" i="7"/>
  <c r="P167" i="7"/>
  <c r="BI165" i="7"/>
  <c r="BH165" i="7"/>
  <c r="BG165" i="7"/>
  <c r="BE165" i="7"/>
  <c r="T165" i="7"/>
  <c r="R165" i="7"/>
  <c r="P165" i="7"/>
  <c r="BI164" i="7"/>
  <c r="BH164" i="7"/>
  <c r="BG164" i="7"/>
  <c r="BE164" i="7"/>
  <c r="T164" i="7"/>
  <c r="R164" i="7"/>
  <c r="P164" i="7"/>
  <c r="BI163" i="7"/>
  <c r="BH163" i="7"/>
  <c r="BG163" i="7"/>
  <c r="BE163" i="7"/>
  <c r="T163" i="7"/>
  <c r="R163" i="7"/>
  <c r="P163" i="7"/>
  <c r="BI162" i="7"/>
  <c r="BH162" i="7"/>
  <c r="BG162" i="7"/>
  <c r="BE162" i="7"/>
  <c r="T162" i="7"/>
  <c r="R162" i="7"/>
  <c r="P162" i="7"/>
  <c r="BI161" i="7"/>
  <c r="BH161" i="7"/>
  <c r="BG161" i="7"/>
  <c r="BE161" i="7"/>
  <c r="T161" i="7"/>
  <c r="R161" i="7"/>
  <c r="P161" i="7"/>
  <c r="BI160" i="7"/>
  <c r="BH160" i="7"/>
  <c r="BG160" i="7"/>
  <c r="BE160" i="7"/>
  <c r="T160" i="7"/>
  <c r="R160" i="7"/>
  <c r="P160" i="7"/>
  <c r="BI159" i="7"/>
  <c r="BH159" i="7"/>
  <c r="BG159" i="7"/>
  <c r="BE159" i="7"/>
  <c r="T159" i="7"/>
  <c r="R159" i="7"/>
  <c r="P159" i="7"/>
  <c r="BI158" i="7"/>
  <c r="BH158" i="7"/>
  <c r="BG158" i="7"/>
  <c r="BE158" i="7"/>
  <c r="T158" i="7"/>
  <c r="R158" i="7"/>
  <c r="P158" i="7"/>
  <c r="BI157" i="7"/>
  <c r="BH157" i="7"/>
  <c r="BG157" i="7"/>
  <c r="BE157" i="7"/>
  <c r="T157" i="7"/>
  <c r="R157" i="7"/>
  <c r="P157" i="7"/>
  <c r="BI156" i="7"/>
  <c r="BH156" i="7"/>
  <c r="BG156" i="7"/>
  <c r="BE156" i="7"/>
  <c r="T156" i="7"/>
  <c r="R156" i="7"/>
  <c r="P156" i="7"/>
  <c r="BI155" i="7"/>
  <c r="BH155" i="7"/>
  <c r="BG155" i="7"/>
  <c r="BE155" i="7"/>
  <c r="T155" i="7"/>
  <c r="R155" i="7"/>
  <c r="P155" i="7"/>
  <c r="BI154" i="7"/>
  <c r="BH154" i="7"/>
  <c r="BG154" i="7"/>
  <c r="BE154" i="7"/>
  <c r="T154" i="7"/>
  <c r="R154" i="7"/>
  <c r="P154" i="7"/>
  <c r="BI153" i="7"/>
  <c r="BH153" i="7"/>
  <c r="BG153" i="7"/>
  <c r="BE153" i="7"/>
  <c r="T153" i="7"/>
  <c r="R153" i="7"/>
  <c r="P153" i="7"/>
  <c r="BI152" i="7"/>
  <c r="BH152" i="7"/>
  <c r="BG152" i="7"/>
  <c r="BE152" i="7"/>
  <c r="T152" i="7"/>
  <c r="R152" i="7"/>
  <c r="P152" i="7"/>
  <c r="BI151" i="7"/>
  <c r="BH151" i="7"/>
  <c r="BG151" i="7"/>
  <c r="BE151" i="7"/>
  <c r="T151" i="7"/>
  <c r="R151" i="7"/>
  <c r="P151" i="7"/>
  <c r="BI150" i="7"/>
  <c r="BH150" i="7"/>
  <c r="BG150" i="7"/>
  <c r="BE150" i="7"/>
  <c r="T150" i="7"/>
  <c r="R150" i="7"/>
  <c r="P150" i="7"/>
  <c r="BI149" i="7"/>
  <c r="BH149" i="7"/>
  <c r="BG149" i="7"/>
  <c r="BE149" i="7"/>
  <c r="T149" i="7"/>
  <c r="R149" i="7"/>
  <c r="P149" i="7"/>
  <c r="BI148" i="7"/>
  <c r="BH148" i="7"/>
  <c r="BG148" i="7"/>
  <c r="BE148" i="7"/>
  <c r="T148" i="7"/>
  <c r="R148" i="7"/>
  <c r="P148" i="7"/>
  <c r="BI146" i="7"/>
  <c r="BH146" i="7"/>
  <c r="BG146" i="7"/>
  <c r="BE146" i="7"/>
  <c r="T146" i="7"/>
  <c r="R146" i="7"/>
  <c r="P146" i="7"/>
  <c r="BI145" i="7"/>
  <c r="BH145" i="7"/>
  <c r="BG145" i="7"/>
  <c r="BE145" i="7"/>
  <c r="T145" i="7"/>
  <c r="R145" i="7"/>
  <c r="P145" i="7"/>
  <c r="BI144" i="7"/>
  <c r="BH144" i="7"/>
  <c r="BG144" i="7"/>
  <c r="BE144" i="7"/>
  <c r="T144" i="7"/>
  <c r="R144" i="7"/>
  <c r="P144" i="7"/>
  <c r="BI143" i="7"/>
  <c r="BH143" i="7"/>
  <c r="BG143" i="7"/>
  <c r="BE143" i="7"/>
  <c r="T143" i="7"/>
  <c r="R143" i="7"/>
  <c r="P143" i="7"/>
  <c r="BI142" i="7"/>
  <c r="BH142" i="7"/>
  <c r="BG142" i="7"/>
  <c r="BE142" i="7"/>
  <c r="T142" i="7"/>
  <c r="R142" i="7"/>
  <c r="P142" i="7"/>
  <c r="BI141" i="7"/>
  <c r="BH141" i="7"/>
  <c r="BG141" i="7"/>
  <c r="BE141" i="7"/>
  <c r="T141" i="7"/>
  <c r="R141" i="7"/>
  <c r="P141" i="7"/>
  <c r="BI139" i="7"/>
  <c r="BH139" i="7"/>
  <c r="BG139" i="7"/>
  <c r="BE139" i="7"/>
  <c r="T139" i="7"/>
  <c r="R139" i="7"/>
  <c r="P139" i="7"/>
  <c r="BI138" i="7"/>
  <c r="BH138" i="7"/>
  <c r="BG138" i="7"/>
  <c r="BE138" i="7"/>
  <c r="T138" i="7"/>
  <c r="R138" i="7"/>
  <c r="P138" i="7"/>
  <c r="BI137" i="7"/>
  <c r="BH137" i="7"/>
  <c r="BG137" i="7"/>
  <c r="BE137" i="7"/>
  <c r="T137" i="7"/>
  <c r="R137" i="7"/>
  <c r="P137" i="7"/>
  <c r="BI136" i="7"/>
  <c r="BH136" i="7"/>
  <c r="BG136" i="7"/>
  <c r="BE136" i="7"/>
  <c r="T136" i="7"/>
  <c r="R136" i="7"/>
  <c r="P136" i="7"/>
  <c r="BI135" i="7"/>
  <c r="BH135" i="7"/>
  <c r="BG135" i="7"/>
  <c r="BE135" i="7"/>
  <c r="T135" i="7"/>
  <c r="R135" i="7"/>
  <c r="P135" i="7"/>
  <c r="BI134" i="7"/>
  <c r="BH134" i="7"/>
  <c r="BG134" i="7"/>
  <c r="BE134" i="7"/>
  <c r="T134" i="7"/>
  <c r="R134" i="7"/>
  <c r="P134" i="7"/>
  <c r="BI133" i="7"/>
  <c r="BH133" i="7"/>
  <c r="BG133" i="7"/>
  <c r="BE133" i="7"/>
  <c r="T133" i="7"/>
  <c r="R133" i="7"/>
  <c r="P133" i="7"/>
  <c r="BI132" i="7"/>
  <c r="BH132" i="7"/>
  <c r="BG132" i="7"/>
  <c r="BE132" i="7"/>
  <c r="T132" i="7"/>
  <c r="R132" i="7"/>
  <c r="P132" i="7"/>
  <c r="BI131" i="7"/>
  <c r="BH131" i="7"/>
  <c r="BG131" i="7"/>
  <c r="BE131" i="7"/>
  <c r="T131" i="7"/>
  <c r="R131" i="7"/>
  <c r="P131" i="7"/>
  <c r="BI130" i="7"/>
  <c r="BH130" i="7"/>
  <c r="BG130" i="7"/>
  <c r="BE130" i="7"/>
  <c r="T130" i="7"/>
  <c r="R130" i="7"/>
  <c r="P130" i="7"/>
  <c r="BI129" i="7"/>
  <c r="BH129" i="7"/>
  <c r="BG129" i="7"/>
  <c r="BE129" i="7"/>
  <c r="T129" i="7"/>
  <c r="R129" i="7"/>
  <c r="P129" i="7"/>
  <c r="BI128" i="7"/>
  <c r="BH128" i="7"/>
  <c r="BG128" i="7"/>
  <c r="BE128" i="7"/>
  <c r="T128" i="7"/>
  <c r="R128" i="7"/>
  <c r="P128" i="7"/>
  <c r="BI127" i="7"/>
  <c r="BH127" i="7"/>
  <c r="BG127" i="7"/>
  <c r="BE127" i="7"/>
  <c r="T127" i="7"/>
  <c r="R127" i="7"/>
  <c r="P127" i="7"/>
  <c r="BI126" i="7"/>
  <c r="BH126" i="7"/>
  <c r="BG126" i="7"/>
  <c r="BE126" i="7"/>
  <c r="T126" i="7"/>
  <c r="R126" i="7"/>
  <c r="P126" i="7"/>
  <c r="BI125" i="7"/>
  <c r="BH125" i="7"/>
  <c r="BG125" i="7"/>
  <c r="BE125" i="7"/>
  <c r="T125" i="7"/>
  <c r="R125" i="7"/>
  <c r="P125" i="7"/>
  <c r="BI124" i="7"/>
  <c r="BH124" i="7"/>
  <c r="BG124" i="7"/>
  <c r="BE124" i="7"/>
  <c r="T124" i="7"/>
  <c r="R124" i="7"/>
  <c r="P124" i="7"/>
  <c r="BI122" i="7"/>
  <c r="BH122" i="7"/>
  <c r="BG122" i="7"/>
  <c r="BE122" i="7"/>
  <c r="T122" i="7"/>
  <c r="R122" i="7"/>
  <c r="P122" i="7"/>
  <c r="BI121" i="7"/>
  <c r="BH121" i="7"/>
  <c r="BG121" i="7"/>
  <c r="BE121" i="7"/>
  <c r="T121" i="7"/>
  <c r="R121" i="7"/>
  <c r="P121" i="7"/>
  <c r="BI120" i="7"/>
  <c r="BH120" i="7"/>
  <c r="BG120" i="7"/>
  <c r="BE120" i="7"/>
  <c r="T120" i="7"/>
  <c r="R120" i="7"/>
  <c r="P120" i="7"/>
  <c r="BI119" i="7"/>
  <c r="BH119" i="7"/>
  <c r="BG119" i="7"/>
  <c r="BE119" i="7"/>
  <c r="T119" i="7"/>
  <c r="R119" i="7"/>
  <c r="P119" i="7"/>
  <c r="BI118" i="7"/>
  <c r="BH118" i="7"/>
  <c r="BG118" i="7"/>
  <c r="BE118" i="7"/>
  <c r="T118" i="7"/>
  <c r="R118" i="7"/>
  <c r="P118" i="7"/>
  <c r="BI117" i="7"/>
  <c r="BH117" i="7"/>
  <c r="BG117" i="7"/>
  <c r="BE117" i="7"/>
  <c r="T117" i="7"/>
  <c r="R117" i="7"/>
  <c r="P117" i="7"/>
  <c r="BI116" i="7"/>
  <c r="BH116" i="7"/>
  <c r="BG116" i="7"/>
  <c r="BE116" i="7"/>
  <c r="T116" i="7"/>
  <c r="R116" i="7"/>
  <c r="P116" i="7"/>
  <c r="BI115" i="7"/>
  <c r="BH115" i="7"/>
  <c r="BG115" i="7"/>
  <c r="BE115" i="7"/>
  <c r="T115" i="7"/>
  <c r="R115" i="7"/>
  <c r="P115" i="7"/>
  <c r="BI114" i="7"/>
  <c r="BH114" i="7"/>
  <c r="BG114" i="7"/>
  <c r="BE114" i="7"/>
  <c r="T114" i="7"/>
  <c r="R114" i="7"/>
  <c r="P114" i="7"/>
  <c r="BI113" i="7"/>
  <c r="BH113" i="7"/>
  <c r="BG113" i="7"/>
  <c r="BE113" i="7"/>
  <c r="T113" i="7"/>
  <c r="R113" i="7"/>
  <c r="P113" i="7"/>
  <c r="BI112" i="7"/>
  <c r="BH112" i="7"/>
  <c r="BG112" i="7"/>
  <c r="BE112" i="7"/>
  <c r="T112" i="7"/>
  <c r="R112" i="7"/>
  <c r="P112" i="7"/>
  <c r="BI111" i="7"/>
  <c r="BH111" i="7"/>
  <c r="BG111" i="7"/>
  <c r="BE111" i="7"/>
  <c r="T111" i="7"/>
  <c r="R111" i="7"/>
  <c r="P111" i="7"/>
  <c r="BI110" i="7"/>
  <c r="BH110" i="7"/>
  <c r="BG110" i="7"/>
  <c r="BE110" i="7"/>
  <c r="T110" i="7"/>
  <c r="R110" i="7"/>
  <c r="P110" i="7"/>
  <c r="BI109" i="7"/>
  <c r="BH109" i="7"/>
  <c r="BG109" i="7"/>
  <c r="BE109" i="7"/>
  <c r="T109" i="7"/>
  <c r="R109" i="7"/>
  <c r="P109" i="7"/>
  <c r="BI107" i="7"/>
  <c r="BH107" i="7"/>
  <c r="BG107" i="7"/>
  <c r="BE107" i="7"/>
  <c r="T107" i="7"/>
  <c r="R107" i="7"/>
  <c r="P107" i="7"/>
  <c r="BI106" i="7"/>
  <c r="BH106" i="7"/>
  <c r="BG106" i="7"/>
  <c r="BE106" i="7"/>
  <c r="T106" i="7"/>
  <c r="R106" i="7"/>
  <c r="P106" i="7"/>
  <c r="BI105" i="7"/>
  <c r="BH105" i="7"/>
  <c r="BG105" i="7"/>
  <c r="BE105" i="7"/>
  <c r="T105" i="7"/>
  <c r="R105" i="7"/>
  <c r="P105" i="7"/>
  <c r="BI104" i="7"/>
  <c r="BH104" i="7"/>
  <c r="BG104" i="7"/>
  <c r="BE104" i="7"/>
  <c r="T104" i="7"/>
  <c r="R104" i="7"/>
  <c r="P104" i="7"/>
  <c r="BI103" i="7"/>
  <c r="BH103" i="7"/>
  <c r="BG103" i="7"/>
  <c r="BE103" i="7"/>
  <c r="T103" i="7"/>
  <c r="R103" i="7"/>
  <c r="P103" i="7"/>
  <c r="BI102" i="7"/>
  <c r="BH102" i="7"/>
  <c r="BG102" i="7"/>
  <c r="BE102" i="7"/>
  <c r="T102" i="7"/>
  <c r="R102" i="7"/>
  <c r="P102" i="7"/>
  <c r="BI101" i="7"/>
  <c r="BH101" i="7"/>
  <c r="BG101" i="7"/>
  <c r="BE101" i="7"/>
  <c r="T101" i="7"/>
  <c r="R101" i="7"/>
  <c r="P101" i="7"/>
  <c r="BI100" i="7"/>
  <c r="BH100" i="7"/>
  <c r="BG100" i="7"/>
  <c r="BE100" i="7"/>
  <c r="T100" i="7"/>
  <c r="R100" i="7"/>
  <c r="P100" i="7"/>
  <c r="BI98" i="7"/>
  <c r="BH98" i="7"/>
  <c r="BG98" i="7"/>
  <c r="BE98" i="7"/>
  <c r="T98" i="7"/>
  <c r="R98" i="7"/>
  <c r="P98" i="7"/>
  <c r="BI97" i="7"/>
  <c r="BH97" i="7"/>
  <c r="BG97" i="7"/>
  <c r="BE97" i="7"/>
  <c r="T97" i="7"/>
  <c r="R97" i="7"/>
  <c r="P97" i="7"/>
  <c r="F89" i="7"/>
  <c r="E87" i="7"/>
  <c r="F56" i="7"/>
  <c r="E54" i="7"/>
  <c r="J26" i="7"/>
  <c r="E26" i="7"/>
  <c r="J92" i="7"/>
  <c r="J25" i="7"/>
  <c r="J23" i="7"/>
  <c r="E23" i="7"/>
  <c r="J91" i="7"/>
  <c r="J22" i="7"/>
  <c r="J20" i="7"/>
  <c r="E20" i="7"/>
  <c r="F59" i="7"/>
  <c r="J19" i="7"/>
  <c r="J17" i="7"/>
  <c r="E17" i="7"/>
  <c r="F58" i="7"/>
  <c r="J16" i="7"/>
  <c r="J14" i="7"/>
  <c r="J89" i="7" s="1"/>
  <c r="E7" i="7"/>
  <c r="E83" i="7" s="1"/>
  <c r="J39" i="6"/>
  <c r="J38" i="6"/>
  <c r="AY61" i="1"/>
  <c r="J37" i="6"/>
  <c r="AX61" i="1"/>
  <c r="BI345" i="6"/>
  <c r="BH345" i="6"/>
  <c r="BG345" i="6"/>
  <c r="BE345" i="6"/>
  <c r="T345" i="6"/>
  <c r="T344" i="6"/>
  <c r="R345" i="6"/>
  <c r="R344" i="6"/>
  <c r="P345" i="6"/>
  <c r="P344" i="6"/>
  <c r="BI343" i="6"/>
  <c r="BH343" i="6"/>
  <c r="BG343" i="6"/>
  <c r="BE343" i="6"/>
  <c r="T343" i="6"/>
  <c r="R343" i="6"/>
  <c r="P343" i="6"/>
  <c r="BI342" i="6"/>
  <c r="BH342" i="6"/>
  <c r="BG342" i="6"/>
  <c r="BE342" i="6"/>
  <c r="T342" i="6"/>
  <c r="R342" i="6"/>
  <c r="P342" i="6"/>
  <c r="BI341" i="6"/>
  <c r="BH341" i="6"/>
  <c r="BG341" i="6"/>
  <c r="BE341" i="6"/>
  <c r="T341" i="6"/>
  <c r="R341" i="6"/>
  <c r="P341" i="6"/>
  <c r="BI340" i="6"/>
  <c r="BH340" i="6"/>
  <c r="BG340" i="6"/>
  <c r="BE340" i="6"/>
  <c r="T340" i="6"/>
  <c r="R340" i="6"/>
  <c r="P340" i="6"/>
  <c r="BI339" i="6"/>
  <c r="BH339" i="6"/>
  <c r="BG339" i="6"/>
  <c r="BE339" i="6"/>
  <c r="T339" i="6"/>
  <c r="R339" i="6"/>
  <c r="P339" i="6"/>
  <c r="BI338" i="6"/>
  <c r="BH338" i="6"/>
  <c r="BG338" i="6"/>
  <c r="BE338" i="6"/>
  <c r="T338" i="6"/>
  <c r="R338" i="6"/>
  <c r="P338" i="6"/>
  <c r="BI337" i="6"/>
  <c r="BH337" i="6"/>
  <c r="BG337" i="6"/>
  <c r="BE337" i="6"/>
  <c r="T337" i="6"/>
  <c r="R337" i="6"/>
  <c r="P337" i="6"/>
  <c r="BI336" i="6"/>
  <c r="BH336" i="6"/>
  <c r="BG336" i="6"/>
  <c r="BE336" i="6"/>
  <c r="T336" i="6"/>
  <c r="R336" i="6"/>
  <c r="P336" i="6"/>
  <c r="BI335" i="6"/>
  <c r="BH335" i="6"/>
  <c r="BG335" i="6"/>
  <c r="BE335" i="6"/>
  <c r="T335" i="6"/>
  <c r="R335" i="6"/>
  <c r="P335" i="6"/>
  <c r="BI334" i="6"/>
  <c r="BH334" i="6"/>
  <c r="BG334" i="6"/>
  <c r="BE334" i="6"/>
  <c r="T334" i="6"/>
  <c r="R334" i="6"/>
  <c r="P334" i="6"/>
  <c r="BI333" i="6"/>
  <c r="BH333" i="6"/>
  <c r="BG333" i="6"/>
  <c r="BE333" i="6"/>
  <c r="T333" i="6"/>
  <c r="R333" i="6"/>
  <c r="P333" i="6"/>
  <c r="BI332" i="6"/>
  <c r="BH332" i="6"/>
  <c r="BG332" i="6"/>
  <c r="BE332" i="6"/>
  <c r="T332" i="6"/>
  <c r="R332" i="6"/>
  <c r="P332" i="6"/>
  <c r="BI331" i="6"/>
  <c r="BH331" i="6"/>
  <c r="BG331" i="6"/>
  <c r="BE331" i="6"/>
  <c r="T331" i="6"/>
  <c r="R331" i="6"/>
  <c r="P331" i="6"/>
  <c r="BI330" i="6"/>
  <c r="BH330" i="6"/>
  <c r="BG330" i="6"/>
  <c r="BE330" i="6"/>
  <c r="T330" i="6"/>
  <c r="R330" i="6"/>
  <c r="P330" i="6"/>
  <c r="BI329" i="6"/>
  <c r="BH329" i="6"/>
  <c r="BG329" i="6"/>
  <c r="BE329" i="6"/>
  <c r="T329" i="6"/>
  <c r="R329" i="6"/>
  <c r="P329" i="6"/>
  <c r="BI328" i="6"/>
  <c r="BH328" i="6"/>
  <c r="BG328" i="6"/>
  <c r="BE328" i="6"/>
  <c r="T328" i="6"/>
  <c r="R328" i="6"/>
  <c r="P328" i="6"/>
  <c r="BI327" i="6"/>
  <c r="BH327" i="6"/>
  <c r="BG327" i="6"/>
  <c r="BE327" i="6"/>
  <c r="T327" i="6"/>
  <c r="R327" i="6"/>
  <c r="P327" i="6"/>
  <c r="BI326" i="6"/>
  <c r="BH326" i="6"/>
  <c r="BG326" i="6"/>
  <c r="BE326" i="6"/>
  <c r="T326" i="6"/>
  <c r="R326" i="6"/>
  <c r="P326" i="6"/>
  <c r="BI325" i="6"/>
  <c r="BH325" i="6"/>
  <c r="BG325" i="6"/>
  <c r="BE325" i="6"/>
  <c r="T325" i="6"/>
  <c r="R325" i="6"/>
  <c r="P325" i="6"/>
  <c r="BI324" i="6"/>
  <c r="BH324" i="6"/>
  <c r="BG324" i="6"/>
  <c r="BE324" i="6"/>
  <c r="T324" i="6"/>
  <c r="R324" i="6"/>
  <c r="P324" i="6"/>
  <c r="BI323" i="6"/>
  <c r="BH323" i="6"/>
  <c r="BG323" i="6"/>
  <c r="BE323" i="6"/>
  <c r="T323" i="6"/>
  <c r="R323" i="6"/>
  <c r="P323" i="6"/>
  <c r="BI322" i="6"/>
  <c r="BH322" i="6"/>
  <c r="BG322" i="6"/>
  <c r="BE322" i="6"/>
  <c r="T322" i="6"/>
  <c r="R322" i="6"/>
  <c r="P322" i="6"/>
  <c r="BI321" i="6"/>
  <c r="BH321" i="6"/>
  <c r="BG321" i="6"/>
  <c r="BE321" i="6"/>
  <c r="T321" i="6"/>
  <c r="R321" i="6"/>
  <c r="P321" i="6"/>
  <c r="BI320" i="6"/>
  <c r="BH320" i="6"/>
  <c r="BG320" i="6"/>
  <c r="BE320" i="6"/>
  <c r="T320" i="6"/>
  <c r="R320" i="6"/>
  <c r="P320" i="6"/>
  <c r="BI319" i="6"/>
  <c r="BH319" i="6"/>
  <c r="BG319" i="6"/>
  <c r="BE319" i="6"/>
  <c r="T319" i="6"/>
  <c r="R319" i="6"/>
  <c r="P319" i="6"/>
  <c r="BI318" i="6"/>
  <c r="BH318" i="6"/>
  <c r="BG318" i="6"/>
  <c r="BE318" i="6"/>
  <c r="T318" i="6"/>
  <c r="R318" i="6"/>
  <c r="P318" i="6"/>
  <c r="BI317" i="6"/>
  <c r="BH317" i="6"/>
  <c r="BG317" i="6"/>
  <c r="BE317" i="6"/>
  <c r="T317" i="6"/>
  <c r="R317" i="6"/>
  <c r="P317" i="6"/>
  <c r="BI316" i="6"/>
  <c r="BH316" i="6"/>
  <c r="BG316" i="6"/>
  <c r="BE316" i="6"/>
  <c r="T316" i="6"/>
  <c r="R316" i="6"/>
  <c r="P316" i="6"/>
  <c r="BI315" i="6"/>
  <c r="BH315" i="6"/>
  <c r="BG315" i="6"/>
  <c r="BE315" i="6"/>
  <c r="T315" i="6"/>
  <c r="R315" i="6"/>
  <c r="P315" i="6"/>
  <c r="BI314" i="6"/>
  <c r="BH314" i="6"/>
  <c r="BG314" i="6"/>
  <c r="BE314" i="6"/>
  <c r="T314" i="6"/>
  <c r="R314" i="6"/>
  <c r="P314" i="6"/>
  <c r="BI313" i="6"/>
  <c r="BH313" i="6"/>
  <c r="BG313" i="6"/>
  <c r="BE313" i="6"/>
  <c r="T313" i="6"/>
  <c r="R313" i="6"/>
  <c r="P313" i="6"/>
  <c r="BI312" i="6"/>
  <c r="BH312" i="6"/>
  <c r="BG312" i="6"/>
  <c r="BE312" i="6"/>
  <c r="T312" i="6"/>
  <c r="R312" i="6"/>
  <c r="P312" i="6"/>
  <c r="BI311" i="6"/>
  <c r="BH311" i="6"/>
  <c r="BG311" i="6"/>
  <c r="BE311" i="6"/>
  <c r="T311" i="6"/>
  <c r="R311" i="6"/>
  <c r="P311" i="6"/>
  <c r="BI309" i="6"/>
  <c r="BH309" i="6"/>
  <c r="BG309" i="6"/>
  <c r="BE309" i="6"/>
  <c r="T309" i="6"/>
  <c r="R309" i="6"/>
  <c r="P309" i="6"/>
  <c r="BI308" i="6"/>
  <c r="BH308" i="6"/>
  <c r="BG308" i="6"/>
  <c r="BE308" i="6"/>
  <c r="T308" i="6"/>
  <c r="R308" i="6"/>
  <c r="P308" i="6"/>
  <c r="BI307" i="6"/>
  <c r="BH307" i="6"/>
  <c r="BG307" i="6"/>
  <c r="BE307" i="6"/>
  <c r="T307" i="6"/>
  <c r="R307" i="6"/>
  <c r="P307" i="6"/>
  <c r="BI306" i="6"/>
  <c r="BH306" i="6"/>
  <c r="BG306" i="6"/>
  <c r="BE306" i="6"/>
  <c r="T306" i="6"/>
  <c r="R306" i="6"/>
  <c r="P306" i="6"/>
  <c r="BI304" i="6"/>
  <c r="BH304" i="6"/>
  <c r="BG304" i="6"/>
  <c r="BE304" i="6"/>
  <c r="T304" i="6"/>
  <c r="R304" i="6"/>
  <c r="P304" i="6"/>
  <c r="BI303" i="6"/>
  <c r="BH303" i="6"/>
  <c r="BG303" i="6"/>
  <c r="BE303" i="6"/>
  <c r="T303" i="6"/>
  <c r="R303" i="6"/>
  <c r="P303" i="6"/>
  <c r="BI302" i="6"/>
  <c r="BH302" i="6"/>
  <c r="BG302" i="6"/>
  <c r="BE302" i="6"/>
  <c r="T302" i="6"/>
  <c r="R302" i="6"/>
  <c r="P302" i="6"/>
  <c r="BI301" i="6"/>
  <c r="BH301" i="6"/>
  <c r="BG301" i="6"/>
  <c r="BE301" i="6"/>
  <c r="T301" i="6"/>
  <c r="R301" i="6"/>
  <c r="P301" i="6"/>
  <c r="BI300" i="6"/>
  <c r="BH300" i="6"/>
  <c r="BG300" i="6"/>
  <c r="BE300" i="6"/>
  <c r="T300" i="6"/>
  <c r="R300" i="6"/>
  <c r="P300" i="6"/>
  <c r="BI299" i="6"/>
  <c r="BH299" i="6"/>
  <c r="BG299" i="6"/>
  <c r="BE299" i="6"/>
  <c r="T299" i="6"/>
  <c r="R299" i="6"/>
  <c r="P299" i="6"/>
  <c r="BI298" i="6"/>
  <c r="BH298" i="6"/>
  <c r="BG298" i="6"/>
  <c r="BE298" i="6"/>
  <c r="T298" i="6"/>
  <c r="R298" i="6"/>
  <c r="P298" i="6"/>
  <c r="BI297" i="6"/>
  <c r="BH297" i="6"/>
  <c r="BG297" i="6"/>
  <c r="BE297" i="6"/>
  <c r="T297" i="6"/>
  <c r="R297" i="6"/>
  <c r="P297" i="6"/>
  <c r="BI296" i="6"/>
  <c r="BH296" i="6"/>
  <c r="BG296" i="6"/>
  <c r="BE296" i="6"/>
  <c r="T296" i="6"/>
  <c r="R296" i="6"/>
  <c r="P296" i="6"/>
  <c r="BI295" i="6"/>
  <c r="BH295" i="6"/>
  <c r="BG295" i="6"/>
  <c r="BE295" i="6"/>
  <c r="T295" i="6"/>
  <c r="R295" i="6"/>
  <c r="P295" i="6"/>
  <c r="BI294" i="6"/>
  <c r="BH294" i="6"/>
  <c r="BG294" i="6"/>
  <c r="BE294" i="6"/>
  <c r="T294" i="6"/>
  <c r="R294" i="6"/>
  <c r="P294" i="6"/>
  <c r="BI293" i="6"/>
  <c r="BH293" i="6"/>
  <c r="BG293" i="6"/>
  <c r="BE293" i="6"/>
  <c r="T293" i="6"/>
  <c r="R293" i="6"/>
  <c r="P293" i="6"/>
  <c r="BI292" i="6"/>
  <c r="BH292" i="6"/>
  <c r="BG292" i="6"/>
  <c r="BE292" i="6"/>
  <c r="T292" i="6"/>
  <c r="R292" i="6"/>
  <c r="P292" i="6"/>
  <c r="BI291" i="6"/>
  <c r="BH291" i="6"/>
  <c r="BG291" i="6"/>
  <c r="BE291" i="6"/>
  <c r="T291" i="6"/>
  <c r="R291" i="6"/>
  <c r="P291" i="6"/>
  <c r="BI289" i="6"/>
  <c r="BH289" i="6"/>
  <c r="BG289" i="6"/>
  <c r="BE289" i="6"/>
  <c r="T289" i="6"/>
  <c r="R289" i="6"/>
  <c r="P289" i="6"/>
  <c r="BI288" i="6"/>
  <c r="BH288" i="6"/>
  <c r="BG288" i="6"/>
  <c r="BE288" i="6"/>
  <c r="T288" i="6"/>
  <c r="R288" i="6"/>
  <c r="P288" i="6"/>
  <c r="BI287" i="6"/>
  <c r="BH287" i="6"/>
  <c r="BG287" i="6"/>
  <c r="BE287" i="6"/>
  <c r="T287" i="6"/>
  <c r="R287" i="6"/>
  <c r="P287" i="6"/>
  <c r="BI286" i="6"/>
  <c r="BH286" i="6"/>
  <c r="BG286" i="6"/>
  <c r="BE286" i="6"/>
  <c r="T286" i="6"/>
  <c r="R286" i="6"/>
  <c r="P286" i="6"/>
  <c r="BI285" i="6"/>
  <c r="BH285" i="6"/>
  <c r="BG285" i="6"/>
  <c r="BE285" i="6"/>
  <c r="T285" i="6"/>
  <c r="R285" i="6"/>
  <c r="P285" i="6"/>
  <c r="BI284" i="6"/>
  <c r="BH284" i="6"/>
  <c r="BG284" i="6"/>
  <c r="BE284" i="6"/>
  <c r="T284" i="6"/>
  <c r="R284" i="6"/>
  <c r="P284" i="6"/>
  <c r="BI283" i="6"/>
  <c r="BH283" i="6"/>
  <c r="BG283" i="6"/>
  <c r="BE283" i="6"/>
  <c r="T283" i="6"/>
  <c r="R283" i="6"/>
  <c r="P283" i="6"/>
  <c r="BI282" i="6"/>
  <c r="BH282" i="6"/>
  <c r="BG282" i="6"/>
  <c r="BE282" i="6"/>
  <c r="T282" i="6"/>
  <c r="R282" i="6"/>
  <c r="P282" i="6"/>
  <c r="BI281" i="6"/>
  <c r="BH281" i="6"/>
  <c r="BG281" i="6"/>
  <c r="BE281" i="6"/>
  <c r="T281" i="6"/>
  <c r="R281" i="6"/>
  <c r="P281" i="6"/>
  <c r="BI280" i="6"/>
  <c r="BH280" i="6"/>
  <c r="BG280" i="6"/>
  <c r="BE280" i="6"/>
  <c r="T280" i="6"/>
  <c r="R280" i="6"/>
  <c r="P280" i="6"/>
  <c r="BI279" i="6"/>
  <c r="BH279" i="6"/>
  <c r="BG279" i="6"/>
  <c r="BE279" i="6"/>
  <c r="T279" i="6"/>
  <c r="R279" i="6"/>
  <c r="P279" i="6"/>
  <c r="BI278" i="6"/>
  <c r="BH278" i="6"/>
  <c r="BG278" i="6"/>
  <c r="BE278" i="6"/>
  <c r="T278" i="6"/>
  <c r="R278" i="6"/>
  <c r="P278" i="6"/>
  <c r="BI277" i="6"/>
  <c r="BH277" i="6"/>
  <c r="BG277" i="6"/>
  <c r="BE277" i="6"/>
  <c r="T277" i="6"/>
  <c r="R277" i="6"/>
  <c r="P277" i="6"/>
  <c r="BI276" i="6"/>
  <c r="BH276" i="6"/>
  <c r="BG276" i="6"/>
  <c r="BE276" i="6"/>
  <c r="T276" i="6"/>
  <c r="R276" i="6"/>
  <c r="P276" i="6"/>
  <c r="BI275" i="6"/>
  <c r="BH275" i="6"/>
  <c r="BG275" i="6"/>
  <c r="BE275" i="6"/>
  <c r="T275" i="6"/>
  <c r="R275" i="6"/>
  <c r="P275" i="6"/>
  <c r="BI274" i="6"/>
  <c r="BH274" i="6"/>
  <c r="BG274" i="6"/>
  <c r="BE274" i="6"/>
  <c r="T274" i="6"/>
  <c r="R274" i="6"/>
  <c r="P274" i="6"/>
  <c r="BI273" i="6"/>
  <c r="BH273" i="6"/>
  <c r="BG273" i="6"/>
  <c r="BE273" i="6"/>
  <c r="T273" i="6"/>
  <c r="R273" i="6"/>
  <c r="P273" i="6"/>
  <c r="BI272" i="6"/>
  <c r="BH272" i="6"/>
  <c r="BG272" i="6"/>
  <c r="BE272" i="6"/>
  <c r="T272" i="6"/>
  <c r="R272" i="6"/>
  <c r="P272" i="6"/>
  <c r="BI271" i="6"/>
  <c r="BH271" i="6"/>
  <c r="BG271" i="6"/>
  <c r="BE271" i="6"/>
  <c r="T271" i="6"/>
  <c r="R271" i="6"/>
  <c r="P271" i="6"/>
  <c r="BI270" i="6"/>
  <c r="BH270" i="6"/>
  <c r="BG270" i="6"/>
  <c r="BE270" i="6"/>
  <c r="T270" i="6"/>
  <c r="R270" i="6"/>
  <c r="P270" i="6"/>
  <c r="BI269" i="6"/>
  <c r="BH269" i="6"/>
  <c r="BG269" i="6"/>
  <c r="BE269" i="6"/>
  <c r="T269" i="6"/>
  <c r="R269" i="6"/>
  <c r="P269" i="6"/>
  <c r="BI268" i="6"/>
  <c r="BH268" i="6"/>
  <c r="BG268" i="6"/>
  <c r="BE268" i="6"/>
  <c r="T268" i="6"/>
  <c r="R268" i="6"/>
  <c r="P268" i="6"/>
  <c r="BI267" i="6"/>
  <c r="BH267" i="6"/>
  <c r="BG267" i="6"/>
  <c r="BE267" i="6"/>
  <c r="T267" i="6"/>
  <c r="R267" i="6"/>
  <c r="P267" i="6"/>
  <c r="BI266" i="6"/>
  <c r="BH266" i="6"/>
  <c r="BG266" i="6"/>
  <c r="BE266" i="6"/>
  <c r="T266" i="6"/>
  <c r="R266" i="6"/>
  <c r="P266" i="6"/>
  <c r="BI265" i="6"/>
  <c r="BH265" i="6"/>
  <c r="BG265" i="6"/>
  <c r="BE265" i="6"/>
  <c r="T265" i="6"/>
  <c r="R265" i="6"/>
  <c r="P265" i="6"/>
  <c r="BI264" i="6"/>
  <c r="BH264" i="6"/>
  <c r="BG264" i="6"/>
  <c r="BE264" i="6"/>
  <c r="T264" i="6"/>
  <c r="R264" i="6"/>
  <c r="P264" i="6"/>
  <c r="BI263" i="6"/>
  <c r="BH263" i="6"/>
  <c r="BG263" i="6"/>
  <c r="BE263" i="6"/>
  <c r="T263" i="6"/>
  <c r="R263" i="6"/>
  <c r="P263" i="6"/>
  <c r="BI262" i="6"/>
  <c r="BH262" i="6"/>
  <c r="BG262" i="6"/>
  <c r="BE262" i="6"/>
  <c r="T262" i="6"/>
  <c r="R262" i="6"/>
  <c r="P262" i="6"/>
  <c r="BI261" i="6"/>
  <c r="BH261" i="6"/>
  <c r="BG261" i="6"/>
  <c r="BE261" i="6"/>
  <c r="T261" i="6"/>
  <c r="R261" i="6"/>
  <c r="P261" i="6"/>
  <c r="BI260" i="6"/>
  <c r="BH260" i="6"/>
  <c r="BG260" i="6"/>
  <c r="BE260" i="6"/>
  <c r="T260" i="6"/>
  <c r="R260" i="6"/>
  <c r="P260" i="6"/>
  <c r="BI259" i="6"/>
  <c r="BH259" i="6"/>
  <c r="BG259" i="6"/>
  <c r="BE259" i="6"/>
  <c r="T259" i="6"/>
  <c r="R259" i="6"/>
  <c r="P259" i="6"/>
  <c r="BI258" i="6"/>
  <c r="BH258" i="6"/>
  <c r="BG258" i="6"/>
  <c r="BE258" i="6"/>
  <c r="T258" i="6"/>
  <c r="R258" i="6"/>
  <c r="P258" i="6"/>
  <c r="BI257" i="6"/>
  <c r="BH257" i="6"/>
  <c r="BG257" i="6"/>
  <c r="BE257" i="6"/>
  <c r="T257" i="6"/>
  <c r="R257" i="6"/>
  <c r="P257" i="6"/>
  <c r="BI256" i="6"/>
  <c r="BH256" i="6"/>
  <c r="BG256" i="6"/>
  <c r="BE256" i="6"/>
  <c r="T256" i="6"/>
  <c r="R256" i="6"/>
  <c r="P256" i="6"/>
  <c r="BI255" i="6"/>
  <c r="BH255" i="6"/>
  <c r="BG255" i="6"/>
  <c r="BE255" i="6"/>
  <c r="T255" i="6"/>
  <c r="R255" i="6"/>
  <c r="P255" i="6"/>
  <c r="BI254" i="6"/>
  <c r="BH254" i="6"/>
  <c r="BG254" i="6"/>
  <c r="BE254" i="6"/>
  <c r="T254" i="6"/>
  <c r="R254" i="6"/>
  <c r="P254" i="6"/>
  <c r="BI253" i="6"/>
  <c r="BH253" i="6"/>
  <c r="BG253" i="6"/>
  <c r="BE253" i="6"/>
  <c r="T253" i="6"/>
  <c r="R253" i="6"/>
  <c r="P253" i="6"/>
  <c r="BI252" i="6"/>
  <c r="BH252" i="6"/>
  <c r="BG252" i="6"/>
  <c r="BE252" i="6"/>
  <c r="T252" i="6"/>
  <c r="R252" i="6"/>
  <c r="P252" i="6"/>
  <c r="BI251" i="6"/>
  <c r="BH251" i="6"/>
  <c r="BG251" i="6"/>
  <c r="BE251" i="6"/>
  <c r="T251" i="6"/>
  <c r="R251" i="6"/>
  <c r="P251" i="6"/>
  <c r="BI249" i="6"/>
  <c r="BH249" i="6"/>
  <c r="BG249" i="6"/>
  <c r="BE249" i="6"/>
  <c r="T249" i="6"/>
  <c r="R249" i="6"/>
  <c r="P249" i="6"/>
  <c r="BI248" i="6"/>
  <c r="BH248" i="6"/>
  <c r="BG248" i="6"/>
  <c r="BE248" i="6"/>
  <c r="T248" i="6"/>
  <c r="R248" i="6"/>
  <c r="P248" i="6"/>
  <c r="BI247" i="6"/>
  <c r="BH247" i="6"/>
  <c r="BG247" i="6"/>
  <c r="BE247" i="6"/>
  <c r="T247" i="6"/>
  <c r="R247" i="6"/>
  <c r="P247" i="6"/>
  <c r="BI246" i="6"/>
  <c r="BH246" i="6"/>
  <c r="BG246" i="6"/>
  <c r="BE246" i="6"/>
  <c r="T246" i="6"/>
  <c r="R246" i="6"/>
  <c r="P246" i="6"/>
  <c r="BI245" i="6"/>
  <c r="BH245" i="6"/>
  <c r="BG245" i="6"/>
  <c r="BE245" i="6"/>
  <c r="T245" i="6"/>
  <c r="R245" i="6"/>
  <c r="P245" i="6"/>
  <c r="BI244" i="6"/>
  <c r="BH244" i="6"/>
  <c r="BG244" i="6"/>
  <c r="BE244" i="6"/>
  <c r="T244" i="6"/>
  <c r="R244" i="6"/>
  <c r="P244" i="6"/>
  <c r="BI243" i="6"/>
  <c r="BH243" i="6"/>
  <c r="BG243" i="6"/>
  <c r="BE243" i="6"/>
  <c r="T243" i="6"/>
  <c r="R243" i="6"/>
  <c r="P243" i="6"/>
  <c r="BI242" i="6"/>
  <c r="BH242" i="6"/>
  <c r="BG242" i="6"/>
  <c r="BE242" i="6"/>
  <c r="T242" i="6"/>
  <c r="R242" i="6"/>
  <c r="P242" i="6"/>
  <c r="BI241" i="6"/>
  <c r="BH241" i="6"/>
  <c r="BG241" i="6"/>
  <c r="BE241" i="6"/>
  <c r="T241" i="6"/>
  <c r="R241" i="6"/>
  <c r="P241" i="6"/>
  <c r="BI240" i="6"/>
  <c r="BH240" i="6"/>
  <c r="BG240" i="6"/>
  <c r="BE240" i="6"/>
  <c r="T240" i="6"/>
  <c r="R240" i="6"/>
  <c r="P240" i="6"/>
  <c r="BI239" i="6"/>
  <c r="BH239" i="6"/>
  <c r="BG239" i="6"/>
  <c r="BE239" i="6"/>
  <c r="T239" i="6"/>
  <c r="R239" i="6"/>
  <c r="P239" i="6"/>
  <c r="BI238" i="6"/>
  <c r="BH238" i="6"/>
  <c r="BG238" i="6"/>
  <c r="BE238" i="6"/>
  <c r="T238" i="6"/>
  <c r="R238" i="6"/>
  <c r="P238" i="6"/>
  <c r="BI237" i="6"/>
  <c r="BH237" i="6"/>
  <c r="BG237" i="6"/>
  <c r="BE237" i="6"/>
  <c r="T237" i="6"/>
  <c r="R237" i="6"/>
  <c r="P237" i="6"/>
  <c r="BI236" i="6"/>
  <c r="BH236" i="6"/>
  <c r="BG236" i="6"/>
  <c r="BE236" i="6"/>
  <c r="T236" i="6"/>
  <c r="R236" i="6"/>
  <c r="P236" i="6"/>
  <c r="BI235" i="6"/>
  <c r="BH235" i="6"/>
  <c r="BG235" i="6"/>
  <c r="BE235" i="6"/>
  <c r="T235" i="6"/>
  <c r="R235" i="6"/>
  <c r="P235" i="6"/>
  <c r="BI234" i="6"/>
  <c r="BH234" i="6"/>
  <c r="BG234" i="6"/>
  <c r="BE234" i="6"/>
  <c r="T234" i="6"/>
  <c r="R234" i="6"/>
  <c r="P234" i="6"/>
  <c r="BI233" i="6"/>
  <c r="BH233" i="6"/>
  <c r="BG233" i="6"/>
  <c r="BE233" i="6"/>
  <c r="T233" i="6"/>
  <c r="R233" i="6"/>
  <c r="P233" i="6"/>
  <c r="BI232" i="6"/>
  <c r="BH232" i="6"/>
  <c r="BG232" i="6"/>
  <c r="BE232" i="6"/>
  <c r="T232" i="6"/>
  <c r="R232" i="6"/>
  <c r="P232" i="6"/>
  <c r="BI231" i="6"/>
  <c r="BH231" i="6"/>
  <c r="BG231" i="6"/>
  <c r="BE231" i="6"/>
  <c r="T231" i="6"/>
  <c r="R231" i="6"/>
  <c r="P231" i="6"/>
  <c r="BI230" i="6"/>
  <c r="BH230" i="6"/>
  <c r="BG230" i="6"/>
  <c r="BE230" i="6"/>
  <c r="T230" i="6"/>
  <c r="R230" i="6"/>
  <c r="P230" i="6"/>
  <c r="BI229" i="6"/>
  <c r="BH229" i="6"/>
  <c r="BG229" i="6"/>
  <c r="BE229" i="6"/>
  <c r="T229" i="6"/>
  <c r="R229" i="6"/>
  <c r="P229" i="6"/>
  <c r="BI228" i="6"/>
  <c r="BH228" i="6"/>
  <c r="BG228" i="6"/>
  <c r="BE228" i="6"/>
  <c r="T228" i="6"/>
  <c r="R228" i="6"/>
  <c r="P228" i="6"/>
  <c r="BI227" i="6"/>
  <c r="BH227" i="6"/>
  <c r="BG227" i="6"/>
  <c r="BE227" i="6"/>
  <c r="T227" i="6"/>
  <c r="R227" i="6"/>
  <c r="P227" i="6"/>
  <c r="BI226" i="6"/>
  <c r="BH226" i="6"/>
  <c r="BG226" i="6"/>
  <c r="BE226" i="6"/>
  <c r="T226" i="6"/>
  <c r="R226" i="6"/>
  <c r="P226" i="6"/>
  <c r="BI225" i="6"/>
  <c r="BH225" i="6"/>
  <c r="BG225" i="6"/>
  <c r="BE225" i="6"/>
  <c r="T225" i="6"/>
  <c r="R225" i="6"/>
  <c r="P225" i="6"/>
  <c r="BI224" i="6"/>
  <c r="BH224" i="6"/>
  <c r="BG224" i="6"/>
  <c r="BE224" i="6"/>
  <c r="T224" i="6"/>
  <c r="R224" i="6"/>
  <c r="P224" i="6"/>
  <c r="BI223" i="6"/>
  <c r="BH223" i="6"/>
  <c r="BG223" i="6"/>
  <c r="BE223" i="6"/>
  <c r="T223" i="6"/>
  <c r="R223" i="6"/>
  <c r="P223" i="6"/>
  <c r="BI222" i="6"/>
  <c r="BH222" i="6"/>
  <c r="BG222" i="6"/>
  <c r="BE222" i="6"/>
  <c r="T222" i="6"/>
  <c r="R222" i="6"/>
  <c r="P222" i="6"/>
  <c r="BI221" i="6"/>
  <c r="BH221" i="6"/>
  <c r="BG221" i="6"/>
  <c r="BE221" i="6"/>
  <c r="T221" i="6"/>
  <c r="R221" i="6"/>
  <c r="P221" i="6"/>
  <c r="BI220" i="6"/>
  <c r="BH220" i="6"/>
  <c r="BG220" i="6"/>
  <c r="BE220" i="6"/>
  <c r="T220" i="6"/>
  <c r="R220" i="6"/>
  <c r="P220" i="6"/>
  <c r="BI219" i="6"/>
  <c r="BH219" i="6"/>
  <c r="BG219" i="6"/>
  <c r="BE219" i="6"/>
  <c r="T219" i="6"/>
  <c r="R219" i="6"/>
  <c r="P219" i="6"/>
  <c r="BI218" i="6"/>
  <c r="BH218" i="6"/>
  <c r="BG218" i="6"/>
  <c r="BE218" i="6"/>
  <c r="T218" i="6"/>
  <c r="R218" i="6"/>
  <c r="P218" i="6"/>
  <c r="BI217" i="6"/>
  <c r="BH217" i="6"/>
  <c r="BG217" i="6"/>
  <c r="BE217" i="6"/>
  <c r="T217" i="6"/>
  <c r="R217" i="6"/>
  <c r="P217" i="6"/>
  <c r="BI216" i="6"/>
  <c r="BH216" i="6"/>
  <c r="BG216" i="6"/>
  <c r="BE216" i="6"/>
  <c r="T216" i="6"/>
  <c r="R216" i="6"/>
  <c r="P216" i="6"/>
  <c r="BI215" i="6"/>
  <c r="BH215" i="6"/>
  <c r="BG215" i="6"/>
  <c r="BE215" i="6"/>
  <c r="T215" i="6"/>
  <c r="R215" i="6"/>
  <c r="P215" i="6"/>
  <c r="BI214" i="6"/>
  <c r="BH214" i="6"/>
  <c r="BG214" i="6"/>
  <c r="BE214" i="6"/>
  <c r="T214" i="6"/>
  <c r="R214" i="6"/>
  <c r="P214" i="6"/>
  <c r="BI213" i="6"/>
  <c r="BH213" i="6"/>
  <c r="BG213" i="6"/>
  <c r="BE213" i="6"/>
  <c r="T213" i="6"/>
  <c r="R213" i="6"/>
  <c r="P213" i="6"/>
  <c r="BI212" i="6"/>
  <c r="BH212" i="6"/>
  <c r="BG212" i="6"/>
  <c r="BE212" i="6"/>
  <c r="T212" i="6"/>
  <c r="R212" i="6"/>
  <c r="P212" i="6"/>
  <c r="BI211" i="6"/>
  <c r="BH211" i="6"/>
  <c r="BG211" i="6"/>
  <c r="BE211" i="6"/>
  <c r="T211" i="6"/>
  <c r="R211" i="6"/>
  <c r="P211" i="6"/>
  <c r="BI210" i="6"/>
  <c r="BH210" i="6"/>
  <c r="BG210" i="6"/>
  <c r="BE210" i="6"/>
  <c r="T210" i="6"/>
  <c r="R210" i="6"/>
  <c r="P210" i="6"/>
  <c r="BI208" i="6"/>
  <c r="BH208" i="6"/>
  <c r="BG208" i="6"/>
  <c r="BE208" i="6"/>
  <c r="T208" i="6"/>
  <c r="R208" i="6"/>
  <c r="P208" i="6"/>
  <c r="BI207" i="6"/>
  <c r="BH207" i="6"/>
  <c r="BG207" i="6"/>
  <c r="BE207" i="6"/>
  <c r="T207" i="6"/>
  <c r="R207" i="6"/>
  <c r="P207" i="6"/>
  <c r="BI206" i="6"/>
  <c r="BH206" i="6"/>
  <c r="BG206" i="6"/>
  <c r="BE206" i="6"/>
  <c r="T206" i="6"/>
  <c r="R206" i="6"/>
  <c r="P206" i="6"/>
  <c r="BI205" i="6"/>
  <c r="BH205" i="6"/>
  <c r="BG205" i="6"/>
  <c r="BE205" i="6"/>
  <c r="T205" i="6"/>
  <c r="R205" i="6"/>
  <c r="P205" i="6"/>
  <c r="BI204" i="6"/>
  <c r="BH204" i="6"/>
  <c r="BG204" i="6"/>
  <c r="BE204" i="6"/>
  <c r="T204" i="6"/>
  <c r="R204" i="6"/>
  <c r="P204" i="6"/>
  <c r="BI202" i="6"/>
  <c r="BH202" i="6"/>
  <c r="BG202" i="6"/>
  <c r="BE202" i="6"/>
  <c r="T202" i="6"/>
  <c r="R202" i="6"/>
  <c r="P202" i="6"/>
  <c r="BI201" i="6"/>
  <c r="BH201" i="6"/>
  <c r="BG201" i="6"/>
  <c r="BE201" i="6"/>
  <c r="T201" i="6"/>
  <c r="R201" i="6"/>
  <c r="P201" i="6"/>
  <c r="BI200" i="6"/>
  <c r="BH200" i="6"/>
  <c r="BG200" i="6"/>
  <c r="BE200" i="6"/>
  <c r="T200" i="6"/>
  <c r="R200" i="6"/>
  <c r="P200" i="6"/>
  <c r="BI195" i="6"/>
  <c r="BH195" i="6"/>
  <c r="BG195" i="6"/>
  <c r="BE195" i="6"/>
  <c r="T195" i="6"/>
  <c r="R195" i="6"/>
  <c r="P195" i="6"/>
  <c r="BI191" i="6"/>
  <c r="BH191" i="6"/>
  <c r="BG191" i="6"/>
  <c r="BE191" i="6"/>
  <c r="T191" i="6"/>
  <c r="R191" i="6"/>
  <c r="P191" i="6"/>
  <c r="BI190" i="6"/>
  <c r="BH190" i="6"/>
  <c r="BG190" i="6"/>
  <c r="BE190" i="6"/>
  <c r="T190" i="6"/>
  <c r="R190" i="6"/>
  <c r="P190" i="6"/>
  <c r="BI189" i="6"/>
  <c r="BH189" i="6"/>
  <c r="BG189" i="6"/>
  <c r="BE189" i="6"/>
  <c r="T189" i="6"/>
  <c r="R189" i="6"/>
  <c r="P189" i="6"/>
  <c r="BI188" i="6"/>
  <c r="BH188" i="6"/>
  <c r="BG188" i="6"/>
  <c r="BE188" i="6"/>
  <c r="T188" i="6"/>
  <c r="R188" i="6"/>
  <c r="P188" i="6"/>
  <c r="BI187" i="6"/>
  <c r="BH187" i="6"/>
  <c r="BG187" i="6"/>
  <c r="BE187" i="6"/>
  <c r="T187" i="6"/>
  <c r="R187" i="6"/>
  <c r="P187" i="6"/>
  <c r="BI186" i="6"/>
  <c r="BH186" i="6"/>
  <c r="BG186" i="6"/>
  <c r="BE186" i="6"/>
  <c r="T186" i="6"/>
  <c r="R186" i="6"/>
  <c r="P186" i="6"/>
  <c r="BI185" i="6"/>
  <c r="BH185" i="6"/>
  <c r="BG185" i="6"/>
  <c r="BE185" i="6"/>
  <c r="T185" i="6"/>
  <c r="R185" i="6"/>
  <c r="P185" i="6"/>
  <c r="BI184" i="6"/>
  <c r="BH184" i="6"/>
  <c r="BG184" i="6"/>
  <c r="BE184" i="6"/>
  <c r="T184" i="6"/>
  <c r="R184" i="6"/>
  <c r="P184" i="6"/>
  <c r="BI183" i="6"/>
  <c r="BH183" i="6"/>
  <c r="BG183" i="6"/>
  <c r="BE183" i="6"/>
  <c r="T183" i="6"/>
  <c r="R183" i="6"/>
  <c r="P183" i="6"/>
  <c r="BI182" i="6"/>
  <c r="BH182" i="6"/>
  <c r="BG182" i="6"/>
  <c r="BE182" i="6"/>
  <c r="T182" i="6"/>
  <c r="R182" i="6"/>
  <c r="P182" i="6"/>
  <c r="BI181" i="6"/>
  <c r="BH181" i="6"/>
  <c r="BG181" i="6"/>
  <c r="BE181" i="6"/>
  <c r="T181" i="6"/>
  <c r="R181" i="6"/>
  <c r="P181" i="6"/>
  <c r="BI180" i="6"/>
  <c r="BH180" i="6"/>
  <c r="BG180" i="6"/>
  <c r="BE180" i="6"/>
  <c r="T180" i="6"/>
  <c r="R180" i="6"/>
  <c r="P180" i="6"/>
  <c r="BI176" i="6"/>
  <c r="BH176" i="6"/>
  <c r="BG176" i="6"/>
  <c r="BE176" i="6"/>
  <c r="T176" i="6"/>
  <c r="T175" i="6" s="1"/>
  <c r="R176" i="6"/>
  <c r="R175" i="6" s="1"/>
  <c r="P176" i="6"/>
  <c r="P175" i="6"/>
  <c r="BI172" i="6"/>
  <c r="BH172" i="6"/>
  <c r="BG172" i="6"/>
  <c r="BE172" i="6"/>
  <c r="T172" i="6"/>
  <c r="T171" i="6" s="1"/>
  <c r="R172" i="6"/>
  <c r="R171" i="6"/>
  <c r="P172" i="6"/>
  <c r="P171" i="6" s="1"/>
  <c r="BI170" i="6"/>
  <c r="BH170" i="6"/>
  <c r="BG170" i="6"/>
  <c r="BE170" i="6"/>
  <c r="T170" i="6"/>
  <c r="R170" i="6"/>
  <c r="P170" i="6"/>
  <c r="BI169" i="6"/>
  <c r="BH169" i="6"/>
  <c r="BG169" i="6"/>
  <c r="BE169" i="6"/>
  <c r="T169" i="6"/>
  <c r="R169" i="6"/>
  <c r="P169" i="6"/>
  <c r="BI165" i="6"/>
  <c r="BH165" i="6"/>
  <c r="BG165" i="6"/>
  <c r="BE165" i="6"/>
  <c r="T165" i="6"/>
  <c r="R165" i="6"/>
  <c r="P165" i="6"/>
  <c r="BI161" i="6"/>
  <c r="BH161" i="6"/>
  <c r="BG161" i="6"/>
  <c r="BE161" i="6"/>
  <c r="T161" i="6"/>
  <c r="R161" i="6"/>
  <c r="P161" i="6"/>
  <c r="BI157" i="6"/>
  <c r="BH157" i="6"/>
  <c r="BG157" i="6"/>
  <c r="BE157" i="6"/>
  <c r="T157" i="6"/>
  <c r="R157" i="6"/>
  <c r="P157" i="6"/>
  <c r="BI155" i="6"/>
  <c r="BH155" i="6"/>
  <c r="BG155" i="6"/>
  <c r="BE155" i="6"/>
  <c r="T155" i="6"/>
  <c r="R155" i="6"/>
  <c r="P155" i="6"/>
  <c r="BI154" i="6"/>
  <c r="BH154" i="6"/>
  <c r="BG154" i="6"/>
  <c r="BE154" i="6"/>
  <c r="T154" i="6"/>
  <c r="R154" i="6"/>
  <c r="P154" i="6"/>
  <c r="BI153" i="6"/>
  <c r="BH153" i="6"/>
  <c r="BG153" i="6"/>
  <c r="BE153" i="6"/>
  <c r="T153" i="6"/>
  <c r="R153" i="6"/>
  <c r="P153" i="6"/>
  <c r="BI150" i="6"/>
  <c r="BH150" i="6"/>
  <c r="BG150" i="6"/>
  <c r="BE150" i="6"/>
  <c r="T150" i="6"/>
  <c r="R150" i="6"/>
  <c r="P150" i="6"/>
  <c r="BI148" i="6"/>
  <c r="BH148" i="6"/>
  <c r="BG148" i="6"/>
  <c r="BE148" i="6"/>
  <c r="T148" i="6"/>
  <c r="T147" i="6" s="1"/>
  <c r="R148" i="6"/>
  <c r="R147" i="6"/>
  <c r="P148" i="6"/>
  <c r="P147" i="6"/>
  <c r="BI146" i="6"/>
  <c r="BH146" i="6"/>
  <c r="BG146" i="6"/>
  <c r="BE146" i="6"/>
  <c r="T146" i="6"/>
  <c r="R146" i="6"/>
  <c r="P146" i="6"/>
  <c r="BI143" i="6"/>
  <c r="BH143" i="6"/>
  <c r="BG143" i="6"/>
  <c r="BE143" i="6"/>
  <c r="T143" i="6"/>
  <c r="R143" i="6"/>
  <c r="P143" i="6"/>
  <c r="BI140" i="6"/>
  <c r="BH140" i="6"/>
  <c r="BG140" i="6"/>
  <c r="BE140" i="6"/>
  <c r="T140" i="6"/>
  <c r="R140" i="6"/>
  <c r="P140" i="6"/>
  <c r="BI135" i="6"/>
  <c r="BH135" i="6"/>
  <c r="BG135" i="6"/>
  <c r="BE135" i="6"/>
  <c r="T135" i="6"/>
  <c r="R135" i="6"/>
  <c r="P135" i="6"/>
  <c r="BI134" i="6"/>
  <c r="BH134" i="6"/>
  <c r="BG134" i="6"/>
  <c r="BE134" i="6"/>
  <c r="T134" i="6"/>
  <c r="R134" i="6"/>
  <c r="P134" i="6"/>
  <c r="BI131" i="6"/>
  <c r="BH131" i="6"/>
  <c r="BG131" i="6"/>
  <c r="BE131" i="6"/>
  <c r="T131" i="6"/>
  <c r="R131" i="6"/>
  <c r="P131" i="6"/>
  <c r="BI130" i="6"/>
  <c r="BH130" i="6"/>
  <c r="BG130" i="6"/>
  <c r="BE130" i="6"/>
  <c r="T130" i="6"/>
  <c r="R130" i="6"/>
  <c r="P130" i="6"/>
  <c r="BI127" i="6"/>
  <c r="BH127" i="6"/>
  <c r="BG127" i="6"/>
  <c r="BE127" i="6"/>
  <c r="T127" i="6"/>
  <c r="R127" i="6"/>
  <c r="P127" i="6"/>
  <c r="BI124" i="6"/>
  <c r="BH124" i="6"/>
  <c r="BG124" i="6"/>
  <c r="BE124" i="6"/>
  <c r="T124" i="6"/>
  <c r="R124" i="6"/>
  <c r="P124" i="6"/>
  <c r="BI123" i="6"/>
  <c r="BH123" i="6"/>
  <c r="BG123" i="6"/>
  <c r="BE123" i="6"/>
  <c r="T123" i="6"/>
  <c r="R123" i="6"/>
  <c r="P123" i="6"/>
  <c r="BI122" i="6"/>
  <c r="BH122" i="6"/>
  <c r="BG122" i="6"/>
  <c r="BE122" i="6"/>
  <c r="T122" i="6"/>
  <c r="R122" i="6"/>
  <c r="P122" i="6"/>
  <c r="BI119" i="6"/>
  <c r="BH119" i="6"/>
  <c r="BG119" i="6"/>
  <c r="BE119" i="6"/>
  <c r="T119" i="6"/>
  <c r="R119" i="6"/>
  <c r="P119" i="6"/>
  <c r="BI118" i="6"/>
  <c r="BH118" i="6"/>
  <c r="BG118" i="6"/>
  <c r="BE118" i="6"/>
  <c r="T118" i="6"/>
  <c r="R118" i="6"/>
  <c r="P118" i="6"/>
  <c r="BI114" i="6"/>
  <c r="BH114" i="6"/>
  <c r="BG114" i="6"/>
  <c r="BE114" i="6"/>
  <c r="T114" i="6"/>
  <c r="R114" i="6"/>
  <c r="P114" i="6"/>
  <c r="BI113" i="6"/>
  <c r="BH113" i="6"/>
  <c r="BG113" i="6"/>
  <c r="BE113" i="6"/>
  <c r="T113" i="6"/>
  <c r="R113" i="6"/>
  <c r="P113" i="6"/>
  <c r="BI112" i="6"/>
  <c r="BH112" i="6"/>
  <c r="BG112" i="6"/>
  <c r="BE112" i="6"/>
  <c r="T112" i="6"/>
  <c r="R112" i="6"/>
  <c r="P112" i="6"/>
  <c r="BI107" i="6"/>
  <c r="BH107" i="6"/>
  <c r="BG107" i="6"/>
  <c r="BE107" i="6"/>
  <c r="T107" i="6"/>
  <c r="R107" i="6"/>
  <c r="P107" i="6"/>
  <c r="BI106" i="6"/>
  <c r="BH106" i="6"/>
  <c r="BG106" i="6"/>
  <c r="BE106" i="6"/>
  <c r="T106" i="6"/>
  <c r="R106" i="6"/>
  <c r="P106" i="6"/>
  <c r="BI105" i="6"/>
  <c r="BH105" i="6"/>
  <c r="BG105" i="6"/>
  <c r="BE105" i="6"/>
  <c r="T105" i="6"/>
  <c r="R105" i="6"/>
  <c r="P105" i="6"/>
  <c r="BI102" i="6"/>
  <c r="BH102" i="6"/>
  <c r="BG102" i="6"/>
  <c r="BE102" i="6"/>
  <c r="T102" i="6"/>
  <c r="R102" i="6"/>
  <c r="P102" i="6"/>
  <c r="F94" i="6"/>
  <c r="E92" i="6"/>
  <c r="F56" i="6"/>
  <c r="E54" i="6"/>
  <c r="J26" i="6"/>
  <c r="E26" i="6"/>
  <c r="J59" i="6" s="1"/>
  <c r="J25" i="6"/>
  <c r="J23" i="6"/>
  <c r="E23" i="6"/>
  <c r="J96" i="6" s="1"/>
  <c r="J22" i="6"/>
  <c r="J20" i="6"/>
  <c r="E20" i="6"/>
  <c r="F59" i="6" s="1"/>
  <c r="J19" i="6"/>
  <c r="J17" i="6"/>
  <c r="E17" i="6"/>
  <c r="F96" i="6" s="1"/>
  <c r="J16" i="6"/>
  <c r="J14" i="6"/>
  <c r="J94" i="6"/>
  <c r="E7" i="6"/>
  <c r="E50" i="6" s="1"/>
  <c r="J98" i="5"/>
  <c r="J39" i="5"/>
  <c r="J38" i="5"/>
  <c r="AY60" i="1"/>
  <c r="J37" i="5"/>
  <c r="AX60" i="1"/>
  <c r="BI234" i="5"/>
  <c r="BH234" i="5"/>
  <c r="BG234" i="5"/>
  <c r="BE234" i="5"/>
  <c r="T234" i="5"/>
  <c r="R234" i="5"/>
  <c r="P234" i="5"/>
  <c r="BI233" i="5"/>
  <c r="BH233" i="5"/>
  <c r="BG233" i="5"/>
  <c r="BE233" i="5"/>
  <c r="T233" i="5"/>
  <c r="R233" i="5"/>
  <c r="P233" i="5"/>
  <c r="BI232" i="5"/>
  <c r="BH232" i="5"/>
  <c r="BG232" i="5"/>
  <c r="BE232" i="5"/>
  <c r="T232" i="5"/>
  <c r="R232" i="5"/>
  <c r="P232" i="5"/>
  <c r="BI230" i="5"/>
  <c r="BH230" i="5"/>
  <c r="BG230" i="5"/>
  <c r="BE230" i="5"/>
  <c r="T230" i="5"/>
  <c r="R230" i="5"/>
  <c r="P230" i="5"/>
  <c r="BI229" i="5"/>
  <c r="BH229" i="5"/>
  <c r="BG229" i="5"/>
  <c r="BE229" i="5"/>
  <c r="T229" i="5"/>
  <c r="R229" i="5"/>
  <c r="P229" i="5"/>
  <c r="BI228" i="5"/>
  <c r="BH228" i="5"/>
  <c r="BG228" i="5"/>
  <c r="BE228" i="5"/>
  <c r="T228" i="5"/>
  <c r="R228" i="5"/>
  <c r="P228" i="5"/>
  <c r="BI226" i="5"/>
  <c r="BH226" i="5"/>
  <c r="BG226" i="5"/>
  <c r="BE226" i="5"/>
  <c r="T226" i="5"/>
  <c r="R226" i="5"/>
  <c r="P226" i="5"/>
  <c r="BI225" i="5"/>
  <c r="BH225" i="5"/>
  <c r="BG225" i="5"/>
  <c r="BE225" i="5"/>
  <c r="T225" i="5"/>
  <c r="R225" i="5"/>
  <c r="P225" i="5"/>
  <c r="BI224" i="5"/>
  <c r="BH224" i="5"/>
  <c r="BG224" i="5"/>
  <c r="BE224" i="5"/>
  <c r="T224" i="5"/>
  <c r="R224" i="5"/>
  <c r="P224" i="5"/>
  <c r="BI223" i="5"/>
  <c r="BH223" i="5"/>
  <c r="BG223" i="5"/>
  <c r="BE223" i="5"/>
  <c r="T223" i="5"/>
  <c r="R223" i="5"/>
  <c r="P223" i="5"/>
  <c r="BI221" i="5"/>
  <c r="BH221" i="5"/>
  <c r="BG221" i="5"/>
  <c r="BE221" i="5"/>
  <c r="T221" i="5"/>
  <c r="R221" i="5"/>
  <c r="P221" i="5"/>
  <c r="BI220" i="5"/>
  <c r="BH220" i="5"/>
  <c r="BG220" i="5"/>
  <c r="BE220" i="5"/>
  <c r="T220" i="5"/>
  <c r="R220" i="5"/>
  <c r="P220" i="5"/>
  <c r="BI219" i="5"/>
  <c r="BH219" i="5"/>
  <c r="BG219" i="5"/>
  <c r="BE219" i="5"/>
  <c r="T219" i="5"/>
  <c r="R219" i="5"/>
  <c r="P219" i="5"/>
  <c r="BI218" i="5"/>
  <c r="BH218" i="5"/>
  <c r="BG218" i="5"/>
  <c r="BE218" i="5"/>
  <c r="T218" i="5"/>
  <c r="R218" i="5"/>
  <c r="P218" i="5"/>
  <c r="BI217" i="5"/>
  <c r="BH217" i="5"/>
  <c r="BG217" i="5"/>
  <c r="BE217" i="5"/>
  <c r="T217" i="5"/>
  <c r="R217" i="5"/>
  <c r="P217" i="5"/>
  <c r="BI216" i="5"/>
  <c r="BH216" i="5"/>
  <c r="BG216" i="5"/>
  <c r="BE216" i="5"/>
  <c r="T216" i="5"/>
  <c r="R216" i="5"/>
  <c r="P216" i="5"/>
  <c r="BI215" i="5"/>
  <c r="BH215" i="5"/>
  <c r="BG215" i="5"/>
  <c r="BE215" i="5"/>
  <c r="T215" i="5"/>
  <c r="R215" i="5"/>
  <c r="P215" i="5"/>
  <c r="BI214" i="5"/>
  <c r="BH214" i="5"/>
  <c r="BG214" i="5"/>
  <c r="BE214" i="5"/>
  <c r="T214" i="5"/>
  <c r="R214" i="5"/>
  <c r="P214" i="5"/>
  <c r="BI213" i="5"/>
  <c r="BH213" i="5"/>
  <c r="BG213" i="5"/>
  <c r="BE213" i="5"/>
  <c r="T213" i="5"/>
  <c r="R213" i="5"/>
  <c r="P213" i="5"/>
  <c r="BI212" i="5"/>
  <c r="BH212" i="5"/>
  <c r="BG212" i="5"/>
  <c r="BE212" i="5"/>
  <c r="T212" i="5"/>
  <c r="R212" i="5"/>
  <c r="P212" i="5"/>
  <c r="BI211" i="5"/>
  <c r="BH211" i="5"/>
  <c r="BG211" i="5"/>
  <c r="BE211" i="5"/>
  <c r="T211" i="5"/>
  <c r="R211" i="5"/>
  <c r="P211" i="5"/>
  <c r="BI210" i="5"/>
  <c r="BH210" i="5"/>
  <c r="BG210" i="5"/>
  <c r="BE210" i="5"/>
  <c r="T210" i="5"/>
  <c r="R210" i="5"/>
  <c r="P210" i="5"/>
  <c r="BI209" i="5"/>
  <c r="BH209" i="5"/>
  <c r="BG209" i="5"/>
  <c r="BE209" i="5"/>
  <c r="T209" i="5"/>
  <c r="R209" i="5"/>
  <c r="P209" i="5"/>
  <c r="BI208" i="5"/>
  <c r="BH208" i="5"/>
  <c r="BG208" i="5"/>
  <c r="BE208" i="5"/>
  <c r="T208" i="5"/>
  <c r="R208" i="5"/>
  <c r="P208" i="5"/>
  <c r="BI207" i="5"/>
  <c r="BH207" i="5"/>
  <c r="BG207" i="5"/>
  <c r="BE207" i="5"/>
  <c r="T207" i="5"/>
  <c r="R207" i="5"/>
  <c r="P207" i="5"/>
  <c r="BI206" i="5"/>
  <c r="BH206" i="5"/>
  <c r="BG206" i="5"/>
  <c r="BE206" i="5"/>
  <c r="T206" i="5"/>
  <c r="R206" i="5"/>
  <c r="P206" i="5"/>
  <c r="BI204" i="5"/>
  <c r="BH204" i="5"/>
  <c r="BG204" i="5"/>
  <c r="BE204" i="5"/>
  <c r="T204" i="5"/>
  <c r="R204" i="5"/>
  <c r="P204" i="5"/>
  <c r="BI203" i="5"/>
  <c r="BH203" i="5"/>
  <c r="BG203" i="5"/>
  <c r="BE203" i="5"/>
  <c r="T203" i="5"/>
  <c r="R203" i="5"/>
  <c r="P203" i="5"/>
  <c r="BI202" i="5"/>
  <c r="BH202" i="5"/>
  <c r="BG202" i="5"/>
  <c r="BE202" i="5"/>
  <c r="T202" i="5"/>
  <c r="R202" i="5"/>
  <c r="P202" i="5"/>
  <c r="BI201" i="5"/>
  <c r="BH201" i="5"/>
  <c r="BG201" i="5"/>
  <c r="BE201" i="5"/>
  <c r="T201" i="5"/>
  <c r="R201" i="5"/>
  <c r="P201" i="5"/>
  <c r="BI199" i="5"/>
  <c r="BH199" i="5"/>
  <c r="BG199" i="5"/>
  <c r="BE199" i="5"/>
  <c r="T199" i="5"/>
  <c r="R199" i="5"/>
  <c r="P199" i="5"/>
  <c r="BI198" i="5"/>
  <c r="BH198" i="5"/>
  <c r="BG198" i="5"/>
  <c r="BE198" i="5"/>
  <c r="T198" i="5"/>
  <c r="R198" i="5"/>
  <c r="P198" i="5"/>
  <c r="BI197" i="5"/>
  <c r="BH197" i="5"/>
  <c r="BG197" i="5"/>
  <c r="BE197" i="5"/>
  <c r="T197" i="5"/>
  <c r="R197" i="5"/>
  <c r="P197" i="5"/>
  <c r="BI196" i="5"/>
  <c r="BH196" i="5"/>
  <c r="BG196" i="5"/>
  <c r="BE196" i="5"/>
  <c r="T196" i="5"/>
  <c r="R196" i="5"/>
  <c r="P196" i="5"/>
  <c r="BI195" i="5"/>
  <c r="BH195" i="5"/>
  <c r="BG195" i="5"/>
  <c r="BE195" i="5"/>
  <c r="T195" i="5"/>
  <c r="R195" i="5"/>
  <c r="P195" i="5"/>
  <c r="BI194" i="5"/>
  <c r="BH194" i="5"/>
  <c r="BG194" i="5"/>
  <c r="BE194" i="5"/>
  <c r="T194" i="5"/>
  <c r="R194" i="5"/>
  <c r="P194" i="5"/>
  <c r="BI193" i="5"/>
  <c r="BH193" i="5"/>
  <c r="BG193" i="5"/>
  <c r="BE193" i="5"/>
  <c r="T193" i="5"/>
  <c r="R193" i="5"/>
  <c r="P193" i="5"/>
  <c r="BI192" i="5"/>
  <c r="BH192" i="5"/>
  <c r="BG192" i="5"/>
  <c r="BE192" i="5"/>
  <c r="T192" i="5"/>
  <c r="R192" i="5"/>
  <c r="P192" i="5"/>
  <c r="BI191" i="5"/>
  <c r="BH191" i="5"/>
  <c r="BG191" i="5"/>
  <c r="BE191" i="5"/>
  <c r="T191" i="5"/>
  <c r="R191" i="5"/>
  <c r="P191" i="5"/>
  <c r="BI190" i="5"/>
  <c r="BH190" i="5"/>
  <c r="BG190" i="5"/>
  <c r="BE190" i="5"/>
  <c r="T190" i="5"/>
  <c r="R190" i="5"/>
  <c r="P190" i="5"/>
  <c r="BI189" i="5"/>
  <c r="BH189" i="5"/>
  <c r="BG189" i="5"/>
  <c r="BE189" i="5"/>
  <c r="T189" i="5"/>
  <c r="R189" i="5"/>
  <c r="P189" i="5"/>
  <c r="BI188" i="5"/>
  <c r="BH188" i="5"/>
  <c r="BG188" i="5"/>
  <c r="BE188" i="5"/>
  <c r="T188" i="5"/>
  <c r="R188" i="5"/>
  <c r="P188" i="5"/>
  <c r="BI187" i="5"/>
  <c r="BH187" i="5"/>
  <c r="BG187" i="5"/>
  <c r="BE187" i="5"/>
  <c r="T187" i="5"/>
  <c r="R187" i="5"/>
  <c r="P187" i="5"/>
  <c r="BI186" i="5"/>
  <c r="BH186" i="5"/>
  <c r="BG186" i="5"/>
  <c r="BE186" i="5"/>
  <c r="T186" i="5"/>
  <c r="R186" i="5"/>
  <c r="P186" i="5"/>
  <c r="BI185" i="5"/>
  <c r="BH185" i="5"/>
  <c r="BG185" i="5"/>
  <c r="BE185" i="5"/>
  <c r="T185" i="5"/>
  <c r="R185" i="5"/>
  <c r="P185" i="5"/>
  <c r="BI183" i="5"/>
  <c r="BH183" i="5"/>
  <c r="BG183" i="5"/>
  <c r="BE183" i="5"/>
  <c r="T183" i="5"/>
  <c r="R183" i="5"/>
  <c r="P183" i="5"/>
  <c r="BI182" i="5"/>
  <c r="BH182" i="5"/>
  <c r="BG182" i="5"/>
  <c r="BE182" i="5"/>
  <c r="T182" i="5"/>
  <c r="R182" i="5"/>
  <c r="P182" i="5"/>
  <c r="BI181" i="5"/>
  <c r="BH181" i="5"/>
  <c r="BG181" i="5"/>
  <c r="BE181" i="5"/>
  <c r="T181" i="5"/>
  <c r="R181" i="5"/>
  <c r="P181" i="5"/>
  <c r="BI180" i="5"/>
  <c r="BH180" i="5"/>
  <c r="BG180" i="5"/>
  <c r="BE180" i="5"/>
  <c r="T180" i="5"/>
  <c r="R180" i="5"/>
  <c r="P180" i="5"/>
  <c r="BI179" i="5"/>
  <c r="BH179" i="5"/>
  <c r="BG179" i="5"/>
  <c r="BE179" i="5"/>
  <c r="T179" i="5"/>
  <c r="R179" i="5"/>
  <c r="P179" i="5"/>
  <c r="BI178" i="5"/>
  <c r="BH178" i="5"/>
  <c r="BG178" i="5"/>
  <c r="BE178" i="5"/>
  <c r="T178" i="5"/>
  <c r="R178" i="5"/>
  <c r="P178" i="5"/>
  <c r="BI177" i="5"/>
  <c r="BH177" i="5"/>
  <c r="BG177" i="5"/>
  <c r="BE177" i="5"/>
  <c r="T177" i="5"/>
  <c r="R177" i="5"/>
  <c r="P177" i="5"/>
  <c r="BI176" i="5"/>
  <c r="BH176" i="5"/>
  <c r="BG176" i="5"/>
  <c r="BE176" i="5"/>
  <c r="T176" i="5"/>
  <c r="R176" i="5"/>
  <c r="P176" i="5"/>
  <c r="BI175" i="5"/>
  <c r="BH175" i="5"/>
  <c r="BG175" i="5"/>
  <c r="BE175" i="5"/>
  <c r="T175" i="5"/>
  <c r="R175" i="5"/>
  <c r="P175" i="5"/>
  <c r="BI174" i="5"/>
  <c r="BH174" i="5"/>
  <c r="BG174" i="5"/>
  <c r="BE174" i="5"/>
  <c r="T174" i="5"/>
  <c r="R174" i="5"/>
  <c r="P174" i="5"/>
  <c r="BI173" i="5"/>
  <c r="BH173" i="5"/>
  <c r="BG173" i="5"/>
  <c r="BE173" i="5"/>
  <c r="T173" i="5"/>
  <c r="R173" i="5"/>
  <c r="P173" i="5"/>
  <c r="BI172" i="5"/>
  <c r="BH172" i="5"/>
  <c r="BG172" i="5"/>
  <c r="BE172" i="5"/>
  <c r="T172" i="5"/>
  <c r="R172" i="5"/>
  <c r="P172" i="5"/>
  <c r="BI171" i="5"/>
  <c r="BH171" i="5"/>
  <c r="BG171" i="5"/>
  <c r="BE171" i="5"/>
  <c r="T171" i="5"/>
  <c r="R171" i="5"/>
  <c r="P171" i="5"/>
  <c r="BI169" i="5"/>
  <c r="BH169" i="5"/>
  <c r="BG169" i="5"/>
  <c r="BE169" i="5"/>
  <c r="T169" i="5"/>
  <c r="R169" i="5"/>
  <c r="P169" i="5"/>
  <c r="BI168" i="5"/>
  <c r="BH168" i="5"/>
  <c r="BG168" i="5"/>
  <c r="BE168" i="5"/>
  <c r="T168" i="5"/>
  <c r="R168" i="5"/>
  <c r="P168" i="5"/>
  <c r="BI167" i="5"/>
  <c r="BH167" i="5"/>
  <c r="BG167" i="5"/>
  <c r="BE167" i="5"/>
  <c r="T167" i="5"/>
  <c r="R167" i="5"/>
  <c r="P167" i="5"/>
  <c r="BI166" i="5"/>
  <c r="BH166" i="5"/>
  <c r="BG166" i="5"/>
  <c r="BE166" i="5"/>
  <c r="T166" i="5"/>
  <c r="R166" i="5"/>
  <c r="P166" i="5"/>
  <c r="BI165" i="5"/>
  <c r="BH165" i="5"/>
  <c r="BG165" i="5"/>
  <c r="BE165" i="5"/>
  <c r="T165" i="5"/>
  <c r="R165" i="5"/>
  <c r="P165" i="5"/>
  <c r="BI164" i="5"/>
  <c r="BH164" i="5"/>
  <c r="BG164" i="5"/>
  <c r="BE164" i="5"/>
  <c r="T164" i="5"/>
  <c r="R164" i="5"/>
  <c r="P164" i="5"/>
  <c r="BI163" i="5"/>
  <c r="BH163" i="5"/>
  <c r="BG163" i="5"/>
  <c r="BE163" i="5"/>
  <c r="T163" i="5"/>
  <c r="R163" i="5"/>
  <c r="P163" i="5"/>
  <c r="BI162" i="5"/>
  <c r="BH162" i="5"/>
  <c r="BG162" i="5"/>
  <c r="BE162" i="5"/>
  <c r="T162" i="5"/>
  <c r="R162" i="5"/>
  <c r="P162" i="5"/>
  <c r="BI161" i="5"/>
  <c r="BH161" i="5"/>
  <c r="BG161" i="5"/>
  <c r="BE161" i="5"/>
  <c r="T161" i="5"/>
  <c r="R161" i="5"/>
  <c r="P161" i="5"/>
  <c r="BI160" i="5"/>
  <c r="BH160" i="5"/>
  <c r="BG160" i="5"/>
  <c r="BE160" i="5"/>
  <c r="T160" i="5"/>
  <c r="R160" i="5"/>
  <c r="P160" i="5"/>
  <c r="BI159" i="5"/>
  <c r="BH159" i="5"/>
  <c r="BG159" i="5"/>
  <c r="BE159" i="5"/>
  <c r="T159" i="5"/>
  <c r="R159" i="5"/>
  <c r="P159" i="5"/>
  <c r="BI158" i="5"/>
  <c r="BH158" i="5"/>
  <c r="BG158" i="5"/>
  <c r="BE158" i="5"/>
  <c r="T158" i="5"/>
  <c r="R158" i="5"/>
  <c r="P158" i="5"/>
  <c r="BI155" i="5"/>
  <c r="BH155" i="5"/>
  <c r="BG155" i="5"/>
  <c r="BE155" i="5"/>
  <c r="T155" i="5"/>
  <c r="R155" i="5"/>
  <c r="P155" i="5"/>
  <c r="BI154" i="5"/>
  <c r="BH154" i="5"/>
  <c r="BG154" i="5"/>
  <c r="BE154" i="5"/>
  <c r="T154" i="5"/>
  <c r="R154" i="5"/>
  <c r="P154" i="5"/>
  <c r="BI153" i="5"/>
  <c r="BH153" i="5"/>
  <c r="BG153" i="5"/>
  <c r="BE153" i="5"/>
  <c r="T153" i="5"/>
  <c r="R153" i="5"/>
  <c r="P153" i="5"/>
  <c r="BI152" i="5"/>
  <c r="BH152" i="5"/>
  <c r="BG152" i="5"/>
  <c r="BE152" i="5"/>
  <c r="T152" i="5"/>
  <c r="R152" i="5"/>
  <c r="P152" i="5"/>
  <c r="BI151" i="5"/>
  <c r="BH151" i="5"/>
  <c r="BG151" i="5"/>
  <c r="BE151" i="5"/>
  <c r="T151" i="5"/>
  <c r="R151" i="5"/>
  <c r="P151" i="5"/>
  <c r="BI150" i="5"/>
  <c r="BH150" i="5"/>
  <c r="BG150" i="5"/>
  <c r="BE150" i="5"/>
  <c r="T150" i="5"/>
  <c r="R150" i="5"/>
  <c r="P150" i="5"/>
  <c r="BI149" i="5"/>
  <c r="BH149" i="5"/>
  <c r="BG149" i="5"/>
  <c r="BE149" i="5"/>
  <c r="T149" i="5"/>
  <c r="R149" i="5"/>
  <c r="P149" i="5"/>
  <c r="BI148" i="5"/>
  <c r="BH148" i="5"/>
  <c r="BG148" i="5"/>
  <c r="BE148" i="5"/>
  <c r="T148" i="5"/>
  <c r="R148" i="5"/>
  <c r="P148" i="5"/>
  <c r="BI147" i="5"/>
  <c r="BH147" i="5"/>
  <c r="BG147" i="5"/>
  <c r="BE147" i="5"/>
  <c r="T147" i="5"/>
  <c r="R147" i="5"/>
  <c r="P147" i="5"/>
  <c r="BI146" i="5"/>
  <c r="BH146" i="5"/>
  <c r="BG146" i="5"/>
  <c r="BE146" i="5"/>
  <c r="T146" i="5"/>
  <c r="R146" i="5"/>
  <c r="P146" i="5"/>
  <c r="BI145" i="5"/>
  <c r="BH145" i="5"/>
  <c r="BG145" i="5"/>
  <c r="BE145" i="5"/>
  <c r="T145" i="5"/>
  <c r="R145" i="5"/>
  <c r="P145" i="5"/>
  <c r="BI144" i="5"/>
  <c r="BH144" i="5"/>
  <c r="BG144" i="5"/>
  <c r="BE144" i="5"/>
  <c r="T144" i="5"/>
  <c r="R144" i="5"/>
  <c r="P144" i="5"/>
  <c r="BI143" i="5"/>
  <c r="BH143" i="5"/>
  <c r="BG143" i="5"/>
  <c r="BE143" i="5"/>
  <c r="T143" i="5"/>
  <c r="R143" i="5"/>
  <c r="P143" i="5"/>
  <c r="BI142" i="5"/>
  <c r="BH142" i="5"/>
  <c r="BG142" i="5"/>
  <c r="BE142" i="5"/>
  <c r="T142" i="5"/>
  <c r="R142" i="5"/>
  <c r="P142" i="5"/>
  <c r="BI141" i="5"/>
  <c r="BH141" i="5"/>
  <c r="BG141" i="5"/>
  <c r="BE141" i="5"/>
  <c r="T141" i="5"/>
  <c r="R141" i="5"/>
  <c r="P141" i="5"/>
  <c r="BI140" i="5"/>
  <c r="BH140" i="5"/>
  <c r="BG140" i="5"/>
  <c r="BE140" i="5"/>
  <c r="T140" i="5"/>
  <c r="R140" i="5"/>
  <c r="P140" i="5"/>
  <c r="BI139" i="5"/>
  <c r="BH139" i="5"/>
  <c r="BG139" i="5"/>
  <c r="BE139" i="5"/>
  <c r="T139" i="5"/>
  <c r="R139" i="5"/>
  <c r="P139" i="5"/>
  <c r="BI138" i="5"/>
  <c r="BH138" i="5"/>
  <c r="BG138" i="5"/>
  <c r="BE138" i="5"/>
  <c r="T138" i="5"/>
  <c r="R138" i="5"/>
  <c r="P138" i="5"/>
  <c r="BI137" i="5"/>
  <c r="BH137" i="5"/>
  <c r="BG137" i="5"/>
  <c r="BE137" i="5"/>
  <c r="T137" i="5"/>
  <c r="R137" i="5"/>
  <c r="P137" i="5"/>
  <c r="BI136" i="5"/>
  <c r="BH136" i="5"/>
  <c r="BG136" i="5"/>
  <c r="BE136" i="5"/>
  <c r="T136" i="5"/>
  <c r="R136" i="5"/>
  <c r="P136" i="5"/>
  <c r="BI135" i="5"/>
  <c r="BH135" i="5"/>
  <c r="BG135" i="5"/>
  <c r="BE135" i="5"/>
  <c r="T135" i="5"/>
  <c r="R135" i="5"/>
  <c r="P135" i="5"/>
  <c r="BI134" i="5"/>
  <c r="BH134" i="5"/>
  <c r="BG134" i="5"/>
  <c r="BE134" i="5"/>
  <c r="T134" i="5"/>
  <c r="R134" i="5"/>
  <c r="P134" i="5"/>
  <c r="BI133" i="5"/>
  <c r="BH133" i="5"/>
  <c r="BG133" i="5"/>
  <c r="BE133" i="5"/>
  <c r="T133" i="5"/>
  <c r="R133" i="5"/>
  <c r="P133" i="5"/>
  <c r="BI132" i="5"/>
  <c r="BH132" i="5"/>
  <c r="BG132" i="5"/>
  <c r="BE132" i="5"/>
  <c r="T132" i="5"/>
  <c r="R132" i="5"/>
  <c r="P132" i="5"/>
  <c r="BI131" i="5"/>
  <c r="BH131" i="5"/>
  <c r="BG131" i="5"/>
  <c r="BE131" i="5"/>
  <c r="T131" i="5"/>
  <c r="R131" i="5"/>
  <c r="P131" i="5"/>
  <c r="BI130" i="5"/>
  <c r="BH130" i="5"/>
  <c r="BG130" i="5"/>
  <c r="BE130" i="5"/>
  <c r="T130" i="5"/>
  <c r="R130" i="5"/>
  <c r="P130" i="5"/>
  <c r="BI129" i="5"/>
  <c r="BH129" i="5"/>
  <c r="BG129" i="5"/>
  <c r="BE129" i="5"/>
  <c r="T129" i="5"/>
  <c r="R129" i="5"/>
  <c r="P129" i="5"/>
  <c r="BI128" i="5"/>
  <c r="BH128" i="5"/>
  <c r="BG128" i="5"/>
  <c r="BE128" i="5"/>
  <c r="T128" i="5"/>
  <c r="R128" i="5"/>
  <c r="P128" i="5"/>
  <c r="BI127" i="5"/>
  <c r="BH127" i="5"/>
  <c r="BG127" i="5"/>
  <c r="BE127" i="5"/>
  <c r="T127" i="5"/>
  <c r="R127" i="5"/>
  <c r="P127" i="5"/>
  <c r="BI126" i="5"/>
  <c r="BH126" i="5"/>
  <c r="BG126" i="5"/>
  <c r="BE126" i="5"/>
  <c r="T126" i="5"/>
  <c r="R126" i="5"/>
  <c r="P126" i="5"/>
  <c r="BI125" i="5"/>
  <c r="BH125" i="5"/>
  <c r="BG125" i="5"/>
  <c r="BE125" i="5"/>
  <c r="T125" i="5"/>
  <c r="R125" i="5"/>
  <c r="P125" i="5"/>
  <c r="BI124" i="5"/>
  <c r="BH124" i="5"/>
  <c r="BG124" i="5"/>
  <c r="BE124" i="5"/>
  <c r="T124" i="5"/>
  <c r="R124" i="5"/>
  <c r="P124" i="5"/>
  <c r="BI123" i="5"/>
  <c r="BH123" i="5"/>
  <c r="BG123" i="5"/>
  <c r="BE123" i="5"/>
  <c r="T123" i="5"/>
  <c r="R123" i="5"/>
  <c r="P123" i="5"/>
  <c r="BI122" i="5"/>
  <c r="BH122" i="5"/>
  <c r="BG122" i="5"/>
  <c r="BE122" i="5"/>
  <c r="T122" i="5"/>
  <c r="R122" i="5"/>
  <c r="P122" i="5"/>
  <c r="BI121" i="5"/>
  <c r="BH121" i="5"/>
  <c r="BG121" i="5"/>
  <c r="BE121" i="5"/>
  <c r="T121" i="5"/>
  <c r="R121" i="5"/>
  <c r="P121" i="5"/>
  <c r="BI120" i="5"/>
  <c r="BH120" i="5"/>
  <c r="BG120" i="5"/>
  <c r="BE120" i="5"/>
  <c r="T120" i="5"/>
  <c r="R120" i="5"/>
  <c r="P120" i="5"/>
  <c r="BI119" i="5"/>
  <c r="BH119" i="5"/>
  <c r="BG119" i="5"/>
  <c r="BE119" i="5"/>
  <c r="T119" i="5"/>
  <c r="R119" i="5"/>
  <c r="P119" i="5"/>
  <c r="BI118" i="5"/>
  <c r="BH118" i="5"/>
  <c r="BG118" i="5"/>
  <c r="BE118" i="5"/>
  <c r="T118" i="5"/>
  <c r="R118" i="5"/>
  <c r="P118" i="5"/>
  <c r="BI117" i="5"/>
  <c r="BH117" i="5"/>
  <c r="BG117" i="5"/>
  <c r="BE117" i="5"/>
  <c r="T117" i="5"/>
  <c r="R117" i="5"/>
  <c r="P117" i="5"/>
  <c r="BI116" i="5"/>
  <c r="BH116" i="5"/>
  <c r="BG116" i="5"/>
  <c r="BE116" i="5"/>
  <c r="T116" i="5"/>
  <c r="R116" i="5"/>
  <c r="P116" i="5"/>
  <c r="BI115" i="5"/>
  <c r="BH115" i="5"/>
  <c r="BG115" i="5"/>
  <c r="BE115" i="5"/>
  <c r="T115" i="5"/>
  <c r="R115" i="5"/>
  <c r="P115" i="5"/>
  <c r="BI114" i="5"/>
  <c r="BH114" i="5"/>
  <c r="BG114" i="5"/>
  <c r="BE114" i="5"/>
  <c r="T114" i="5"/>
  <c r="R114" i="5"/>
  <c r="P114" i="5"/>
  <c r="BI113" i="5"/>
  <c r="BH113" i="5"/>
  <c r="BG113" i="5"/>
  <c r="BE113" i="5"/>
  <c r="T113" i="5"/>
  <c r="R113" i="5"/>
  <c r="P113" i="5"/>
  <c r="BI112" i="5"/>
  <c r="BH112" i="5"/>
  <c r="BG112" i="5"/>
  <c r="BE112" i="5"/>
  <c r="T112" i="5"/>
  <c r="R112" i="5"/>
  <c r="P112" i="5"/>
  <c r="BI111" i="5"/>
  <c r="BH111" i="5"/>
  <c r="BG111" i="5"/>
  <c r="BE111" i="5"/>
  <c r="T111" i="5"/>
  <c r="R111" i="5"/>
  <c r="P111" i="5"/>
  <c r="BI110" i="5"/>
  <c r="BH110" i="5"/>
  <c r="BG110" i="5"/>
  <c r="BE110" i="5"/>
  <c r="T110" i="5"/>
  <c r="R110" i="5"/>
  <c r="P110" i="5"/>
  <c r="BI109" i="5"/>
  <c r="BH109" i="5"/>
  <c r="BG109" i="5"/>
  <c r="BE109" i="5"/>
  <c r="T109" i="5"/>
  <c r="R109" i="5"/>
  <c r="P109" i="5"/>
  <c r="BI108" i="5"/>
  <c r="BH108" i="5"/>
  <c r="BG108" i="5"/>
  <c r="BE108" i="5"/>
  <c r="T108" i="5"/>
  <c r="R108" i="5"/>
  <c r="P108" i="5"/>
  <c r="BI107" i="5"/>
  <c r="BH107" i="5"/>
  <c r="BG107" i="5"/>
  <c r="BE107" i="5"/>
  <c r="T107" i="5"/>
  <c r="R107" i="5"/>
  <c r="P107" i="5"/>
  <c r="BI106" i="5"/>
  <c r="BH106" i="5"/>
  <c r="BG106" i="5"/>
  <c r="BE106" i="5"/>
  <c r="T106" i="5"/>
  <c r="R106" i="5"/>
  <c r="P106" i="5"/>
  <c r="BI105" i="5"/>
  <c r="BH105" i="5"/>
  <c r="BG105" i="5"/>
  <c r="BE105" i="5"/>
  <c r="T105" i="5"/>
  <c r="R105" i="5"/>
  <c r="P105" i="5"/>
  <c r="BI104" i="5"/>
  <c r="BH104" i="5"/>
  <c r="BG104" i="5"/>
  <c r="BE104" i="5"/>
  <c r="T104" i="5"/>
  <c r="R104" i="5"/>
  <c r="P104" i="5"/>
  <c r="BI103" i="5"/>
  <c r="BH103" i="5"/>
  <c r="BG103" i="5"/>
  <c r="BE103" i="5"/>
  <c r="T103" i="5"/>
  <c r="R103" i="5"/>
  <c r="P103" i="5"/>
  <c r="BI102" i="5"/>
  <c r="BH102" i="5"/>
  <c r="BG102" i="5"/>
  <c r="BE102" i="5"/>
  <c r="T102" i="5"/>
  <c r="R102" i="5"/>
  <c r="P102" i="5"/>
  <c r="BI101" i="5"/>
  <c r="BH101" i="5"/>
  <c r="BG101" i="5"/>
  <c r="BE101" i="5"/>
  <c r="T101" i="5"/>
  <c r="R101" i="5"/>
  <c r="P101" i="5"/>
  <c r="J64" i="5"/>
  <c r="F91" i="5"/>
  <c r="E89" i="5"/>
  <c r="F56" i="5"/>
  <c r="E54" i="5"/>
  <c r="J26" i="5"/>
  <c r="E26" i="5"/>
  <c r="J59" i="5"/>
  <c r="J25" i="5"/>
  <c r="J23" i="5"/>
  <c r="E23" i="5"/>
  <c r="J58" i="5" s="1"/>
  <c r="J22" i="5"/>
  <c r="J20" i="5"/>
  <c r="E20" i="5"/>
  <c r="F94" i="5"/>
  <c r="J19" i="5"/>
  <c r="J17" i="5"/>
  <c r="E17" i="5"/>
  <c r="F93" i="5" s="1"/>
  <c r="J16" i="5"/>
  <c r="J14" i="5"/>
  <c r="J91" i="5" s="1"/>
  <c r="E7" i="5"/>
  <c r="E50" i="5"/>
  <c r="J39" i="4"/>
  <c r="J38" i="4"/>
  <c r="AY59" i="1" s="1"/>
  <c r="J37" i="4"/>
  <c r="AX59" i="1" s="1"/>
  <c r="BI203" i="4"/>
  <c r="BH203" i="4"/>
  <c r="BG203" i="4"/>
  <c r="BE203" i="4"/>
  <c r="T203" i="4"/>
  <c r="R203" i="4"/>
  <c r="P203" i="4"/>
  <c r="BI202" i="4"/>
  <c r="BH202" i="4"/>
  <c r="BG202" i="4"/>
  <c r="BE202" i="4"/>
  <c r="T202" i="4"/>
  <c r="R202" i="4"/>
  <c r="P202" i="4"/>
  <c r="BI201" i="4"/>
  <c r="BH201" i="4"/>
  <c r="BG201" i="4"/>
  <c r="BE201" i="4"/>
  <c r="T201" i="4"/>
  <c r="R201" i="4"/>
  <c r="P201" i="4"/>
  <c r="BI200" i="4"/>
  <c r="BH200" i="4"/>
  <c r="BG200" i="4"/>
  <c r="BE200" i="4"/>
  <c r="T200" i="4"/>
  <c r="R200" i="4"/>
  <c r="P200" i="4"/>
  <c r="BI199" i="4"/>
  <c r="BH199" i="4"/>
  <c r="BG199" i="4"/>
  <c r="BE199" i="4"/>
  <c r="T199" i="4"/>
  <c r="R199" i="4"/>
  <c r="P199" i="4"/>
  <c r="BI198" i="4"/>
  <c r="BH198" i="4"/>
  <c r="BG198" i="4"/>
  <c r="BE198" i="4"/>
  <c r="T198" i="4"/>
  <c r="R198" i="4"/>
  <c r="P198" i="4"/>
  <c r="BI197" i="4"/>
  <c r="BH197" i="4"/>
  <c r="BG197" i="4"/>
  <c r="BE197" i="4"/>
  <c r="T197" i="4"/>
  <c r="R197" i="4"/>
  <c r="P197" i="4"/>
  <c r="BI196" i="4"/>
  <c r="BH196" i="4"/>
  <c r="BG196" i="4"/>
  <c r="BE196" i="4"/>
  <c r="T196" i="4"/>
  <c r="R196" i="4"/>
  <c r="P196" i="4"/>
  <c r="BI195" i="4"/>
  <c r="BH195" i="4"/>
  <c r="BG195" i="4"/>
  <c r="BE195" i="4"/>
  <c r="T195" i="4"/>
  <c r="R195" i="4"/>
  <c r="P195" i="4"/>
  <c r="BI194" i="4"/>
  <c r="BH194" i="4"/>
  <c r="BG194" i="4"/>
  <c r="BE194" i="4"/>
  <c r="T194" i="4"/>
  <c r="R194" i="4"/>
  <c r="P194" i="4"/>
  <c r="BI193" i="4"/>
  <c r="BH193" i="4"/>
  <c r="BG193" i="4"/>
  <c r="BE193" i="4"/>
  <c r="T193" i="4"/>
  <c r="R193" i="4"/>
  <c r="P193" i="4"/>
  <c r="BI192" i="4"/>
  <c r="BH192" i="4"/>
  <c r="BG192" i="4"/>
  <c r="BE192" i="4"/>
  <c r="T192" i="4"/>
  <c r="R192" i="4"/>
  <c r="P192" i="4"/>
  <c r="BI191" i="4"/>
  <c r="BH191" i="4"/>
  <c r="BG191" i="4"/>
  <c r="BE191" i="4"/>
  <c r="T191" i="4"/>
  <c r="R191" i="4"/>
  <c r="P191" i="4"/>
  <c r="BI190" i="4"/>
  <c r="BH190" i="4"/>
  <c r="BG190" i="4"/>
  <c r="BE190" i="4"/>
  <c r="T190" i="4"/>
  <c r="R190" i="4"/>
  <c r="P190" i="4"/>
  <c r="BI189" i="4"/>
  <c r="BH189" i="4"/>
  <c r="BG189" i="4"/>
  <c r="BE189" i="4"/>
  <c r="T189" i="4"/>
  <c r="R189" i="4"/>
  <c r="P189" i="4"/>
  <c r="BI188" i="4"/>
  <c r="BH188" i="4"/>
  <c r="BG188" i="4"/>
  <c r="BE188" i="4"/>
  <c r="T188" i="4"/>
  <c r="R188" i="4"/>
  <c r="P188" i="4"/>
  <c r="BI187" i="4"/>
  <c r="BH187" i="4"/>
  <c r="BG187" i="4"/>
  <c r="BE187" i="4"/>
  <c r="T187" i="4"/>
  <c r="R187" i="4"/>
  <c r="P187" i="4"/>
  <c r="BI186" i="4"/>
  <c r="BH186" i="4"/>
  <c r="BG186" i="4"/>
  <c r="BE186" i="4"/>
  <c r="T186" i="4"/>
  <c r="R186" i="4"/>
  <c r="P186" i="4"/>
  <c r="BI185" i="4"/>
  <c r="BH185" i="4"/>
  <c r="BG185" i="4"/>
  <c r="BE185" i="4"/>
  <c r="T185" i="4"/>
  <c r="R185" i="4"/>
  <c r="P185" i="4"/>
  <c r="BI184" i="4"/>
  <c r="BH184" i="4"/>
  <c r="BG184" i="4"/>
  <c r="BE184" i="4"/>
  <c r="T184" i="4"/>
  <c r="R184" i="4"/>
  <c r="P184" i="4"/>
  <c r="BI183" i="4"/>
  <c r="BH183" i="4"/>
  <c r="BG183" i="4"/>
  <c r="BE183" i="4"/>
  <c r="T183" i="4"/>
  <c r="R183" i="4"/>
  <c r="P183" i="4"/>
  <c r="BI181" i="4"/>
  <c r="BH181" i="4"/>
  <c r="BG181" i="4"/>
  <c r="BE181" i="4"/>
  <c r="T181" i="4"/>
  <c r="R181" i="4"/>
  <c r="P181" i="4"/>
  <c r="BI180" i="4"/>
  <c r="BH180" i="4"/>
  <c r="BG180" i="4"/>
  <c r="BE180" i="4"/>
  <c r="T180" i="4"/>
  <c r="R180" i="4"/>
  <c r="P180" i="4"/>
  <c r="BI179" i="4"/>
  <c r="BH179" i="4"/>
  <c r="BG179" i="4"/>
  <c r="BE179" i="4"/>
  <c r="T179" i="4"/>
  <c r="R179" i="4"/>
  <c r="P179" i="4"/>
  <c r="BI178" i="4"/>
  <c r="BH178" i="4"/>
  <c r="BG178" i="4"/>
  <c r="BE178" i="4"/>
  <c r="T178" i="4"/>
  <c r="R178" i="4"/>
  <c r="P178" i="4"/>
  <c r="BI177" i="4"/>
  <c r="BH177" i="4"/>
  <c r="BG177" i="4"/>
  <c r="BE177" i="4"/>
  <c r="T177" i="4"/>
  <c r="R177" i="4"/>
  <c r="P177" i="4"/>
  <c r="BI176" i="4"/>
  <c r="BH176" i="4"/>
  <c r="BG176" i="4"/>
  <c r="BE176" i="4"/>
  <c r="T176" i="4"/>
  <c r="R176" i="4"/>
  <c r="P176" i="4"/>
  <c r="BI175" i="4"/>
  <c r="BH175" i="4"/>
  <c r="BG175" i="4"/>
  <c r="BE175" i="4"/>
  <c r="T175" i="4"/>
  <c r="R175" i="4"/>
  <c r="P175" i="4"/>
  <c r="BI174" i="4"/>
  <c r="BH174" i="4"/>
  <c r="BG174" i="4"/>
  <c r="BE174" i="4"/>
  <c r="T174" i="4"/>
  <c r="R174" i="4"/>
  <c r="P174" i="4"/>
  <c r="BI173" i="4"/>
  <c r="BH173" i="4"/>
  <c r="BG173" i="4"/>
  <c r="BE173" i="4"/>
  <c r="T173" i="4"/>
  <c r="R173" i="4"/>
  <c r="P173" i="4"/>
  <c r="BI172" i="4"/>
  <c r="BH172" i="4"/>
  <c r="BG172" i="4"/>
  <c r="BE172" i="4"/>
  <c r="T172" i="4"/>
  <c r="R172" i="4"/>
  <c r="P172" i="4"/>
  <c r="BI171" i="4"/>
  <c r="BH171" i="4"/>
  <c r="BG171" i="4"/>
  <c r="BE171" i="4"/>
  <c r="T171" i="4"/>
  <c r="R171" i="4"/>
  <c r="P171" i="4"/>
  <c r="BI170" i="4"/>
  <c r="BH170" i="4"/>
  <c r="BG170" i="4"/>
  <c r="BE170" i="4"/>
  <c r="T170" i="4"/>
  <c r="R170" i="4"/>
  <c r="P170" i="4"/>
  <c r="BI169" i="4"/>
  <c r="BH169" i="4"/>
  <c r="BG169" i="4"/>
  <c r="BE169" i="4"/>
  <c r="T169" i="4"/>
  <c r="R169" i="4"/>
  <c r="P169" i="4"/>
  <c r="BI168" i="4"/>
  <c r="BH168" i="4"/>
  <c r="BG168" i="4"/>
  <c r="BE168" i="4"/>
  <c r="T168" i="4"/>
  <c r="R168" i="4"/>
  <c r="P168" i="4"/>
  <c r="BI167" i="4"/>
  <c r="BH167" i="4"/>
  <c r="BG167" i="4"/>
  <c r="BE167" i="4"/>
  <c r="T167" i="4"/>
  <c r="R167" i="4"/>
  <c r="P167" i="4"/>
  <c r="BI166" i="4"/>
  <c r="BH166" i="4"/>
  <c r="BG166" i="4"/>
  <c r="BE166" i="4"/>
  <c r="T166" i="4"/>
  <c r="R166" i="4"/>
  <c r="P166" i="4"/>
  <c r="BI165" i="4"/>
  <c r="BH165" i="4"/>
  <c r="BG165" i="4"/>
  <c r="BE165" i="4"/>
  <c r="T165" i="4"/>
  <c r="R165" i="4"/>
  <c r="P165" i="4"/>
  <c r="BI164" i="4"/>
  <c r="BH164" i="4"/>
  <c r="BG164" i="4"/>
  <c r="BE164" i="4"/>
  <c r="T164" i="4"/>
  <c r="R164" i="4"/>
  <c r="P164" i="4"/>
  <c r="BI163" i="4"/>
  <c r="BH163" i="4"/>
  <c r="BG163" i="4"/>
  <c r="BE163" i="4"/>
  <c r="T163" i="4"/>
  <c r="R163" i="4"/>
  <c r="P163" i="4"/>
  <c r="BI162" i="4"/>
  <c r="BH162" i="4"/>
  <c r="BG162" i="4"/>
  <c r="BE162" i="4"/>
  <c r="T162" i="4"/>
  <c r="R162" i="4"/>
  <c r="P162" i="4"/>
  <c r="BI161" i="4"/>
  <c r="BH161" i="4"/>
  <c r="BG161" i="4"/>
  <c r="BE161" i="4"/>
  <c r="T161" i="4"/>
  <c r="R161" i="4"/>
  <c r="P161" i="4"/>
  <c r="BI160" i="4"/>
  <c r="BH160" i="4"/>
  <c r="BG160" i="4"/>
  <c r="BE160" i="4"/>
  <c r="T160" i="4"/>
  <c r="R160" i="4"/>
  <c r="P160" i="4"/>
  <c r="BI159" i="4"/>
  <c r="BH159" i="4"/>
  <c r="BG159" i="4"/>
  <c r="BE159" i="4"/>
  <c r="T159" i="4"/>
  <c r="R159" i="4"/>
  <c r="P159" i="4"/>
  <c r="BI158" i="4"/>
  <c r="BH158" i="4"/>
  <c r="BG158" i="4"/>
  <c r="BE158" i="4"/>
  <c r="T158" i="4"/>
  <c r="R158" i="4"/>
  <c r="P158" i="4"/>
  <c r="BI157" i="4"/>
  <c r="BH157" i="4"/>
  <c r="BG157" i="4"/>
  <c r="BE157" i="4"/>
  <c r="T157" i="4"/>
  <c r="R157" i="4"/>
  <c r="P157" i="4"/>
  <c r="BI156" i="4"/>
  <c r="BH156" i="4"/>
  <c r="BG156" i="4"/>
  <c r="BE156" i="4"/>
  <c r="T156" i="4"/>
  <c r="R156" i="4"/>
  <c r="P156" i="4"/>
  <c r="BI155" i="4"/>
  <c r="BH155" i="4"/>
  <c r="BG155" i="4"/>
  <c r="BE155" i="4"/>
  <c r="T155" i="4"/>
  <c r="R155" i="4"/>
  <c r="P155" i="4"/>
  <c r="BI154" i="4"/>
  <c r="BH154" i="4"/>
  <c r="BG154" i="4"/>
  <c r="BE154" i="4"/>
  <c r="T154" i="4"/>
  <c r="R154" i="4"/>
  <c r="P154" i="4"/>
  <c r="BI153" i="4"/>
  <c r="BH153" i="4"/>
  <c r="BG153" i="4"/>
  <c r="BE153" i="4"/>
  <c r="T153" i="4"/>
  <c r="R153" i="4"/>
  <c r="P153" i="4"/>
  <c r="BI152" i="4"/>
  <c r="BH152" i="4"/>
  <c r="BG152" i="4"/>
  <c r="BE152" i="4"/>
  <c r="T152" i="4"/>
  <c r="R152" i="4"/>
  <c r="P152" i="4"/>
  <c r="BI151" i="4"/>
  <c r="BH151" i="4"/>
  <c r="BG151" i="4"/>
  <c r="BE151" i="4"/>
  <c r="T151" i="4"/>
  <c r="R151" i="4"/>
  <c r="P151" i="4"/>
  <c r="BI150" i="4"/>
  <c r="BH150" i="4"/>
  <c r="BG150" i="4"/>
  <c r="BE150" i="4"/>
  <c r="T150" i="4"/>
  <c r="R150" i="4"/>
  <c r="P150" i="4"/>
  <c r="BI148" i="4"/>
  <c r="BH148" i="4"/>
  <c r="BG148" i="4"/>
  <c r="BE148" i="4"/>
  <c r="T148" i="4"/>
  <c r="R148" i="4"/>
  <c r="P148" i="4"/>
  <c r="BI147" i="4"/>
  <c r="BH147" i="4"/>
  <c r="BG147" i="4"/>
  <c r="BE147" i="4"/>
  <c r="T147" i="4"/>
  <c r="R147" i="4"/>
  <c r="P147" i="4"/>
  <c r="BI146" i="4"/>
  <c r="BH146" i="4"/>
  <c r="BG146" i="4"/>
  <c r="BE146" i="4"/>
  <c r="T146" i="4"/>
  <c r="R146" i="4"/>
  <c r="P146" i="4"/>
  <c r="BI145" i="4"/>
  <c r="BH145" i="4"/>
  <c r="BG145" i="4"/>
  <c r="BE145" i="4"/>
  <c r="T145" i="4"/>
  <c r="R145" i="4"/>
  <c r="P145" i="4"/>
  <c r="BI144" i="4"/>
  <c r="BH144" i="4"/>
  <c r="BG144" i="4"/>
  <c r="BE144" i="4"/>
  <c r="T144" i="4"/>
  <c r="R144" i="4"/>
  <c r="P144" i="4"/>
  <c r="BI143" i="4"/>
  <c r="BH143" i="4"/>
  <c r="BG143" i="4"/>
  <c r="BE143" i="4"/>
  <c r="T143" i="4"/>
  <c r="R143" i="4"/>
  <c r="P143" i="4"/>
  <c r="BI142" i="4"/>
  <c r="BH142" i="4"/>
  <c r="BG142" i="4"/>
  <c r="BE142" i="4"/>
  <c r="T142" i="4"/>
  <c r="R142" i="4"/>
  <c r="P142" i="4"/>
  <c r="BI141" i="4"/>
  <c r="BH141" i="4"/>
  <c r="BG141" i="4"/>
  <c r="BE141" i="4"/>
  <c r="T141" i="4"/>
  <c r="R141" i="4"/>
  <c r="P141" i="4"/>
  <c r="BI140" i="4"/>
  <c r="BH140" i="4"/>
  <c r="BG140" i="4"/>
  <c r="BE140" i="4"/>
  <c r="T140" i="4"/>
  <c r="R140" i="4"/>
  <c r="P140" i="4"/>
  <c r="BI139" i="4"/>
  <c r="BH139" i="4"/>
  <c r="BG139" i="4"/>
  <c r="BE139" i="4"/>
  <c r="T139" i="4"/>
  <c r="R139" i="4"/>
  <c r="P139" i="4"/>
  <c r="BI137" i="4"/>
  <c r="BH137" i="4"/>
  <c r="BG137" i="4"/>
  <c r="BE137" i="4"/>
  <c r="T137" i="4"/>
  <c r="R137" i="4"/>
  <c r="P137" i="4"/>
  <c r="BI136" i="4"/>
  <c r="BH136" i="4"/>
  <c r="BG136" i="4"/>
  <c r="BE136" i="4"/>
  <c r="T136" i="4"/>
  <c r="R136" i="4"/>
  <c r="P136" i="4"/>
  <c r="BI135" i="4"/>
  <c r="BH135" i="4"/>
  <c r="BG135" i="4"/>
  <c r="BE135" i="4"/>
  <c r="T135" i="4"/>
  <c r="R135" i="4"/>
  <c r="P135" i="4"/>
  <c r="BI134" i="4"/>
  <c r="BH134" i="4"/>
  <c r="BG134" i="4"/>
  <c r="BE134" i="4"/>
  <c r="T134" i="4"/>
  <c r="R134" i="4"/>
  <c r="P134" i="4"/>
  <c r="BI133" i="4"/>
  <c r="BH133" i="4"/>
  <c r="BG133" i="4"/>
  <c r="BE133" i="4"/>
  <c r="T133" i="4"/>
  <c r="R133" i="4"/>
  <c r="P133" i="4"/>
  <c r="BI132" i="4"/>
  <c r="BH132" i="4"/>
  <c r="BG132" i="4"/>
  <c r="BE132" i="4"/>
  <c r="T132" i="4"/>
  <c r="R132" i="4"/>
  <c r="P132" i="4"/>
  <c r="BI131" i="4"/>
  <c r="BH131" i="4"/>
  <c r="BG131" i="4"/>
  <c r="BE131" i="4"/>
  <c r="T131" i="4"/>
  <c r="R131" i="4"/>
  <c r="P131" i="4"/>
  <c r="BI130" i="4"/>
  <c r="BH130" i="4"/>
  <c r="BG130" i="4"/>
  <c r="BE130" i="4"/>
  <c r="T130" i="4"/>
  <c r="R130" i="4"/>
  <c r="P130" i="4"/>
  <c r="BI129" i="4"/>
  <c r="BH129" i="4"/>
  <c r="BG129" i="4"/>
  <c r="BE129" i="4"/>
  <c r="T129" i="4"/>
  <c r="R129" i="4"/>
  <c r="P129" i="4"/>
  <c r="BI128" i="4"/>
  <c r="BH128" i="4"/>
  <c r="BG128" i="4"/>
  <c r="BE128" i="4"/>
  <c r="T128" i="4"/>
  <c r="R128" i="4"/>
  <c r="P128" i="4"/>
  <c r="BI126" i="4"/>
  <c r="BH126" i="4"/>
  <c r="BG126" i="4"/>
  <c r="BE126" i="4"/>
  <c r="T126" i="4"/>
  <c r="R126" i="4"/>
  <c r="P126" i="4"/>
  <c r="BI125" i="4"/>
  <c r="BH125" i="4"/>
  <c r="BG125" i="4"/>
  <c r="BE125" i="4"/>
  <c r="T125" i="4"/>
  <c r="R125" i="4"/>
  <c r="P125" i="4"/>
  <c r="BI124" i="4"/>
  <c r="BH124" i="4"/>
  <c r="BG124" i="4"/>
  <c r="BE124" i="4"/>
  <c r="T124" i="4"/>
  <c r="R124" i="4"/>
  <c r="P124" i="4"/>
  <c r="BI123" i="4"/>
  <c r="BH123" i="4"/>
  <c r="BG123" i="4"/>
  <c r="BE123" i="4"/>
  <c r="T123" i="4"/>
  <c r="R123" i="4"/>
  <c r="P123" i="4"/>
  <c r="BI122" i="4"/>
  <c r="BH122" i="4"/>
  <c r="BG122" i="4"/>
  <c r="BE122" i="4"/>
  <c r="T122" i="4"/>
  <c r="R122" i="4"/>
  <c r="P122" i="4"/>
  <c r="BI121" i="4"/>
  <c r="BH121" i="4"/>
  <c r="BG121" i="4"/>
  <c r="BE121" i="4"/>
  <c r="T121" i="4"/>
  <c r="R121" i="4"/>
  <c r="P121" i="4"/>
  <c r="BI120" i="4"/>
  <c r="BH120" i="4"/>
  <c r="BG120" i="4"/>
  <c r="BE120" i="4"/>
  <c r="T120" i="4"/>
  <c r="R120" i="4"/>
  <c r="P120" i="4"/>
  <c r="BI119" i="4"/>
  <c r="BH119" i="4"/>
  <c r="BG119" i="4"/>
  <c r="BE119" i="4"/>
  <c r="T119" i="4"/>
  <c r="R119" i="4"/>
  <c r="P119" i="4"/>
  <c r="BI118" i="4"/>
  <c r="BH118" i="4"/>
  <c r="BG118" i="4"/>
  <c r="BE118" i="4"/>
  <c r="T118" i="4"/>
  <c r="R118" i="4"/>
  <c r="P118" i="4"/>
  <c r="BI117" i="4"/>
  <c r="BH117" i="4"/>
  <c r="BG117" i="4"/>
  <c r="BE117" i="4"/>
  <c r="T117" i="4"/>
  <c r="R117" i="4"/>
  <c r="P117" i="4"/>
  <c r="BI116" i="4"/>
  <c r="BH116" i="4"/>
  <c r="BG116" i="4"/>
  <c r="BE116" i="4"/>
  <c r="T116" i="4"/>
  <c r="R116" i="4"/>
  <c r="P116" i="4"/>
  <c r="BI115" i="4"/>
  <c r="BH115" i="4"/>
  <c r="BG115" i="4"/>
  <c r="BE115" i="4"/>
  <c r="T115" i="4"/>
  <c r="R115" i="4"/>
  <c r="P115" i="4"/>
  <c r="BI114" i="4"/>
  <c r="BH114" i="4"/>
  <c r="BG114" i="4"/>
  <c r="BE114" i="4"/>
  <c r="T114" i="4"/>
  <c r="R114" i="4"/>
  <c r="P114" i="4"/>
  <c r="BI113" i="4"/>
  <c r="BH113" i="4"/>
  <c r="BG113" i="4"/>
  <c r="BE113" i="4"/>
  <c r="T113" i="4"/>
  <c r="R113" i="4"/>
  <c r="P113" i="4"/>
  <c r="BI112" i="4"/>
  <c r="BH112" i="4"/>
  <c r="BG112" i="4"/>
  <c r="BE112" i="4"/>
  <c r="T112" i="4"/>
  <c r="R112" i="4"/>
  <c r="P112" i="4"/>
  <c r="BI111" i="4"/>
  <c r="BH111" i="4"/>
  <c r="BG111" i="4"/>
  <c r="BE111" i="4"/>
  <c r="T111" i="4"/>
  <c r="R111" i="4"/>
  <c r="P111" i="4"/>
  <c r="BI110" i="4"/>
  <c r="BH110" i="4"/>
  <c r="BG110" i="4"/>
  <c r="BE110" i="4"/>
  <c r="T110" i="4"/>
  <c r="R110" i="4"/>
  <c r="P110" i="4"/>
  <c r="BI109" i="4"/>
  <c r="BH109" i="4"/>
  <c r="BG109" i="4"/>
  <c r="BE109" i="4"/>
  <c r="T109" i="4"/>
  <c r="R109" i="4"/>
  <c r="P109" i="4"/>
  <c r="BI108" i="4"/>
  <c r="BH108" i="4"/>
  <c r="BG108" i="4"/>
  <c r="BE108" i="4"/>
  <c r="T108" i="4"/>
  <c r="R108" i="4"/>
  <c r="P108" i="4"/>
  <c r="BI107" i="4"/>
  <c r="BH107" i="4"/>
  <c r="BG107" i="4"/>
  <c r="BE107" i="4"/>
  <c r="T107" i="4"/>
  <c r="R107" i="4"/>
  <c r="P107" i="4"/>
  <c r="BI106" i="4"/>
  <c r="BH106" i="4"/>
  <c r="BG106" i="4"/>
  <c r="BE106" i="4"/>
  <c r="T106" i="4"/>
  <c r="R106" i="4"/>
  <c r="P106" i="4"/>
  <c r="BI105" i="4"/>
  <c r="BH105" i="4"/>
  <c r="BG105" i="4"/>
  <c r="BE105" i="4"/>
  <c r="T105" i="4"/>
  <c r="R105" i="4"/>
  <c r="P105" i="4"/>
  <c r="BI104" i="4"/>
  <c r="BH104" i="4"/>
  <c r="BG104" i="4"/>
  <c r="BE104" i="4"/>
  <c r="T104" i="4"/>
  <c r="R104" i="4"/>
  <c r="P104" i="4"/>
  <c r="BI102" i="4"/>
  <c r="BH102" i="4"/>
  <c r="BG102" i="4"/>
  <c r="BE102" i="4"/>
  <c r="T102" i="4"/>
  <c r="R102" i="4"/>
  <c r="P102" i="4"/>
  <c r="BI101" i="4"/>
  <c r="BH101" i="4"/>
  <c r="BG101" i="4"/>
  <c r="BE101" i="4"/>
  <c r="T101" i="4"/>
  <c r="R101" i="4"/>
  <c r="P101" i="4"/>
  <c r="BI100" i="4"/>
  <c r="BH100" i="4"/>
  <c r="BG100" i="4"/>
  <c r="BE100" i="4"/>
  <c r="T100" i="4"/>
  <c r="R100" i="4"/>
  <c r="P100" i="4"/>
  <c r="BI99" i="4"/>
  <c r="BH99" i="4"/>
  <c r="BG99" i="4"/>
  <c r="BE99" i="4"/>
  <c r="T99" i="4"/>
  <c r="R99" i="4"/>
  <c r="P99" i="4"/>
  <c r="BI98" i="4"/>
  <c r="BH98" i="4"/>
  <c r="BG98" i="4"/>
  <c r="BE98" i="4"/>
  <c r="T98" i="4"/>
  <c r="R98" i="4"/>
  <c r="P98" i="4"/>
  <c r="BI97" i="4"/>
  <c r="BH97" i="4"/>
  <c r="BG97" i="4"/>
  <c r="BE97" i="4"/>
  <c r="T97" i="4"/>
  <c r="R97" i="4"/>
  <c r="P97" i="4"/>
  <c r="BI95" i="4"/>
  <c r="BH95" i="4"/>
  <c r="BG95" i="4"/>
  <c r="BE95" i="4"/>
  <c r="T95" i="4"/>
  <c r="R95" i="4"/>
  <c r="P95" i="4"/>
  <c r="BI94" i="4"/>
  <c r="BH94" i="4"/>
  <c r="BG94" i="4"/>
  <c r="BE94" i="4"/>
  <c r="T94" i="4"/>
  <c r="R94" i="4"/>
  <c r="P94" i="4"/>
  <c r="F86" i="4"/>
  <c r="E84" i="4"/>
  <c r="F56" i="4"/>
  <c r="E54" i="4"/>
  <c r="J26" i="4"/>
  <c r="E26" i="4"/>
  <c r="J59" i="4"/>
  <c r="J25" i="4"/>
  <c r="J23" i="4"/>
  <c r="E23" i="4"/>
  <c r="J88" i="4"/>
  <c r="J22" i="4"/>
  <c r="J20" i="4"/>
  <c r="E20" i="4"/>
  <c r="F59" i="4"/>
  <c r="J19" i="4"/>
  <c r="J17" i="4"/>
  <c r="E17" i="4"/>
  <c r="F58" i="4"/>
  <c r="J16" i="4"/>
  <c r="J14" i="4"/>
  <c r="J56" i="4" s="1"/>
  <c r="E7" i="4"/>
  <c r="E80" i="4" s="1"/>
  <c r="J39" i="3"/>
  <c r="J38" i="3"/>
  <c r="AY57" i="1"/>
  <c r="J37" i="3"/>
  <c r="AX57" i="1"/>
  <c r="BI2544" i="3"/>
  <c r="BH2544" i="3"/>
  <c r="BG2544" i="3"/>
  <c r="BE2544" i="3"/>
  <c r="T2544" i="3"/>
  <c r="R2544" i="3"/>
  <c r="P2544" i="3"/>
  <c r="BI2529" i="3"/>
  <c r="BH2529" i="3"/>
  <c r="BG2529" i="3"/>
  <c r="BE2529" i="3"/>
  <c r="T2529" i="3"/>
  <c r="R2529" i="3"/>
  <c r="P2529" i="3"/>
  <c r="BI2524" i="3"/>
  <c r="BH2524" i="3"/>
  <c r="BG2524" i="3"/>
  <c r="BE2524" i="3"/>
  <c r="T2524" i="3"/>
  <c r="R2524" i="3"/>
  <c r="P2524" i="3"/>
  <c r="BI2517" i="3"/>
  <c r="BH2517" i="3"/>
  <c r="BG2517" i="3"/>
  <c r="BE2517" i="3"/>
  <c r="T2517" i="3"/>
  <c r="R2517" i="3"/>
  <c r="P2517" i="3"/>
  <c r="BI2513" i="3"/>
  <c r="BH2513" i="3"/>
  <c r="BG2513" i="3"/>
  <c r="BE2513" i="3"/>
  <c r="T2513" i="3"/>
  <c r="R2513" i="3"/>
  <c r="P2513" i="3"/>
  <c r="BI2509" i="3"/>
  <c r="BH2509" i="3"/>
  <c r="BG2509" i="3"/>
  <c r="BE2509" i="3"/>
  <c r="T2509" i="3"/>
  <c r="R2509" i="3"/>
  <c r="P2509" i="3"/>
  <c r="BI2506" i="3"/>
  <c r="BH2506" i="3"/>
  <c r="BG2506" i="3"/>
  <c r="BE2506" i="3"/>
  <c r="T2506" i="3"/>
  <c r="R2506" i="3"/>
  <c r="P2506" i="3"/>
  <c r="BI2504" i="3"/>
  <c r="BH2504" i="3"/>
  <c r="BG2504" i="3"/>
  <c r="BE2504" i="3"/>
  <c r="T2504" i="3"/>
  <c r="R2504" i="3"/>
  <c r="P2504" i="3"/>
  <c r="BI2438" i="3"/>
  <c r="BH2438" i="3"/>
  <c r="BG2438" i="3"/>
  <c r="BE2438" i="3"/>
  <c r="T2438" i="3"/>
  <c r="R2438" i="3"/>
  <c r="P2438" i="3"/>
  <c r="BI2436" i="3"/>
  <c r="BH2436" i="3"/>
  <c r="BG2436" i="3"/>
  <c r="BE2436" i="3"/>
  <c r="T2436" i="3"/>
  <c r="R2436" i="3"/>
  <c r="P2436" i="3"/>
  <c r="BI2427" i="3"/>
  <c r="BH2427" i="3"/>
  <c r="BG2427" i="3"/>
  <c r="BE2427" i="3"/>
  <c r="T2427" i="3"/>
  <c r="R2427" i="3"/>
  <c r="P2427" i="3"/>
  <c r="BI2426" i="3"/>
  <c r="BH2426" i="3"/>
  <c r="BG2426" i="3"/>
  <c r="BE2426" i="3"/>
  <c r="T2426" i="3"/>
  <c r="R2426" i="3"/>
  <c r="P2426" i="3"/>
  <c r="BI2423" i="3"/>
  <c r="BH2423" i="3"/>
  <c r="BG2423" i="3"/>
  <c r="BE2423" i="3"/>
  <c r="T2423" i="3"/>
  <c r="R2423" i="3"/>
  <c r="P2423" i="3"/>
  <c r="BI2417" i="3"/>
  <c r="BH2417" i="3"/>
  <c r="BG2417" i="3"/>
  <c r="BE2417" i="3"/>
  <c r="T2417" i="3"/>
  <c r="R2417" i="3"/>
  <c r="P2417" i="3"/>
  <c r="BI2407" i="3"/>
  <c r="BH2407" i="3"/>
  <c r="BG2407" i="3"/>
  <c r="BE2407" i="3"/>
  <c r="T2407" i="3"/>
  <c r="R2407" i="3"/>
  <c r="P2407" i="3"/>
  <c r="BI2396" i="3"/>
  <c r="BH2396" i="3"/>
  <c r="BG2396" i="3"/>
  <c r="BE2396" i="3"/>
  <c r="T2396" i="3"/>
  <c r="R2396" i="3"/>
  <c r="P2396" i="3"/>
  <c r="BI2330" i="3"/>
  <c r="BH2330" i="3"/>
  <c r="BG2330" i="3"/>
  <c r="BE2330" i="3"/>
  <c r="T2330" i="3"/>
  <c r="R2330" i="3"/>
  <c r="P2330" i="3"/>
  <c r="BI2272" i="3"/>
  <c r="BH2272" i="3"/>
  <c r="BG2272" i="3"/>
  <c r="BE2272" i="3"/>
  <c r="T2272" i="3"/>
  <c r="R2272" i="3"/>
  <c r="P2272" i="3"/>
  <c r="BI2270" i="3"/>
  <c r="BH2270" i="3"/>
  <c r="BG2270" i="3"/>
  <c r="BE2270" i="3"/>
  <c r="T2270" i="3"/>
  <c r="R2270" i="3"/>
  <c r="P2270" i="3"/>
  <c r="BI2268" i="3"/>
  <c r="BH2268" i="3"/>
  <c r="BG2268" i="3"/>
  <c r="BE2268" i="3"/>
  <c r="T2268" i="3"/>
  <c r="R2268" i="3"/>
  <c r="P2268" i="3"/>
  <c r="BI2265" i="3"/>
  <c r="BH2265" i="3"/>
  <c r="BG2265" i="3"/>
  <c r="BE2265" i="3"/>
  <c r="T2265" i="3"/>
  <c r="R2265" i="3"/>
  <c r="P2265" i="3"/>
  <c r="BI2263" i="3"/>
  <c r="BH2263" i="3"/>
  <c r="BG2263" i="3"/>
  <c r="BE2263" i="3"/>
  <c r="T2263" i="3"/>
  <c r="R2263" i="3"/>
  <c r="P2263" i="3"/>
  <c r="BI2261" i="3"/>
  <c r="BH2261" i="3"/>
  <c r="BG2261" i="3"/>
  <c r="BE2261" i="3"/>
  <c r="T2261" i="3"/>
  <c r="R2261" i="3"/>
  <c r="P2261" i="3"/>
  <c r="BI2208" i="3"/>
  <c r="BH2208" i="3"/>
  <c r="BG2208" i="3"/>
  <c r="BE2208" i="3"/>
  <c r="T2208" i="3"/>
  <c r="R2208" i="3"/>
  <c r="P2208" i="3"/>
  <c r="BI2204" i="3"/>
  <c r="BH2204" i="3"/>
  <c r="BG2204" i="3"/>
  <c r="BE2204" i="3"/>
  <c r="T2204" i="3"/>
  <c r="R2204" i="3"/>
  <c r="P2204" i="3"/>
  <c r="BI2199" i="3"/>
  <c r="BH2199" i="3"/>
  <c r="BG2199" i="3"/>
  <c r="BE2199" i="3"/>
  <c r="T2199" i="3"/>
  <c r="R2199" i="3"/>
  <c r="P2199" i="3"/>
  <c r="BI2197" i="3"/>
  <c r="BH2197" i="3"/>
  <c r="BG2197" i="3"/>
  <c r="BE2197" i="3"/>
  <c r="T2197" i="3"/>
  <c r="R2197" i="3"/>
  <c r="P2197" i="3"/>
  <c r="BI2191" i="3"/>
  <c r="BH2191" i="3"/>
  <c r="BG2191" i="3"/>
  <c r="BE2191" i="3"/>
  <c r="T2191" i="3"/>
  <c r="R2191" i="3"/>
  <c r="P2191" i="3"/>
  <c r="BI2189" i="3"/>
  <c r="BH2189" i="3"/>
  <c r="BG2189" i="3"/>
  <c r="BE2189" i="3"/>
  <c r="T2189" i="3"/>
  <c r="R2189" i="3"/>
  <c r="P2189" i="3"/>
  <c r="BI2184" i="3"/>
  <c r="BH2184" i="3"/>
  <c r="BG2184" i="3"/>
  <c r="BE2184" i="3"/>
  <c r="T2184" i="3"/>
  <c r="R2184" i="3"/>
  <c r="P2184" i="3"/>
  <c r="BI2182" i="3"/>
  <c r="BH2182" i="3"/>
  <c r="BG2182" i="3"/>
  <c r="BE2182" i="3"/>
  <c r="T2182" i="3"/>
  <c r="R2182" i="3"/>
  <c r="P2182" i="3"/>
  <c r="BI2177" i="3"/>
  <c r="BH2177" i="3"/>
  <c r="BG2177" i="3"/>
  <c r="BE2177" i="3"/>
  <c r="T2177" i="3"/>
  <c r="R2177" i="3"/>
  <c r="P2177" i="3"/>
  <c r="BI2173" i="3"/>
  <c r="BH2173" i="3"/>
  <c r="BG2173" i="3"/>
  <c r="BE2173" i="3"/>
  <c r="T2173" i="3"/>
  <c r="R2173" i="3"/>
  <c r="P2173" i="3"/>
  <c r="BI2169" i="3"/>
  <c r="BH2169" i="3"/>
  <c r="BG2169" i="3"/>
  <c r="BE2169" i="3"/>
  <c r="T2169" i="3"/>
  <c r="R2169" i="3"/>
  <c r="P2169" i="3"/>
  <c r="BI2167" i="3"/>
  <c r="BH2167" i="3"/>
  <c r="BG2167" i="3"/>
  <c r="BE2167" i="3"/>
  <c r="T2167" i="3"/>
  <c r="R2167" i="3"/>
  <c r="P2167" i="3"/>
  <c r="BI2165" i="3"/>
  <c r="BH2165" i="3"/>
  <c r="BG2165" i="3"/>
  <c r="BE2165" i="3"/>
  <c r="T2165" i="3"/>
  <c r="R2165" i="3"/>
  <c r="P2165" i="3"/>
  <c r="BI2162" i="3"/>
  <c r="BH2162" i="3"/>
  <c r="BG2162" i="3"/>
  <c r="BE2162" i="3"/>
  <c r="T2162" i="3"/>
  <c r="R2162" i="3"/>
  <c r="P2162" i="3"/>
  <c r="BI2154" i="3"/>
  <c r="BH2154" i="3"/>
  <c r="BG2154" i="3"/>
  <c r="BE2154" i="3"/>
  <c r="T2154" i="3"/>
  <c r="R2154" i="3"/>
  <c r="P2154" i="3"/>
  <c r="BI2151" i="3"/>
  <c r="BH2151" i="3"/>
  <c r="BG2151" i="3"/>
  <c r="BE2151" i="3"/>
  <c r="T2151" i="3"/>
  <c r="R2151" i="3"/>
  <c r="P2151" i="3"/>
  <c r="BI2143" i="3"/>
  <c r="BH2143" i="3"/>
  <c r="BG2143" i="3"/>
  <c r="BE2143" i="3"/>
  <c r="T2143" i="3"/>
  <c r="R2143" i="3"/>
  <c r="P2143" i="3"/>
  <c r="BI2086" i="3"/>
  <c r="BH2086" i="3"/>
  <c r="BG2086" i="3"/>
  <c r="BE2086" i="3"/>
  <c r="T2086" i="3"/>
  <c r="R2086" i="3"/>
  <c r="P2086" i="3"/>
  <c r="BI2065" i="3"/>
  <c r="BH2065" i="3"/>
  <c r="BG2065" i="3"/>
  <c r="BE2065" i="3"/>
  <c r="T2065" i="3"/>
  <c r="R2065" i="3"/>
  <c r="P2065" i="3"/>
  <c r="BI2028" i="3"/>
  <c r="BH2028" i="3"/>
  <c r="BG2028" i="3"/>
  <c r="BE2028" i="3"/>
  <c r="T2028" i="3"/>
  <c r="R2028" i="3"/>
  <c r="P2028" i="3"/>
  <c r="BI2016" i="3"/>
  <c r="BH2016" i="3"/>
  <c r="BG2016" i="3"/>
  <c r="BE2016" i="3"/>
  <c r="T2016" i="3"/>
  <c r="R2016" i="3"/>
  <c r="P2016" i="3"/>
  <c r="BI2008" i="3"/>
  <c r="BH2008" i="3"/>
  <c r="BG2008" i="3"/>
  <c r="BE2008" i="3"/>
  <c r="T2008" i="3"/>
  <c r="R2008" i="3"/>
  <c r="P2008" i="3"/>
  <c r="BI2002" i="3"/>
  <c r="BH2002" i="3"/>
  <c r="BG2002" i="3"/>
  <c r="BE2002" i="3"/>
  <c r="T2002" i="3"/>
  <c r="R2002" i="3"/>
  <c r="P2002" i="3"/>
  <c r="BI1996" i="3"/>
  <c r="BH1996" i="3"/>
  <c r="BG1996" i="3"/>
  <c r="BE1996" i="3"/>
  <c r="T1996" i="3"/>
  <c r="R1996" i="3"/>
  <c r="P1996" i="3"/>
  <c r="BI1982" i="3"/>
  <c r="BH1982" i="3"/>
  <c r="BG1982" i="3"/>
  <c r="BE1982" i="3"/>
  <c r="T1982" i="3"/>
  <c r="R1982" i="3"/>
  <c r="P1982" i="3"/>
  <c r="BI1980" i="3"/>
  <c r="BH1980" i="3"/>
  <c r="BG1980" i="3"/>
  <c r="BE1980" i="3"/>
  <c r="T1980" i="3"/>
  <c r="R1980" i="3"/>
  <c r="P1980" i="3"/>
  <c r="BI1976" i="3"/>
  <c r="BH1976" i="3"/>
  <c r="BG1976" i="3"/>
  <c r="BE1976" i="3"/>
  <c r="T1976" i="3"/>
  <c r="R1976" i="3"/>
  <c r="P1976" i="3"/>
  <c r="BI1974" i="3"/>
  <c r="BH1974" i="3"/>
  <c r="BG1974" i="3"/>
  <c r="BE1974" i="3"/>
  <c r="T1974" i="3"/>
  <c r="R1974" i="3"/>
  <c r="P1974" i="3"/>
  <c r="BI1972" i="3"/>
  <c r="BH1972" i="3"/>
  <c r="BG1972" i="3"/>
  <c r="BE1972" i="3"/>
  <c r="T1972" i="3"/>
  <c r="R1972" i="3"/>
  <c r="P1972" i="3"/>
  <c r="BI1943" i="3"/>
  <c r="BH1943" i="3"/>
  <c r="BG1943" i="3"/>
  <c r="BE1943" i="3"/>
  <c r="T1943" i="3"/>
  <c r="R1943" i="3"/>
  <c r="P1943" i="3"/>
  <c r="BI1939" i="3"/>
  <c r="BH1939" i="3"/>
  <c r="BG1939" i="3"/>
  <c r="BE1939" i="3"/>
  <c r="T1939" i="3"/>
  <c r="R1939" i="3"/>
  <c r="P1939" i="3"/>
  <c r="BI1925" i="3"/>
  <c r="BH1925" i="3"/>
  <c r="BG1925" i="3"/>
  <c r="BE1925" i="3"/>
  <c r="T1925" i="3"/>
  <c r="R1925" i="3"/>
  <c r="P1925" i="3"/>
  <c r="BI1917" i="3"/>
  <c r="BH1917" i="3"/>
  <c r="BG1917" i="3"/>
  <c r="BE1917" i="3"/>
  <c r="T1917" i="3"/>
  <c r="R1917" i="3"/>
  <c r="P1917" i="3"/>
  <c r="BI1914" i="3"/>
  <c r="BH1914" i="3"/>
  <c r="BG1914" i="3"/>
  <c r="BE1914" i="3"/>
  <c r="T1914" i="3"/>
  <c r="R1914" i="3"/>
  <c r="P1914" i="3"/>
  <c r="BI1909" i="3"/>
  <c r="BH1909" i="3"/>
  <c r="BG1909" i="3"/>
  <c r="BE1909" i="3"/>
  <c r="T1909" i="3"/>
  <c r="R1909" i="3"/>
  <c r="P1909" i="3"/>
  <c r="BI1906" i="3"/>
  <c r="BH1906" i="3"/>
  <c r="BG1906" i="3"/>
  <c r="BE1906" i="3"/>
  <c r="T1906" i="3"/>
  <c r="R1906" i="3"/>
  <c r="P1906" i="3"/>
  <c r="BI1905" i="3"/>
  <c r="BH1905" i="3"/>
  <c r="BG1905" i="3"/>
  <c r="BE1905" i="3"/>
  <c r="T1905" i="3"/>
  <c r="R1905" i="3"/>
  <c r="P1905" i="3"/>
  <c r="BI1904" i="3"/>
  <c r="BH1904" i="3"/>
  <c r="BG1904" i="3"/>
  <c r="BE1904" i="3"/>
  <c r="T1904" i="3"/>
  <c r="R1904" i="3"/>
  <c r="P1904" i="3"/>
  <c r="BI1903" i="3"/>
  <c r="BH1903" i="3"/>
  <c r="BG1903" i="3"/>
  <c r="BE1903" i="3"/>
  <c r="T1903" i="3"/>
  <c r="R1903" i="3"/>
  <c r="P1903" i="3"/>
  <c r="BI1902" i="3"/>
  <c r="BH1902" i="3"/>
  <c r="BG1902" i="3"/>
  <c r="BE1902" i="3"/>
  <c r="T1902" i="3"/>
  <c r="R1902" i="3"/>
  <c r="P1902" i="3"/>
  <c r="BI1901" i="3"/>
  <c r="BH1901" i="3"/>
  <c r="BG1901" i="3"/>
  <c r="BE1901" i="3"/>
  <c r="T1901" i="3"/>
  <c r="R1901" i="3"/>
  <c r="P1901" i="3"/>
  <c r="BI1900" i="3"/>
  <c r="BH1900" i="3"/>
  <c r="BG1900" i="3"/>
  <c r="BE1900" i="3"/>
  <c r="T1900" i="3"/>
  <c r="R1900" i="3"/>
  <c r="P1900" i="3"/>
  <c r="BI1899" i="3"/>
  <c r="BH1899" i="3"/>
  <c r="BG1899" i="3"/>
  <c r="BE1899" i="3"/>
  <c r="T1899" i="3"/>
  <c r="R1899" i="3"/>
  <c r="P1899" i="3"/>
  <c r="BI1898" i="3"/>
  <c r="BH1898" i="3"/>
  <c r="BG1898" i="3"/>
  <c r="BE1898" i="3"/>
  <c r="T1898" i="3"/>
  <c r="R1898" i="3"/>
  <c r="P1898" i="3"/>
  <c r="BI1897" i="3"/>
  <c r="BH1897" i="3"/>
  <c r="BG1897" i="3"/>
  <c r="BE1897" i="3"/>
  <c r="T1897" i="3"/>
  <c r="R1897" i="3"/>
  <c r="P1897" i="3"/>
  <c r="BI1896" i="3"/>
  <c r="BH1896" i="3"/>
  <c r="BG1896" i="3"/>
  <c r="BE1896" i="3"/>
  <c r="T1896" i="3"/>
  <c r="R1896" i="3"/>
  <c r="P1896" i="3"/>
  <c r="BI1895" i="3"/>
  <c r="BH1895" i="3"/>
  <c r="BG1895" i="3"/>
  <c r="BE1895" i="3"/>
  <c r="T1895" i="3"/>
  <c r="R1895" i="3"/>
  <c r="P1895" i="3"/>
  <c r="BI1894" i="3"/>
  <c r="BH1894" i="3"/>
  <c r="BG1894" i="3"/>
  <c r="BE1894" i="3"/>
  <c r="T1894" i="3"/>
  <c r="R1894" i="3"/>
  <c r="P1894" i="3"/>
  <c r="BI1893" i="3"/>
  <c r="BH1893" i="3"/>
  <c r="BG1893" i="3"/>
  <c r="BE1893" i="3"/>
  <c r="T1893" i="3"/>
  <c r="R1893" i="3"/>
  <c r="P1893" i="3"/>
  <c r="BI1892" i="3"/>
  <c r="BH1892" i="3"/>
  <c r="BG1892" i="3"/>
  <c r="BE1892" i="3"/>
  <c r="T1892" i="3"/>
  <c r="R1892" i="3"/>
  <c r="P1892" i="3"/>
  <c r="BI1891" i="3"/>
  <c r="BH1891" i="3"/>
  <c r="BG1891" i="3"/>
  <c r="BE1891" i="3"/>
  <c r="T1891" i="3"/>
  <c r="R1891" i="3"/>
  <c r="P1891" i="3"/>
  <c r="BI1890" i="3"/>
  <c r="BH1890" i="3"/>
  <c r="BG1890" i="3"/>
  <c r="BE1890" i="3"/>
  <c r="T1890" i="3"/>
  <c r="R1890" i="3"/>
  <c r="P1890" i="3"/>
  <c r="BI1889" i="3"/>
  <c r="BH1889" i="3"/>
  <c r="BG1889" i="3"/>
  <c r="BE1889" i="3"/>
  <c r="T1889" i="3"/>
  <c r="R1889" i="3"/>
  <c r="P1889" i="3"/>
  <c r="BI1888" i="3"/>
  <c r="BH1888" i="3"/>
  <c r="BG1888" i="3"/>
  <c r="BE1888" i="3"/>
  <c r="T1888" i="3"/>
  <c r="R1888" i="3"/>
  <c r="P1888" i="3"/>
  <c r="BI1885" i="3"/>
  <c r="BH1885" i="3"/>
  <c r="BG1885" i="3"/>
  <c r="BE1885" i="3"/>
  <c r="T1885" i="3"/>
  <c r="R1885" i="3"/>
  <c r="P1885" i="3"/>
  <c r="BI1884" i="3"/>
  <c r="BH1884" i="3"/>
  <c r="BG1884" i="3"/>
  <c r="BE1884" i="3"/>
  <c r="T1884" i="3"/>
  <c r="R1884" i="3"/>
  <c r="P1884" i="3"/>
  <c r="BI1883" i="3"/>
  <c r="BH1883" i="3"/>
  <c r="BG1883" i="3"/>
  <c r="BE1883" i="3"/>
  <c r="T1883" i="3"/>
  <c r="R1883" i="3"/>
  <c r="P1883" i="3"/>
  <c r="BI1882" i="3"/>
  <c r="BH1882" i="3"/>
  <c r="BG1882" i="3"/>
  <c r="BE1882" i="3"/>
  <c r="T1882" i="3"/>
  <c r="R1882" i="3"/>
  <c r="P1882" i="3"/>
  <c r="BI1881" i="3"/>
  <c r="BH1881" i="3"/>
  <c r="BG1881" i="3"/>
  <c r="BE1881" i="3"/>
  <c r="T1881" i="3"/>
  <c r="R1881" i="3"/>
  <c r="P1881" i="3"/>
  <c r="BI1880" i="3"/>
  <c r="BH1880" i="3"/>
  <c r="BG1880" i="3"/>
  <c r="BE1880" i="3"/>
  <c r="T1880" i="3"/>
  <c r="R1880" i="3"/>
  <c r="P1880" i="3"/>
  <c r="BI1879" i="3"/>
  <c r="BH1879" i="3"/>
  <c r="BG1879" i="3"/>
  <c r="BE1879" i="3"/>
  <c r="T1879" i="3"/>
  <c r="R1879" i="3"/>
  <c r="P1879" i="3"/>
  <c r="BI1878" i="3"/>
  <c r="BH1878" i="3"/>
  <c r="BG1878" i="3"/>
  <c r="BE1878" i="3"/>
  <c r="T1878" i="3"/>
  <c r="R1878" i="3"/>
  <c r="P1878" i="3"/>
  <c r="BI1877" i="3"/>
  <c r="BH1877" i="3"/>
  <c r="BG1877" i="3"/>
  <c r="BE1877" i="3"/>
  <c r="T1877" i="3"/>
  <c r="R1877" i="3"/>
  <c r="P1877" i="3"/>
  <c r="BI1876" i="3"/>
  <c r="BH1876" i="3"/>
  <c r="BG1876" i="3"/>
  <c r="BE1876" i="3"/>
  <c r="T1876" i="3"/>
  <c r="R1876" i="3"/>
  <c r="P1876" i="3"/>
  <c r="BI1875" i="3"/>
  <c r="BH1875" i="3"/>
  <c r="BG1875" i="3"/>
  <c r="BE1875" i="3"/>
  <c r="T1875" i="3"/>
  <c r="R1875" i="3"/>
  <c r="P1875" i="3"/>
  <c r="BI1874" i="3"/>
  <c r="BH1874" i="3"/>
  <c r="BG1874" i="3"/>
  <c r="BE1874" i="3"/>
  <c r="T1874" i="3"/>
  <c r="R1874" i="3"/>
  <c r="P1874" i="3"/>
  <c r="BI1873" i="3"/>
  <c r="BH1873" i="3"/>
  <c r="BG1873" i="3"/>
  <c r="BE1873" i="3"/>
  <c r="T1873" i="3"/>
  <c r="R1873" i="3"/>
  <c r="P1873" i="3"/>
  <c r="BI1872" i="3"/>
  <c r="BH1872" i="3"/>
  <c r="BG1872" i="3"/>
  <c r="BE1872" i="3"/>
  <c r="T1872" i="3"/>
  <c r="R1872" i="3"/>
  <c r="P1872" i="3"/>
  <c r="BI1871" i="3"/>
  <c r="BH1871" i="3"/>
  <c r="BG1871" i="3"/>
  <c r="BE1871" i="3"/>
  <c r="T1871" i="3"/>
  <c r="R1871" i="3"/>
  <c r="P1871" i="3"/>
  <c r="BI1870" i="3"/>
  <c r="BH1870" i="3"/>
  <c r="BG1870" i="3"/>
  <c r="BE1870" i="3"/>
  <c r="T1870" i="3"/>
  <c r="R1870" i="3"/>
  <c r="P1870" i="3"/>
  <c r="BI1869" i="3"/>
  <c r="BH1869" i="3"/>
  <c r="BG1869" i="3"/>
  <c r="BE1869" i="3"/>
  <c r="T1869" i="3"/>
  <c r="R1869" i="3"/>
  <c r="P1869" i="3"/>
  <c r="BI1868" i="3"/>
  <c r="BH1868" i="3"/>
  <c r="BG1868" i="3"/>
  <c r="BE1868" i="3"/>
  <c r="T1868" i="3"/>
  <c r="R1868" i="3"/>
  <c r="P1868" i="3"/>
  <c r="BI1867" i="3"/>
  <c r="BH1867" i="3"/>
  <c r="BG1867" i="3"/>
  <c r="BE1867" i="3"/>
  <c r="T1867" i="3"/>
  <c r="R1867" i="3"/>
  <c r="P1867" i="3"/>
  <c r="BI1866" i="3"/>
  <c r="BH1866" i="3"/>
  <c r="BG1866" i="3"/>
  <c r="BE1866" i="3"/>
  <c r="T1866" i="3"/>
  <c r="R1866" i="3"/>
  <c r="P1866" i="3"/>
  <c r="BI1865" i="3"/>
  <c r="BH1865" i="3"/>
  <c r="BG1865" i="3"/>
  <c r="BE1865" i="3"/>
  <c r="T1865" i="3"/>
  <c r="R1865" i="3"/>
  <c r="P1865" i="3"/>
  <c r="BI1864" i="3"/>
  <c r="BH1864" i="3"/>
  <c r="BG1864" i="3"/>
  <c r="BE1864" i="3"/>
  <c r="T1864" i="3"/>
  <c r="R1864" i="3"/>
  <c r="P1864" i="3"/>
  <c r="BI1863" i="3"/>
  <c r="BH1863" i="3"/>
  <c r="BG1863" i="3"/>
  <c r="BE1863" i="3"/>
  <c r="T1863" i="3"/>
  <c r="R1863" i="3"/>
  <c r="P1863" i="3"/>
  <c r="BI1862" i="3"/>
  <c r="BH1862" i="3"/>
  <c r="BG1862" i="3"/>
  <c r="BE1862" i="3"/>
  <c r="T1862" i="3"/>
  <c r="R1862" i="3"/>
  <c r="P1862" i="3"/>
  <c r="BI1861" i="3"/>
  <c r="BH1861" i="3"/>
  <c r="BG1861" i="3"/>
  <c r="BE1861" i="3"/>
  <c r="T1861" i="3"/>
  <c r="R1861" i="3"/>
  <c r="P1861" i="3"/>
  <c r="BI1860" i="3"/>
  <c r="BH1860" i="3"/>
  <c r="BG1860" i="3"/>
  <c r="BE1860" i="3"/>
  <c r="T1860" i="3"/>
  <c r="R1860" i="3"/>
  <c r="P1860" i="3"/>
  <c r="BI1859" i="3"/>
  <c r="BH1859" i="3"/>
  <c r="BG1859" i="3"/>
  <c r="BE1859" i="3"/>
  <c r="T1859" i="3"/>
  <c r="R1859" i="3"/>
  <c r="P1859" i="3"/>
  <c r="BI1858" i="3"/>
  <c r="BH1858" i="3"/>
  <c r="BG1858" i="3"/>
  <c r="BE1858" i="3"/>
  <c r="T1858" i="3"/>
  <c r="R1858" i="3"/>
  <c r="P1858" i="3"/>
  <c r="BI1857" i="3"/>
  <c r="BH1857" i="3"/>
  <c r="BG1857" i="3"/>
  <c r="BE1857" i="3"/>
  <c r="T1857" i="3"/>
  <c r="R1857" i="3"/>
  <c r="P1857" i="3"/>
  <c r="BI1856" i="3"/>
  <c r="BH1856" i="3"/>
  <c r="BG1856" i="3"/>
  <c r="BE1856" i="3"/>
  <c r="T1856" i="3"/>
  <c r="R1856" i="3"/>
  <c r="P1856" i="3"/>
  <c r="BI1855" i="3"/>
  <c r="BH1855" i="3"/>
  <c r="BG1855" i="3"/>
  <c r="BE1855" i="3"/>
  <c r="T1855" i="3"/>
  <c r="R1855" i="3"/>
  <c r="P1855" i="3"/>
  <c r="BI1854" i="3"/>
  <c r="BH1854" i="3"/>
  <c r="BG1854" i="3"/>
  <c r="BE1854" i="3"/>
  <c r="T1854" i="3"/>
  <c r="R1854" i="3"/>
  <c r="P1854" i="3"/>
  <c r="BI1853" i="3"/>
  <c r="BH1853" i="3"/>
  <c r="BG1853" i="3"/>
  <c r="BE1853" i="3"/>
  <c r="T1853" i="3"/>
  <c r="R1853" i="3"/>
  <c r="P1853" i="3"/>
  <c r="BI1852" i="3"/>
  <c r="BH1852" i="3"/>
  <c r="BG1852" i="3"/>
  <c r="BE1852" i="3"/>
  <c r="T1852" i="3"/>
  <c r="R1852" i="3"/>
  <c r="P1852" i="3"/>
  <c r="BI1851" i="3"/>
  <c r="BH1851" i="3"/>
  <c r="BG1851" i="3"/>
  <c r="BE1851" i="3"/>
  <c r="T1851" i="3"/>
  <c r="R1851" i="3"/>
  <c r="P1851" i="3"/>
  <c r="BI1850" i="3"/>
  <c r="BH1850" i="3"/>
  <c r="BG1850" i="3"/>
  <c r="BE1850" i="3"/>
  <c r="T1850" i="3"/>
  <c r="R1850" i="3"/>
  <c r="P1850" i="3"/>
  <c r="BI1849" i="3"/>
  <c r="BH1849" i="3"/>
  <c r="BG1849" i="3"/>
  <c r="BE1849" i="3"/>
  <c r="T1849" i="3"/>
  <c r="R1849" i="3"/>
  <c r="P1849" i="3"/>
  <c r="BI1848" i="3"/>
  <c r="BH1848" i="3"/>
  <c r="BG1848" i="3"/>
  <c r="BE1848" i="3"/>
  <c r="T1848" i="3"/>
  <c r="R1848" i="3"/>
  <c r="P1848" i="3"/>
  <c r="BI1847" i="3"/>
  <c r="BH1847" i="3"/>
  <c r="BG1847" i="3"/>
  <c r="BE1847" i="3"/>
  <c r="T1847" i="3"/>
  <c r="R1847" i="3"/>
  <c r="P1847" i="3"/>
  <c r="BI1846" i="3"/>
  <c r="BH1846" i="3"/>
  <c r="BG1846" i="3"/>
  <c r="BE1846" i="3"/>
  <c r="T1846" i="3"/>
  <c r="R1846" i="3"/>
  <c r="P1846" i="3"/>
  <c r="BI1845" i="3"/>
  <c r="BH1845" i="3"/>
  <c r="BG1845" i="3"/>
  <c r="BE1845" i="3"/>
  <c r="T1845" i="3"/>
  <c r="R1845" i="3"/>
  <c r="P1845" i="3"/>
  <c r="BI1844" i="3"/>
  <c r="BH1844" i="3"/>
  <c r="BG1844" i="3"/>
  <c r="BE1844" i="3"/>
  <c r="T1844" i="3"/>
  <c r="R1844" i="3"/>
  <c r="P1844" i="3"/>
  <c r="BI1843" i="3"/>
  <c r="BH1843" i="3"/>
  <c r="BG1843" i="3"/>
  <c r="BE1843" i="3"/>
  <c r="T1843" i="3"/>
  <c r="R1843" i="3"/>
  <c r="P1843" i="3"/>
  <c r="BI1842" i="3"/>
  <c r="BH1842" i="3"/>
  <c r="BG1842" i="3"/>
  <c r="BE1842" i="3"/>
  <c r="T1842" i="3"/>
  <c r="R1842" i="3"/>
  <c r="P1842" i="3"/>
  <c r="BI1841" i="3"/>
  <c r="BH1841" i="3"/>
  <c r="BG1841" i="3"/>
  <c r="BE1841" i="3"/>
  <c r="T1841" i="3"/>
  <c r="R1841" i="3"/>
  <c r="P1841" i="3"/>
  <c r="BI1840" i="3"/>
  <c r="BH1840" i="3"/>
  <c r="BG1840" i="3"/>
  <c r="BE1840" i="3"/>
  <c r="T1840" i="3"/>
  <c r="R1840" i="3"/>
  <c r="P1840" i="3"/>
  <c r="BI1837" i="3"/>
  <c r="BH1837" i="3"/>
  <c r="BG1837" i="3"/>
  <c r="BE1837" i="3"/>
  <c r="T1837" i="3"/>
  <c r="R1837" i="3"/>
  <c r="P1837" i="3"/>
  <c r="BI1828" i="3"/>
  <c r="BH1828" i="3"/>
  <c r="BG1828" i="3"/>
  <c r="BE1828" i="3"/>
  <c r="T1828" i="3"/>
  <c r="R1828" i="3"/>
  <c r="P1828" i="3"/>
  <c r="BI1826" i="3"/>
  <c r="BH1826" i="3"/>
  <c r="BG1826" i="3"/>
  <c r="BE1826" i="3"/>
  <c r="T1826" i="3"/>
  <c r="R1826" i="3"/>
  <c r="P1826" i="3"/>
  <c r="BI1816" i="3"/>
  <c r="BH1816" i="3"/>
  <c r="BG1816" i="3"/>
  <c r="BE1816" i="3"/>
  <c r="T1816" i="3"/>
  <c r="R1816" i="3"/>
  <c r="P1816" i="3"/>
  <c r="BI1814" i="3"/>
  <c r="BH1814" i="3"/>
  <c r="BG1814" i="3"/>
  <c r="BE1814" i="3"/>
  <c r="T1814" i="3"/>
  <c r="R1814" i="3"/>
  <c r="P1814" i="3"/>
  <c r="BI1807" i="3"/>
  <c r="BH1807" i="3"/>
  <c r="BG1807" i="3"/>
  <c r="BE1807" i="3"/>
  <c r="T1807" i="3"/>
  <c r="R1807" i="3"/>
  <c r="P1807" i="3"/>
  <c r="BI1805" i="3"/>
  <c r="BH1805" i="3"/>
  <c r="BG1805" i="3"/>
  <c r="BE1805" i="3"/>
  <c r="T1805" i="3"/>
  <c r="R1805" i="3"/>
  <c r="P1805" i="3"/>
  <c r="BI1800" i="3"/>
  <c r="BH1800" i="3"/>
  <c r="BG1800" i="3"/>
  <c r="BE1800" i="3"/>
  <c r="T1800" i="3"/>
  <c r="R1800" i="3"/>
  <c r="P1800" i="3"/>
  <c r="BI1797" i="3"/>
  <c r="BH1797" i="3"/>
  <c r="BG1797" i="3"/>
  <c r="BE1797" i="3"/>
  <c r="T1797" i="3"/>
  <c r="R1797" i="3"/>
  <c r="P1797" i="3"/>
  <c r="BI1796" i="3"/>
  <c r="BH1796" i="3"/>
  <c r="BG1796" i="3"/>
  <c r="BE1796" i="3"/>
  <c r="T1796" i="3"/>
  <c r="R1796" i="3"/>
  <c r="P1796" i="3"/>
  <c r="BI1795" i="3"/>
  <c r="BH1795" i="3"/>
  <c r="BG1795" i="3"/>
  <c r="BE1795" i="3"/>
  <c r="T1795" i="3"/>
  <c r="R1795" i="3"/>
  <c r="P1795" i="3"/>
  <c r="BI1794" i="3"/>
  <c r="BH1794" i="3"/>
  <c r="BG1794" i="3"/>
  <c r="BE1794" i="3"/>
  <c r="T1794" i="3"/>
  <c r="R1794" i="3"/>
  <c r="P1794" i="3"/>
  <c r="BI1793" i="3"/>
  <c r="BH1793" i="3"/>
  <c r="BG1793" i="3"/>
  <c r="BE1793" i="3"/>
  <c r="T1793" i="3"/>
  <c r="R1793" i="3"/>
  <c r="P1793" i="3"/>
  <c r="BI1792" i="3"/>
  <c r="BH1792" i="3"/>
  <c r="BG1792" i="3"/>
  <c r="BE1792" i="3"/>
  <c r="T1792" i="3"/>
  <c r="R1792" i="3"/>
  <c r="P1792" i="3"/>
  <c r="BI1791" i="3"/>
  <c r="BH1791" i="3"/>
  <c r="BG1791" i="3"/>
  <c r="BE1791" i="3"/>
  <c r="T1791" i="3"/>
  <c r="R1791" i="3"/>
  <c r="P1791" i="3"/>
  <c r="BI1790" i="3"/>
  <c r="BH1790" i="3"/>
  <c r="BG1790" i="3"/>
  <c r="BE1790" i="3"/>
  <c r="T1790" i="3"/>
  <c r="R1790" i="3"/>
  <c r="P1790" i="3"/>
  <c r="BI1789" i="3"/>
  <c r="BH1789" i="3"/>
  <c r="BG1789" i="3"/>
  <c r="BE1789" i="3"/>
  <c r="T1789" i="3"/>
  <c r="R1789" i="3"/>
  <c r="P1789" i="3"/>
  <c r="BI1788" i="3"/>
  <c r="BH1788" i="3"/>
  <c r="BG1788" i="3"/>
  <c r="BE1788" i="3"/>
  <c r="T1788" i="3"/>
  <c r="R1788" i="3"/>
  <c r="P1788" i="3"/>
  <c r="BI1787" i="3"/>
  <c r="BH1787" i="3"/>
  <c r="BG1787" i="3"/>
  <c r="BE1787" i="3"/>
  <c r="T1787" i="3"/>
  <c r="R1787" i="3"/>
  <c r="P1787" i="3"/>
  <c r="BI1786" i="3"/>
  <c r="BH1786" i="3"/>
  <c r="BG1786" i="3"/>
  <c r="BE1786" i="3"/>
  <c r="T1786" i="3"/>
  <c r="R1786" i="3"/>
  <c r="P1786" i="3"/>
  <c r="BI1785" i="3"/>
  <c r="BH1785" i="3"/>
  <c r="BG1785" i="3"/>
  <c r="BE1785" i="3"/>
  <c r="T1785" i="3"/>
  <c r="R1785" i="3"/>
  <c r="P1785" i="3"/>
  <c r="BI1784" i="3"/>
  <c r="BH1784" i="3"/>
  <c r="BG1784" i="3"/>
  <c r="BE1784" i="3"/>
  <c r="T1784" i="3"/>
  <c r="R1784" i="3"/>
  <c r="P1784" i="3"/>
  <c r="BI1783" i="3"/>
  <c r="BH1783" i="3"/>
  <c r="BG1783" i="3"/>
  <c r="BE1783" i="3"/>
  <c r="T1783" i="3"/>
  <c r="R1783" i="3"/>
  <c r="P1783" i="3"/>
  <c r="BI1782" i="3"/>
  <c r="BH1782" i="3"/>
  <c r="BG1782" i="3"/>
  <c r="BE1782" i="3"/>
  <c r="T1782" i="3"/>
  <c r="R1782" i="3"/>
  <c r="P1782" i="3"/>
  <c r="BI1781" i="3"/>
  <c r="BH1781" i="3"/>
  <c r="BG1781" i="3"/>
  <c r="BE1781" i="3"/>
  <c r="T1781" i="3"/>
  <c r="R1781" i="3"/>
  <c r="P1781" i="3"/>
  <c r="BI1780" i="3"/>
  <c r="BH1780" i="3"/>
  <c r="BG1780" i="3"/>
  <c r="BE1780" i="3"/>
  <c r="T1780" i="3"/>
  <c r="R1780" i="3"/>
  <c r="P1780" i="3"/>
  <c r="BI1779" i="3"/>
  <c r="BH1779" i="3"/>
  <c r="BG1779" i="3"/>
  <c r="BE1779" i="3"/>
  <c r="T1779" i="3"/>
  <c r="R1779" i="3"/>
  <c r="P1779" i="3"/>
  <c r="BI1778" i="3"/>
  <c r="BH1778" i="3"/>
  <c r="BG1778" i="3"/>
  <c r="BE1778" i="3"/>
  <c r="T1778" i="3"/>
  <c r="R1778" i="3"/>
  <c r="P1778" i="3"/>
  <c r="BI1777" i="3"/>
  <c r="BH1777" i="3"/>
  <c r="BG1777" i="3"/>
  <c r="BE1777" i="3"/>
  <c r="T1777" i="3"/>
  <c r="R1777" i="3"/>
  <c r="P1777" i="3"/>
  <c r="BI1776" i="3"/>
  <c r="BH1776" i="3"/>
  <c r="BG1776" i="3"/>
  <c r="BE1776" i="3"/>
  <c r="T1776" i="3"/>
  <c r="R1776" i="3"/>
  <c r="P1776" i="3"/>
  <c r="BI1775" i="3"/>
  <c r="BH1775" i="3"/>
  <c r="BG1775" i="3"/>
  <c r="BE1775" i="3"/>
  <c r="T1775" i="3"/>
  <c r="R1775" i="3"/>
  <c r="P1775" i="3"/>
  <c r="BI1773" i="3"/>
  <c r="BH1773" i="3"/>
  <c r="BG1773" i="3"/>
  <c r="BE1773" i="3"/>
  <c r="T1773" i="3"/>
  <c r="R1773" i="3"/>
  <c r="P1773" i="3"/>
  <c r="BI1766" i="3"/>
  <c r="BH1766" i="3"/>
  <c r="BG1766" i="3"/>
  <c r="BE1766" i="3"/>
  <c r="T1766" i="3"/>
  <c r="R1766" i="3"/>
  <c r="P1766" i="3"/>
  <c r="BI1761" i="3"/>
  <c r="BH1761" i="3"/>
  <c r="BG1761" i="3"/>
  <c r="BE1761" i="3"/>
  <c r="T1761" i="3"/>
  <c r="R1761" i="3"/>
  <c r="P1761" i="3"/>
  <c r="BI1759" i="3"/>
  <c r="BH1759" i="3"/>
  <c r="BG1759" i="3"/>
  <c r="BE1759" i="3"/>
  <c r="T1759" i="3"/>
  <c r="R1759" i="3"/>
  <c r="P1759" i="3"/>
  <c r="BI1750" i="3"/>
  <c r="BH1750" i="3"/>
  <c r="BG1750" i="3"/>
  <c r="BE1750" i="3"/>
  <c r="T1750" i="3"/>
  <c r="R1750" i="3"/>
  <c r="P1750" i="3"/>
  <c r="BI1747" i="3"/>
  <c r="BH1747" i="3"/>
  <c r="BG1747" i="3"/>
  <c r="BE1747" i="3"/>
  <c r="T1747" i="3"/>
  <c r="R1747" i="3"/>
  <c r="P1747" i="3"/>
  <c r="BI1744" i="3"/>
  <c r="BH1744" i="3"/>
  <c r="BG1744" i="3"/>
  <c r="BE1744" i="3"/>
  <c r="T1744" i="3"/>
  <c r="R1744" i="3"/>
  <c r="P1744" i="3"/>
  <c r="BI1736" i="3"/>
  <c r="BH1736" i="3"/>
  <c r="BG1736" i="3"/>
  <c r="BE1736" i="3"/>
  <c r="T1736" i="3"/>
  <c r="R1736" i="3"/>
  <c r="P1736" i="3"/>
  <c r="BI1733" i="3"/>
  <c r="BH1733" i="3"/>
  <c r="BG1733" i="3"/>
  <c r="BE1733" i="3"/>
  <c r="T1733" i="3"/>
  <c r="R1733" i="3"/>
  <c r="P1733" i="3"/>
  <c r="BI1725" i="3"/>
  <c r="BH1725" i="3"/>
  <c r="BG1725" i="3"/>
  <c r="BE1725" i="3"/>
  <c r="T1725" i="3"/>
  <c r="R1725" i="3"/>
  <c r="P1725" i="3"/>
  <c r="BI1721" i="3"/>
  <c r="BH1721" i="3"/>
  <c r="BG1721" i="3"/>
  <c r="BE1721" i="3"/>
  <c r="T1721" i="3"/>
  <c r="R1721" i="3"/>
  <c r="P1721" i="3"/>
  <c r="BI1717" i="3"/>
  <c r="BH1717" i="3"/>
  <c r="BG1717" i="3"/>
  <c r="BE1717" i="3"/>
  <c r="T1717" i="3"/>
  <c r="R1717" i="3"/>
  <c r="P1717" i="3"/>
  <c r="BI1709" i="3"/>
  <c r="BH1709" i="3"/>
  <c r="BG1709" i="3"/>
  <c r="BE1709" i="3"/>
  <c r="T1709" i="3"/>
  <c r="R1709" i="3"/>
  <c r="P1709" i="3"/>
  <c r="BI1707" i="3"/>
  <c r="BH1707" i="3"/>
  <c r="BG1707" i="3"/>
  <c r="BE1707" i="3"/>
  <c r="T1707" i="3"/>
  <c r="R1707" i="3"/>
  <c r="P1707" i="3"/>
  <c r="BI1701" i="3"/>
  <c r="BH1701" i="3"/>
  <c r="BG1701" i="3"/>
  <c r="BE1701" i="3"/>
  <c r="T1701" i="3"/>
  <c r="R1701" i="3"/>
  <c r="P1701" i="3"/>
  <c r="BI1699" i="3"/>
  <c r="BH1699" i="3"/>
  <c r="BG1699" i="3"/>
  <c r="BE1699" i="3"/>
  <c r="T1699" i="3"/>
  <c r="R1699" i="3"/>
  <c r="P1699" i="3"/>
  <c r="BI1688" i="3"/>
  <c r="BH1688" i="3"/>
  <c r="BG1688" i="3"/>
  <c r="BE1688" i="3"/>
  <c r="T1688" i="3"/>
  <c r="R1688" i="3"/>
  <c r="P1688" i="3"/>
  <c r="BI1686" i="3"/>
  <c r="BH1686" i="3"/>
  <c r="BG1686" i="3"/>
  <c r="BE1686" i="3"/>
  <c r="T1686" i="3"/>
  <c r="R1686" i="3"/>
  <c r="P1686" i="3"/>
  <c r="BI1682" i="3"/>
  <c r="BH1682" i="3"/>
  <c r="BG1682" i="3"/>
  <c r="BE1682" i="3"/>
  <c r="T1682" i="3"/>
  <c r="R1682" i="3"/>
  <c r="P1682" i="3"/>
  <c r="BI1680" i="3"/>
  <c r="BH1680" i="3"/>
  <c r="BG1680" i="3"/>
  <c r="BE1680" i="3"/>
  <c r="T1680" i="3"/>
  <c r="R1680" i="3"/>
  <c r="P1680" i="3"/>
  <c r="BI1668" i="3"/>
  <c r="BH1668" i="3"/>
  <c r="BG1668" i="3"/>
  <c r="BE1668" i="3"/>
  <c r="T1668" i="3"/>
  <c r="R1668" i="3"/>
  <c r="P1668" i="3"/>
  <c r="BI1666" i="3"/>
  <c r="BH1666" i="3"/>
  <c r="BG1666" i="3"/>
  <c r="BE1666" i="3"/>
  <c r="T1666" i="3"/>
  <c r="R1666" i="3"/>
  <c r="P1666" i="3"/>
  <c r="BI1652" i="3"/>
  <c r="BH1652" i="3"/>
  <c r="BG1652" i="3"/>
  <c r="BE1652" i="3"/>
  <c r="T1652" i="3"/>
  <c r="R1652" i="3"/>
  <c r="P1652" i="3"/>
  <c r="BI1641" i="3"/>
  <c r="BH1641" i="3"/>
  <c r="BG1641" i="3"/>
  <c r="BE1641" i="3"/>
  <c r="T1641" i="3"/>
  <c r="R1641" i="3"/>
  <c r="P1641" i="3"/>
  <c r="BI1636" i="3"/>
  <c r="BH1636" i="3"/>
  <c r="BG1636" i="3"/>
  <c r="BE1636" i="3"/>
  <c r="T1636" i="3"/>
  <c r="R1636" i="3"/>
  <c r="P1636" i="3"/>
  <c r="BI1628" i="3"/>
  <c r="BH1628" i="3"/>
  <c r="BG1628" i="3"/>
  <c r="BE1628" i="3"/>
  <c r="T1628" i="3"/>
  <c r="R1628" i="3"/>
  <c r="P1628" i="3"/>
  <c r="BI1626" i="3"/>
  <c r="BH1626" i="3"/>
  <c r="BG1626" i="3"/>
  <c r="BE1626" i="3"/>
  <c r="T1626" i="3"/>
  <c r="R1626" i="3"/>
  <c r="P1626" i="3"/>
  <c r="BI1621" i="3"/>
  <c r="BH1621" i="3"/>
  <c r="BG1621" i="3"/>
  <c r="BE1621" i="3"/>
  <c r="T1621" i="3"/>
  <c r="R1621" i="3"/>
  <c r="P1621" i="3"/>
  <c r="BI1617" i="3"/>
  <c r="BH1617" i="3"/>
  <c r="BG1617" i="3"/>
  <c r="BE1617" i="3"/>
  <c r="T1617" i="3"/>
  <c r="R1617" i="3"/>
  <c r="P1617" i="3"/>
  <c r="BI1612" i="3"/>
  <c r="BH1612" i="3"/>
  <c r="BG1612" i="3"/>
  <c r="BE1612" i="3"/>
  <c r="T1612" i="3"/>
  <c r="R1612" i="3"/>
  <c r="P1612" i="3"/>
  <c r="BI1609" i="3"/>
  <c r="BH1609" i="3"/>
  <c r="BG1609" i="3"/>
  <c r="BE1609" i="3"/>
  <c r="T1609" i="3"/>
  <c r="R1609" i="3"/>
  <c r="P1609" i="3"/>
  <c r="BI1603" i="3"/>
  <c r="BH1603" i="3"/>
  <c r="BG1603" i="3"/>
  <c r="BE1603" i="3"/>
  <c r="T1603" i="3"/>
  <c r="R1603" i="3"/>
  <c r="P1603" i="3"/>
  <c r="BI1597" i="3"/>
  <c r="BH1597" i="3"/>
  <c r="BG1597" i="3"/>
  <c r="BE1597" i="3"/>
  <c r="T1597" i="3"/>
  <c r="R1597" i="3"/>
  <c r="P1597" i="3"/>
  <c r="BI1593" i="3"/>
  <c r="BH1593" i="3"/>
  <c r="BG1593" i="3"/>
  <c r="BE1593" i="3"/>
  <c r="T1593" i="3"/>
  <c r="R1593" i="3"/>
  <c r="P1593" i="3"/>
  <c r="BI1588" i="3"/>
  <c r="BH1588" i="3"/>
  <c r="BG1588" i="3"/>
  <c r="BE1588" i="3"/>
  <c r="T1588" i="3"/>
  <c r="R1588" i="3"/>
  <c r="P1588" i="3"/>
  <c r="BI1586" i="3"/>
  <c r="BH1586" i="3"/>
  <c r="BG1586" i="3"/>
  <c r="BE1586" i="3"/>
  <c r="T1586" i="3"/>
  <c r="R1586" i="3"/>
  <c r="P1586" i="3"/>
  <c r="BI1580" i="3"/>
  <c r="BH1580" i="3"/>
  <c r="BG1580" i="3"/>
  <c r="BE1580" i="3"/>
  <c r="T1580" i="3"/>
  <c r="R1580" i="3"/>
  <c r="P1580" i="3"/>
  <c r="BI1578" i="3"/>
  <c r="BH1578" i="3"/>
  <c r="BG1578" i="3"/>
  <c r="BE1578" i="3"/>
  <c r="T1578" i="3"/>
  <c r="R1578" i="3"/>
  <c r="P1578" i="3"/>
  <c r="BI1572" i="3"/>
  <c r="BH1572" i="3"/>
  <c r="BG1572" i="3"/>
  <c r="BE1572" i="3"/>
  <c r="T1572" i="3"/>
  <c r="R1572" i="3"/>
  <c r="P1572" i="3"/>
  <c r="BI1560" i="3"/>
  <c r="BH1560" i="3"/>
  <c r="BG1560" i="3"/>
  <c r="BE1560" i="3"/>
  <c r="T1560" i="3"/>
  <c r="R1560" i="3"/>
  <c r="P1560" i="3"/>
  <c r="BI1554" i="3"/>
  <c r="BH1554" i="3"/>
  <c r="BG1554" i="3"/>
  <c r="BE1554" i="3"/>
  <c r="T1554" i="3"/>
  <c r="R1554" i="3"/>
  <c r="P1554" i="3"/>
  <c r="BI1548" i="3"/>
  <c r="BH1548" i="3"/>
  <c r="BG1548" i="3"/>
  <c r="BE1548" i="3"/>
  <c r="T1548" i="3"/>
  <c r="R1548" i="3"/>
  <c r="P1548" i="3"/>
  <c r="BI1545" i="3"/>
  <c r="BH1545" i="3"/>
  <c r="BG1545" i="3"/>
  <c r="BE1545" i="3"/>
  <c r="T1545" i="3"/>
  <c r="R1545" i="3"/>
  <c r="P1545" i="3"/>
  <c r="BI1538" i="3"/>
  <c r="BH1538" i="3"/>
  <c r="BG1538" i="3"/>
  <c r="BE1538" i="3"/>
  <c r="T1538" i="3"/>
  <c r="R1538" i="3"/>
  <c r="P1538" i="3"/>
  <c r="BI1530" i="3"/>
  <c r="BH1530" i="3"/>
  <c r="BG1530" i="3"/>
  <c r="BE1530" i="3"/>
  <c r="T1530" i="3"/>
  <c r="R1530" i="3"/>
  <c r="P1530" i="3"/>
  <c r="BI1522" i="3"/>
  <c r="BH1522" i="3"/>
  <c r="BG1522" i="3"/>
  <c r="BE1522" i="3"/>
  <c r="T1522" i="3"/>
  <c r="R1522" i="3"/>
  <c r="P1522" i="3"/>
  <c r="BI1520" i="3"/>
  <c r="BH1520" i="3"/>
  <c r="BG1520" i="3"/>
  <c r="BE1520" i="3"/>
  <c r="T1520" i="3"/>
  <c r="R1520" i="3"/>
  <c r="P1520" i="3"/>
  <c r="BI1511" i="3"/>
  <c r="BH1511" i="3"/>
  <c r="BG1511" i="3"/>
  <c r="BE1511" i="3"/>
  <c r="T1511" i="3"/>
  <c r="R1511" i="3"/>
  <c r="P1511" i="3"/>
  <c r="BI1502" i="3"/>
  <c r="BH1502" i="3"/>
  <c r="BG1502" i="3"/>
  <c r="BE1502" i="3"/>
  <c r="T1502" i="3"/>
  <c r="R1502" i="3"/>
  <c r="P1502" i="3"/>
  <c r="BI1499" i="3"/>
  <c r="BH1499" i="3"/>
  <c r="BG1499" i="3"/>
  <c r="BE1499" i="3"/>
  <c r="T1499" i="3"/>
  <c r="R1499" i="3"/>
  <c r="P1499" i="3"/>
  <c r="BI1493" i="3"/>
  <c r="BH1493" i="3"/>
  <c r="BG1493" i="3"/>
  <c r="BE1493" i="3"/>
  <c r="T1493" i="3"/>
  <c r="R1493" i="3"/>
  <c r="P1493" i="3"/>
  <c r="BI1464" i="3"/>
  <c r="BH1464" i="3"/>
  <c r="BG1464" i="3"/>
  <c r="BE1464" i="3"/>
  <c r="T1464" i="3"/>
  <c r="R1464" i="3"/>
  <c r="P1464" i="3"/>
  <c r="BI1454" i="3"/>
  <c r="BH1454" i="3"/>
  <c r="BG1454" i="3"/>
  <c r="BE1454" i="3"/>
  <c r="T1454" i="3"/>
  <c r="R1454" i="3"/>
  <c r="P1454" i="3"/>
  <c r="BI1444" i="3"/>
  <c r="BH1444" i="3"/>
  <c r="BG1444" i="3"/>
  <c r="BE1444" i="3"/>
  <c r="T1444" i="3"/>
  <c r="R1444" i="3"/>
  <c r="P1444" i="3"/>
  <c r="BI1441" i="3"/>
  <c r="BH1441" i="3"/>
  <c r="BG1441" i="3"/>
  <c r="BE1441" i="3"/>
  <c r="T1441" i="3"/>
  <c r="R1441" i="3"/>
  <c r="P1441" i="3"/>
  <c r="BI1435" i="3"/>
  <c r="BH1435" i="3"/>
  <c r="BG1435" i="3"/>
  <c r="BE1435" i="3"/>
  <c r="T1435" i="3"/>
  <c r="R1435" i="3"/>
  <c r="P1435" i="3"/>
  <c r="BI1420" i="3"/>
  <c r="BH1420" i="3"/>
  <c r="BG1420" i="3"/>
  <c r="BE1420" i="3"/>
  <c r="T1420" i="3"/>
  <c r="R1420" i="3"/>
  <c r="P1420" i="3"/>
  <c r="BI1411" i="3"/>
  <c r="BH1411" i="3"/>
  <c r="BG1411" i="3"/>
  <c r="BE1411" i="3"/>
  <c r="T1411" i="3"/>
  <c r="R1411" i="3"/>
  <c r="P1411" i="3"/>
  <c r="BI1407" i="3"/>
  <c r="BH1407" i="3"/>
  <c r="BG1407" i="3"/>
  <c r="BE1407" i="3"/>
  <c r="T1407" i="3"/>
  <c r="R1407" i="3"/>
  <c r="P1407" i="3"/>
  <c r="BI1387" i="3"/>
  <c r="BH1387" i="3"/>
  <c r="BG1387" i="3"/>
  <c r="BE1387" i="3"/>
  <c r="T1387" i="3"/>
  <c r="R1387" i="3"/>
  <c r="P1387" i="3"/>
  <c r="BI1360" i="3"/>
  <c r="BH1360" i="3"/>
  <c r="BG1360" i="3"/>
  <c r="BE1360" i="3"/>
  <c r="T1360" i="3"/>
  <c r="R1360" i="3"/>
  <c r="P1360" i="3"/>
  <c r="BI1357" i="3"/>
  <c r="BH1357" i="3"/>
  <c r="BG1357" i="3"/>
  <c r="BE1357" i="3"/>
  <c r="T1357" i="3"/>
  <c r="R1357" i="3"/>
  <c r="P1357" i="3"/>
  <c r="BI1356" i="3"/>
  <c r="BH1356" i="3"/>
  <c r="BG1356" i="3"/>
  <c r="BE1356" i="3"/>
  <c r="T1356" i="3"/>
  <c r="R1356" i="3"/>
  <c r="P1356" i="3"/>
  <c r="BI1354" i="3"/>
  <c r="BH1354" i="3"/>
  <c r="BG1354" i="3"/>
  <c r="BE1354" i="3"/>
  <c r="T1354" i="3"/>
  <c r="R1354" i="3"/>
  <c r="P1354" i="3"/>
  <c r="BI1350" i="3"/>
  <c r="BH1350" i="3"/>
  <c r="BG1350" i="3"/>
  <c r="BE1350" i="3"/>
  <c r="T1350" i="3"/>
  <c r="R1350" i="3"/>
  <c r="P1350" i="3"/>
  <c r="BI1348" i="3"/>
  <c r="BH1348" i="3"/>
  <c r="BG1348" i="3"/>
  <c r="BE1348" i="3"/>
  <c r="T1348" i="3"/>
  <c r="R1348" i="3"/>
  <c r="P1348" i="3"/>
  <c r="BI1343" i="3"/>
  <c r="BH1343" i="3"/>
  <c r="BG1343" i="3"/>
  <c r="BE1343" i="3"/>
  <c r="T1343" i="3"/>
  <c r="R1343" i="3"/>
  <c r="P1343" i="3"/>
  <c r="BI1341" i="3"/>
  <c r="BH1341" i="3"/>
  <c r="BG1341" i="3"/>
  <c r="BE1341" i="3"/>
  <c r="T1341" i="3"/>
  <c r="R1341" i="3"/>
  <c r="P1341" i="3"/>
  <c r="BI1337" i="3"/>
  <c r="BH1337" i="3"/>
  <c r="BG1337" i="3"/>
  <c r="BE1337" i="3"/>
  <c r="T1337" i="3"/>
  <c r="R1337" i="3"/>
  <c r="P1337" i="3"/>
  <c r="BI1331" i="3"/>
  <c r="BH1331" i="3"/>
  <c r="BG1331" i="3"/>
  <c r="BE1331" i="3"/>
  <c r="T1331" i="3"/>
  <c r="R1331" i="3"/>
  <c r="P1331" i="3"/>
  <c r="BI1329" i="3"/>
  <c r="BH1329" i="3"/>
  <c r="BG1329" i="3"/>
  <c r="BE1329" i="3"/>
  <c r="T1329" i="3"/>
  <c r="R1329" i="3"/>
  <c r="P1329" i="3"/>
  <c r="BI1322" i="3"/>
  <c r="BH1322" i="3"/>
  <c r="BG1322" i="3"/>
  <c r="BE1322" i="3"/>
  <c r="T1322" i="3"/>
  <c r="R1322" i="3"/>
  <c r="P1322" i="3"/>
  <c r="BI1320" i="3"/>
  <c r="BH1320" i="3"/>
  <c r="BG1320" i="3"/>
  <c r="BE1320" i="3"/>
  <c r="T1320" i="3"/>
  <c r="R1320" i="3"/>
  <c r="P1320" i="3"/>
  <c r="BI1313" i="3"/>
  <c r="BH1313" i="3"/>
  <c r="BG1313" i="3"/>
  <c r="BE1313" i="3"/>
  <c r="T1313" i="3"/>
  <c r="R1313" i="3"/>
  <c r="P1313" i="3"/>
  <c r="BI1311" i="3"/>
  <c r="BH1311" i="3"/>
  <c r="BG1311" i="3"/>
  <c r="BE1311" i="3"/>
  <c r="T1311" i="3"/>
  <c r="R1311" i="3"/>
  <c r="P1311" i="3"/>
  <c r="BI1306" i="3"/>
  <c r="BH1306" i="3"/>
  <c r="BG1306" i="3"/>
  <c r="BE1306" i="3"/>
  <c r="T1306" i="3"/>
  <c r="R1306" i="3"/>
  <c r="P1306" i="3"/>
  <c r="BI1304" i="3"/>
  <c r="BH1304" i="3"/>
  <c r="BG1304" i="3"/>
  <c r="BE1304" i="3"/>
  <c r="T1304" i="3"/>
  <c r="R1304" i="3"/>
  <c r="P1304" i="3"/>
  <c r="BI1299" i="3"/>
  <c r="BH1299" i="3"/>
  <c r="BG1299" i="3"/>
  <c r="BE1299" i="3"/>
  <c r="T1299" i="3"/>
  <c r="R1299" i="3"/>
  <c r="P1299" i="3"/>
  <c r="BI1296" i="3"/>
  <c r="BH1296" i="3"/>
  <c r="BG1296" i="3"/>
  <c r="BE1296" i="3"/>
  <c r="T1296" i="3"/>
  <c r="R1296" i="3"/>
  <c r="P1296" i="3"/>
  <c r="BI1292" i="3"/>
  <c r="BH1292" i="3"/>
  <c r="BG1292" i="3"/>
  <c r="BE1292" i="3"/>
  <c r="T1292" i="3"/>
  <c r="R1292" i="3"/>
  <c r="P1292" i="3"/>
  <c r="BI1290" i="3"/>
  <c r="BH1290" i="3"/>
  <c r="BG1290" i="3"/>
  <c r="BE1290" i="3"/>
  <c r="T1290" i="3"/>
  <c r="R1290" i="3"/>
  <c r="P1290" i="3"/>
  <c r="BI1288" i="3"/>
  <c r="BH1288" i="3"/>
  <c r="BG1288" i="3"/>
  <c r="BE1288" i="3"/>
  <c r="T1288" i="3"/>
  <c r="R1288" i="3"/>
  <c r="P1288" i="3"/>
  <c r="BI1284" i="3"/>
  <c r="BH1284" i="3"/>
  <c r="BG1284" i="3"/>
  <c r="BE1284" i="3"/>
  <c r="T1284" i="3"/>
  <c r="R1284" i="3"/>
  <c r="P1284" i="3"/>
  <c r="BI1282" i="3"/>
  <c r="BH1282" i="3"/>
  <c r="BG1282" i="3"/>
  <c r="BE1282" i="3"/>
  <c r="T1282" i="3"/>
  <c r="R1282" i="3"/>
  <c r="P1282" i="3"/>
  <c r="BI1278" i="3"/>
  <c r="BH1278" i="3"/>
  <c r="BG1278" i="3"/>
  <c r="BE1278" i="3"/>
  <c r="T1278" i="3"/>
  <c r="R1278" i="3"/>
  <c r="P1278" i="3"/>
  <c r="BI1276" i="3"/>
  <c r="BH1276" i="3"/>
  <c r="BG1276" i="3"/>
  <c r="BE1276" i="3"/>
  <c r="T1276" i="3"/>
  <c r="R1276" i="3"/>
  <c r="P1276" i="3"/>
  <c r="BI1272" i="3"/>
  <c r="BH1272" i="3"/>
  <c r="BG1272" i="3"/>
  <c r="BE1272" i="3"/>
  <c r="T1272" i="3"/>
  <c r="R1272" i="3"/>
  <c r="P1272" i="3"/>
  <c r="BI1270" i="3"/>
  <c r="BH1270" i="3"/>
  <c r="BG1270" i="3"/>
  <c r="BE1270" i="3"/>
  <c r="T1270" i="3"/>
  <c r="R1270" i="3"/>
  <c r="P1270" i="3"/>
  <c r="BI1262" i="3"/>
  <c r="BH1262" i="3"/>
  <c r="BG1262" i="3"/>
  <c r="BE1262" i="3"/>
  <c r="T1262" i="3"/>
  <c r="R1262" i="3"/>
  <c r="P1262" i="3"/>
  <c r="BI1260" i="3"/>
  <c r="BH1260" i="3"/>
  <c r="BG1260" i="3"/>
  <c r="BE1260" i="3"/>
  <c r="T1260" i="3"/>
  <c r="R1260" i="3"/>
  <c r="P1260" i="3"/>
  <c r="BI1253" i="3"/>
  <c r="BH1253" i="3"/>
  <c r="BG1253" i="3"/>
  <c r="BE1253" i="3"/>
  <c r="T1253" i="3"/>
  <c r="R1253" i="3"/>
  <c r="P1253" i="3"/>
  <c r="BI1251" i="3"/>
  <c r="BH1251" i="3"/>
  <c r="BG1251" i="3"/>
  <c r="BE1251" i="3"/>
  <c r="T1251" i="3"/>
  <c r="R1251" i="3"/>
  <c r="P1251" i="3"/>
  <c r="BI1245" i="3"/>
  <c r="BH1245" i="3"/>
  <c r="BG1245" i="3"/>
  <c r="BE1245" i="3"/>
  <c r="T1245" i="3"/>
  <c r="R1245" i="3"/>
  <c r="P1245" i="3"/>
  <c r="BI1243" i="3"/>
  <c r="BH1243" i="3"/>
  <c r="BG1243" i="3"/>
  <c r="BE1243" i="3"/>
  <c r="T1243" i="3"/>
  <c r="R1243" i="3"/>
  <c r="P1243" i="3"/>
  <c r="BI1237" i="3"/>
  <c r="BH1237" i="3"/>
  <c r="BG1237" i="3"/>
  <c r="BE1237" i="3"/>
  <c r="T1237" i="3"/>
  <c r="R1237" i="3"/>
  <c r="P1237" i="3"/>
  <c r="BI1235" i="3"/>
  <c r="BH1235" i="3"/>
  <c r="BG1235" i="3"/>
  <c r="BE1235" i="3"/>
  <c r="T1235" i="3"/>
  <c r="R1235" i="3"/>
  <c r="P1235" i="3"/>
  <c r="BI1227" i="3"/>
  <c r="BH1227" i="3"/>
  <c r="BG1227" i="3"/>
  <c r="BE1227" i="3"/>
  <c r="T1227" i="3"/>
  <c r="R1227" i="3"/>
  <c r="P1227" i="3"/>
  <c r="BI1225" i="3"/>
  <c r="BH1225" i="3"/>
  <c r="BG1225" i="3"/>
  <c r="BE1225" i="3"/>
  <c r="T1225" i="3"/>
  <c r="R1225" i="3"/>
  <c r="P1225" i="3"/>
  <c r="BI1217" i="3"/>
  <c r="BH1217" i="3"/>
  <c r="BG1217" i="3"/>
  <c r="BE1217" i="3"/>
  <c r="T1217" i="3"/>
  <c r="R1217" i="3"/>
  <c r="P1217" i="3"/>
  <c r="BI1214" i="3"/>
  <c r="BH1214" i="3"/>
  <c r="BG1214" i="3"/>
  <c r="BE1214" i="3"/>
  <c r="T1214" i="3"/>
  <c r="R1214" i="3"/>
  <c r="P1214" i="3"/>
  <c r="BI1212" i="3"/>
  <c r="BH1212" i="3"/>
  <c r="BG1212" i="3"/>
  <c r="BE1212" i="3"/>
  <c r="T1212" i="3"/>
  <c r="R1212" i="3"/>
  <c r="P1212" i="3"/>
  <c r="BI1210" i="3"/>
  <c r="BH1210" i="3"/>
  <c r="BG1210" i="3"/>
  <c r="BE1210" i="3"/>
  <c r="T1210" i="3"/>
  <c r="R1210" i="3"/>
  <c r="P1210" i="3"/>
  <c r="BI1207" i="3"/>
  <c r="BH1207" i="3"/>
  <c r="BG1207" i="3"/>
  <c r="BE1207" i="3"/>
  <c r="T1207" i="3"/>
  <c r="R1207" i="3"/>
  <c r="P1207" i="3"/>
  <c r="BI1205" i="3"/>
  <c r="BH1205" i="3"/>
  <c r="BG1205" i="3"/>
  <c r="BE1205" i="3"/>
  <c r="T1205" i="3"/>
  <c r="R1205" i="3"/>
  <c r="P1205" i="3"/>
  <c r="BI1201" i="3"/>
  <c r="BH1201" i="3"/>
  <c r="BG1201" i="3"/>
  <c r="BE1201" i="3"/>
  <c r="T1201" i="3"/>
  <c r="R1201" i="3"/>
  <c r="P1201" i="3"/>
  <c r="BI1199" i="3"/>
  <c r="BH1199" i="3"/>
  <c r="BG1199" i="3"/>
  <c r="BE1199" i="3"/>
  <c r="T1199" i="3"/>
  <c r="R1199" i="3"/>
  <c r="P1199" i="3"/>
  <c r="BI1197" i="3"/>
  <c r="BH1197" i="3"/>
  <c r="BG1197" i="3"/>
  <c r="BE1197" i="3"/>
  <c r="T1197" i="3"/>
  <c r="R1197" i="3"/>
  <c r="P1197" i="3"/>
  <c r="BI1195" i="3"/>
  <c r="BH1195" i="3"/>
  <c r="BG1195" i="3"/>
  <c r="BE1195" i="3"/>
  <c r="T1195" i="3"/>
  <c r="R1195" i="3"/>
  <c r="P1195" i="3"/>
  <c r="BI1191" i="3"/>
  <c r="BH1191" i="3"/>
  <c r="BG1191" i="3"/>
  <c r="BE1191" i="3"/>
  <c r="T1191" i="3"/>
  <c r="R1191" i="3"/>
  <c r="P1191" i="3"/>
  <c r="BI1188" i="3"/>
  <c r="BH1188" i="3"/>
  <c r="BG1188" i="3"/>
  <c r="BE1188" i="3"/>
  <c r="T1188" i="3"/>
  <c r="R1188" i="3"/>
  <c r="P1188" i="3"/>
  <c r="BI1186" i="3"/>
  <c r="BH1186" i="3"/>
  <c r="BG1186" i="3"/>
  <c r="BE1186" i="3"/>
  <c r="T1186" i="3"/>
  <c r="R1186" i="3"/>
  <c r="P1186" i="3"/>
  <c r="BI1183" i="3"/>
  <c r="BH1183" i="3"/>
  <c r="BG1183" i="3"/>
  <c r="BE1183" i="3"/>
  <c r="T1183" i="3"/>
  <c r="R1183" i="3"/>
  <c r="P1183" i="3"/>
  <c r="BI1179" i="3"/>
  <c r="BH1179" i="3"/>
  <c r="BG1179" i="3"/>
  <c r="BE1179" i="3"/>
  <c r="T1179" i="3"/>
  <c r="T1178" i="3" s="1"/>
  <c r="R1179" i="3"/>
  <c r="R1178" i="3"/>
  <c r="P1179" i="3"/>
  <c r="P1178" i="3"/>
  <c r="BI1177" i="3"/>
  <c r="BH1177" i="3"/>
  <c r="BG1177" i="3"/>
  <c r="BE1177" i="3"/>
  <c r="T1177" i="3"/>
  <c r="R1177" i="3"/>
  <c r="P1177" i="3"/>
  <c r="BI1176" i="3"/>
  <c r="BH1176" i="3"/>
  <c r="BG1176" i="3"/>
  <c r="BE1176" i="3"/>
  <c r="T1176" i="3"/>
  <c r="R1176" i="3"/>
  <c r="P1176" i="3"/>
  <c r="BI1175" i="3"/>
  <c r="BH1175" i="3"/>
  <c r="BG1175" i="3"/>
  <c r="BE1175" i="3"/>
  <c r="T1175" i="3"/>
  <c r="R1175" i="3"/>
  <c r="P1175" i="3"/>
  <c r="BI1174" i="3"/>
  <c r="BH1174" i="3"/>
  <c r="BG1174" i="3"/>
  <c r="BE1174" i="3"/>
  <c r="T1174" i="3"/>
  <c r="R1174" i="3"/>
  <c r="P1174" i="3"/>
  <c r="BI1173" i="3"/>
  <c r="BH1173" i="3"/>
  <c r="BG1173" i="3"/>
  <c r="BE1173" i="3"/>
  <c r="T1173" i="3"/>
  <c r="R1173" i="3"/>
  <c r="P1173" i="3"/>
  <c r="BI1162" i="3"/>
  <c r="BH1162" i="3"/>
  <c r="BG1162" i="3"/>
  <c r="BE1162" i="3"/>
  <c r="T1162" i="3"/>
  <c r="R1162" i="3"/>
  <c r="P1162" i="3"/>
  <c r="BI1160" i="3"/>
  <c r="BH1160" i="3"/>
  <c r="BG1160" i="3"/>
  <c r="BE1160" i="3"/>
  <c r="T1160" i="3"/>
  <c r="R1160" i="3"/>
  <c r="P1160" i="3"/>
  <c r="BI1157" i="3"/>
  <c r="BH1157" i="3"/>
  <c r="BG1157" i="3"/>
  <c r="BE1157" i="3"/>
  <c r="T1157" i="3"/>
  <c r="R1157" i="3"/>
  <c r="P1157" i="3"/>
  <c r="BI1154" i="3"/>
  <c r="BH1154" i="3"/>
  <c r="BG1154" i="3"/>
  <c r="BE1154" i="3"/>
  <c r="T1154" i="3"/>
  <c r="R1154" i="3"/>
  <c r="P1154" i="3"/>
  <c r="BI1142" i="3"/>
  <c r="BH1142" i="3"/>
  <c r="BG1142" i="3"/>
  <c r="BE1142" i="3"/>
  <c r="T1142" i="3"/>
  <c r="R1142" i="3"/>
  <c r="P1142" i="3"/>
  <c r="BI1140" i="3"/>
  <c r="BH1140" i="3"/>
  <c r="BG1140" i="3"/>
  <c r="BE1140" i="3"/>
  <c r="T1140" i="3"/>
  <c r="R1140" i="3"/>
  <c r="P1140" i="3"/>
  <c r="BI1138" i="3"/>
  <c r="BH1138" i="3"/>
  <c r="BG1138" i="3"/>
  <c r="BE1138" i="3"/>
  <c r="T1138" i="3"/>
  <c r="R1138" i="3"/>
  <c r="P1138" i="3"/>
  <c r="BI1136" i="3"/>
  <c r="BH1136" i="3"/>
  <c r="BG1136" i="3"/>
  <c r="BE1136" i="3"/>
  <c r="T1136" i="3"/>
  <c r="R1136" i="3"/>
  <c r="P1136" i="3"/>
  <c r="BI1134" i="3"/>
  <c r="BH1134" i="3"/>
  <c r="BG1134" i="3"/>
  <c r="BE1134" i="3"/>
  <c r="T1134" i="3"/>
  <c r="R1134" i="3"/>
  <c r="P1134" i="3"/>
  <c r="BI1131" i="3"/>
  <c r="BH1131" i="3"/>
  <c r="BG1131" i="3"/>
  <c r="BE1131" i="3"/>
  <c r="T1131" i="3"/>
  <c r="R1131" i="3"/>
  <c r="P1131" i="3"/>
  <c r="BI1120" i="3"/>
  <c r="BH1120" i="3"/>
  <c r="BG1120" i="3"/>
  <c r="BE1120" i="3"/>
  <c r="T1120" i="3"/>
  <c r="R1120" i="3"/>
  <c r="P1120" i="3"/>
  <c r="BI1118" i="3"/>
  <c r="BH1118" i="3"/>
  <c r="BG1118" i="3"/>
  <c r="BE1118" i="3"/>
  <c r="T1118" i="3"/>
  <c r="T1117" i="3"/>
  <c r="R1118" i="3"/>
  <c r="R1117" i="3"/>
  <c r="P1118" i="3"/>
  <c r="P1117" i="3"/>
  <c r="BI1111" i="3"/>
  <c r="BH1111" i="3"/>
  <c r="BG1111" i="3"/>
  <c r="BE1111" i="3"/>
  <c r="T1111" i="3"/>
  <c r="R1111" i="3"/>
  <c r="P1111" i="3"/>
  <c r="BI1108" i="3"/>
  <c r="BH1108" i="3"/>
  <c r="BG1108" i="3"/>
  <c r="BE1108" i="3"/>
  <c r="T1108" i="3"/>
  <c r="R1108" i="3"/>
  <c r="P1108" i="3"/>
  <c r="BI1086" i="3"/>
  <c r="BH1086" i="3"/>
  <c r="BG1086" i="3"/>
  <c r="BE1086" i="3"/>
  <c r="T1086" i="3"/>
  <c r="R1086" i="3"/>
  <c r="P1086" i="3"/>
  <c r="BI1084" i="3"/>
  <c r="BH1084" i="3"/>
  <c r="BG1084" i="3"/>
  <c r="BE1084" i="3"/>
  <c r="T1084" i="3"/>
  <c r="R1084" i="3"/>
  <c r="P1084" i="3"/>
  <c r="BI1080" i="3"/>
  <c r="BH1080" i="3"/>
  <c r="BG1080" i="3"/>
  <c r="BE1080" i="3"/>
  <c r="T1080" i="3"/>
  <c r="R1080" i="3"/>
  <c r="P1080" i="3"/>
  <c r="BI1078" i="3"/>
  <c r="BH1078" i="3"/>
  <c r="BG1078" i="3"/>
  <c r="BE1078" i="3"/>
  <c r="T1078" i="3"/>
  <c r="R1078" i="3"/>
  <c r="P1078" i="3"/>
  <c r="BI1075" i="3"/>
  <c r="BH1075" i="3"/>
  <c r="BG1075" i="3"/>
  <c r="BE1075" i="3"/>
  <c r="T1075" i="3"/>
  <c r="R1075" i="3"/>
  <c r="P1075" i="3"/>
  <c r="BI1069" i="3"/>
  <c r="BH1069" i="3"/>
  <c r="BG1069" i="3"/>
  <c r="BE1069" i="3"/>
  <c r="T1069" i="3"/>
  <c r="R1069" i="3"/>
  <c r="P1069" i="3"/>
  <c r="BI1062" i="3"/>
  <c r="BH1062" i="3"/>
  <c r="BG1062" i="3"/>
  <c r="BE1062" i="3"/>
  <c r="T1062" i="3"/>
  <c r="R1062" i="3"/>
  <c r="P1062" i="3"/>
  <c r="BI1060" i="3"/>
  <c r="BH1060" i="3"/>
  <c r="BG1060" i="3"/>
  <c r="BE1060" i="3"/>
  <c r="T1060" i="3"/>
  <c r="R1060" i="3"/>
  <c r="P1060" i="3"/>
  <c r="BI1053" i="3"/>
  <c r="BH1053" i="3"/>
  <c r="BG1053" i="3"/>
  <c r="BE1053" i="3"/>
  <c r="T1053" i="3"/>
  <c r="R1053" i="3"/>
  <c r="P1053" i="3"/>
  <c r="BI1051" i="3"/>
  <c r="BH1051" i="3"/>
  <c r="BG1051" i="3"/>
  <c r="BE1051" i="3"/>
  <c r="T1051" i="3"/>
  <c r="R1051" i="3"/>
  <c r="P1051" i="3"/>
  <c r="BI1049" i="3"/>
  <c r="BH1049" i="3"/>
  <c r="BG1049" i="3"/>
  <c r="BE1049" i="3"/>
  <c r="T1049" i="3"/>
  <c r="R1049" i="3"/>
  <c r="P1049" i="3"/>
  <c r="BI1042" i="3"/>
  <c r="BH1042" i="3"/>
  <c r="BG1042" i="3"/>
  <c r="BE1042" i="3"/>
  <c r="T1042" i="3"/>
  <c r="R1042" i="3"/>
  <c r="P1042" i="3"/>
  <c r="BI1018" i="3"/>
  <c r="BH1018" i="3"/>
  <c r="BG1018" i="3"/>
  <c r="BE1018" i="3"/>
  <c r="T1018" i="3"/>
  <c r="R1018" i="3"/>
  <c r="P1018" i="3"/>
  <c r="BI1016" i="3"/>
  <c r="BH1016" i="3"/>
  <c r="BG1016" i="3"/>
  <c r="BE1016" i="3"/>
  <c r="T1016" i="3"/>
  <c r="R1016" i="3"/>
  <c r="P1016" i="3"/>
  <c r="BI1011" i="3"/>
  <c r="BH1011" i="3"/>
  <c r="BG1011" i="3"/>
  <c r="BE1011" i="3"/>
  <c r="T1011" i="3"/>
  <c r="R1011" i="3"/>
  <c r="P1011" i="3"/>
  <c r="BI1009" i="3"/>
  <c r="BH1009" i="3"/>
  <c r="BG1009" i="3"/>
  <c r="BE1009" i="3"/>
  <c r="T1009" i="3"/>
  <c r="R1009" i="3"/>
  <c r="P1009" i="3"/>
  <c r="BI986" i="3"/>
  <c r="BH986" i="3"/>
  <c r="BG986" i="3"/>
  <c r="BE986" i="3"/>
  <c r="T986" i="3"/>
  <c r="R986" i="3"/>
  <c r="P986" i="3"/>
  <c r="BI984" i="3"/>
  <c r="BH984" i="3"/>
  <c r="BG984" i="3"/>
  <c r="BE984" i="3"/>
  <c r="T984" i="3"/>
  <c r="R984" i="3"/>
  <c r="P984" i="3"/>
  <c r="BI972" i="3"/>
  <c r="BH972" i="3"/>
  <c r="BG972" i="3"/>
  <c r="BE972" i="3"/>
  <c r="T972" i="3"/>
  <c r="R972" i="3"/>
  <c r="P972" i="3"/>
  <c r="BI969" i="3"/>
  <c r="BH969" i="3"/>
  <c r="BG969" i="3"/>
  <c r="BE969" i="3"/>
  <c r="T969" i="3"/>
  <c r="R969" i="3"/>
  <c r="P969" i="3"/>
  <c r="BI966" i="3"/>
  <c r="BH966" i="3"/>
  <c r="BG966" i="3"/>
  <c r="BE966" i="3"/>
  <c r="T966" i="3"/>
  <c r="R966" i="3"/>
  <c r="P966" i="3"/>
  <c r="BI964" i="3"/>
  <c r="BH964" i="3"/>
  <c r="BG964" i="3"/>
  <c r="BE964" i="3"/>
  <c r="T964" i="3"/>
  <c r="R964" i="3"/>
  <c r="P964" i="3"/>
  <c r="BI953" i="3"/>
  <c r="BH953" i="3"/>
  <c r="BG953" i="3"/>
  <c r="BE953" i="3"/>
  <c r="T953" i="3"/>
  <c r="R953" i="3"/>
  <c r="P953" i="3"/>
  <c r="BI946" i="3"/>
  <c r="BH946" i="3"/>
  <c r="BG946" i="3"/>
  <c r="BE946" i="3"/>
  <c r="T946" i="3"/>
  <c r="R946" i="3"/>
  <c r="P946" i="3"/>
  <c r="BI944" i="3"/>
  <c r="BH944" i="3"/>
  <c r="BG944" i="3"/>
  <c r="BE944" i="3"/>
  <c r="T944" i="3"/>
  <c r="R944" i="3"/>
  <c r="P944" i="3"/>
  <c r="BI941" i="3"/>
  <c r="BH941" i="3"/>
  <c r="BG941" i="3"/>
  <c r="BE941" i="3"/>
  <c r="T941" i="3"/>
  <c r="R941" i="3"/>
  <c r="P941" i="3"/>
  <c r="BI939" i="3"/>
  <c r="BH939" i="3"/>
  <c r="BG939" i="3"/>
  <c r="BE939" i="3"/>
  <c r="T939" i="3"/>
  <c r="R939" i="3"/>
  <c r="P939" i="3"/>
  <c r="BI912" i="3"/>
  <c r="BH912" i="3"/>
  <c r="BG912" i="3"/>
  <c r="BE912" i="3"/>
  <c r="T912" i="3"/>
  <c r="R912" i="3"/>
  <c r="P912" i="3"/>
  <c r="BI910" i="3"/>
  <c r="BH910" i="3"/>
  <c r="BG910" i="3"/>
  <c r="BE910" i="3"/>
  <c r="T910" i="3"/>
  <c r="R910" i="3"/>
  <c r="P910" i="3"/>
  <c r="BI903" i="3"/>
  <c r="BH903" i="3"/>
  <c r="BG903" i="3"/>
  <c r="BE903" i="3"/>
  <c r="T903" i="3"/>
  <c r="R903" i="3"/>
  <c r="P903" i="3"/>
  <c r="BI901" i="3"/>
  <c r="BH901" i="3"/>
  <c r="BG901" i="3"/>
  <c r="BE901" i="3"/>
  <c r="T901" i="3"/>
  <c r="R901" i="3"/>
  <c r="P901" i="3"/>
  <c r="BI889" i="3"/>
  <c r="BH889" i="3"/>
  <c r="BG889" i="3"/>
  <c r="BE889" i="3"/>
  <c r="T889" i="3"/>
  <c r="R889" i="3"/>
  <c r="P889" i="3"/>
  <c r="BI887" i="3"/>
  <c r="BH887" i="3"/>
  <c r="BG887" i="3"/>
  <c r="BE887" i="3"/>
  <c r="T887" i="3"/>
  <c r="R887" i="3"/>
  <c r="P887" i="3"/>
  <c r="BI883" i="3"/>
  <c r="BH883" i="3"/>
  <c r="BG883" i="3"/>
  <c r="BE883" i="3"/>
  <c r="T883" i="3"/>
  <c r="R883" i="3"/>
  <c r="P883" i="3"/>
  <c r="BI881" i="3"/>
  <c r="BH881" i="3"/>
  <c r="BG881" i="3"/>
  <c r="BE881" i="3"/>
  <c r="T881" i="3"/>
  <c r="R881" i="3"/>
  <c r="P881" i="3"/>
  <c r="BI875" i="3"/>
  <c r="BH875" i="3"/>
  <c r="BG875" i="3"/>
  <c r="BE875" i="3"/>
  <c r="T875" i="3"/>
  <c r="R875" i="3"/>
  <c r="P875" i="3"/>
  <c r="BI873" i="3"/>
  <c r="BH873" i="3"/>
  <c r="BG873" i="3"/>
  <c r="BE873" i="3"/>
  <c r="T873" i="3"/>
  <c r="R873" i="3"/>
  <c r="P873" i="3"/>
  <c r="BI869" i="3"/>
  <c r="BH869" i="3"/>
  <c r="BG869" i="3"/>
  <c r="BE869" i="3"/>
  <c r="T869" i="3"/>
  <c r="R869" i="3"/>
  <c r="P869" i="3"/>
  <c r="BI866" i="3"/>
  <c r="BH866" i="3"/>
  <c r="BG866" i="3"/>
  <c r="BE866" i="3"/>
  <c r="T866" i="3"/>
  <c r="R866" i="3"/>
  <c r="P866" i="3"/>
  <c r="BI864" i="3"/>
  <c r="BH864" i="3"/>
  <c r="BG864" i="3"/>
  <c r="BE864" i="3"/>
  <c r="T864" i="3"/>
  <c r="R864" i="3"/>
  <c r="P864" i="3"/>
  <c r="BI860" i="3"/>
  <c r="BH860" i="3"/>
  <c r="BG860" i="3"/>
  <c r="BE860" i="3"/>
  <c r="T860" i="3"/>
  <c r="R860" i="3"/>
  <c r="P860" i="3"/>
  <c r="BI858" i="3"/>
  <c r="BH858" i="3"/>
  <c r="BG858" i="3"/>
  <c r="BE858" i="3"/>
  <c r="T858" i="3"/>
  <c r="R858" i="3"/>
  <c r="P858" i="3"/>
  <c r="BI854" i="3"/>
  <c r="BH854" i="3"/>
  <c r="BG854" i="3"/>
  <c r="BE854" i="3"/>
  <c r="T854" i="3"/>
  <c r="R854" i="3"/>
  <c r="P854" i="3"/>
  <c r="BI852" i="3"/>
  <c r="BH852" i="3"/>
  <c r="BG852" i="3"/>
  <c r="BE852" i="3"/>
  <c r="T852" i="3"/>
  <c r="R852" i="3"/>
  <c r="P852" i="3"/>
  <c r="BI848" i="3"/>
  <c r="BH848" i="3"/>
  <c r="BG848" i="3"/>
  <c r="BE848" i="3"/>
  <c r="T848" i="3"/>
  <c r="R848" i="3"/>
  <c r="P848" i="3"/>
  <c r="BI846" i="3"/>
  <c r="BH846" i="3"/>
  <c r="BG846" i="3"/>
  <c r="BE846" i="3"/>
  <c r="T846" i="3"/>
  <c r="R846" i="3"/>
  <c r="P846" i="3"/>
  <c r="BI837" i="3"/>
  <c r="BH837" i="3"/>
  <c r="BG837" i="3"/>
  <c r="BE837" i="3"/>
  <c r="T837" i="3"/>
  <c r="R837" i="3"/>
  <c r="P837" i="3"/>
  <c r="BI836" i="3"/>
  <c r="BH836" i="3"/>
  <c r="BG836" i="3"/>
  <c r="BE836" i="3"/>
  <c r="T836" i="3"/>
  <c r="R836" i="3"/>
  <c r="P836" i="3"/>
  <c r="BI827" i="3"/>
  <c r="BH827" i="3"/>
  <c r="BG827" i="3"/>
  <c r="BE827" i="3"/>
  <c r="T827" i="3"/>
  <c r="R827" i="3"/>
  <c r="P827" i="3"/>
  <c r="BI825" i="3"/>
  <c r="BH825" i="3"/>
  <c r="BG825" i="3"/>
  <c r="BE825" i="3"/>
  <c r="T825" i="3"/>
  <c r="R825" i="3"/>
  <c r="P825" i="3"/>
  <c r="BI823" i="3"/>
  <c r="BH823" i="3"/>
  <c r="BG823" i="3"/>
  <c r="BE823" i="3"/>
  <c r="T823" i="3"/>
  <c r="R823" i="3"/>
  <c r="P823" i="3"/>
  <c r="BI821" i="3"/>
  <c r="BH821" i="3"/>
  <c r="BG821" i="3"/>
  <c r="BE821" i="3"/>
  <c r="T821" i="3"/>
  <c r="R821" i="3"/>
  <c r="P821" i="3"/>
  <c r="BI819" i="3"/>
  <c r="BH819" i="3"/>
  <c r="BG819" i="3"/>
  <c r="BE819" i="3"/>
  <c r="T819" i="3"/>
  <c r="R819" i="3"/>
  <c r="P819" i="3"/>
  <c r="BI815" i="3"/>
  <c r="BH815" i="3"/>
  <c r="BG815" i="3"/>
  <c r="BE815" i="3"/>
  <c r="T815" i="3"/>
  <c r="R815" i="3"/>
  <c r="P815" i="3"/>
  <c r="BI813" i="3"/>
  <c r="BH813" i="3"/>
  <c r="BG813" i="3"/>
  <c r="BE813" i="3"/>
  <c r="T813" i="3"/>
  <c r="R813" i="3"/>
  <c r="P813" i="3"/>
  <c r="BI743" i="3"/>
  <c r="BH743" i="3"/>
  <c r="BG743" i="3"/>
  <c r="BE743" i="3"/>
  <c r="T743" i="3"/>
  <c r="R743" i="3"/>
  <c r="P743" i="3"/>
  <c r="BI731" i="3"/>
  <c r="BH731" i="3"/>
  <c r="BG731" i="3"/>
  <c r="BE731" i="3"/>
  <c r="T731" i="3"/>
  <c r="R731" i="3"/>
  <c r="P731" i="3"/>
  <c r="BI720" i="3"/>
  <c r="BH720" i="3"/>
  <c r="BG720" i="3"/>
  <c r="BE720" i="3"/>
  <c r="T720" i="3"/>
  <c r="R720" i="3"/>
  <c r="P720" i="3"/>
  <c r="BI697" i="3"/>
  <c r="BH697" i="3"/>
  <c r="BG697" i="3"/>
  <c r="BE697" i="3"/>
  <c r="T697" i="3"/>
  <c r="R697" i="3"/>
  <c r="P697" i="3"/>
  <c r="BI695" i="3"/>
  <c r="BH695" i="3"/>
  <c r="BG695" i="3"/>
  <c r="BE695" i="3"/>
  <c r="T695" i="3"/>
  <c r="R695" i="3"/>
  <c r="P695" i="3"/>
  <c r="BI685" i="3"/>
  <c r="BH685" i="3"/>
  <c r="BG685" i="3"/>
  <c r="BE685" i="3"/>
  <c r="T685" i="3"/>
  <c r="R685" i="3"/>
  <c r="P685" i="3"/>
  <c r="BI683" i="3"/>
  <c r="BH683" i="3"/>
  <c r="BG683" i="3"/>
  <c r="BE683" i="3"/>
  <c r="T683" i="3"/>
  <c r="R683" i="3"/>
  <c r="P683" i="3"/>
  <c r="BI660" i="3"/>
  <c r="BH660" i="3"/>
  <c r="BG660" i="3"/>
  <c r="BE660" i="3"/>
  <c r="T660" i="3"/>
  <c r="R660" i="3"/>
  <c r="P660" i="3"/>
  <c r="BI658" i="3"/>
  <c r="BH658" i="3"/>
  <c r="BG658" i="3"/>
  <c r="BE658" i="3"/>
  <c r="T658" i="3"/>
  <c r="R658" i="3"/>
  <c r="P658" i="3"/>
  <c r="BI645" i="3"/>
  <c r="BH645" i="3"/>
  <c r="BG645" i="3"/>
  <c r="BE645" i="3"/>
  <c r="T645" i="3"/>
  <c r="R645" i="3"/>
  <c r="P645" i="3"/>
  <c r="BI643" i="3"/>
  <c r="BH643" i="3"/>
  <c r="BG643" i="3"/>
  <c r="BE643" i="3"/>
  <c r="T643" i="3"/>
  <c r="R643" i="3"/>
  <c r="P643" i="3"/>
  <c r="BI641" i="3"/>
  <c r="BH641" i="3"/>
  <c r="BG641" i="3"/>
  <c r="BE641" i="3"/>
  <c r="T641" i="3"/>
  <c r="R641" i="3"/>
  <c r="P641" i="3"/>
  <c r="BI607" i="3"/>
  <c r="BH607" i="3"/>
  <c r="BG607" i="3"/>
  <c r="BE607" i="3"/>
  <c r="T607" i="3"/>
  <c r="R607" i="3"/>
  <c r="P607" i="3"/>
  <c r="BI603" i="3"/>
  <c r="BH603" i="3"/>
  <c r="BG603" i="3"/>
  <c r="BE603" i="3"/>
  <c r="T603" i="3"/>
  <c r="R603" i="3"/>
  <c r="P603" i="3"/>
  <c r="BI531" i="3"/>
  <c r="BH531" i="3"/>
  <c r="BG531" i="3"/>
  <c r="BE531" i="3"/>
  <c r="T531" i="3"/>
  <c r="R531" i="3"/>
  <c r="P531" i="3"/>
  <c r="BI483" i="3"/>
  <c r="BH483" i="3"/>
  <c r="BG483" i="3"/>
  <c r="BE483" i="3"/>
  <c r="T483" i="3"/>
  <c r="R483" i="3"/>
  <c r="P483" i="3"/>
  <c r="BI465" i="3"/>
  <c r="BH465" i="3"/>
  <c r="BG465" i="3"/>
  <c r="BE465" i="3"/>
  <c r="T465" i="3"/>
  <c r="R465" i="3"/>
  <c r="P465" i="3"/>
  <c r="BI266" i="3"/>
  <c r="BH266" i="3"/>
  <c r="BG266" i="3"/>
  <c r="BE266" i="3"/>
  <c r="T266" i="3"/>
  <c r="R266" i="3"/>
  <c r="P266" i="3"/>
  <c r="BI264" i="3"/>
  <c r="BH264" i="3"/>
  <c r="BG264" i="3"/>
  <c r="BE264" i="3"/>
  <c r="T264" i="3"/>
  <c r="R264" i="3"/>
  <c r="P264" i="3"/>
  <c r="BI261" i="3"/>
  <c r="BH261" i="3"/>
  <c r="BG261" i="3"/>
  <c r="BE261" i="3"/>
  <c r="T261" i="3"/>
  <c r="R261" i="3"/>
  <c r="P261" i="3"/>
  <c r="BI259" i="3"/>
  <c r="BH259" i="3"/>
  <c r="BG259" i="3"/>
  <c r="BE259" i="3"/>
  <c r="T259" i="3"/>
  <c r="R259" i="3"/>
  <c r="P259" i="3"/>
  <c r="BI250" i="3"/>
  <c r="BH250" i="3"/>
  <c r="BG250" i="3"/>
  <c r="BE250" i="3"/>
  <c r="T250" i="3"/>
  <c r="R250" i="3"/>
  <c r="P250" i="3"/>
  <c r="BI240" i="3"/>
  <c r="BH240" i="3"/>
  <c r="BG240" i="3"/>
  <c r="BE240" i="3"/>
  <c r="T240" i="3"/>
  <c r="R240" i="3"/>
  <c r="P240" i="3"/>
  <c r="BI239" i="3"/>
  <c r="BH239" i="3"/>
  <c r="BG239" i="3"/>
  <c r="BE239" i="3"/>
  <c r="T239" i="3"/>
  <c r="R239" i="3"/>
  <c r="P239" i="3"/>
  <c r="BI238" i="3"/>
  <c r="BH238" i="3"/>
  <c r="BG238" i="3"/>
  <c r="BE238" i="3"/>
  <c r="T238" i="3"/>
  <c r="R238" i="3"/>
  <c r="P238" i="3"/>
  <c r="BI236" i="3"/>
  <c r="BH236" i="3"/>
  <c r="BG236" i="3"/>
  <c r="BE236" i="3"/>
  <c r="T236" i="3"/>
  <c r="R236" i="3"/>
  <c r="P236" i="3"/>
  <c r="BI226" i="3"/>
  <c r="BH226" i="3"/>
  <c r="BG226" i="3"/>
  <c r="BE226" i="3"/>
  <c r="T226" i="3"/>
  <c r="R226" i="3"/>
  <c r="P226" i="3"/>
  <c r="BI224" i="3"/>
  <c r="BH224" i="3"/>
  <c r="BG224" i="3"/>
  <c r="BE224" i="3"/>
  <c r="T224" i="3"/>
  <c r="R224" i="3"/>
  <c r="P224" i="3"/>
  <c r="BI221" i="3"/>
  <c r="BH221" i="3"/>
  <c r="BG221" i="3"/>
  <c r="BE221" i="3"/>
  <c r="T221" i="3"/>
  <c r="R221" i="3"/>
  <c r="P221" i="3"/>
  <c r="BI217" i="3"/>
  <c r="BH217" i="3"/>
  <c r="BG217" i="3"/>
  <c r="BE217" i="3"/>
  <c r="T217" i="3"/>
  <c r="R217" i="3"/>
  <c r="P217" i="3"/>
  <c r="BI213" i="3"/>
  <c r="BH213" i="3"/>
  <c r="BG213" i="3"/>
  <c r="BE213" i="3"/>
  <c r="T213" i="3"/>
  <c r="R213" i="3"/>
  <c r="P213" i="3"/>
  <c r="BI207" i="3"/>
  <c r="BH207" i="3"/>
  <c r="BG207" i="3"/>
  <c r="BE207" i="3"/>
  <c r="T207" i="3"/>
  <c r="R207" i="3"/>
  <c r="P207" i="3"/>
  <c r="BI201" i="3"/>
  <c r="BH201" i="3"/>
  <c r="BG201" i="3"/>
  <c r="BE201" i="3"/>
  <c r="T201" i="3"/>
  <c r="R201" i="3"/>
  <c r="P201" i="3"/>
  <c r="BI186" i="3"/>
  <c r="BH186" i="3"/>
  <c r="BG186" i="3"/>
  <c r="BE186" i="3"/>
  <c r="T186" i="3"/>
  <c r="R186" i="3"/>
  <c r="P186" i="3"/>
  <c r="BI182" i="3"/>
  <c r="BH182" i="3"/>
  <c r="BG182" i="3"/>
  <c r="BE182" i="3"/>
  <c r="T182" i="3"/>
  <c r="R182" i="3"/>
  <c r="P182" i="3"/>
  <c r="BI168" i="3"/>
  <c r="BH168" i="3"/>
  <c r="BG168" i="3"/>
  <c r="BE168" i="3"/>
  <c r="T168" i="3"/>
  <c r="R168" i="3"/>
  <c r="P168" i="3"/>
  <c r="BI158" i="3"/>
  <c r="BH158" i="3"/>
  <c r="BG158" i="3"/>
  <c r="BE158" i="3"/>
  <c r="T158" i="3"/>
  <c r="R158" i="3"/>
  <c r="P158" i="3"/>
  <c r="BI155" i="3"/>
  <c r="BH155" i="3"/>
  <c r="BG155" i="3"/>
  <c r="BE155" i="3"/>
  <c r="T155" i="3"/>
  <c r="R155" i="3"/>
  <c r="P155" i="3"/>
  <c r="BI148" i="3"/>
  <c r="BH148" i="3"/>
  <c r="BG148" i="3"/>
  <c r="BE148" i="3"/>
  <c r="T148" i="3"/>
  <c r="R148" i="3"/>
  <c r="P148" i="3"/>
  <c r="BI141" i="3"/>
  <c r="BH141" i="3"/>
  <c r="BG141" i="3"/>
  <c r="BE141" i="3"/>
  <c r="T141" i="3"/>
  <c r="R141" i="3"/>
  <c r="P141" i="3"/>
  <c r="BI139" i="3"/>
  <c r="BH139" i="3"/>
  <c r="BG139" i="3"/>
  <c r="BE139" i="3"/>
  <c r="T139" i="3"/>
  <c r="R139" i="3"/>
  <c r="P139" i="3"/>
  <c r="BI136" i="3"/>
  <c r="BH136" i="3"/>
  <c r="BG136" i="3"/>
  <c r="BE136" i="3"/>
  <c r="T136" i="3"/>
  <c r="R136" i="3"/>
  <c r="P136" i="3"/>
  <c r="BI133" i="3"/>
  <c r="BH133" i="3"/>
  <c r="BG133" i="3"/>
  <c r="BE133" i="3"/>
  <c r="T133" i="3"/>
  <c r="R133" i="3"/>
  <c r="P133" i="3"/>
  <c r="BI129" i="3"/>
  <c r="BH129" i="3"/>
  <c r="BG129" i="3"/>
  <c r="BE129" i="3"/>
  <c r="T129" i="3"/>
  <c r="R129" i="3"/>
  <c r="P129" i="3"/>
  <c r="BI121" i="3"/>
  <c r="BH121" i="3"/>
  <c r="BG121" i="3"/>
  <c r="BE121" i="3"/>
  <c r="T121" i="3"/>
  <c r="R121" i="3"/>
  <c r="P121" i="3"/>
  <c r="BI119" i="3"/>
  <c r="BH119" i="3"/>
  <c r="BG119" i="3"/>
  <c r="BE119" i="3"/>
  <c r="T119" i="3"/>
  <c r="R119" i="3"/>
  <c r="P119" i="3"/>
  <c r="J112" i="3"/>
  <c r="F112" i="3"/>
  <c r="F110" i="3"/>
  <c r="E108" i="3"/>
  <c r="J58" i="3"/>
  <c r="F58" i="3"/>
  <c r="F56" i="3"/>
  <c r="E54" i="3"/>
  <c r="J26" i="3"/>
  <c r="E26" i="3"/>
  <c r="J113" i="3"/>
  <c r="J25" i="3"/>
  <c r="J20" i="3"/>
  <c r="E20" i="3"/>
  <c r="F59" i="3"/>
  <c r="J19" i="3"/>
  <c r="J14" i="3"/>
  <c r="J110" i="3" s="1"/>
  <c r="E7" i="3"/>
  <c r="E104" i="3" s="1"/>
  <c r="R424" i="2"/>
  <c r="P424" i="2"/>
  <c r="BK424" i="2"/>
  <c r="J424" i="2"/>
  <c r="J74" i="2" s="1"/>
  <c r="J39" i="2"/>
  <c r="J38" i="2"/>
  <c r="AY56" i="1"/>
  <c r="J37" i="2"/>
  <c r="AX56" i="1"/>
  <c r="BI485" i="2"/>
  <c r="BH485" i="2"/>
  <c r="BG485" i="2"/>
  <c r="BE485" i="2"/>
  <c r="T485" i="2"/>
  <c r="T484" i="2"/>
  <c r="R485" i="2"/>
  <c r="R484" i="2"/>
  <c r="P485" i="2"/>
  <c r="P484" i="2"/>
  <c r="BI466" i="2"/>
  <c r="BH466" i="2"/>
  <c r="BG466" i="2"/>
  <c r="BE466" i="2"/>
  <c r="T466" i="2"/>
  <c r="T465" i="2"/>
  <c r="R466" i="2"/>
  <c r="R465" i="2"/>
  <c r="P466" i="2"/>
  <c r="P465" i="2"/>
  <c r="BI450" i="2"/>
  <c r="BH450" i="2"/>
  <c r="BG450" i="2"/>
  <c r="BE450" i="2"/>
  <c r="T450" i="2"/>
  <c r="T438" i="2"/>
  <c r="R450" i="2"/>
  <c r="P450" i="2"/>
  <c r="P438" i="2"/>
  <c r="BI439" i="2"/>
  <c r="BH439" i="2"/>
  <c r="BG439" i="2"/>
  <c r="BE439" i="2"/>
  <c r="T439" i="2"/>
  <c r="R439" i="2"/>
  <c r="R438" i="2" s="1"/>
  <c r="P439" i="2"/>
  <c r="BI425" i="2"/>
  <c r="BH425" i="2"/>
  <c r="BG425" i="2"/>
  <c r="BE425" i="2"/>
  <c r="T425" i="2"/>
  <c r="T424" i="2" s="1"/>
  <c r="R425" i="2"/>
  <c r="P425" i="2"/>
  <c r="BI421" i="2"/>
  <c r="BH421" i="2"/>
  <c r="BG421" i="2"/>
  <c r="BE421" i="2"/>
  <c r="T421" i="2"/>
  <c r="R421" i="2"/>
  <c r="R420" i="2" s="1"/>
  <c r="P421" i="2"/>
  <c r="BI417" i="2"/>
  <c r="BH417" i="2"/>
  <c r="BG417" i="2"/>
  <c r="BE417" i="2"/>
  <c r="T417" i="2"/>
  <c r="R417" i="2"/>
  <c r="P417" i="2"/>
  <c r="BI415" i="2"/>
  <c r="BH415" i="2"/>
  <c r="BG415" i="2"/>
  <c r="BE415" i="2"/>
  <c r="T415" i="2"/>
  <c r="R415" i="2"/>
  <c r="P415" i="2"/>
  <c r="BI413" i="2"/>
  <c r="BH413" i="2"/>
  <c r="BG413" i="2"/>
  <c r="BE413" i="2"/>
  <c r="T413" i="2"/>
  <c r="R413" i="2"/>
  <c r="P413" i="2"/>
  <c r="BI412" i="2"/>
  <c r="BH412" i="2"/>
  <c r="BG412" i="2"/>
  <c r="BE412" i="2"/>
  <c r="T412" i="2"/>
  <c r="R412" i="2"/>
  <c r="P412" i="2"/>
  <c r="BI398" i="2"/>
  <c r="BH398" i="2"/>
  <c r="BG398" i="2"/>
  <c r="BE398" i="2"/>
  <c r="T398" i="2"/>
  <c r="R398" i="2"/>
  <c r="P398" i="2"/>
  <c r="BI396" i="2"/>
  <c r="BH396" i="2"/>
  <c r="BG396" i="2"/>
  <c r="BE396" i="2"/>
  <c r="T396" i="2"/>
  <c r="R396" i="2"/>
  <c r="P396" i="2"/>
  <c r="BI392" i="2"/>
  <c r="BH392" i="2"/>
  <c r="BG392" i="2"/>
  <c r="BE392" i="2"/>
  <c r="T392" i="2"/>
  <c r="R392" i="2"/>
  <c r="P392" i="2"/>
  <c r="BI389" i="2"/>
  <c r="BH389" i="2"/>
  <c r="BG389" i="2"/>
  <c r="BE389" i="2"/>
  <c r="T389" i="2"/>
  <c r="R389" i="2"/>
  <c r="P389" i="2"/>
  <c r="BI387" i="2"/>
  <c r="BH387" i="2"/>
  <c r="BG387" i="2"/>
  <c r="BE387" i="2"/>
  <c r="T387" i="2"/>
  <c r="R387" i="2"/>
  <c r="P387" i="2"/>
  <c r="BI383" i="2"/>
  <c r="BH383" i="2"/>
  <c r="BG383" i="2"/>
  <c r="BE383" i="2"/>
  <c r="T383" i="2"/>
  <c r="R383" i="2"/>
  <c r="P383" i="2"/>
  <c r="BI380" i="2"/>
  <c r="BH380" i="2"/>
  <c r="BG380" i="2"/>
  <c r="BE380" i="2"/>
  <c r="T380" i="2"/>
  <c r="R380" i="2"/>
  <c r="P380" i="2"/>
  <c r="BI374" i="2"/>
  <c r="BH374" i="2"/>
  <c r="BG374" i="2"/>
  <c r="BE374" i="2"/>
  <c r="T374" i="2"/>
  <c r="R374" i="2"/>
  <c r="P374" i="2"/>
  <c r="BI367" i="2"/>
  <c r="BH367" i="2"/>
  <c r="BG367" i="2"/>
  <c r="BE367" i="2"/>
  <c r="T367" i="2"/>
  <c r="R367" i="2"/>
  <c r="P367" i="2"/>
  <c r="BI361" i="2"/>
  <c r="BH361" i="2"/>
  <c r="BG361" i="2"/>
  <c r="BE361" i="2"/>
  <c r="T361" i="2"/>
  <c r="R361" i="2"/>
  <c r="P361" i="2"/>
  <c r="BI359" i="2"/>
  <c r="BH359" i="2"/>
  <c r="BG359" i="2"/>
  <c r="BE359" i="2"/>
  <c r="T359" i="2"/>
  <c r="R359" i="2"/>
  <c r="P359" i="2"/>
  <c r="BI348" i="2"/>
  <c r="BH348" i="2"/>
  <c r="BG348" i="2"/>
  <c r="BE348" i="2"/>
  <c r="T348" i="2"/>
  <c r="R348" i="2"/>
  <c r="P348" i="2"/>
  <c r="BI344" i="2"/>
  <c r="BH344" i="2"/>
  <c r="BG344" i="2"/>
  <c r="BE344" i="2"/>
  <c r="T344" i="2"/>
  <c r="R344" i="2"/>
  <c r="P344" i="2"/>
  <c r="BI338" i="2"/>
  <c r="BH338" i="2"/>
  <c r="BG338" i="2"/>
  <c r="BE338" i="2"/>
  <c r="T338" i="2"/>
  <c r="R338" i="2"/>
  <c r="P338" i="2"/>
  <c r="BI334" i="2"/>
  <c r="BH334" i="2"/>
  <c r="BG334" i="2"/>
  <c r="BE334" i="2"/>
  <c r="T334" i="2"/>
  <c r="R334" i="2"/>
  <c r="P334" i="2"/>
  <c r="BI327" i="2"/>
  <c r="BH327" i="2"/>
  <c r="BG327" i="2"/>
  <c r="BE327" i="2"/>
  <c r="T327" i="2"/>
  <c r="R327" i="2"/>
  <c r="P327" i="2"/>
  <c r="BI319" i="2"/>
  <c r="BH319" i="2"/>
  <c r="BG319" i="2"/>
  <c r="BE319" i="2"/>
  <c r="T319" i="2"/>
  <c r="R319" i="2"/>
  <c r="P319" i="2"/>
  <c r="BI316" i="2"/>
  <c r="BH316" i="2"/>
  <c r="BG316" i="2"/>
  <c r="BE316" i="2"/>
  <c r="T316" i="2"/>
  <c r="R316" i="2"/>
  <c r="P316" i="2"/>
  <c r="BI309" i="2"/>
  <c r="BH309" i="2"/>
  <c r="BG309" i="2"/>
  <c r="BE309" i="2"/>
  <c r="T309" i="2"/>
  <c r="R309" i="2"/>
  <c r="P309" i="2"/>
  <c r="BI296" i="2"/>
  <c r="BH296" i="2"/>
  <c r="BG296" i="2"/>
  <c r="BE296" i="2"/>
  <c r="T296" i="2"/>
  <c r="R296" i="2"/>
  <c r="P296" i="2"/>
  <c r="BI294" i="2"/>
  <c r="BH294" i="2"/>
  <c r="BG294" i="2"/>
  <c r="BE294" i="2"/>
  <c r="T294" i="2"/>
  <c r="R294" i="2"/>
  <c r="P294" i="2"/>
  <c r="BI286" i="2"/>
  <c r="BH286" i="2"/>
  <c r="BG286" i="2"/>
  <c r="BE286" i="2"/>
  <c r="T286" i="2"/>
  <c r="R286" i="2"/>
  <c r="P286" i="2"/>
  <c r="BI282" i="2"/>
  <c r="BH282" i="2"/>
  <c r="BG282" i="2"/>
  <c r="BE282" i="2"/>
  <c r="T282" i="2"/>
  <c r="R282" i="2"/>
  <c r="P282" i="2"/>
  <c r="BI267" i="2"/>
  <c r="BH267" i="2"/>
  <c r="BG267" i="2"/>
  <c r="BE267" i="2"/>
  <c r="T267" i="2"/>
  <c r="T266" i="2" s="1"/>
  <c r="R267" i="2"/>
  <c r="R266" i="2" s="1"/>
  <c r="P267" i="2"/>
  <c r="P266" i="2" s="1"/>
  <c r="BI264" i="2"/>
  <c r="BH264" i="2"/>
  <c r="BG264" i="2"/>
  <c r="BE264" i="2"/>
  <c r="T264" i="2"/>
  <c r="R264" i="2"/>
  <c r="P264" i="2"/>
  <c r="BI262" i="2"/>
  <c r="BH262" i="2"/>
  <c r="BG262" i="2"/>
  <c r="BE262" i="2"/>
  <c r="T262" i="2"/>
  <c r="R262" i="2"/>
  <c r="P262" i="2"/>
  <c r="BI260" i="2"/>
  <c r="BH260" i="2"/>
  <c r="BG260" i="2"/>
  <c r="BE260" i="2"/>
  <c r="T260" i="2"/>
  <c r="R260" i="2"/>
  <c r="P260" i="2"/>
  <c r="BI258" i="2"/>
  <c r="BH258" i="2"/>
  <c r="BG258" i="2"/>
  <c r="BE258" i="2"/>
  <c r="T258" i="2"/>
  <c r="R258" i="2"/>
  <c r="P258" i="2"/>
  <c r="BI255" i="2"/>
  <c r="BH255" i="2"/>
  <c r="BG255" i="2"/>
  <c r="BE255" i="2"/>
  <c r="T255" i="2"/>
  <c r="R255" i="2"/>
  <c r="P255" i="2"/>
  <c r="BI253" i="2"/>
  <c r="BH253" i="2"/>
  <c r="BG253" i="2"/>
  <c r="BE253" i="2"/>
  <c r="T253" i="2"/>
  <c r="R253" i="2"/>
  <c r="P253" i="2"/>
  <c r="BI251" i="2"/>
  <c r="BH251" i="2"/>
  <c r="BG251" i="2"/>
  <c r="BE251" i="2"/>
  <c r="T251" i="2"/>
  <c r="R251" i="2"/>
  <c r="P251" i="2"/>
  <c r="BI249" i="2"/>
  <c r="BH249" i="2"/>
  <c r="BG249" i="2"/>
  <c r="BE249" i="2"/>
  <c r="T249" i="2"/>
  <c r="R249" i="2"/>
  <c r="P249" i="2"/>
  <c r="BI236" i="2"/>
  <c r="BH236" i="2"/>
  <c r="BG236" i="2"/>
  <c r="BE236" i="2"/>
  <c r="T236" i="2"/>
  <c r="R236" i="2"/>
  <c r="P236" i="2"/>
  <c r="BI227" i="2"/>
  <c r="BH227" i="2"/>
  <c r="BG227" i="2"/>
  <c r="BE227" i="2"/>
  <c r="T227" i="2"/>
  <c r="R227" i="2"/>
  <c r="P227" i="2"/>
  <c r="BI215" i="2"/>
  <c r="BH215" i="2"/>
  <c r="BG215" i="2"/>
  <c r="BE215" i="2"/>
  <c r="T215" i="2"/>
  <c r="R215" i="2"/>
  <c r="P215" i="2"/>
  <c r="BI207" i="2"/>
  <c r="BH207" i="2"/>
  <c r="BG207" i="2"/>
  <c r="BE207" i="2"/>
  <c r="T207" i="2"/>
  <c r="R207" i="2"/>
  <c r="P207" i="2"/>
  <c r="BI206" i="2"/>
  <c r="BH206" i="2"/>
  <c r="BG206" i="2"/>
  <c r="BE206" i="2"/>
  <c r="T206" i="2"/>
  <c r="R206" i="2"/>
  <c r="P206" i="2"/>
  <c r="BI202" i="2"/>
  <c r="BH202" i="2"/>
  <c r="BG202" i="2"/>
  <c r="BE202" i="2"/>
  <c r="T202" i="2"/>
  <c r="R202" i="2"/>
  <c r="P202" i="2"/>
  <c r="BI198" i="2"/>
  <c r="BH198" i="2"/>
  <c r="BG198" i="2"/>
  <c r="BE198" i="2"/>
  <c r="T198" i="2"/>
  <c r="R198" i="2"/>
  <c r="P198" i="2"/>
  <c r="BI190" i="2"/>
  <c r="BH190" i="2"/>
  <c r="BG190" i="2"/>
  <c r="BE190" i="2"/>
  <c r="T190" i="2"/>
  <c r="R190" i="2"/>
  <c r="P190" i="2"/>
  <c r="BI187" i="2"/>
  <c r="BH187" i="2"/>
  <c r="BG187" i="2"/>
  <c r="BE187" i="2"/>
  <c r="T187" i="2"/>
  <c r="R187" i="2"/>
  <c r="P187" i="2"/>
  <c r="BI178" i="2"/>
  <c r="BH178" i="2"/>
  <c r="BG178" i="2"/>
  <c r="BE178" i="2"/>
  <c r="T178" i="2"/>
  <c r="R178" i="2"/>
  <c r="P178" i="2"/>
  <c r="BI175" i="2"/>
  <c r="BH175" i="2"/>
  <c r="BG175" i="2"/>
  <c r="BE175" i="2"/>
  <c r="T175" i="2"/>
  <c r="R175" i="2"/>
  <c r="P175" i="2"/>
  <c r="BI172" i="2"/>
  <c r="BH172" i="2"/>
  <c r="BG172" i="2"/>
  <c r="BE172" i="2"/>
  <c r="T172" i="2"/>
  <c r="R172" i="2"/>
  <c r="P172" i="2"/>
  <c r="BI168" i="2"/>
  <c r="BH168" i="2"/>
  <c r="BG168" i="2"/>
  <c r="BE168" i="2"/>
  <c r="T168" i="2"/>
  <c r="R168" i="2"/>
  <c r="P168" i="2"/>
  <c r="BI166" i="2"/>
  <c r="BH166" i="2"/>
  <c r="BG166" i="2"/>
  <c r="BE166" i="2"/>
  <c r="T166" i="2"/>
  <c r="R166" i="2"/>
  <c r="P166" i="2"/>
  <c r="BI164" i="2"/>
  <c r="BH164" i="2"/>
  <c r="BG164" i="2"/>
  <c r="BE164" i="2"/>
  <c r="T164" i="2"/>
  <c r="R164" i="2"/>
  <c r="P164" i="2"/>
  <c r="BI162" i="2"/>
  <c r="BH162" i="2"/>
  <c r="BG162" i="2"/>
  <c r="BE162" i="2"/>
  <c r="T162" i="2"/>
  <c r="R162" i="2"/>
  <c r="P162" i="2"/>
  <c r="BI159" i="2"/>
  <c r="BH159" i="2"/>
  <c r="BG159" i="2"/>
  <c r="BE159" i="2"/>
  <c r="T159" i="2"/>
  <c r="R159" i="2"/>
  <c r="P159" i="2"/>
  <c r="BI151" i="2"/>
  <c r="BH151" i="2"/>
  <c r="BG151" i="2"/>
  <c r="BE151" i="2"/>
  <c r="T151" i="2"/>
  <c r="R151" i="2"/>
  <c r="P151" i="2"/>
  <c r="BI149" i="2"/>
  <c r="BH149" i="2"/>
  <c r="BG149" i="2"/>
  <c r="BE149" i="2"/>
  <c r="T149" i="2"/>
  <c r="R149" i="2"/>
  <c r="P149" i="2"/>
  <c r="BI145" i="2"/>
  <c r="BH145" i="2"/>
  <c r="BG145" i="2"/>
  <c r="BE145" i="2"/>
  <c r="T145" i="2"/>
  <c r="R145" i="2"/>
  <c r="P145" i="2"/>
  <c r="BI141" i="2"/>
  <c r="BH141" i="2"/>
  <c r="BG141" i="2"/>
  <c r="BE141" i="2"/>
  <c r="T141" i="2"/>
  <c r="R141" i="2"/>
  <c r="P141" i="2"/>
  <c r="BI127" i="2"/>
  <c r="BH127" i="2"/>
  <c r="BG127" i="2"/>
  <c r="BE127" i="2"/>
  <c r="T127" i="2"/>
  <c r="R127" i="2"/>
  <c r="P127" i="2"/>
  <c r="BI124" i="2"/>
  <c r="BH124" i="2"/>
  <c r="BG124" i="2"/>
  <c r="BE124" i="2"/>
  <c r="T124" i="2"/>
  <c r="R124" i="2"/>
  <c r="P124" i="2"/>
  <c r="BI120" i="2"/>
  <c r="BH120" i="2"/>
  <c r="BG120" i="2"/>
  <c r="BE120" i="2"/>
  <c r="T120" i="2"/>
  <c r="R120" i="2"/>
  <c r="P120" i="2"/>
  <c r="BI113" i="2"/>
  <c r="BH113" i="2"/>
  <c r="BG113" i="2"/>
  <c r="BE113" i="2"/>
  <c r="T113" i="2"/>
  <c r="R113" i="2"/>
  <c r="P113" i="2"/>
  <c r="BI102" i="2"/>
  <c r="BH102" i="2"/>
  <c r="BG102" i="2"/>
  <c r="BE102" i="2"/>
  <c r="T102" i="2"/>
  <c r="R102" i="2"/>
  <c r="P102" i="2"/>
  <c r="J95" i="2"/>
  <c r="F95" i="2"/>
  <c r="F93" i="2"/>
  <c r="E91" i="2"/>
  <c r="J58" i="2"/>
  <c r="F58" i="2"/>
  <c r="F56" i="2"/>
  <c r="E54" i="2"/>
  <c r="J26" i="2"/>
  <c r="E26" i="2"/>
  <c r="J96" i="2"/>
  <c r="J25" i="2"/>
  <c r="J20" i="2"/>
  <c r="E20" i="2"/>
  <c r="F59" i="2"/>
  <c r="J19" i="2"/>
  <c r="J14" i="2"/>
  <c r="J56" i="2" s="1"/>
  <c r="E7" i="2"/>
  <c r="E87" i="2" s="1"/>
  <c r="L50" i="1"/>
  <c r="AM50" i="1"/>
  <c r="AM49" i="1"/>
  <c r="L49" i="1"/>
  <c r="AM47" i="1"/>
  <c r="L47" i="1"/>
  <c r="L45" i="1"/>
  <c r="L44" i="1"/>
  <c r="BK2396" i="3"/>
  <c r="BK1845" i="3"/>
  <c r="J1875" i="3"/>
  <c r="BK1253" i="3"/>
  <c r="J2086" i="3"/>
  <c r="BK1840" i="3"/>
  <c r="BK1276" i="3"/>
  <c r="J239" i="3"/>
  <c r="BK1201" i="3"/>
  <c r="BK94" i="4"/>
  <c r="BK198" i="4"/>
  <c r="J201" i="4"/>
  <c r="J226" i="5"/>
  <c r="BK152" i="5"/>
  <c r="J140" i="5"/>
  <c r="BK167" i="5"/>
  <c r="BK232" i="5"/>
  <c r="BK188" i="6"/>
  <c r="J112" i="6"/>
  <c r="J286" i="6"/>
  <c r="BK232" i="6"/>
  <c r="J301" i="6"/>
  <c r="J122" i="7"/>
  <c r="BK177" i="7"/>
  <c r="J144" i="7"/>
  <c r="J105" i="8"/>
  <c r="J196" i="9"/>
  <c r="BK87" i="10"/>
  <c r="J389" i="2"/>
  <c r="J466" i="2"/>
  <c r="J1893" i="3"/>
  <c r="BK213" i="3"/>
  <c r="BK1854" i="3"/>
  <c r="J1849" i="3"/>
  <c r="BK1174" i="3"/>
  <c r="J1904" i="3"/>
  <c r="J1800" i="3"/>
  <c r="BK1195" i="3"/>
  <c r="BK1686" i="3"/>
  <c r="BK869" i="3"/>
  <c r="J141" i="4"/>
  <c r="BK179" i="4"/>
  <c r="J145" i="4"/>
  <c r="J201" i="5"/>
  <c r="BK221" i="5"/>
  <c r="J187" i="5"/>
  <c r="J171" i="5"/>
  <c r="J313" i="6"/>
  <c r="J303" i="6"/>
  <c r="J316" i="6"/>
  <c r="BK291" i="6"/>
  <c r="BK238" i="6"/>
  <c r="BK196" i="7"/>
  <c r="J164" i="7"/>
  <c r="J185" i="7"/>
  <c r="J180" i="8"/>
  <c r="J94" i="10"/>
  <c r="BK236" i="2"/>
  <c r="J413" i="2"/>
  <c r="J1786" i="3"/>
  <c r="BK1343" i="3"/>
  <c r="J139" i="3"/>
  <c r="BK1848" i="3"/>
  <c r="BK2151" i="3"/>
  <c r="J1322" i="3"/>
  <c r="J854" i="3"/>
  <c r="BK1873" i="3"/>
  <c r="BK1288" i="3"/>
  <c r="J264" i="3"/>
  <c r="BK1272" i="3"/>
  <c r="J166" i="4"/>
  <c r="BK148" i="4"/>
  <c r="J197" i="4"/>
  <c r="J106" i="4"/>
  <c r="BK111" i="5"/>
  <c r="BK155" i="5"/>
  <c r="BK193" i="5"/>
  <c r="J330" i="6"/>
  <c r="BK300" i="6"/>
  <c r="J341" i="6"/>
  <c r="J184" i="6"/>
  <c r="BK170" i="7"/>
  <c r="J148" i="7"/>
  <c r="BK153" i="7"/>
  <c r="J143" i="8"/>
  <c r="J147" i="9"/>
  <c r="BK83" i="10"/>
  <c r="AS58" i="1"/>
  <c r="BK2509" i="3"/>
  <c r="J1199" i="3"/>
  <c r="J182" i="3"/>
  <c r="J1862" i="3"/>
  <c r="J1848" i="3"/>
  <c r="J1227" i="3"/>
  <c r="BK119" i="3"/>
  <c r="J1864" i="3"/>
  <c r="BK1354" i="3"/>
  <c r="BK2544" i="3"/>
  <c r="J1343" i="3"/>
  <c r="J121" i="5"/>
  <c r="BK208" i="5"/>
  <c r="BK214" i="5"/>
  <c r="J232" i="6"/>
  <c r="BK187" i="6"/>
  <c r="J292" i="6"/>
  <c r="J275" i="6"/>
  <c r="J140" i="6"/>
  <c r="J112" i="7"/>
  <c r="BK134" i="7"/>
  <c r="J189" i="7"/>
  <c r="BK142" i="8"/>
  <c r="BK109" i="8"/>
  <c r="BK114" i="9"/>
  <c r="J85" i="10"/>
  <c r="BK361" i="2"/>
  <c r="J348" i="2"/>
  <c r="BK1759" i="3"/>
  <c r="BK1980" i="3"/>
  <c r="BK1134" i="3"/>
  <c r="J201" i="3"/>
  <c r="BK1890" i="3"/>
  <c r="J1789" i="3"/>
  <c r="BK1680" i="3"/>
  <c r="J1311" i="3"/>
  <c r="J858" i="3"/>
  <c r="J1974" i="3"/>
  <c r="J1854" i="3"/>
  <c r="BK1572" i="3"/>
  <c r="J1245" i="3"/>
  <c r="BK465" i="3"/>
  <c r="BK1284" i="3"/>
  <c r="BK683" i="3"/>
  <c r="J132" i="4"/>
  <c r="BK167" i="4"/>
  <c r="J164" i="4"/>
  <c r="J170" i="4"/>
  <c r="BK105" i="5"/>
  <c r="BK137" i="5"/>
  <c r="BK211" i="5"/>
  <c r="J126" i="5"/>
  <c r="J280" i="6"/>
  <c r="BK325" i="6"/>
  <c r="J169" i="6"/>
  <c r="J206" i="6"/>
  <c r="J131" i="6"/>
  <c r="J285" i="6"/>
  <c r="BK144" i="7"/>
  <c r="BK183" i="7"/>
  <c r="J128" i="7"/>
  <c r="J141" i="7"/>
  <c r="J150" i="8"/>
  <c r="BK155" i="9"/>
  <c r="J84" i="10"/>
  <c r="J215" i="2"/>
  <c r="J294" i="2"/>
  <c r="J1917" i="3"/>
  <c r="BK236" i="3"/>
  <c r="BK1784" i="3"/>
  <c r="J903" i="3"/>
  <c r="J2016" i="3"/>
  <c r="J2270" i="3"/>
  <c r="J1707" i="3"/>
  <c r="J1078" i="3"/>
  <c r="J2154" i="3"/>
  <c r="J1858" i="3"/>
  <c r="J1304" i="3"/>
  <c r="J836" i="3"/>
  <c r="BK1262" i="3"/>
  <c r="BK603" i="3"/>
  <c r="J122" i="4"/>
  <c r="J202" i="4"/>
  <c r="J97" i="4"/>
  <c r="J103" i="5"/>
  <c r="J138" i="5"/>
  <c r="J143" i="5"/>
  <c r="J343" i="6"/>
  <c r="BK323" i="6"/>
  <c r="BK287" i="6"/>
  <c r="J215" i="6"/>
  <c r="BK221" i="6"/>
  <c r="J322" i="6"/>
  <c r="BK168" i="7"/>
  <c r="BK178" i="7"/>
  <c r="J192" i="7"/>
  <c r="J186" i="8"/>
  <c r="BK125" i="9"/>
  <c r="J316" i="2"/>
  <c r="J159" i="2"/>
  <c r="J334" i="2"/>
  <c r="J1897" i="3"/>
  <c r="BK264" i="3"/>
  <c r="J1668" i="3"/>
  <c r="BK901" i="3"/>
  <c r="BK1899" i="3"/>
  <c r="BK2427" i="3"/>
  <c r="J1626" i="3"/>
  <c r="J1053" i="3"/>
  <c r="J213" i="3"/>
  <c r="BK1862" i="3"/>
  <c r="BK1210" i="3"/>
  <c r="J250" i="3"/>
  <c r="J1251" i="3"/>
  <c r="J139" i="4"/>
  <c r="J195" i="4"/>
  <c r="BK105" i="4"/>
  <c r="J224" i="5"/>
  <c r="J174" i="5"/>
  <c r="J148" i="5"/>
  <c r="BK171" i="5"/>
  <c r="BK113" i="5"/>
  <c r="BK319" i="6"/>
  <c r="J323" i="6"/>
  <c r="BK272" i="6"/>
  <c r="BK211" i="6"/>
  <c r="J216" i="6"/>
  <c r="J204" i="6"/>
  <c r="J114" i="6"/>
  <c r="BK313" i="6"/>
  <c r="BK294" i="6"/>
  <c r="J266" i="6"/>
  <c r="BK244" i="6"/>
  <c r="J207" i="6"/>
  <c r="BK188" i="7"/>
  <c r="BK175" i="7"/>
  <c r="BK136" i="7"/>
  <c r="BK152" i="8"/>
  <c r="BK181" i="9"/>
  <c r="J181" i="9"/>
  <c r="J145" i="2"/>
  <c r="J392" i="2"/>
  <c r="J168" i="2"/>
  <c r="BK1876" i="3"/>
  <c r="BK1212" i="3"/>
  <c r="J603" i="3"/>
  <c r="J1906" i="3"/>
  <c r="BK1793" i="3"/>
  <c r="J1868" i="3"/>
  <c r="BK1548" i="3"/>
  <c r="J883" i="3"/>
  <c r="BK129" i="3"/>
  <c r="BK1872" i="3"/>
  <c r="J1680" i="3"/>
  <c r="J1140" i="3"/>
  <c r="J531" i="3"/>
  <c r="BK1140" i="3"/>
  <c r="BK154" i="4"/>
  <c r="J191" i="4"/>
  <c r="BK157" i="4"/>
  <c r="BK109" i="4"/>
  <c r="J223" i="5"/>
  <c r="J198" i="5"/>
  <c r="J110" i="5"/>
  <c r="J226" i="6"/>
  <c r="BK259" i="6"/>
  <c r="BK134" i="6"/>
  <c r="J248" i="6"/>
  <c r="BK262" i="6"/>
  <c r="BK157" i="7"/>
  <c r="BK155" i="7"/>
  <c r="J160" i="7"/>
  <c r="J136" i="8"/>
  <c r="J191" i="9"/>
  <c r="BK101" i="9"/>
  <c r="BK266" i="3"/>
  <c r="BK1856" i="3"/>
  <c r="BK2189" i="3"/>
  <c r="BK1341" i="3"/>
  <c r="J852" i="3"/>
  <c r="J1909" i="3"/>
  <c r="J1847" i="3"/>
  <c r="J1356" i="3"/>
  <c r="J2529" i="3"/>
  <c r="BK1011" i="3"/>
  <c r="BK124" i="4"/>
  <c r="J158" i="4"/>
  <c r="BK134" i="4"/>
  <c r="BK154" i="5"/>
  <c r="BK228" i="5"/>
  <c r="BK123" i="5"/>
  <c r="J122" i="5"/>
  <c r="BK143" i="6"/>
  <c r="J334" i="6"/>
  <c r="J336" i="6"/>
  <c r="J298" i="6"/>
  <c r="BK148" i="6"/>
  <c r="J131" i="7"/>
  <c r="J159" i="7"/>
  <c r="BK113" i="7"/>
  <c r="J169" i="8"/>
  <c r="BK193" i="9"/>
  <c r="J82" i="10"/>
  <c r="BK389" i="2"/>
  <c r="J251" i="2"/>
  <c r="BK206" i="2"/>
  <c r="BK1009" i="3"/>
  <c r="BK2265" i="3"/>
  <c r="BK1796" i="3"/>
  <c r="BK1511" i="3"/>
  <c r="BK887" i="3"/>
  <c r="J2143" i="3"/>
  <c r="BK1844" i="3"/>
  <c r="BK1260" i="3"/>
  <c r="J168" i="3"/>
  <c r="J1290" i="3"/>
  <c r="BK120" i="4"/>
  <c r="J196" i="4"/>
  <c r="J181" i="4"/>
  <c r="J160" i="5"/>
  <c r="BK134" i="5"/>
  <c r="J130" i="5"/>
  <c r="J203" i="5"/>
  <c r="BK182" i="6"/>
  <c r="J172" i="6"/>
  <c r="BK277" i="6"/>
  <c r="J223" i="6"/>
  <c r="BK153" i="6"/>
  <c r="J187" i="7"/>
  <c r="J153" i="7"/>
  <c r="J102" i="8"/>
  <c r="BK190" i="9"/>
  <c r="BK178" i="2"/>
  <c r="J260" i="2"/>
  <c r="J227" i="2"/>
  <c r="J1080" i="3"/>
  <c r="J1272" i="3"/>
  <c r="BK226" i="3"/>
  <c r="BK1861" i="3"/>
  <c r="J2199" i="3"/>
  <c r="BK1502" i="3"/>
  <c r="J731" i="3"/>
  <c r="BK1884" i="3"/>
  <c r="J1609" i="3"/>
  <c r="BK1084" i="3"/>
  <c r="J2008" i="3"/>
  <c r="BK201" i="3"/>
  <c r="J160" i="4"/>
  <c r="BK102" i="4"/>
  <c r="BK196" i="4"/>
  <c r="J185" i="5"/>
  <c r="BK158" i="5"/>
  <c r="BK186" i="5"/>
  <c r="BK230" i="5"/>
  <c r="J307" i="6"/>
  <c r="J201" i="6"/>
  <c r="BK205" i="6"/>
  <c r="J287" i="6"/>
  <c r="J202" i="7"/>
  <c r="J162" i="7"/>
  <c r="J169" i="7"/>
  <c r="BK106" i="7"/>
  <c r="J178" i="8"/>
  <c r="BK135" i="9"/>
  <c r="J91" i="10"/>
  <c r="J380" i="2"/>
  <c r="J264" i="2"/>
  <c r="BK1857" i="3"/>
  <c r="BK239" i="3"/>
  <c r="J1652" i="3"/>
  <c r="BK1080" i="3"/>
  <c r="BK2191" i="3"/>
  <c r="BK1786" i="3"/>
  <c r="J1284" i="3"/>
  <c r="BK483" i="3"/>
  <c r="J1878" i="3"/>
  <c r="J1850" i="3"/>
  <c r="BK1197" i="3"/>
  <c r="J860" i="3"/>
  <c r="J1597" i="3"/>
  <c r="J131" i="5"/>
  <c r="BK233" i="5"/>
  <c r="J195" i="6"/>
  <c r="J213" i="6"/>
  <c r="J182" i="6"/>
  <c r="BK261" i="6"/>
  <c r="J146" i="6"/>
  <c r="J188" i="7"/>
  <c r="BK181" i="7"/>
  <c r="J118" i="7"/>
  <c r="BK124" i="7"/>
  <c r="J93" i="8"/>
  <c r="J166" i="8"/>
  <c r="BK173" i="9"/>
  <c r="J412" i="2"/>
  <c r="J113" i="2"/>
  <c r="J398" i="2"/>
  <c r="BK1902" i="3"/>
  <c r="J1873" i="3"/>
  <c r="BK1278" i="3"/>
  <c r="J866" i="3"/>
  <c r="BK1909" i="3"/>
  <c r="J1781" i="3"/>
  <c r="BK1766" i="3"/>
  <c r="J1282" i="3"/>
  <c r="BK813" i="3"/>
  <c r="BK1805" i="3"/>
  <c r="J1861" i="3"/>
  <c r="BK1522" i="3"/>
  <c r="BK1111" i="3"/>
  <c r="J2427" i="3"/>
  <c r="J1306" i="3"/>
  <c r="J238" i="3"/>
  <c r="J156" i="4"/>
  <c r="BK137" i="4"/>
  <c r="BK203" i="4"/>
  <c r="BK116" i="4"/>
  <c r="J178" i="5"/>
  <c r="J112" i="5"/>
  <c r="BK146" i="5"/>
  <c r="J102" i="5"/>
  <c r="BK246" i="6"/>
  <c r="BK216" i="6"/>
  <c r="BK135" i="6"/>
  <c r="BK315" i="6"/>
  <c r="BK280" i="6"/>
  <c r="J251" i="6"/>
  <c r="J100" i="7"/>
  <c r="BK116" i="7"/>
  <c r="BK98" i="7"/>
  <c r="BK155" i="8"/>
  <c r="J132" i="9"/>
  <c r="BK85" i="10"/>
  <c r="BK392" i="2"/>
  <c r="BK425" i="2"/>
  <c r="J296" i="2"/>
  <c r="J1136" i="3"/>
  <c r="J1872" i="3"/>
  <c r="J1142" i="3"/>
  <c r="BK2506" i="3"/>
  <c r="BK1851" i="3"/>
  <c r="BK2154" i="3"/>
  <c r="J1278" i="3"/>
  <c r="J465" i="3"/>
  <c r="BK1881" i="3"/>
  <c r="J1759" i="3"/>
  <c r="BK1078" i="3"/>
  <c r="J1628" i="3"/>
  <c r="J912" i="3"/>
  <c r="J135" i="4"/>
  <c r="J161" i="4"/>
  <c r="BK180" i="4"/>
  <c r="BK182" i="5"/>
  <c r="J129" i="5"/>
  <c r="J210" i="5"/>
  <c r="J328" i="6"/>
  <c r="J257" i="6"/>
  <c r="BK271" i="6"/>
  <c r="BK297" i="6"/>
  <c r="J189" i="6"/>
  <c r="BK146" i="7"/>
  <c r="J145" i="7"/>
  <c r="BK187" i="7"/>
  <c r="BK146" i="8"/>
  <c r="J188" i="9"/>
  <c r="BK117" i="9"/>
  <c r="J396" i="2"/>
  <c r="BK207" i="2"/>
  <c r="BK258" i="2"/>
  <c r="BK1782" i="3"/>
  <c r="BK1892" i="3"/>
  <c r="BK1207" i="3"/>
  <c r="J825" i="3"/>
  <c r="BK1797" i="3"/>
  <c r="J1871" i="3"/>
  <c r="J1464" i="3"/>
  <c r="J2265" i="3"/>
  <c r="J1788" i="3"/>
  <c r="J1253" i="3"/>
  <c r="J685" i="3"/>
  <c r="BK1545" i="3"/>
  <c r="BK1075" i="3"/>
  <c r="BK185" i="4"/>
  <c r="BK130" i="4"/>
  <c r="J173" i="4"/>
  <c r="BK187" i="5"/>
  <c r="J166" i="5"/>
  <c r="J179" i="5"/>
  <c r="BK203" i="5"/>
  <c r="BK236" i="6"/>
  <c r="J294" i="6"/>
  <c r="J312" i="6"/>
  <c r="J224" i="6"/>
  <c r="BK314" i="6"/>
  <c r="BK215" i="6"/>
  <c r="BK150" i="6"/>
  <c r="BK140" i="6"/>
  <c r="J311" i="6"/>
  <c r="J283" i="6"/>
  <c r="J255" i="6"/>
  <c r="BK230" i="6"/>
  <c r="BK206" i="6"/>
  <c r="J154" i="7"/>
  <c r="BK126" i="7"/>
  <c r="BK154" i="7"/>
  <c r="J97" i="8"/>
  <c r="J161" i="8"/>
  <c r="BK143" i="9"/>
  <c r="BK374" i="2"/>
  <c r="J149" i="2"/>
  <c r="BK439" i="2"/>
  <c r="J1744" i="3"/>
  <c r="BK2177" i="3"/>
  <c r="J1444" i="3"/>
  <c r="J1120" i="3"/>
  <c r="BK133" i="3"/>
  <c r="BK1859" i="3"/>
  <c r="BK2169" i="3"/>
  <c r="BK1682" i="3"/>
  <c r="J1296" i="3"/>
  <c r="J643" i="3"/>
  <c r="J2165" i="3"/>
  <c r="BK1828" i="3"/>
  <c r="J1588" i="3"/>
  <c r="J1060" i="3"/>
  <c r="J207" i="3"/>
  <c r="BK1348" i="3"/>
  <c r="BK695" i="3"/>
  <c r="J112" i="4"/>
  <c r="J163" i="4"/>
  <c r="J199" i="4"/>
  <c r="J181" i="5"/>
  <c r="J123" i="5"/>
  <c r="J188" i="5"/>
  <c r="BK337" i="6"/>
  <c r="BK183" i="6"/>
  <c r="BK184" i="6"/>
  <c r="BK322" i="6"/>
  <c r="BK172" i="6"/>
  <c r="J308" i="6"/>
  <c r="BK105" i="7"/>
  <c r="BK127" i="7"/>
  <c r="J180" i="7"/>
  <c r="J176" i="8"/>
  <c r="J192" i="9"/>
  <c r="J163" i="9"/>
  <c r="J1867" i="3"/>
  <c r="J2173" i="3"/>
  <c r="BK1816" i="3"/>
  <c r="J1793" i="3"/>
  <c r="J1210" i="3"/>
  <c r="BK2407" i="3"/>
  <c r="J1902" i="3"/>
  <c r="J1666" i="3"/>
  <c r="BK964" i="3"/>
  <c r="BK1826" i="3"/>
  <c r="J1160" i="3"/>
  <c r="J148" i="4"/>
  <c r="BK135" i="4"/>
  <c r="BK191" i="4"/>
  <c r="J183" i="4"/>
  <c r="J180" i="5"/>
  <c r="J207" i="5"/>
  <c r="J212" i="5"/>
  <c r="J183" i="5"/>
  <c r="J162" i="5"/>
  <c r="BK107" i="6"/>
  <c r="J295" i="6"/>
  <c r="J259" i="6"/>
  <c r="BK185" i="6"/>
  <c r="J273" i="6"/>
  <c r="BK101" i="7"/>
  <c r="BK148" i="7"/>
  <c r="J137" i="7"/>
  <c r="BK134" i="8"/>
  <c r="J183" i="9"/>
  <c r="J93" i="10"/>
  <c r="J319" i="2"/>
  <c r="J374" i="2"/>
  <c r="J151" i="2"/>
  <c r="J837" i="3"/>
  <c r="J2189" i="3"/>
  <c r="J1841" i="3"/>
  <c r="J1773" i="3"/>
  <c r="J1276" i="3"/>
  <c r="BK720" i="3"/>
  <c r="BK1868" i="3"/>
  <c r="J1548" i="3"/>
  <c r="J941" i="3"/>
  <c r="J1617" i="3"/>
  <c r="J483" i="3"/>
  <c r="J155" i="4"/>
  <c r="J151" i="4"/>
  <c r="J100" i="4"/>
  <c r="J117" i="5"/>
  <c r="BK192" i="5"/>
  <c r="BK225" i="5"/>
  <c r="J225" i="5"/>
  <c r="J232" i="5"/>
  <c r="BK296" i="6"/>
  <c r="J340" i="6"/>
  <c r="BK341" i="6"/>
  <c r="J220" i="6"/>
  <c r="J276" i="6"/>
  <c r="BK122" i="6"/>
  <c r="BK200" i="7"/>
  <c r="J165" i="7"/>
  <c r="J109" i="7"/>
  <c r="BK144" i="8"/>
  <c r="J146" i="9"/>
  <c r="J450" i="2"/>
  <c r="BK344" i="2"/>
  <c r="BK1179" i="3"/>
  <c r="BK1893" i="3"/>
  <c r="J1195" i="3"/>
  <c r="BK2272" i="3"/>
  <c r="J1874" i="3"/>
  <c r="J1914" i="3"/>
  <c r="BK1235" i="3"/>
  <c r="BK953" i="3"/>
  <c r="BK2173" i="3"/>
  <c r="J1853" i="3"/>
  <c r="J1499" i="3"/>
  <c r="J1042" i="3"/>
  <c r="BK1736" i="3"/>
  <c r="J972" i="3"/>
  <c r="J157" i="4"/>
  <c r="J120" i="4"/>
  <c r="BK114" i="4"/>
  <c r="J163" i="5"/>
  <c r="BK202" i="5"/>
  <c r="BK109" i="5"/>
  <c r="BK174" i="5"/>
  <c r="BK234" i="5"/>
  <c r="J291" i="6"/>
  <c r="BK242" i="6"/>
  <c r="BK127" i="6"/>
  <c r="J265" i="6"/>
  <c r="BK102" i="7"/>
  <c r="J101" i="7"/>
  <c r="BK158" i="7"/>
  <c r="J142" i="8"/>
  <c r="J189" i="9"/>
  <c r="BK144" i="9"/>
  <c r="BK466" i="2"/>
  <c r="BK412" i="2"/>
  <c r="BK294" i="2"/>
  <c r="J1797" i="3"/>
  <c r="J2426" i="3"/>
  <c r="BK1520" i="3"/>
  <c r="J964" i="3"/>
  <c r="BK2513" i="3"/>
  <c r="BK1877" i="3"/>
  <c r="J1766" i="3"/>
  <c r="J1717" i="3"/>
  <c r="BK1136" i="3"/>
  <c r="J2268" i="3"/>
  <c r="BK1874" i="3"/>
  <c r="J1736" i="3"/>
  <c r="J1262" i="3"/>
  <c r="J813" i="3"/>
  <c r="J1520" i="3"/>
  <c r="BK106" i="5"/>
  <c r="J345" i="6"/>
  <c r="J123" i="6"/>
  <c r="BK106" i="6"/>
  <c r="BK330" i="6"/>
  <c r="BK181" i="6"/>
  <c r="J270" i="6"/>
  <c r="BK149" i="7"/>
  <c r="BK143" i="7"/>
  <c r="BK111" i="7"/>
  <c r="J146" i="8"/>
  <c r="BK183" i="9"/>
  <c r="J179" i="9"/>
  <c r="BK398" i="2"/>
  <c r="J309" i="2"/>
  <c r="J249" i="2"/>
  <c r="J1807" i="3"/>
  <c r="J1701" i="3"/>
  <c r="J1051" i="3"/>
  <c r="BK2261" i="3"/>
  <c r="J1855" i="3"/>
  <c r="BK2184" i="3"/>
  <c r="J1554" i="3"/>
  <c r="BK1138" i="3"/>
  <c r="BK2330" i="3"/>
  <c r="J1976" i="3"/>
  <c r="J1805" i="3"/>
  <c r="J1329" i="3"/>
  <c r="J821" i="3"/>
  <c r="BK1707" i="3"/>
  <c r="J1018" i="3"/>
  <c r="BK146" i="4"/>
  <c r="J162" i="4"/>
  <c r="J147" i="4"/>
  <c r="J102" i="4"/>
  <c r="J149" i="5"/>
  <c r="J134" i="5"/>
  <c r="BK108" i="5"/>
  <c r="J197" i="5"/>
  <c r="J154" i="5"/>
  <c r="BK180" i="6"/>
  <c r="BK189" i="6"/>
  <c r="J282" i="6"/>
  <c r="BK239" i="6"/>
  <c r="BK306" i="6"/>
  <c r="J178" i="7"/>
  <c r="J157" i="7"/>
  <c r="BK152" i="7"/>
  <c r="J128" i="8"/>
  <c r="BK148" i="8"/>
  <c r="J171" i="9"/>
  <c r="J87" i="10"/>
  <c r="BK296" i="2"/>
  <c r="J425" i="2"/>
  <c r="J1761" i="3"/>
  <c r="BK1976" i="3"/>
  <c r="BK1282" i="3"/>
  <c r="BK2270" i="3"/>
  <c r="BK1777" i="3"/>
  <c r="BK1580" i="3"/>
  <c r="BK941" i="3"/>
  <c r="BK1717" i="3"/>
  <c r="BK1783" i="3"/>
  <c r="BK1016" i="3"/>
  <c r="J1869" i="3"/>
  <c r="BK1296" i="3"/>
  <c r="BK117" i="4"/>
  <c r="BK156" i="4"/>
  <c r="BK152" i="4"/>
  <c r="J125" i="4"/>
  <c r="J158" i="5"/>
  <c r="J133" i="5"/>
  <c r="J190" i="5"/>
  <c r="BK153" i="5"/>
  <c r="J148" i="6"/>
  <c r="BK343" i="6"/>
  <c r="J299" i="6"/>
  <c r="J124" i="6"/>
  <c r="BK114" i="6"/>
  <c r="BK202" i="7"/>
  <c r="J98" i="7"/>
  <c r="BK107" i="8"/>
  <c r="J130" i="8"/>
  <c r="BK163" i="9"/>
  <c r="BK319" i="2"/>
  <c r="J421" i="2"/>
  <c r="J1891" i="3"/>
  <c r="BK1982" i="3"/>
  <c r="BK1560" i="3"/>
  <c r="J240" i="3"/>
  <c r="BK1943" i="3"/>
  <c r="J1844" i="3"/>
  <c r="J1699" i="3"/>
  <c r="J1348" i="3"/>
  <c r="J2167" i="3"/>
  <c r="J1877" i="3"/>
  <c r="J1493" i="3"/>
  <c r="J1009" i="3"/>
  <c r="BK1701" i="3"/>
  <c r="J1177" i="3"/>
  <c r="BK168" i="4"/>
  <c r="BK201" i="4"/>
  <c r="BK111" i="4"/>
  <c r="J141" i="5"/>
  <c r="J206" i="5"/>
  <c r="J152" i="5"/>
  <c r="J268" i="6"/>
  <c r="J229" i="6"/>
  <c r="BK208" i="6"/>
  <c r="BK321" i="6"/>
  <c r="BK243" i="6"/>
  <c r="J237" i="6"/>
  <c r="BK190" i="6"/>
  <c r="BK119" i="6"/>
  <c r="BK320" i="6"/>
  <c r="BK299" i="6"/>
  <c r="J277" i="6"/>
  <c r="J243" i="6"/>
  <c r="J186" i="6"/>
  <c r="BK142" i="7"/>
  <c r="BK161" i="7"/>
  <c r="BK103" i="7"/>
  <c r="BK178" i="8"/>
  <c r="BK173" i="8"/>
  <c r="J194" i="9"/>
  <c r="BK267" i="2"/>
  <c r="BK187" i="2"/>
  <c r="BK102" i="2"/>
  <c r="BK1699" i="3"/>
  <c r="BK864" i="3"/>
  <c r="BK2208" i="3"/>
  <c r="BK1850" i="3"/>
  <c r="BK1131" i="3"/>
  <c r="J226" i="3"/>
  <c r="BK1883" i="3"/>
  <c r="J1360" i="3"/>
  <c r="BK825" i="3"/>
  <c r="BK1499" i="3"/>
  <c r="BK240" i="3"/>
  <c r="BK151" i="4"/>
  <c r="J94" i="4"/>
  <c r="BK132" i="4"/>
  <c r="J119" i="5"/>
  <c r="J153" i="5"/>
  <c r="J105" i="5"/>
  <c r="BK217" i="5"/>
  <c r="J150" i="6"/>
  <c r="BK130" i="6"/>
  <c r="J225" i="6"/>
  <c r="BK311" i="6"/>
  <c r="BK176" i="6"/>
  <c r="J174" i="7"/>
  <c r="J138" i="7"/>
  <c r="J171" i="7"/>
  <c r="BK176" i="8"/>
  <c r="J141" i="8"/>
  <c r="BK90" i="9"/>
  <c r="J2396" i="3"/>
  <c r="J1972" i="3"/>
  <c r="J2509" i="3"/>
  <c r="BK1586" i="3"/>
  <c r="BK910" i="3"/>
  <c r="J2191" i="3"/>
  <c r="J1880" i="3"/>
  <c r="J1586" i="3"/>
  <c r="BK1118" i="3"/>
  <c r="BK186" i="3"/>
  <c r="J1572" i="3"/>
  <c r="J645" i="3"/>
  <c r="BK98" i="4"/>
  <c r="BK104" i="4"/>
  <c r="BK174" i="4"/>
  <c r="J116" i="5"/>
  <c r="J173" i="5"/>
  <c r="BK178" i="5"/>
  <c r="J108" i="5"/>
  <c r="BK295" i="6"/>
  <c r="BK293" i="6"/>
  <c r="J244" i="6"/>
  <c r="BK257" i="6"/>
  <c r="BK260" i="6"/>
  <c r="BK145" i="7"/>
  <c r="J142" i="7"/>
  <c r="J110" i="7"/>
  <c r="J109" i="8"/>
  <c r="BK161" i="8"/>
  <c r="J117" i="9"/>
  <c r="J86" i="10"/>
  <c r="J255" i="2"/>
  <c r="BK198" i="2"/>
  <c r="J124" i="2"/>
  <c r="J1111" i="3"/>
  <c r="BK1864" i="3"/>
  <c r="BK2182" i="3"/>
  <c r="J1686" i="3"/>
  <c r="J2504" i="3"/>
  <c r="J1859" i="3"/>
  <c r="BK1454" i="3"/>
  <c r="BK1042" i="3"/>
  <c r="J1840" i="3"/>
  <c r="J1154" i="3"/>
  <c r="BK195" i="4"/>
  <c r="BK155" i="4"/>
  <c r="J198" i="4"/>
  <c r="J153" i="4"/>
  <c r="BK198" i="5"/>
  <c r="BK131" i="5"/>
  <c r="J216" i="5"/>
  <c r="BK132" i="5"/>
  <c r="J252" i="6"/>
  <c r="BK224" i="6"/>
  <c r="J247" i="6"/>
  <c r="J317" i="6"/>
  <c r="J329" i="6"/>
  <c r="BK252" i="6"/>
  <c r="BK151" i="7"/>
  <c r="J179" i="7"/>
  <c r="J117" i="7"/>
  <c r="J104" i="7"/>
  <c r="J123" i="8"/>
  <c r="J159" i="9"/>
  <c r="J141" i="9"/>
  <c r="J387" i="2"/>
  <c r="J415" i="2"/>
  <c r="BK164" i="2"/>
  <c r="BK819" i="3"/>
  <c r="BK1538" i="3"/>
  <c r="J848" i="3"/>
  <c r="BK2165" i="3"/>
  <c r="BK1807" i="3"/>
  <c r="J1787" i="3"/>
  <c r="J1197" i="3"/>
  <c r="BK221" i="3"/>
  <c r="BK1972" i="3"/>
  <c r="BK1773" i="3"/>
  <c r="J944" i="3"/>
  <c r="BK1554" i="3"/>
  <c r="J1217" i="3"/>
  <c r="J177" i="4"/>
  <c r="J192" i="4"/>
  <c r="BK150" i="4"/>
  <c r="BK162" i="4"/>
  <c r="J228" i="5"/>
  <c r="BK102" i="5"/>
  <c r="BK119" i="5"/>
  <c r="J241" i="6"/>
  <c r="J262" i="6"/>
  <c r="J202" i="6"/>
  <c r="BK201" i="6"/>
  <c r="J304" i="6"/>
  <c r="BK180" i="7"/>
  <c r="J182" i="7"/>
  <c r="J149" i="7"/>
  <c r="J177" i="7"/>
  <c r="BK126" i="8"/>
  <c r="BK97" i="8"/>
  <c r="BK149" i="9"/>
  <c r="BK309" i="2"/>
  <c r="J172" i="2"/>
  <c r="J178" i="2"/>
  <c r="BK1725" i="3"/>
  <c r="BK1880" i="3"/>
  <c r="J1260" i="3"/>
  <c r="BK860" i="3"/>
  <c r="BK1894" i="3"/>
  <c r="J2204" i="3"/>
  <c r="BK1628" i="3"/>
  <c r="J1188" i="3"/>
  <c r="J224" i="3"/>
  <c r="BK2002" i="3"/>
  <c r="J1792" i="3"/>
  <c r="J1420" i="3"/>
  <c r="BK912" i="3"/>
  <c r="J1796" i="3"/>
  <c r="BK1270" i="3"/>
  <c r="BK1225" i="3"/>
  <c r="BK946" i="3"/>
  <c r="BK531" i="3"/>
  <c r="BK171" i="4"/>
  <c r="J188" i="4"/>
  <c r="BK147" i="4"/>
  <c r="J128" i="4"/>
  <c r="BK129" i="4"/>
  <c r="BK145" i="4"/>
  <c r="BK187" i="4"/>
  <c r="BK160" i="4"/>
  <c r="BK113" i="4"/>
  <c r="BK188" i="4"/>
  <c r="BK159" i="4"/>
  <c r="BK95" i="4"/>
  <c r="J104" i="4"/>
  <c r="J117" i="4"/>
  <c r="BK99" i="4"/>
  <c r="BK191" i="5"/>
  <c r="BK148" i="5"/>
  <c r="J202" i="5"/>
  <c r="J139" i="5"/>
  <c r="BK209" i="5"/>
  <c r="J137" i="5"/>
  <c r="BK196" i="5"/>
  <c r="J168" i="5"/>
  <c r="J106" i="5"/>
  <c r="J297" i="6"/>
  <c r="J236" i="6"/>
  <c r="BK333" i="6"/>
  <c r="J245" i="6"/>
  <c r="BK231" i="6"/>
  <c r="J201" i="7"/>
  <c r="J97" i="7"/>
  <c r="J150" i="7"/>
  <c r="BK164" i="7"/>
  <c r="J190" i="9"/>
  <c r="BK108" i="9"/>
  <c r="BK327" i="2"/>
  <c r="J127" i="2"/>
  <c r="BK286" i="2"/>
  <c r="J221" i="3"/>
  <c r="J1621" i="3"/>
  <c r="BK1175" i="3"/>
  <c r="J2184" i="3"/>
  <c r="J1814" i="3"/>
  <c r="J2028" i="3"/>
  <c r="BK1444" i="3"/>
  <c r="J1084" i="3"/>
  <c r="J2197" i="3"/>
  <c r="J1870" i="3"/>
  <c r="BK1652" i="3"/>
  <c r="J1049" i="3"/>
  <c r="BK1626" i="3"/>
  <c r="J1162" i="3"/>
  <c r="BK122" i="4"/>
  <c r="J184" i="4"/>
  <c r="BK178" i="4"/>
  <c r="BK149" i="5"/>
  <c r="J175" i="5"/>
  <c r="BK220" i="5"/>
  <c r="BK143" i="5"/>
  <c r="BK131" i="6"/>
  <c r="BK339" i="6"/>
  <c r="J296" i="6"/>
  <c r="J188" i="6"/>
  <c r="J120" i="7"/>
  <c r="J105" i="7"/>
  <c r="BK133" i="7"/>
  <c r="J132" i="8"/>
  <c r="J101" i="9"/>
  <c r="BK91" i="10"/>
  <c r="BK380" i="2"/>
  <c r="J253" i="2"/>
  <c r="BK151" i="2"/>
  <c r="BK848" i="3"/>
  <c r="J1747" i="3"/>
  <c r="BK1018" i="3"/>
  <c r="BK2197" i="3"/>
  <c r="J1828" i="3"/>
  <c r="BK1329" i="3"/>
  <c r="BK2438" i="3"/>
  <c r="J1896" i="3"/>
  <c r="BK1636" i="3"/>
  <c r="BK658" i="3"/>
  <c r="J1191" i="3"/>
  <c r="BK161" i="4"/>
  <c r="BK189" i="4"/>
  <c r="J159" i="4"/>
  <c r="J214" i="5"/>
  <c r="J167" i="5"/>
  <c r="J146" i="5"/>
  <c r="BK265" i="6"/>
  <c r="BK283" i="6"/>
  <c r="J170" i="6"/>
  <c r="BK270" i="6"/>
  <c r="BK281" i="6"/>
  <c r="J103" i="7"/>
  <c r="J121" i="7"/>
  <c r="BK117" i="7"/>
  <c r="J89" i="8"/>
  <c r="BK191" i="9"/>
  <c r="J164" i="2"/>
  <c r="BK396" i="2"/>
  <c r="BK334" i="2"/>
  <c r="BK1069" i="3"/>
  <c r="BK1775" i="3"/>
  <c r="J1176" i="3"/>
  <c r="BK641" i="3"/>
  <c r="BK1863" i="3"/>
  <c r="J1790" i="3"/>
  <c r="BK1245" i="3"/>
  <c r="BK823" i="3"/>
  <c r="J1725" i="3"/>
  <c r="BK1322" i="3"/>
  <c r="BK846" i="3"/>
  <c r="BK1621" i="3"/>
  <c r="J116" i="4"/>
  <c r="J143" i="4"/>
  <c r="BK143" i="4"/>
  <c r="BK97" i="4"/>
  <c r="BK210" i="5"/>
  <c r="BK201" i="5"/>
  <c r="BK207" i="5"/>
  <c r="BK169" i="5"/>
  <c r="J130" i="6"/>
  <c r="BK338" i="6"/>
  <c r="J342" i="6"/>
  <c r="BK240" i="6"/>
  <c r="J212" i="6"/>
  <c r="J161" i="6"/>
  <c r="J106" i="6"/>
  <c r="BK316" i="6"/>
  <c r="BK292" i="6"/>
  <c r="J258" i="6"/>
  <c r="BK225" i="6"/>
  <c r="J127" i="6"/>
  <c r="J106" i="7"/>
  <c r="BK141" i="7"/>
  <c r="J144" i="8"/>
  <c r="J111" i="9"/>
  <c r="J92" i="10"/>
  <c r="J207" i="2"/>
  <c r="BK159" i="2"/>
  <c r="BK1790" i="3"/>
  <c r="J1925" i="3"/>
  <c r="BK1747" i="3"/>
  <c r="J2407" i="3"/>
  <c r="BK1733" i="3"/>
  <c r="J1337" i="3"/>
  <c r="J984" i="3"/>
  <c r="J2065" i="3"/>
  <c r="J1846" i="3"/>
  <c r="BK972" i="3"/>
  <c r="J1580" i="3"/>
  <c r="J193" i="4"/>
  <c r="BK141" i="4"/>
  <c r="BK176" i="4"/>
  <c r="J107" i="4"/>
  <c r="J136" i="5"/>
  <c r="BK135" i="5"/>
  <c r="J215" i="5"/>
  <c r="J314" i="6"/>
  <c r="J289" i="6"/>
  <c r="J185" i="6"/>
  <c r="BK282" i="6"/>
  <c r="J278" i="6"/>
  <c r="BK125" i="7"/>
  <c r="BK109" i="7"/>
  <c r="BK110" i="7"/>
  <c r="BK159" i="9"/>
  <c r="BK89" i="10"/>
  <c r="BK685" i="3"/>
  <c r="J1881" i="3"/>
  <c r="BK2143" i="3"/>
  <c r="BK1299" i="3"/>
  <c r="J261" i="3"/>
  <c r="BK1865" i="3"/>
  <c r="J1441" i="3"/>
  <c r="BK1049" i="3"/>
  <c r="BK1435" i="3"/>
  <c r="J186" i="3"/>
  <c r="J150" i="4"/>
  <c r="BK175" i="4"/>
  <c r="J115" i="5"/>
  <c r="J191" i="5"/>
  <c r="J331" i="6"/>
  <c r="BK317" i="6"/>
  <c r="J222" i="6"/>
  <c r="BK308" i="6"/>
  <c r="BK169" i="6"/>
  <c r="BK162" i="7"/>
  <c r="BK171" i="7"/>
  <c r="J173" i="7"/>
  <c r="BK102" i="8"/>
  <c r="J100" i="8"/>
  <c r="BK194" i="9"/>
  <c r="BK175" i="2"/>
  <c r="BK413" i="2"/>
  <c r="J190" i="2"/>
  <c r="BK731" i="3"/>
  <c r="BK1925" i="3"/>
  <c r="BK2065" i="3"/>
  <c r="BK1313" i="3"/>
  <c r="BK238" i="3"/>
  <c r="J1851" i="3"/>
  <c r="J1350" i="3"/>
  <c r="BK815" i="3"/>
  <c r="BK1320" i="3"/>
  <c r="BK136" i="3"/>
  <c r="BK136" i="4"/>
  <c r="J203" i="4"/>
  <c r="J130" i="4"/>
  <c r="J155" i="5"/>
  <c r="BK150" i="5"/>
  <c r="J177" i="5"/>
  <c r="J104" i="5"/>
  <c r="BK219" i="6"/>
  <c r="J191" i="6"/>
  <c r="J338" i="6"/>
  <c r="BK161" i="6"/>
  <c r="J180" i="6"/>
  <c r="BK130" i="7"/>
  <c r="J107" i="7"/>
  <c r="J155" i="7"/>
  <c r="BK164" i="8"/>
  <c r="J94" i="9"/>
  <c r="BK90" i="10"/>
  <c r="BK120" i="2"/>
  <c r="J141" i="2"/>
  <c r="J1889" i="3"/>
  <c r="BK1847" i="3"/>
  <c r="J1173" i="3"/>
  <c r="BK2199" i="3"/>
  <c r="J1780" i="3"/>
  <c r="BK1641" i="3"/>
  <c r="BK1173" i="3"/>
  <c r="J1860" i="3"/>
  <c r="J1784" i="3"/>
  <c r="J1237" i="3"/>
  <c r="J155" i="3"/>
  <c r="J1341" i="3"/>
  <c r="BK199" i="4"/>
  <c r="BK177" i="4"/>
  <c r="BK128" i="4"/>
  <c r="J194" i="5"/>
  <c r="J193" i="5"/>
  <c r="J132" i="5"/>
  <c r="BK181" i="5"/>
  <c r="BK328" i="6"/>
  <c r="J253" i="6"/>
  <c r="BK303" i="6"/>
  <c r="BK220" i="6"/>
  <c r="BK132" i="7"/>
  <c r="BK193" i="7"/>
  <c r="J119" i="7"/>
  <c r="BK180" i="8"/>
  <c r="BK141" i="8"/>
  <c r="BK196" i="9"/>
  <c r="BK84" i="10"/>
  <c r="J361" i="2"/>
  <c r="BK113" i="2"/>
  <c r="J187" i="2"/>
  <c r="J1011" i="3"/>
  <c r="BK1785" i="3"/>
  <c r="BK1331" i="3"/>
  <c r="J236" i="3"/>
  <c r="J1939" i="3"/>
  <c r="BK1795" i="3"/>
  <c r="BK1530" i="3"/>
  <c r="J966" i="3"/>
  <c r="BK2016" i="3"/>
  <c r="J1843" i="3"/>
  <c r="J1235" i="3"/>
  <c r="BK607" i="3"/>
  <c r="BK1162" i="3"/>
  <c r="J1134" i="3"/>
  <c r="J846" i="3"/>
  <c r="J119" i="3"/>
  <c r="J109" i="4"/>
  <c r="BK169" i="4"/>
  <c r="BK100" i="4"/>
  <c r="J146" i="4"/>
  <c r="J99" i="4"/>
  <c r="J200" i="4"/>
  <c r="J171" i="4"/>
  <c r="J142" i="4"/>
  <c r="BK202" i="4"/>
  <c r="J126" i="4"/>
  <c r="BK186" i="4"/>
  <c r="BK172" i="4"/>
  <c r="J152" i="4"/>
  <c r="J217" i="5"/>
  <c r="J169" i="5"/>
  <c r="BK107" i="5"/>
  <c r="BK164" i="5"/>
  <c r="BK114" i="5"/>
  <c r="BK177" i="5"/>
  <c r="BK117" i="5"/>
  <c r="BK226" i="5"/>
  <c r="BK195" i="5"/>
  <c r="J101" i="5"/>
  <c r="J326" i="6"/>
  <c r="J315" i="6"/>
  <c r="BK326" i="6"/>
  <c r="J239" i="6"/>
  <c r="BK222" i="6"/>
  <c r="BK258" i="6"/>
  <c r="BK138" i="7"/>
  <c r="J168" i="7"/>
  <c r="BK159" i="7"/>
  <c r="J158" i="8"/>
  <c r="J164" i="8"/>
  <c r="BK141" i="9"/>
  <c r="BK162" i="2"/>
  <c r="J417" i="2"/>
  <c r="BK168" i="2"/>
  <c r="BK1875" i="3"/>
  <c r="J2438" i="3"/>
  <c r="J1354" i="3"/>
  <c r="BK836" i="3"/>
  <c r="BK1879" i="3"/>
  <c r="J2330" i="3"/>
  <c r="J1593" i="3"/>
  <c r="J946" i="3"/>
  <c r="J2162" i="3"/>
  <c r="J1845" i="3"/>
  <c r="J1411" i="3"/>
  <c r="BK883" i="3"/>
  <c r="BK1360" i="3"/>
  <c r="J129" i="3"/>
  <c r="BK139" i="4"/>
  <c r="J118" i="4"/>
  <c r="J194" i="4"/>
  <c r="BK103" i="5"/>
  <c r="BK147" i="5"/>
  <c r="J172" i="5"/>
  <c r="BK229" i="5"/>
  <c r="BK302" i="6"/>
  <c r="BK263" i="6"/>
  <c r="BK268" i="6"/>
  <c r="BK226" i="6"/>
  <c r="J156" i="7"/>
  <c r="J170" i="7"/>
  <c r="BK167" i="7"/>
  <c r="J113" i="7"/>
  <c r="J95" i="8"/>
  <c r="BK136" i="8"/>
  <c r="BK94" i="9"/>
  <c r="BK190" i="2"/>
  <c r="BK145" i="2"/>
  <c r="BK1837" i="3"/>
  <c r="BK1191" i="3"/>
  <c r="BK168" i="3"/>
  <c r="BK1792" i="3"/>
  <c r="BK1609" i="3"/>
  <c r="J1186" i="3"/>
  <c r="J1879" i="3"/>
  <c r="J1795" i="3"/>
  <c r="BK1188" i="3"/>
  <c r="BK2517" i="3"/>
  <c r="J1407" i="3"/>
  <c r="J180" i="4"/>
  <c r="J172" i="4"/>
  <c r="BK119" i="4"/>
  <c r="J164" i="5"/>
  <c r="J109" i="5"/>
  <c r="BK194" i="5"/>
  <c r="BK190" i="5"/>
  <c r="J302" i="6"/>
  <c r="BK324" i="6"/>
  <c r="BK301" i="6"/>
  <c r="BK214" i="6"/>
  <c r="BK179" i="7"/>
  <c r="J186" i="7"/>
  <c r="BK174" i="7"/>
  <c r="BK131" i="7"/>
  <c r="J152" i="8"/>
  <c r="J143" i="9"/>
  <c r="J88" i="10"/>
  <c r="J439" i="2"/>
  <c r="J258" i="2"/>
  <c r="BK1157" i="3"/>
  <c r="BK1814" i="3"/>
  <c r="BK1108" i="3"/>
  <c r="BK2426" i="3"/>
  <c r="J1876" i="3"/>
  <c r="J2177" i="3"/>
  <c r="BK1290" i="3"/>
  <c r="J607" i="3"/>
  <c r="BK1897" i="3"/>
  <c r="BK1593" i="3"/>
  <c r="BK1053" i="3"/>
  <c r="BK1841" i="3"/>
  <c r="J658" i="3"/>
  <c r="J123" i="4"/>
  <c r="BK181" i="4"/>
  <c r="BK184" i="4"/>
  <c r="J144" i="4"/>
  <c r="BK121" i="5"/>
  <c r="J142" i="5"/>
  <c r="BK115" i="5"/>
  <c r="BK304" i="6"/>
  <c r="J260" i="6"/>
  <c r="BK256" i="6"/>
  <c r="J256" i="6"/>
  <c r="BK245" i="6"/>
  <c r="BK210" i="6"/>
  <c r="BK146" i="6"/>
  <c r="BK102" i="6"/>
  <c r="BK307" i="6"/>
  <c r="BK274" i="6"/>
  <c r="J238" i="6"/>
  <c r="J200" i="7"/>
  <c r="BK201" i="7"/>
  <c r="J132" i="7"/>
  <c r="J154" i="8"/>
  <c r="J107" i="8"/>
  <c r="BK86" i="10"/>
  <c r="J206" i="2"/>
  <c r="BK359" i="2"/>
  <c r="BK881" i="3"/>
  <c r="J1603" i="3"/>
  <c r="BK969" i="3"/>
  <c r="J1982" i="3"/>
  <c r="BK1800" i="3"/>
  <c r="J1996" i="3"/>
  <c r="BK1407" i="3"/>
  <c r="BK1183" i="3"/>
  <c r="BK2263" i="3"/>
  <c r="J1863" i="3"/>
  <c r="BK1306" i="3"/>
  <c r="J695" i="3"/>
  <c r="BK1668" i="3"/>
  <c r="J939" i="3"/>
  <c r="BK131" i="4"/>
  <c r="J136" i="4"/>
  <c r="J211" i="5"/>
  <c r="BK160" i="5"/>
  <c r="BK101" i="5"/>
  <c r="J199" i="5"/>
  <c r="J274" i="6"/>
  <c r="J208" i="6"/>
  <c r="BK279" i="6"/>
  <c r="J228" i="6"/>
  <c r="J134" i="6"/>
  <c r="BK173" i="7"/>
  <c r="J197" i="7"/>
  <c r="BK111" i="8"/>
  <c r="BK89" i="8"/>
  <c r="J108" i="9"/>
  <c r="BK1939" i="3"/>
  <c r="BK2204" i="3"/>
  <c r="BK1794" i="3"/>
  <c r="BK1493" i="3"/>
  <c r="BK660" i="3"/>
  <c r="J1794" i="3"/>
  <c r="BK1789" i="3"/>
  <c r="BK1199" i="3"/>
  <c r="J1641" i="3"/>
  <c r="J875" i="3"/>
  <c r="J140" i="4"/>
  <c r="J124" i="4"/>
  <c r="J119" i="4"/>
  <c r="BK216" i="5"/>
  <c r="BK138" i="5"/>
  <c r="BK151" i="5"/>
  <c r="BK133" i="5"/>
  <c r="J264" i="6"/>
  <c r="J183" i="6"/>
  <c r="BK331" i="6"/>
  <c r="BK288" i="6"/>
  <c r="J218" i="6"/>
  <c r="J193" i="7"/>
  <c r="J184" i="7"/>
  <c r="BK114" i="7"/>
  <c r="BK157" i="8"/>
  <c r="BK158" i="8"/>
  <c r="J149" i="9"/>
  <c r="BK149" i="2"/>
  <c r="J338" i="2"/>
  <c r="BK1843" i="3"/>
  <c r="J259" i="3"/>
  <c r="BK1889" i="3"/>
  <c r="BK1788" i="3"/>
  <c r="BK1903" i="3"/>
  <c r="J1207" i="3"/>
  <c r="J1890" i="3"/>
  <c r="J1782" i="3"/>
  <c r="BK1217" i="3"/>
  <c r="BK643" i="3"/>
  <c r="J1454" i="3"/>
  <c r="J175" i="4"/>
  <c r="J133" i="4"/>
  <c r="BK107" i="4"/>
  <c r="BK101" i="4"/>
  <c r="BK127" i="5"/>
  <c r="J161" i="5"/>
  <c r="J196" i="5"/>
  <c r="BK118" i="5"/>
  <c r="BK276" i="6"/>
  <c r="BK123" i="6"/>
  <c r="BK229" i="6"/>
  <c r="BK275" i="6"/>
  <c r="BK104" i="7"/>
  <c r="BK119" i="7"/>
  <c r="BK100" i="7"/>
  <c r="J148" i="8"/>
  <c r="J157" i="9"/>
  <c r="BK189" i="9"/>
  <c r="J282" i="2"/>
  <c r="J367" i="2"/>
  <c r="J1903" i="3"/>
  <c r="J1777" i="3"/>
  <c r="BK944" i="3"/>
  <c r="BK1904" i="3"/>
  <c r="BK2423" i="3"/>
  <c r="J1357" i="3"/>
  <c r="J266" i="3"/>
  <c r="J1898" i="3"/>
  <c r="BK1688" i="3"/>
  <c r="BK875" i="3"/>
  <c r="J1636" i="3"/>
  <c r="J1157" i="3"/>
  <c r="BK133" i="4"/>
  <c r="J168" i="4"/>
  <c r="BK106" i="4"/>
  <c r="BK161" i="5"/>
  <c r="J209" i="5"/>
  <c r="BK145" i="5"/>
  <c r="J271" i="6"/>
  <c r="J153" i="6"/>
  <c r="BK329" i="6"/>
  <c r="BK241" i="6"/>
  <c r="J143" i="6"/>
  <c r="J196" i="7"/>
  <c r="BK645" i="3"/>
  <c r="J1883" i="3"/>
  <c r="BK2162" i="3"/>
  <c r="BK1411" i="3"/>
  <c r="J864" i="3"/>
  <c r="J1900" i="3"/>
  <c r="BK1779" i="3"/>
  <c r="J1131" i="3"/>
  <c r="BK217" i="3"/>
  <c r="BK224" i="5"/>
  <c r="J125" i="5"/>
  <c r="J261" i="6"/>
  <c r="J272" i="6"/>
  <c r="BK285" i="6"/>
  <c r="BK207" i="6"/>
  <c r="J163" i="7"/>
  <c r="J158" i="7"/>
  <c r="J134" i="7"/>
  <c r="BK95" i="8"/>
  <c r="BK91" i="8"/>
  <c r="J193" i="9"/>
  <c r="J262" i="2"/>
  <c r="J202" i="2"/>
  <c r="BK485" i="2"/>
  <c r="J1086" i="3"/>
  <c r="J1522" i="3"/>
  <c r="BK261" i="3"/>
  <c r="BK1866" i="3"/>
  <c r="BK1900" i="3"/>
  <c r="J1205" i="3"/>
  <c r="BK158" i="3"/>
  <c r="J1882" i="3"/>
  <c r="J1721" i="3"/>
  <c r="J1179" i="3"/>
  <c r="BK121" i="3"/>
  <c r="BK1227" i="3"/>
  <c r="J179" i="4"/>
  <c r="BK194" i="4"/>
  <c r="J108" i="4"/>
  <c r="J186" i="5"/>
  <c r="BK204" i="5"/>
  <c r="J150" i="5"/>
  <c r="BK340" i="6"/>
  <c r="BK342" i="6"/>
  <c r="BK237" i="6"/>
  <c r="J337" i="6"/>
  <c r="BK264" i="6"/>
  <c r="J191" i="7"/>
  <c r="J139" i="7"/>
  <c r="J183" i="7"/>
  <c r="J161" i="7"/>
  <c r="J126" i="8"/>
  <c r="BK171" i="9"/>
  <c r="BK146" i="9"/>
  <c r="BK260" i="2"/>
  <c r="BK421" i="2"/>
  <c r="BK1896" i="3"/>
  <c r="BK1898" i="3"/>
  <c r="BK1441" i="3"/>
  <c r="BK250" i="3"/>
  <c r="BK1867" i="3"/>
  <c r="J1816" i="3"/>
  <c r="J819" i="3"/>
  <c r="BK1914" i="3"/>
  <c r="J1511" i="3"/>
  <c r="BK224" i="3"/>
  <c r="J1578" i="3"/>
  <c r="J158" i="3"/>
  <c r="BK126" i="4"/>
  <c r="BK123" i="4"/>
  <c r="J114" i="4"/>
  <c r="J114" i="5"/>
  <c r="J144" i="5"/>
  <c r="BK104" i="5"/>
  <c r="J233" i="5"/>
  <c r="BK186" i="6"/>
  <c r="J181" i="6"/>
  <c r="J335" i="6"/>
  <c r="BK253" i="6"/>
  <c r="J254" i="6"/>
  <c r="J129" i="7"/>
  <c r="J115" i="7"/>
  <c r="BK156" i="7"/>
  <c r="BK100" i="8"/>
  <c r="BK192" i="9"/>
  <c r="BK92" i="10"/>
  <c r="BK166" i="2"/>
  <c r="BK215" i="2"/>
  <c r="J1842" i="3"/>
  <c r="J2506" i="3"/>
  <c r="J1016" i="3"/>
  <c r="J2263" i="3"/>
  <c r="J1785" i="3"/>
  <c r="J1560" i="3"/>
  <c r="J901" i="3"/>
  <c r="J2002" i="3"/>
  <c r="BK1849" i="3"/>
  <c r="BK1357" i="3"/>
  <c r="BK939" i="3"/>
  <c r="BK1420" i="3"/>
  <c r="BK903" i="3"/>
  <c r="BK158" i="4"/>
  <c r="BK112" i="4"/>
  <c r="J176" i="5"/>
  <c r="BK218" i="5"/>
  <c r="J113" i="5"/>
  <c r="J230" i="5"/>
  <c r="BK155" i="6"/>
  <c r="J155" i="6"/>
  <c r="J221" i="6"/>
  <c r="J284" i="6"/>
  <c r="J231" i="6"/>
  <c r="J200" i="6"/>
  <c r="J321" i="6"/>
  <c r="J293" i="6"/>
  <c r="J263" i="6"/>
  <c r="BK235" i="6"/>
  <c r="BK154" i="6"/>
  <c r="J126" i="7"/>
  <c r="BK112" i="7"/>
  <c r="BK163" i="7"/>
  <c r="J134" i="8"/>
  <c r="J150" i="9"/>
  <c r="BK188" i="9"/>
  <c r="J102" i="2"/>
  <c r="BK264" i="2"/>
  <c r="J136" i="3"/>
  <c r="BK1177" i="3"/>
  <c r="J217" i="3"/>
  <c r="J1884" i="3"/>
  <c r="J1212" i="3"/>
  <c r="J2544" i="3"/>
  <c r="J1174" i="3"/>
  <c r="J95" i="4"/>
  <c r="BK108" i="4"/>
  <c r="BK121" i="4"/>
  <c r="J182" i="5"/>
  <c r="BK219" i="5"/>
  <c r="BK139" i="5"/>
  <c r="BK179" i="5"/>
  <c r="J122" i="6"/>
  <c r="J332" i="6"/>
  <c r="BK217" i="6"/>
  <c r="BK191" i="6"/>
  <c r="BK186" i="7"/>
  <c r="BK194" i="7"/>
  <c r="J172" i="7"/>
  <c r="BK139" i="7"/>
  <c r="J155" i="8"/>
  <c r="BK93" i="10"/>
  <c r="BK148" i="3"/>
  <c r="J1901" i="3"/>
  <c r="J1775" i="3"/>
  <c r="J1709" i="3"/>
  <c r="BK1176" i="3"/>
  <c r="BK182" i="3"/>
  <c r="J1856" i="3"/>
  <c r="BK1243" i="3"/>
  <c r="J697" i="3"/>
  <c r="J1288" i="3"/>
  <c r="J190" i="4"/>
  <c r="J101" i="4"/>
  <c r="J169" i="4"/>
  <c r="J192" i="5"/>
  <c r="BK120" i="5"/>
  <c r="BK110" i="5"/>
  <c r="BK213" i="5"/>
  <c r="BK309" i="6"/>
  <c r="J240" i="6"/>
  <c r="J157" i="6"/>
  <c r="J107" i="6"/>
  <c r="BK204" i="6"/>
  <c r="J175" i="7"/>
  <c r="BK122" i="7"/>
  <c r="J167" i="7"/>
  <c r="BK150" i="8"/>
  <c r="J155" i="9"/>
  <c r="J359" i="2"/>
  <c r="J198" i="2"/>
  <c r="BK282" i="2"/>
  <c r="J1183" i="3"/>
  <c r="J2436" i="3"/>
  <c r="BK1878" i="3"/>
  <c r="BK1750" i="3"/>
  <c r="BK1356" i="3"/>
  <c r="BK837" i="3"/>
  <c r="J1776" i="3"/>
  <c r="BK1617" i="3"/>
  <c r="BK873" i="3"/>
  <c r="J1538" i="3"/>
  <c r="BK984" i="3"/>
  <c r="J121" i="4"/>
  <c r="BK166" i="4"/>
  <c r="BK193" i="4"/>
  <c r="J220" i="5"/>
  <c r="BK223" i="5"/>
  <c r="BK163" i="5"/>
  <c r="BK159" i="5"/>
  <c r="J135" i="6"/>
  <c r="J219" i="6"/>
  <c r="J267" i="6"/>
  <c r="BK298" i="6"/>
  <c r="BK169" i="7"/>
  <c r="BK150" i="7"/>
  <c r="BK115" i="7"/>
  <c r="BK138" i="8"/>
  <c r="BK169" i="8"/>
  <c r="J125" i="9"/>
  <c r="BK367" i="2"/>
  <c r="J485" i="2"/>
  <c r="J267" i="2"/>
  <c r="BK1974" i="3"/>
  <c r="J1075" i="3"/>
  <c r="BK1996" i="3"/>
  <c r="BK1791" i="3"/>
  <c r="BK1588" i="3"/>
  <c r="BK1062" i="3"/>
  <c r="BK2028" i="3"/>
  <c r="BK1842" i="3"/>
  <c r="J1175" i="3"/>
  <c r="BK2529" i="3"/>
  <c r="J823" i="3"/>
  <c r="J110" i="4"/>
  <c r="J165" i="4"/>
  <c r="BK206" i="5"/>
  <c r="BK140" i="5"/>
  <c r="BK142" i="5"/>
  <c r="J204" i="5"/>
  <c r="J221" i="5"/>
  <c r="J214" i="6"/>
  <c r="BK233" i="6"/>
  <c r="J288" i="6"/>
  <c r="BK234" i="6"/>
  <c r="J187" i="6"/>
  <c r="J124" i="7"/>
  <c r="BK121" i="7"/>
  <c r="BK97" i="7"/>
  <c r="BK154" i="8"/>
  <c r="J173" i="9"/>
  <c r="J90" i="9"/>
  <c r="BK251" i="2"/>
  <c r="BK387" i="2"/>
  <c r="J1108" i="3"/>
  <c r="J1943" i="3"/>
  <c r="J1138" i="3"/>
  <c r="BK2268" i="3"/>
  <c r="J1826" i="3"/>
  <c r="J1888" i="3"/>
  <c r="BK1086" i="3"/>
  <c r="J2169" i="3"/>
  <c r="J1857" i="3"/>
  <c r="J1545" i="3"/>
  <c r="J969" i="3"/>
  <c r="J1688" i="3"/>
  <c r="BK166" i="5"/>
  <c r="J135" i="5"/>
  <c r="J151" i="5"/>
  <c r="J339" i="6"/>
  <c r="J233" i="6"/>
  <c r="BK312" i="6"/>
  <c r="J319" i="6"/>
  <c r="J165" i="6"/>
  <c r="J127" i="7"/>
  <c r="J102" i="7"/>
  <c r="BK135" i="7"/>
  <c r="BK105" i="8"/>
  <c r="J185" i="9"/>
  <c r="BK88" i="10"/>
  <c r="J162" i="2"/>
  <c r="J236" i="2"/>
  <c r="J953" i="3"/>
  <c r="J1894" i="3"/>
  <c r="J986" i="3"/>
  <c r="J121" i="3"/>
  <c r="BK1846" i="3"/>
  <c r="J1865" i="3"/>
  <c r="BK1237" i="3"/>
  <c r="J641" i="3"/>
  <c r="BK1891" i="3"/>
  <c r="J1778" i="3"/>
  <c r="J683" i="3"/>
  <c r="J1530" i="3"/>
  <c r="J178" i="4"/>
  <c r="J105" i="4"/>
  <c r="BK190" i="4"/>
  <c r="BK140" i="4"/>
  <c r="J128" i="5"/>
  <c r="BK175" i="5"/>
  <c r="BK122" i="5"/>
  <c r="BK199" i="5"/>
  <c r="BK223" i="6"/>
  <c r="BK255" i="6"/>
  <c r="J324" i="6"/>
  <c r="J102" i="6"/>
  <c r="J119" i="6"/>
  <c r="BK129" i="7"/>
  <c r="BK128" i="7"/>
  <c r="BK186" i="8"/>
  <c r="J171" i="8"/>
  <c r="BK157" i="9"/>
  <c r="BK141" i="2"/>
  <c r="BK348" i="2"/>
  <c r="BK249" i="2"/>
  <c r="BK2436" i="3"/>
  <c r="BK1666" i="3"/>
  <c r="J815" i="3"/>
  <c r="J1885" i="3"/>
  <c r="J1895" i="3"/>
  <c r="J1225" i="3"/>
  <c r="J2261" i="3"/>
  <c r="BK1852" i="3"/>
  <c r="BK1214" i="3"/>
  <c r="BK141" i="3"/>
  <c r="J1062" i="3"/>
  <c r="J113" i="4"/>
  <c r="J189" i="4"/>
  <c r="J195" i="5"/>
  <c r="BK129" i="5"/>
  <c r="J219" i="5"/>
  <c r="BK112" i="5"/>
  <c r="BK197" i="5"/>
  <c r="BK118" i="6"/>
  <c r="BK227" i="6"/>
  <c r="BK327" i="6"/>
  <c r="BK157" i="6"/>
  <c r="BK160" i="7"/>
  <c r="J114" i="7"/>
  <c r="BK166" i="8"/>
  <c r="BK147" i="9"/>
  <c r="BK450" i="2"/>
  <c r="AS55" i="1"/>
  <c r="J1435" i="3"/>
  <c r="BK155" i="3"/>
  <c r="BK1888" i="3"/>
  <c r="BK2008" i="3"/>
  <c r="BK1142" i="3"/>
  <c r="J148" i="3"/>
  <c r="J1837" i="3"/>
  <c r="BK1154" i="3"/>
  <c r="BK2524" i="3"/>
  <c r="J187" i="4"/>
  <c r="J154" i="4"/>
  <c r="BK142" i="4"/>
  <c r="BK126" i="5"/>
  <c r="J111" i="5"/>
  <c r="J118" i="5"/>
  <c r="J333" i="6"/>
  <c r="BK334" i="6"/>
  <c r="BK273" i="6"/>
  <c r="BK332" i="6"/>
  <c r="J234" i="6"/>
  <c r="BK202" i="6"/>
  <c r="BK124" i="6"/>
  <c r="BK318" i="6"/>
  <c r="BK278" i="6"/>
  <c r="BK251" i="6"/>
  <c r="BK218" i="6"/>
  <c r="BK172" i="7"/>
  <c r="J146" i="7"/>
  <c r="BK165" i="7"/>
  <c r="BK115" i="8"/>
  <c r="J144" i="9"/>
  <c r="J90" i="10"/>
  <c r="J383" i="2"/>
  <c r="BK262" i="2"/>
  <c r="BK1120" i="3"/>
  <c r="J1779" i="3"/>
  <c r="J827" i="3"/>
  <c r="J2182" i="3"/>
  <c r="J1783" i="3"/>
  <c r="BK827" i="3"/>
  <c r="J1899" i="3"/>
  <c r="BK1761" i="3"/>
  <c r="BK1251" i="3"/>
  <c r="J1791" i="3"/>
  <c r="J1243" i="3"/>
  <c r="BK183" i="4"/>
  <c r="J176" i="4"/>
  <c r="BK165" i="4"/>
  <c r="BK162" i="5"/>
  <c r="BK168" i="5"/>
  <c r="BK128" i="5"/>
  <c r="J234" i="5"/>
  <c r="J249" i="6"/>
  <c r="BK289" i="6"/>
  <c r="J325" i="6"/>
  <c r="BK267" i="6"/>
  <c r="BK197" i="7"/>
  <c r="BK185" i="7"/>
  <c r="J130" i="7"/>
  <c r="BK199" i="7"/>
  <c r="J111" i="8"/>
  <c r="BK150" i="9"/>
  <c r="BK1778" i="3"/>
  <c r="BK1871" i="3"/>
  <c r="J2272" i="3"/>
  <c r="BK1612" i="3"/>
  <c r="J1118" i="3"/>
  <c r="J1892" i="3"/>
  <c r="BK1781" i="3"/>
  <c r="BK852" i="3"/>
  <c r="J1313" i="3"/>
  <c r="BK163" i="4"/>
  <c r="J185" i="4"/>
  <c r="J129" i="4"/>
  <c r="BK110" i="4"/>
  <c r="BK180" i="5"/>
  <c r="BK189" i="5"/>
  <c r="BK125" i="5"/>
  <c r="J213" i="5"/>
  <c r="J227" i="6"/>
  <c r="J217" i="6"/>
  <c r="J210" i="6"/>
  <c r="J235" i="6"/>
  <c r="J105" i="6"/>
  <c r="J199" i="7"/>
  <c r="J111" i="7"/>
  <c r="BK171" i="8"/>
  <c r="J115" i="8"/>
  <c r="J153" i="9"/>
  <c r="BK227" i="2"/>
  <c r="BK127" i="2"/>
  <c r="BK255" i="2"/>
  <c r="J881" i="3"/>
  <c r="BK2086" i="3"/>
  <c r="J2417" i="3"/>
  <c r="BK1597" i="3"/>
  <c r="BK986" i="3"/>
  <c r="J1905" i="3"/>
  <c r="J1750" i="3"/>
  <c r="J1069" i="3"/>
  <c r="J2513" i="3"/>
  <c r="BK1186" i="3"/>
  <c r="J174" i="4"/>
  <c r="J115" i="4"/>
  <c r="BK153" i="4"/>
  <c r="BK183" i="5"/>
  <c r="BK165" i="5"/>
  <c r="BK130" i="5"/>
  <c r="BK335" i="6"/>
  <c r="BK248" i="6"/>
  <c r="J306" i="6"/>
  <c r="BK112" i="6"/>
  <c r="BK182" i="7"/>
  <c r="J136" i="7"/>
  <c r="J125" i="7"/>
  <c r="BK93" i="8"/>
  <c r="J138" i="8"/>
  <c r="BK132" i="9"/>
  <c r="BK82" i="10"/>
  <c r="J175" i="2"/>
  <c r="BK338" i="2"/>
  <c r="J141" i="3"/>
  <c r="J1682" i="3"/>
  <c r="J660" i="3"/>
  <c r="BK1882" i="3"/>
  <c r="J1866" i="3"/>
  <c r="J1292" i="3"/>
  <c r="BK2417" i="3"/>
  <c r="BK1860" i="3"/>
  <c r="J1331" i="3"/>
  <c r="J720" i="3"/>
  <c r="BK1464" i="3"/>
  <c r="BK197" i="4"/>
  <c r="BK115" i="4"/>
  <c r="BK144" i="4"/>
  <c r="J137" i="4"/>
  <c r="J124" i="5"/>
  <c r="BK136" i="5"/>
  <c r="BK124" i="5"/>
  <c r="J145" i="5"/>
  <c r="BK165" i="6"/>
  <c r="BK336" i="6"/>
  <c r="J269" i="6"/>
  <c r="BK284" i="6"/>
  <c r="J152" i="7"/>
  <c r="BK137" i="7"/>
  <c r="J135" i="7"/>
  <c r="BK132" i="8"/>
  <c r="BK183" i="8"/>
  <c r="BK185" i="9"/>
  <c r="BK417" i="2"/>
  <c r="BK316" i="2"/>
  <c r="BK1905" i="3"/>
  <c r="J869" i="3"/>
  <c r="BK1744" i="3"/>
  <c r="BK821" i="3"/>
  <c r="J1852" i="3"/>
  <c r="BK1917" i="3"/>
  <c r="J1320" i="3"/>
  <c r="J743" i="3"/>
  <c r="BK1885" i="3"/>
  <c r="J1612" i="3"/>
  <c r="BK1051" i="3"/>
  <c r="J2517" i="3"/>
  <c r="J1299" i="3"/>
  <c r="BK172" i="5"/>
  <c r="J165" i="5"/>
  <c r="J189" i="5"/>
  <c r="BK170" i="6"/>
  <c r="J279" i="6"/>
  <c r="BK195" i="6"/>
  <c r="J113" i="6"/>
  <c r="BK286" i="6"/>
  <c r="BK176" i="7"/>
  <c r="BK189" i="7"/>
  <c r="J116" i="7"/>
  <c r="BK120" i="7"/>
  <c r="BK130" i="8"/>
  <c r="BK153" i="9"/>
  <c r="BK94" i="10"/>
  <c r="BK202" i="2"/>
  <c r="BK383" i="2"/>
  <c r="J166" i="2"/>
  <c r="BK866" i="3"/>
  <c r="BK1780" i="3"/>
  <c r="BK1205" i="3"/>
  <c r="BK697" i="3"/>
  <c r="J2151" i="3"/>
  <c r="BK1721" i="3"/>
  <c r="BK1350" i="3"/>
  <c r="BK259" i="3"/>
  <c r="BK1901" i="3"/>
  <c r="BK1787" i="3"/>
  <c r="J1270" i="3"/>
  <c r="BK966" i="3"/>
  <c r="J2524" i="3"/>
  <c r="J910" i="3"/>
  <c r="BK192" i="4"/>
  <c r="BK118" i="4"/>
  <c r="J131" i="4"/>
  <c r="BK212" i="5"/>
  <c r="BK215" i="5"/>
  <c r="J120" i="5"/>
  <c r="BK176" i="5"/>
  <c r="J318" i="6"/>
  <c r="BK266" i="6"/>
  <c r="J320" i="6"/>
  <c r="BK254" i="6"/>
  <c r="BK212" i="6"/>
  <c r="BK269" i="6"/>
  <c r="BK191" i="7"/>
  <c r="J181" i="7"/>
  <c r="J173" i="8"/>
  <c r="J183" i="8"/>
  <c r="J114" i="9"/>
  <c r="J327" i="2"/>
  <c r="BK172" i="2"/>
  <c r="BK253" i="2"/>
  <c r="J889" i="3"/>
  <c r="BK1578" i="3"/>
  <c r="BK854" i="3"/>
  <c r="BK1895" i="3"/>
  <c r="J1733" i="3"/>
  <c r="J1387" i="3"/>
  <c r="BK207" i="3"/>
  <c r="BK1869" i="3"/>
  <c r="BK1387" i="3"/>
  <c r="J887" i="3"/>
  <c r="BK1709" i="3"/>
  <c r="BK1160" i="3"/>
  <c r="J186" i="4"/>
  <c r="BK173" i="4"/>
  <c r="J98" i="4"/>
  <c r="J147" i="5"/>
  <c r="BK185" i="5"/>
  <c r="BK173" i="5"/>
  <c r="J107" i="5"/>
  <c r="BK228" i="6"/>
  <c r="J205" i="6"/>
  <c r="BK345" i="6"/>
  <c r="BK247" i="6"/>
  <c r="J194" i="7"/>
  <c r="J133" i="7"/>
  <c r="J151" i="7"/>
  <c r="J157" i="8"/>
  <c r="BK128" i="8"/>
  <c r="BK111" i="9"/>
  <c r="J83" i="10"/>
  <c r="J286" i="2"/>
  <c r="J120" i="2"/>
  <c r="BK124" i="2"/>
  <c r="J873" i="3"/>
  <c r="BK1311" i="3"/>
  <c r="BK858" i="3"/>
  <c r="BK2167" i="3"/>
  <c r="BK1853" i="3"/>
  <c r="J2208" i="3"/>
  <c r="J1201" i="3"/>
  <c r="BK1906" i="3"/>
  <c r="BK1776" i="3"/>
  <c r="J133" i="3"/>
  <c r="BK1304" i="3"/>
  <c r="BK139" i="3"/>
  <c r="J111" i="4"/>
  <c r="BK170" i="4"/>
  <c r="J134" i="4"/>
  <c r="J229" i="5"/>
  <c r="BK141" i="5"/>
  <c r="BK116" i="5"/>
  <c r="J208" i="5"/>
  <c r="J211" i="6"/>
  <c r="BK200" i="6"/>
  <c r="BK113" i="6"/>
  <c r="J154" i="6"/>
  <c r="J300" i="6"/>
  <c r="J230" i="6"/>
  <c r="J176" i="6"/>
  <c r="BK105" i="6"/>
  <c r="J309" i="6"/>
  <c r="J281" i="6"/>
  <c r="J246" i="6"/>
  <c r="BK213" i="6"/>
  <c r="BK184" i="7"/>
  <c r="J176" i="7"/>
  <c r="BK192" i="7"/>
  <c r="BK107" i="7"/>
  <c r="BK123" i="8"/>
  <c r="J135" i="9"/>
  <c r="J344" i="2"/>
  <c r="BK415" i="2"/>
  <c r="BK1858" i="3"/>
  <c r="BK743" i="3"/>
  <c r="BK1337" i="3"/>
  <c r="BK1060" i="3"/>
  <c r="J2423" i="3"/>
  <c r="BK1870" i="3"/>
  <c r="BK1603" i="3"/>
  <c r="J1214" i="3"/>
  <c r="J1980" i="3"/>
  <c r="BK1855" i="3"/>
  <c r="J1502" i="3"/>
  <c r="BK889" i="3"/>
  <c r="BK2504" i="3"/>
  <c r="BK1292" i="3"/>
  <c r="BK164" i="4"/>
  <c r="BK125" i="4"/>
  <c r="BK200" i="4"/>
  <c r="J167" i="4"/>
  <c r="J218" i="5"/>
  <c r="BK188" i="5"/>
  <c r="J159" i="5"/>
  <c r="BK144" i="5"/>
  <c r="J127" i="5"/>
  <c r="J327" i="6"/>
  <c r="J242" i="6"/>
  <c r="J190" i="6"/>
  <c r="J118" i="6"/>
  <c r="BK249" i="6"/>
  <c r="J143" i="7"/>
  <c r="BK118" i="7"/>
  <c r="BK143" i="8"/>
  <c r="J91" i="8"/>
  <c r="BK179" i="9"/>
  <c r="J89" i="10"/>
  <c r="R250" i="2" l="1"/>
  <c r="R281" i="2"/>
  <c r="P373" i="2"/>
  <c r="R249" i="3"/>
  <c r="P1041" i="3"/>
  <c r="P1107" i="3"/>
  <c r="P1216" i="3"/>
  <c r="P1547" i="3"/>
  <c r="P1799" i="3"/>
  <c r="BK1908" i="3"/>
  <c r="J1908" i="3"/>
  <c r="J89" i="3"/>
  <c r="BK2153" i="3"/>
  <c r="J2153" i="3" s="1"/>
  <c r="J90" i="3" s="1"/>
  <c r="T2164" i="3"/>
  <c r="P2528" i="3"/>
  <c r="BK96" i="4"/>
  <c r="J96" i="4"/>
  <c r="J65" i="4"/>
  <c r="R127" i="4"/>
  <c r="R149" i="4"/>
  <c r="BK100" i="5"/>
  <c r="T157" i="5"/>
  <c r="R170" i="5"/>
  <c r="T205" i="5"/>
  <c r="BK231" i="5"/>
  <c r="J231" i="5"/>
  <c r="J75" i="5" s="1"/>
  <c r="P101" i="6"/>
  <c r="T156" i="6"/>
  <c r="BK179" i="6"/>
  <c r="J179" i="6" s="1"/>
  <c r="J70" i="6" s="1"/>
  <c r="T209" i="6"/>
  <c r="BK290" i="6"/>
  <c r="J290" i="6" s="1"/>
  <c r="J75" i="6" s="1"/>
  <c r="T310" i="6"/>
  <c r="P96" i="7"/>
  <c r="P108" i="7"/>
  <c r="BK140" i="7"/>
  <c r="J140" i="7"/>
  <c r="J68" i="7"/>
  <c r="P166" i="7"/>
  <c r="R195" i="7"/>
  <c r="R88" i="8"/>
  <c r="P140" i="8"/>
  <c r="P145" i="8"/>
  <c r="T124" i="9"/>
  <c r="T187" i="9"/>
  <c r="T101" i="2"/>
  <c r="R333" i="2"/>
  <c r="P391" i="2"/>
  <c r="T118" i="3"/>
  <c r="T147" i="3"/>
  <c r="T157" i="3"/>
  <c r="BK223" i="3"/>
  <c r="J223" i="3"/>
  <c r="J68" i="3"/>
  <c r="T812" i="3"/>
  <c r="T1119" i="3"/>
  <c r="T1153" i="3"/>
  <c r="T1116" i="3" s="1"/>
  <c r="R1182" i="3"/>
  <c r="P1190" i="3"/>
  <c r="T1359" i="3"/>
  <c r="P1749" i="3"/>
  <c r="P1839" i="3"/>
  <c r="P1887" i="3"/>
  <c r="R2267" i="3"/>
  <c r="T2508" i="3"/>
  <c r="R93" i="4"/>
  <c r="T96" i="4"/>
  <c r="P127" i="4"/>
  <c r="BK149" i="4"/>
  <c r="J149" i="4" s="1"/>
  <c r="J69" i="4" s="1"/>
  <c r="P157" i="5"/>
  <c r="R184" i="5"/>
  <c r="T200" i="5"/>
  <c r="T222" i="5"/>
  <c r="P231" i="5"/>
  <c r="R96" i="7"/>
  <c r="T108" i="7"/>
  <c r="T140" i="7"/>
  <c r="T147" i="7"/>
  <c r="T190" i="7"/>
  <c r="T198" i="7"/>
  <c r="BK88" i="8"/>
  <c r="J88" i="8"/>
  <c r="J61" i="8"/>
  <c r="BK140" i="8"/>
  <c r="J140" i="8" s="1"/>
  <c r="J63" i="8" s="1"/>
  <c r="R145" i="8"/>
  <c r="R89" i="9"/>
  <c r="P162" i="9"/>
  <c r="R101" i="2"/>
  <c r="R100" i="2"/>
  <c r="BK333" i="2"/>
  <c r="J333" i="2" s="1"/>
  <c r="J70" i="2" s="1"/>
  <c r="R373" i="2"/>
  <c r="T420" i="2"/>
  <c r="P118" i="3"/>
  <c r="P147" i="3"/>
  <c r="BK157" i="3"/>
  <c r="J157" i="3" s="1"/>
  <c r="J67" i="3" s="1"/>
  <c r="R223" i="3"/>
  <c r="R812" i="3"/>
  <c r="R1119" i="3"/>
  <c r="R1153" i="3"/>
  <c r="R1116" i="3" s="1"/>
  <c r="BK1190" i="3"/>
  <c r="J1190" i="3" s="1"/>
  <c r="J81" i="3" s="1"/>
  <c r="R1359" i="3"/>
  <c r="R1749" i="3"/>
  <c r="R1839" i="3"/>
  <c r="R1887" i="3"/>
  <c r="T1887" i="3"/>
  <c r="BK2267" i="3"/>
  <c r="J2267" i="3" s="1"/>
  <c r="J92" i="3" s="1"/>
  <c r="T2528" i="3"/>
  <c r="P93" i="4"/>
  <c r="T103" i="4"/>
  <c r="R138" i="4"/>
  <c r="BK182" i="4"/>
  <c r="J182" i="4"/>
  <c r="J70" i="4" s="1"/>
  <c r="R100" i="5"/>
  <c r="T184" i="5"/>
  <c r="P200" i="5"/>
  <c r="P222" i="5"/>
  <c r="T227" i="5"/>
  <c r="P156" i="6"/>
  <c r="R209" i="6"/>
  <c r="T250" i="6"/>
  <c r="P310" i="6"/>
  <c r="T96" i="7"/>
  <c r="R108" i="7"/>
  <c r="P140" i="7"/>
  <c r="R166" i="7"/>
  <c r="P195" i="7"/>
  <c r="BK114" i="8"/>
  <c r="J114" i="8" s="1"/>
  <c r="J62" i="8" s="1"/>
  <c r="BK163" i="8"/>
  <c r="J163" i="8"/>
  <c r="J65" i="8" s="1"/>
  <c r="R124" i="9"/>
  <c r="P187" i="9"/>
  <c r="BK250" i="2"/>
  <c r="J250" i="2" s="1"/>
  <c r="J66" i="2" s="1"/>
  <c r="BK281" i="2"/>
  <c r="J281" i="2"/>
  <c r="J69" i="2" s="1"/>
  <c r="BK391" i="2"/>
  <c r="J391" i="2"/>
  <c r="J72" i="2"/>
  <c r="BK420" i="2"/>
  <c r="J420" i="2" s="1"/>
  <c r="J73" i="2" s="1"/>
  <c r="T249" i="3"/>
  <c r="R1041" i="3"/>
  <c r="T1107" i="3"/>
  <c r="T1216" i="3"/>
  <c r="BK1547" i="3"/>
  <c r="J1547" i="3" s="1"/>
  <c r="J84" i="3" s="1"/>
  <c r="BK1799" i="3"/>
  <c r="J1799" i="3"/>
  <c r="J86" i="3" s="1"/>
  <c r="P1908" i="3"/>
  <c r="R2153" i="3"/>
  <c r="BK2164" i="3"/>
  <c r="J2164" i="3" s="1"/>
  <c r="J91" i="3" s="1"/>
  <c r="BK2528" i="3"/>
  <c r="J2528" i="3"/>
  <c r="J94" i="3" s="1"/>
  <c r="BK93" i="4"/>
  <c r="J93" i="4"/>
  <c r="J64" i="4"/>
  <c r="P96" i="4"/>
  <c r="BK127" i="4"/>
  <c r="J127" i="4"/>
  <c r="J67" i="4"/>
  <c r="P149" i="4"/>
  <c r="T100" i="5"/>
  <c r="P170" i="5"/>
  <c r="BK205" i="5"/>
  <c r="J205" i="5" s="1"/>
  <c r="J72" i="5" s="1"/>
  <c r="R222" i="5"/>
  <c r="R231" i="5"/>
  <c r="BK149" i="6"/>
  <c r="J149" i="6"/>
  <c r="J66" i="6"/>
  <c r="T149" i="6"/>
  <c r="R179" i="6"/>
  <c r="R199" i="6"/>
  <c r="BK209" i="6"/>
  <c r="J209" i="6"/>
  <c r="J73" i="6" s="1"/>
  <c r="R250" i="6"/>
  <c r="T290" i="6"/>
  <c r="BK305" i="6"/>
  <c r="J305" i="6" s="1"/>
  <c r="J76" i="6" s="1"/>
  <c r="P305" i="6"/>
  <c r="R305" i="6"/>
  <c r="T305" i="6"/>
  <c r="BK96" i="7"/>
  <c r="J96" i="7"/>
  <c r="J64" i="7"/>
  <c r="R99" i="7"/>
  <c r="T123" i="7"/>
  <c r="R147" i="7"/>
  <c r="R190" i="7"/>
  <c r="P198" i="7"/>
  <c r="P88" i="8"/>
  <c r="R140" i="8"/>
  <c r="R163" i="8"/>
  <c r="T89" i="9"/>
  <c r="T88" i="9" s="1"/>
  <c r="R162" i="9"/>
  <c r="BK81" i="10"/>
  <c r="J81" i="10" s="1"/>
  <c r="J60" i="10" s="1"/>
  <c r="P250" i="2"/>
  <c r="P333" i="2"/>
  <c r="R391" i="2"/>
  <c r="R118" i="3"/>
  <c r="R147" i="3"/>
  <c r="P157" i="3"/>
  <c r="T223" i="3"/>
  <c r="P812" i="3"/>
  <c r="BK1119" i="3"/>
  <c r="J1119" i="3"/>
  <c r="J76" i="3" s="1"/>
  <c r="R1216" i="3"/>
  <c r="R1547" i="3"/>
  <c r="R1799" i="3"/>
  <c r="T1908" i="3"/>
  <c r="T2153" i="3"/>
  <c r="R2164" i="3"/>
  <c r="P2508" i="3"/>
  <c r="R103" i="4"/>
  <c r="T138" i="4"/>
  <c r="T182" i="4"/>
  <c r="R157" i="5"/>
  <c r="T170" i="5"/>
  <c r="BK200" i="5"/>
  <c r="J200" i="5"/>
  <c r="J71" i="5"/>
  <c r="R200" i="5"/>
  <c r="BK222" i="5"/>
  <c r="J222" i="5"/>
  <c r="J73" i="5"/>
  <c r="P227" i="5"/>
  <c r="R101" i="6"/>
  <c r="R156" i="6"/>
  <c r="P199" i="6"/>
  <c r="P99" i="7"/>
  <c r="P123" i="7"/>
  <c r="BK166" i="7"/>
  <c r="J166" i="7"/>
  <c r="J70" i="7" s="1"/>
  <c r="BK195" i="7"/>
  <c r="J195" i="7"/>
  <c r="J72" i="7"/>
  <c r="T88" i="8"/>
  <c r="T140" i="8"/>
  <c r="T163" i="8"/>
  <c r="BK124" i="9"/>
  <c r="J124" i="9" s="1"/>
  <c r="J63" i="9" s="1"/>
  <c r="BK187" i="9"/>
  <c r="J187" i="9"/>
  <c r="J67" i="9" s="1"/>
  <c r="BK101" i="2"/>
  <c r="J101" i="2"/>
  <c r="J65" i="2"/>
  <c r="T281" i="2"/>
  <c r="T373" i="2"/>
  <c r="P249" i="3"/>
  <c r="T1041" i="3"/>
  <c r="R1107" i="3"/>
  <c r="BK1153" i="3"/>
  <c r="J1153" i="3"/>
  <c r="J77" i="3"/>
  <c r="P1182" i="3"/>
  <c r="R1190" i="3"/>
  <c r="BK1359" i="3"/>
  <c r="J1359" i="3"/>
  <c r="J83" i="3" s="1"/>
  <c r="BK1749" i="3"/>
  <c r="J1749" i="3"/>
  <c r="J85" i="3"/>
  <c r="BK1839" i="3"/>
  <c r="J1839" i="3"/>
  <c r="J87" i="3"/>
  <c r="BK1887" i="3"/>
  <c r="J1887" i="3" s="1"/>
  <c r="J88" i="3" s="1"/>
  <c r="P2267" i="3"/>
  <c r="R2528" i="3"/>
  <c r="BK103" i="4"/>
  <c r="J103" i="4"/>
  <c r="J66" i="4"/>
  <c r="BK138" i="4"/>
  <c r="J138" i="4" s="1"/>
  <c r="J68" i="4" s="1"/>
  <c r="P182" i="4"/>
  <c r="P100" i="5"/>
  <c r="BK170" i="5"/>
  <c r="J170" i="5"/>
  <c r="J69" i="5"/>
  <c r="P184" i="5"/>
  <c r="P205" i="5"/>
  <c r="BK227" i="5"/>
  <c r="J227" i="5"/>
  <c r="J74" i="5"/>
  <c r="R227" i="5"/>
  <c r="T99" i="7"/>
  <c r="R123" i="7"/>
  <c r="P147" i="7"/>
  <c r="P190" i="7"/>
  <c r="R198" i="7"/>
  <c r="T114" i="8"/>
  <c r="P163" i="8"/>
  <c r="P124" i="9"/>
  <c r="R187" i="9"/>
  <c r="P81" i="10"/>
  <c r="P80" i="10"/>
  <c r="AU65" i="1" s="1"/>
  <c r="T250" i="2"/>
  <c r="P281" i="2"/>
  <c r="P265" i="2"/>
  <c r="BK373" i="2"/>
  <c r="J373" i="2" s="1"/>
  <c r="J71" i="2" s="1"/>
  <c r="P420" i="2"/>
  <c r="BK249" i="3"/>
  <c r="BK1041" i="3"/>
  <c r="J1041" i="3"/>
  <c r="J72" i="3"/>
  <c r="P1119" i="3"/>
  <c r="P1116" i="3" s="1"/>
  <c r="P1153" i="3"/>
  <c r="BK1182" i="3"/>
  <c r="J1182" i="3" s="1"/>
  <c r="J80" i="3" s="1"/>
  <c r="T1182" i="3"/>
  <c r="T1190" i="3"/>
  <c r="P1359" i="3"/>
  <c r="T1749" i="3"/>
  <c r="T1839" i="3"/>
  <c r="T2267" i="3"/>
  <c r="R2508" i="3"/>
  <c r="P103" i="4"/>
  <c r="P138" i="4"/>
  <c r="R182" i="4"/>
  <c r="BK157" i="5"/>
  <c r="J157" i="5" s="1"/>
  <c r="J68" i="5" s="1"/>
  <c r="BK184" i="5"/>
  <c r="J184" i="5" s="1"/>
  <c r="J70" i="5" s="1"/>
  <c r="R205" i="5"/>
  <c r="T231" i="5"/>
  <c r="BK101" i="6"/>
  <c r="J101" i="6" s="1"/>
  <c r="J64" i="6" s="1"/>
  <c r="BK156" i="6"/>
  <c r="J156" i="6" s="1"/>
  <c r="J67" i="6" s="1"/>
  <c r="T179" i="6"/>
  <c r="BK203" i="6"/>
  <c r="J203" i="6" s="1"/>
  <c r="J72" i="6" s="1"/>
  <c r="P209" i="6"/>
  <c r="P250" i="6"/>
  <c r="P290" i="6"/>
  <c r="R310" i="6"/>
  <c r="BK99" i="7"/>
  <c r="J99" i="7"/>
  <c r="J65" i="7" s="1"/>
  <c r="BK123" i="7"/>
  <c r="J123" i="7"/>
  <c r="J67" i="7"/>
  <c r="BK147" i="7"/>
  <c r="J147" i="7" s="1"/>
  <c r="J69" i="7" s="1"/>
  <c r="BK190" i="7"/>
  <c r="J190" i="7" s="1"/>
  <c r="J71" i="7" s="1"/>
  <c r="T195" i="7"/>
  <c r="P114" i="8"/>
  <c r="BK145" i="8"/>
  <c r="J145" i="8" s="1"/>
  <c r="J64" i="8" s="1"/>
  <c r="BK89" i="9"/>
  <c r="J89" i="9" s="1"/>
  <c r="J61" i="9" s="1"/>
  <c r="BK162" i="9"/>
  <c r="J162" i="9" s="1"/>
  <c r="J66" i="9" s="1"/>
  <c r="R81" i="10"/>
  <c r="R80" i="10" s="1"/>
  <c r="P101" i="2"/>
  <c r="P100" i="2"/>
  <c r="T333" i="2"/>
  <c r="T391" i="2"/>
  <c r="BK118" i="3"/>
  <c r="BK147" i="3"/>
  <c r="J147" i="3"/>
  <c r="J66" i="3" s="1"/>
  <c r="R157" i="3"/>
  <c r="P223" i="3"/>
  <c r="BK812" i="3"/>
  <c r="J812" i="3" s="1"/>
  <c r="J71" i="3" s="1"/>
  <c r="BK1107" i="3"/>
  <c r="J1107" i="3"/>
  <c r="J73" i="3" s="1"/>
  <c r="BK1216" i="3"/>
  <c r="J1216" i="3"/>
  <c r="J82" i="3"/>
  <c r="T1547" i="3"/>
  <c r="T1799" i="3"/>
  <c r="R1908" i="3"/>
  <c r="P2153" i="3"/>
  <c r="P2164" i="3"/>
  <c r="BK2508" i="3"/>
  <c r="J2508" i="3"/>
  <c r="J93" i="3"/>
  <c r="T93" i="4"/>
  <c r="R96" i="4"/>
  <c r="T127" i="4"/>
  <c r="T149" i="4"/>
  <c r="T101" i="6"/>
  <c r="T100" i="6" s="1"/>
  <c r="P149" i="6"/>
  <c r="R149" i="6"/>
  <c r="P179" i="6"/>
  <c r="BK199" i="6"/>
  <c r="J199" i="6"/>
  <c r="J71" i="6"/>
  <c r="T199" i="6"/>
  <c r="P203" i="6"/>
  <c r="R203" i="6"/>
  <c r="T203" i="6"/>
  <c r="BK250" i="6"/>
  <c r="J250" i="6" s="1"/>
  <c r="J74" i="6" s="1"/>
  <c r="R290" i="6"/>
  <c r="BK310" i="6"/>
  <c r="J310" i="6" s="1"/>
  <c r="J77" i="6" s="1"/>
  <c r="BK108" i="7"/>
  <c r="J108" i="7" s="1"/>
  <c r="J66" i="7" s="1"/>
  <c r="R140" i="7"/>
  <c r="T166" i="7"/>
  <c r="BK198" i="7"/>
  <c r="J198" i="7" s="1"/>
  <c r="J73" i="7" s="1"/>
  <c r="R114" i="8"/>
  <c r="T145" i="8"/>
  <c r="P89" i="9"/>
  <c r="P88" i="9"/>
  <c r="T162" i="9"/>
  <c r="T161" i="9" s="1"/>
  <c r="T81" i="10"/>
  <c r="T80" i="10"/>
  <c r="BK484" i="2"/>
  <c r="J484" i="2" s="1"/>
  <c r="J77" i="2" s="1"/>
  <c r="BK116" i="9"/>
  <c r="J116" i="9"/>
  <c r="J62" i="9" s="1"/>
  <c r="BK438" i="2"/>
  <c r="J438" i="2"/>
  <c r="J75" i="2"/>
  <c r="BK158" i="9"/>
  <c r="J158" i="9" s="1"/>
  <c r="J64" i="9" s="1"/>
  <c r="BK266" i="2"/>
  <c r="J266" i="2" s="1"/>
  <c r="J68" i="2" s="1"/>
  <c r="BK465" i="2"/>
  <c r="J465" i="2"/>
  <c r="J76" i="2" s="1"/>
  <c r="BK1117" i="3"/>
  <c r="J1117" i="3"/>
  <c r="J75" i="3"/>
  <c r="BK1178" i="3"/>
  <c r="J1178" i="3" s="1"/>
  <c r="J78" i="3" s="1"/>
  <c r="BK147" i="6"/>
  <c r="J147" i="6" s="1"/>
  <c r="J65" i="6" s="1"/>
  <c r="BK185" i="8"/>
  <c r="J185" i="8"/>
  <c r="J66" i="8" s="1"/>
  <c r="BK171" i="6"/>
  <c r="J171" i="6"/>
  <c r="J68" i="6"/>
  <c r="BK175" i="6"/>
  <c r="J175" i="6" s="1"/>
  <c r="J69" i="6" s="1"/>
  <c r="BK344" i="6"/>
  <c r="J344" i="6" s="1"/>
  <c r="J78" i="6" s="1"/>
  <c r="F55" i="10"/>
  <c r="J74" i="10"/>
  <c r="BF86" i="10"/>
  <c r="F54" i="10"/>
  <c r="BF84" i="10"/>
  <c r="BF85" i="10"/>
  <c r="BF94" i="10"/>
  <c r="J55" i="10"/>
  <c r="BF83" i="10"/>
  <c r="BF87" i="10"/>
  <c r="BF90" i="10"/>
  <c r="BF92" i="10"/>
  <c r="E48" i="10"/>
  <c r="J54" i="10"/>
  <c r="BF89" i="10"/>
  <c r="BK161" i="9"/>
  <c r="J161" i="9" s="1"/>
  <c r="J65" i="9" s="1"/>
  <c r="BF82" i="10"/>
  <c r="BF88" i="10"/>
  <c r="BF91" i="10"/>
  <c r="BF93" i="10"/>
  <c r="J55" i="9"/>
  <c r="F83" i="9"/>
  <c r="BF125" i="9"/>
  <c r="BF181" i="9"/>
  <c r="BF191" i="9"/>
  <c r="BK87" i="8"/>
  <c r="J87" i="8" s="1"/>
  <c r="J60" i="8" s="1"/>
  <c r="F55" i="9"/>
  <c r="BF94" i="9"/>
  <c r="BF108" i="9"/>
  <c r="BF111" i="9"/>
  <c r="BF114" i="9"/>
  <c r="BF132" i="9"/>
  <c r="BF143" i="9"/>
  <c r="BF146" i="9"/>
  <c r="BF159" i="9"/>
  <c r="BF171" i="9"/>
  <c r="BF189" i="9"/>
  <c r="E48" i="9"/>
  <c r="J54" i="9"/>
  <c r="BF90" i="9"/>
  <c r="BF101" i="9"/>
  <c r="BF135" i="9"/>
  <c r="BF157" i="9"/>
  <c r="BF183" i="9"/>
  <c r="BF185" i="9"/>
  <c r="BF192" i="9"/>
  <c r="BF193" i="9"/>
  <c r="J81" i="9"/>
  <c r="BF144" i="9"/>
  <c r="BF149" i="9"/>
  <c r="BF153" i="9"/>
  <c r="BF190" i="9"/>
  <c r="BF194" i="9"/>
  <c r="BF117" i="9"/>
  <c r="BF141" i="9"/>
  <c r="BF150" i="9"/>
  <c r="BF155" i="9"/>
  <c r="BF163" i="9"/>
  <c r="BF188" i="9"/>
  <c r="BF196" i="9"/>
  <c r="BF147" i="9"/>
  <c r="BF173" i="9"/>
  <c r="BF179" i="9"/>
  <c r="J55" i="8"/>
  <c r="J82" i="8"/>
  <c r="BF89" i="8"/>
  <c r="BF93" i="8"/>
  <c r="BF102" i="8"/>
  <c r="BF134" i="8"/>
  <c r="BF141" i="8"/>
  <c r="BF143" i="8"/>
  <c r="BF178" i="8"/>
  <c r="E48" i="8"/>
  <c r="BF97" i="8"/>
  <c r="BF105" i="8"/>
  <c r="BF109" i="8"/>
  <c r="BF111" i="8"/>
  <c r="BF128" i="8"/>
  <c r="BF132" i="8"/>
  <c r="BF136" i="8"/>
  <c r="BF158" i="8"/>
  <c r="BF176" i="8"/>
  <c r="F54" i="8"/>
  <c r="BF107" i="8"/>
  <c r="BF123" i="8"/>
  <c r="BF142" i="8"/>
  <c r="BF157" i="8"/>
  <c r="BF166" i="8"/>
  <c r="BF171" i="8"/>
  <c r="BF180" i="8"/>
  <c r="F83" i="8"/>
  <c r="BF138" i="8"/>
  <c r="BF144" i="8"/>
  <c r="BF154" i="8"/>
  <c r="BF161" i="8"/>
  <c r="BF91" i="8"/>
  <c r="BF95" i="8"/>
  <c r="BF100" i="8"/>
  <c r="BF115" i="8"/>
  <c r="J52" i="8"/>
  <c r="BF148" i="8"/>
  <c r="BF152" i="8"/>
  <c r="BF155" i="8"/>
  <c r="BF169" i="8"/>
  <c r="BF173" i="8"/>
  <c r="BF126" i="8"/>
  <c r="BF130" i="8"/>
  <c r="BF146" i="8"/>
  <c r="BF150" i="8"/>
  <c r="BF164" i="8"/>
  <c r="BF183" i="8"/>
  <c r="BF186" i="8"/>
  <c r="F92" i="7"/>
  <c r="BF103" i="7"/>
  <c r="BF107" i="7"/>
  <c r="BF113" i="7"/>
  <c r="BF117" i="7"/>
  <c r="BF119" i="7"/>
  <c r="BF122" i="7"/>
  <c r="E50" i="7"/>
  <c r="J59" i="7"/>
  <c r="BF97" i="7"/>
  <c r="BF101" i="7"/>
  <c r="BF114" i="7"/>
  <c r="BF132" i="7"/>
  <c r="BF136" i="7"/>
  <c r="BF138" i="7"/>
  <c r="BF150" i="7"/>
  <c r="BF164" i="7"/>
  <c r="BF167" i="7"/>
  <c r="BF174" i="7"/>
  <c r="BF182" i="7"/>
  <c r="BF185" i="7"/>
  <c r="J56" i="7"/>
  <c r="F91" i="7"/>
  <c r="BF121" i="7"/>
  <c r="BF126" i="7"/>
  <c r="BF130" i="7"/>
  <c r="BF153" i="7"/>
  <c r="BF170" i="7"/>
  <c r="BF183" i="7"/>
  <c r="BF191" i="7"/>
  <c r="BF110" i="7"/>
  <c r="BF112" i="7"/>
  <c r="BF115" i="7"/>
  <c r="BF118" i="7"/>
  <c r="BF127" i="7"/>
  <c r="BF134" i="7"/>
  <c r="BF139" i="7"/>
  <c r="BF148" i="7"/>
  <c r="BF155" i="7"/>
  <c r="BF157" i="7"/>
  <c r="BF173" i="7"/>
  <c r="BF176" i="7"/>
  <c r="BF98" i="7"/>
  <c r="BF102" i="7"/>
  <c r="BF106" i="7"/>
  <c r="BF116" i="7"/>
  <c r="BF120" i="7"/>
  <c r="BF142" i="7"/>
  <c r="BF146" i="7"/>
  <c r="BF162" i="7"/>
  <c r="BF163" i="7"/>
  <c r="BF179" i="7"/>
  <c r="BF184" i="7"/>
  <c r="BF187" i="7"/>
  <c r="BF189" i="7"/>
  <c r="BF129" i="7"/>
  <c r="BF144" i="7"/>
  <c r="BF152" i="7"/>
  <c r="BF159" i="7"/>
  <c r="BF192" i="7"/>
  <c r="BF194" i="7"/>
  <c r="BF199" i="7"/>
  <c r="BF100" i="7"/>
  <c r="BF105" i="7"/>
  <c r="BF109" i="7"/>
  <c r="BF111" i="7"/>
  <c r="BF125" i="7"/>
  <c r="BF128" i="7"/>
  <c r="BF133" i="7"/>
  <c r="BF137" i="7"/>
  <c r="BF145" i="7"/>
  <c r="BF149" i="7"/>
  <c r="BF161" i="7"/>
  <c r="BF172" i="7"/>
  <c r="BF177" i="7"/>
  <c r="BF181" i="7"/>
  <c r="BF186" i="7"/>
  <c r="BF193" i="7"/>
  <c r="BF196" i="7"/>
  <c r="BF197" i="7"/>
  <c r="BF202" i="7"/>
  <c r="J58" i="7"/>
  <c r="BF104" i="7"/>
  <c r="BF124" i="7"/>
  <c r="BF131" i="7"/>
  <c r="BF135" i="7"/>
  <c r="BF141" i="7"/>
  <c r="BF143" i="7"/>
  <c r="BF151" i="7"/>
  <c r="BF154" i="7"/>
  <c r="BF156" i="7"/>
  <c r="BF158" i="7"/>
  <c r="BF160" i="7"/>
  <c r="BF165" i="7"/>
  <c r="BF168" i="7"/>
  <c r="BF169" i="7"/>
  <c r="BF171" i="7"/>
  <c r="BF175" i="7"/>
  <c r="BF178" i="7"/>
  <c r="BF180" i="7"/>
  <c r="BF188" i="7"/>
  <c r="BF200" i="7"/>
  <c r="BF201" i="7"/>
  <c r="J100" i="5"/>
  <c r="J66" i="5"/>
  <c r="J56" i="6"/>
  <c r="J97" i="6"/>
  <c r="BF105" i="6"/>
  <c r="BF123" i="6"/>
  <c r="BF127" i="6"/>
  <c r="BF155" i="6"/>
  <c r="BF170" i="6"/>
  <c r="BF226" i="6"/>
  <c r="BF232" i="6"/>
  <c r="BF253" i="6"/>
  <c r="BF269" i="6"/>
  <c r="BF272" i="6"/>
  <c r="BF287" i="6"/>
  <c r="BF296" i="6"/>
  <c r="BF301" i="6"/>
  <c r="BF304" i="6"/>
  <c r="E88" i="6"/>
  <c r="BF112" i="6"/>
  <c r="BF153" i="6"/>
  <c r="BF154" i="6"/>
  <c r="BF165" i="6"/>
  <c r="BF169" i="6"/>
  <c r="BF191" i="6"/>
  <c r="BF201" i="6"/>
  <c r="BF213" i="6"/>
  <c r="BF224" i="6"/>
  <c r="BF227" i="6"/>
  <c r="BF247" i="6"/>
  <c r="BF255" i="6"/>
  <c r="BF266" i="6"/>
  <c r="BF282" i="6"/>
  <c r="BF288" i="6"/>
  <c r="BF311" i="6"/>
  <c r="BF312" i="6"/>
  <c r="BF320" i="6"/>
  <c r="BF325" i="6"/>
  <c r="BK156" i="5"/>
  <c r="J156" i="5" s="1"/>
  <c r="J67" i="5" s="1"/>
  <c r="J58" i="6"/>
  <c r="F97" i="6"/>
  <c r="BF102" i="6"/>
  <c r="BF106" i="6"/>
  <c r="BF130" i="6"/>
  <c r="BF150" i="6"/>
  <c r="BF176" i="6"/>
  <c r="BF180" i="6"/>
  <c r="BF181" i="6"/>
  <c r="BF182" i="6"/>
  <c r="BF186" i="6"/>
  <c r="BF216" i="6"/>
  <c r="BF221" i="6"/>
  <c r="BF256" i="6"/>
  <c r="BF258" i="6"/>
  <c r="BF262" i="6"/>
  <c r="BF270" i="6"/>
  <c r="BF291" i="6"/>
  <c r="BF295" i="6"/>
  <c r="BF302" i="6"/>
  <c r="BF322" i="6"/>
  <c r="BF323" i="6"/>
  <c r="BF324" i="6"/>
  <c r="BF326" i="6"/>
  <c r="BF333" i="6"/>
  <c r="BF131" i="6"/>
  <c r="BF134" i="6"/>
  <c r="BF135" i="6"/>
  <c r="BF190" i="6"/>
  <c r="BF210" i="6"/>
  <c r="BF219" i="6"/>
  <c r="BF225" i="6"/>
  <c r="BF241" i="6"/>
  <c r="BF246" i="6"/>
  <c r="BF254" i="6"/>
  <c r="BF259" i="6"/>
  <c r="BF265" i="6"/>
  <c r="BF276" i="6"/>
  <c r="BF279" i="6"/>
  <c r="BF280" i="6"/>
  <c r="BF286" i="6"/>
  <c r="BF306" i="6"/>
  <c r="BF318" i="6"/>
  <c r="BF319" i="6"/>
  <c r="BF331" i="6"/>
  <c r="BF334" i="6"/>
  <c r="BF337" i="6"/>
  <c r="BF340" i="6"/>
  <c r="BF341" i="6"/>
  <c r="BF343" i="6"/>
  <c r="BF345" i="6"/>
  <c r="BF212" i="6"/>
  <c r="BF218" i="6"/>
  <c r="BF231" i="6"/>
  <c r="BF233" i="6"/>
  <c r="BF234" i="6"/>
  <c r="BF236" i="6"/>
  <c r="BF244" i="6"/>
  <c r="BF248" i="6"/>
  <c r="BF251" i="6"/>
  <c r="BF257" i="6"/>
  <c r="BF260" i="6"/>
  <c r="BF261" i="6"/>
  <c r="BF263" i="6"/>
  <c r="BF264" i="6"/>
  <c r="BF267" i="6"/>
  <c r="BF275" i="6"/>
  <c r="BF293" i="6"/>
  <c r="BF294" i="6"/>
  <c r="BF303" i="6"/>
  <c r="BF314" i="6"/>
  <c r="BF315" i="6"/>
  <c r="BF327" i="6"/>
  <c r="BF329" i="6"/>
  <c r="BF330" i="6"/>
  <c r="BF332" i="6"/>
  <c r="BF107" i="6"/>
  <c r="BF118" i="6"/>
  <c r="BF119" i="6"/>
  <c r="BF143" i="6"/>
  <c r="BF161" i="6"/>
  <c r="BF172" i="6"/>
  <c r="BF187" i="6"/>
  <c r="BF188" i="6"/>
  <c r="BF205" i="6"/>
  <c r="BF211" i="6"/>
  <c r="BF215" i="6"/>
  <c r="BF223" i="6"/>
  <c r="BF228" i="6"/>
  <c r="BF229" i="6"/>
  <c r="BF235" i="6"/>
  <c r="BF238" i="6"/>
  <c r="BF240" i="6"/>
  <c r="BF245" i="6"/>
  <c r="BF271" i="6"/>
  <c r="BF274" i="6"/>
  <c r="BF277" i="6"/>
  <c r="BF284" i="6"/>
  <c r="BF297" i="6"/>
  <c r="BF298" i="6"/>
  <c r="BF299" i="6"/>
  <c r="BF300" i="6"/>
  <c r="BF307" i="6"/>
  <c r="BF308" i="6"/>
  <c r="BF317" i="6"/>
  <c r="BF321" i="6"/>
  <c r="BF328" i="6"/>
  <c r="BF335" i="6"/>
  <c r="BF338" i="6"/>
  <c r="BF342" i="6"/>
  <c r="BF113" i="6"/>
  <c r="BF114" i="6"/>
  <c r="BF122" i="6"/>
  <c r="BF124" i="6"/>
  <c r="BF140" i="6"/>
  <c r="BF146" i="6"/>
  <c r="BF148" i="6"/>
  <c r="BF157" i="6"/>
  <c r="BF183" i="6"/>
  <c r="BF189" i="6"/>
  <c r="BF195" i="6"/>
  <c r="BF214" i="6"/>
  <c r="BF220" i="6"/>
  <c r="BF222" i="6"/>
  <c r="BF230" i="6"/>
  <c r="BF237" i="6"/>
  <c r="BF242" i="6"/>
  <c r="BF243" i="6"/>
  <c r="BF249" i="6"/>
  <c r="BF252" i="6"/>
  <c r="BF268" i="6"/>
  <c r="BF273" i="6"/>
  <c r="BF278" i="6"/>
  <c r="BF281" i="6"/>
  <c r="BF285" i="6"/>
  <c r="BF309" i="6"/>
  <c r="BF313" i="6"/>
  <c r="F58" i="6"/>
  <c r="BF184" i="6"/>
  <c r="BF185" i="6"/>
  <c r="BF200" i="6"/>
  <c r="BF202" i="6"/>
  <c r="BF204" i="6"/>
  <c r="BF206" i="6"/>
  <c r="BF207" i="6"/>
  <c r="BF208" i="6"/>
  <c r="BF217" i="6"/>
  <c r="BF239" i="6"/>
  <c r="BF283" i="6"/>
  <c r="BF289" i="6"/>
  <c r="BF292" i="6"/>
  <c r="BF316" i="6"/>
  <c r="BF336" i="6"/>
  <c r="BF339" i="6"/>
  <c r="J56" i="5"/>
  <c r="BF103" i="5"/>
  <c r="BF111" i="5"/>
  <c r="BF124" i="5"/>
  <c r="BF130" i="5"/>
  <c r="BF131" i="5"/>
  <c r="BF165" i="5"/>
  <c r="BF166" i="5"/>
  <c r="BF167" i="5"/>
  <c r="BF172" i="5"/>
  <c r="BF176" i="5"/>
  <c r="BF190" i="5"/>
  <c r="BF191" i="5"/>
  <c r="BF209" i="5"/>
  <c r="BF225" i="5"/>
  <c r="BF230" i="5"/>
  <c r="BF232" i="5"/>
  <c r="BF233" i="5"/>
  <c r="BF234" i="5"/>
  <c r="F59" i="5"/>
  <c r="J94" i="5"/>
  <c r="BF113" i="5"/>
  <c r="BF129" i="5"/>
  <c r="BF134" i="5"/>
  <c r="BF136" i="5"/>
  <c r="BF140" i="5"/>
  <c r="BF146" i="5"/>
  <c r="BF147" i="5"/>
  <c r="BF155" i="5"/>
  <c r="BF158" i="5"/>
  <c r="BF159" i="5"/>
  <c r="BF162" i="5"/>
  <c r="BF174" i="5"/>
  <c r="BF180" i="5"/>
  <c r="BF186" i="5"/>
  <c r="BF188" i="5"/>
  <c r="BF216" i="5"/>
  <c r="BF218" i="5"/>
  <c r="F58" i="5"/>
  <c r="J93" i="5"/>
  <c r="BF115" i="5"/>
  <c r="BF127" i="5"/>
  <c r="BF128" i="5"/>
  <c r="BF133" i="5"/>
  <c r="BF137" i="5"/>
  <c r="BF141" i="5"/>
  <c r="BF142" i="5"/>
  <c r="BF148" i="5"/>
  <c r="BF153" i="5"/>
  <c r="BF154" i="5"/>
  <c r="BF181" i="5"/>
  <c r="BF193" i="5"/>
  <c r="BF198" i="5"/>
  <c r="BF201" i="5"/>
  <c r="BF229" i="5"/>
  <c r="BK92" i="4"/>
  <c r="J92" i="4" s="1"/>
  <c r="J63" i="4" s="1"/>
  <c r="E85" i="5"/>
  <c r="BF102" i="5"/>
  <c r="BF114" i="5"/>
  <c r="BF118" i="5"/>
  <c r="BF126" i="5"/>
  <c r="BF149" i="5"/>
  <c r="BF163" i="5"/>
  <c r="BF164" i="5"/>
  <c r="BF169" i="5"/>
  <c r="BF182" i="5"/>
  <c r="BF183" i="5"/>
  <c r="BF189" i="5"/>
  <c r="BF202" i="5"/>
  <c r="BF210" i="5"/>
  <c r="BF220" i="5"/>
  <c r="BF221" i="5"/>
  <c r="BF226" i="5"/>
  <c r="BF105" i="5"/>
  <c r="BF116" i="5"/>
  <c r="BF119" i="5"/>
  <c r="BF125" i="5"/>
  <c r="BF144" i="5"/>
  <c r="BF152" i="5"/>
  <c r="BF160" i="5"/>
  <c r="BF173" i="5"/>
  <c r="BF177" i="5"/>
  <c r="BF179" i="5"/>
  <c r="BF187" i="5"/>
  <c r="BF195" i="5"/>
  <c r="BF199" i="5"/>
  <c r="BF204" i="5"/>
  <c r="BF211" i="5"/>
  <c r="BF217" i="5"/>
  <c r="BF104" i="5"/>
  <c r="BF106" i="5"/>
  <c r="BF107" i="5"/>
  <c r="BF109" i="5"/>
  <c r="BF120" i="5"/>
  <c r="BF145" i="5"/>
  <c r="BF161" i="5"/>
  <c r="BF175" i="5"/>
  <c r="BF194" i="5"/>
  <c r="BF196" i="5"/>
  <c r="BF212" i="5"/>
  <c r="BF213" i="5"/>
  <c r="BF214" i="5"/>
  <c r="BF224" i="5"/>
  <c r="BF228" i="5"/>
  <c r="BF101" i="5"/>
  <c r="BF117" i="5"/>
  <c r="BF123" i="5"/>
  <c r="BF143" i="5"/>
  <c r="BF168" i="5"/>
  <c r="BF171" i="5"/>
  <c r="BF185" i="5"/>
  <c r="BF192" i="5"/>
  <c r="BF206" i="5"/>
  <c r="BF207" i="5"/>
  <c r="BF208" i="5"/>
  <c r="BF223" i="5"/>
  <c r="BF108" i="5"/>
  <c r="BF110" i="5"/>
  <c r="BF112" i="5"/>
  <c r="BF121" i="5"/>
  <c r="BF122" i="5"/>
  <c r="BF132" i="5"/>
  <c r="BF135" i="5"/>
  <c r="BF138" i="5"/>
  <c r="BF139" i="5"/>
  <c r="BF150" i="5"/>
  <c r="BF151" i="5"/>
  <c r="BF178" i="5"/>
  <c r="BF197" i="5"/>
  <c r="BF203" i="5"/>
  <c r="BF215" i="5"/>
  <c r="BF219" i="5"/>
  <c r="J86" i="4"/>
  <c r="BF94" i="4"/>
  <c r="BF104" i="4"/>
  <c r="BF114" i="4"/>
  <c r="BF120" i="4"/>
  <c r="BF135" i="4"/>
  <c r="BF137" i="4"/>
  <c r="BF150" i="4"/>
  <c r="BF163" i="4"/>
  <c r="BF164" i="4"/>
  <c r="BK1116" i="3"/>
  <c r="J1116" i="3" s="1"/>
  <c r="J74" i="3" s="1"/>
  <c r="BK1181" i="3"/>
  <c r="J1181" i="3" s="1"/>
  <c r="J79" i="3" s="1"/>
  <c r="F88" i="4"/>
  <c r="BF125" i="4"/>
  <c r="BF128" i="4"/>
  <c r="BF129" i="4"/>
  <c r="BF131" i="4"/>
  <c r="BF132" i="4"/>
  <c r="BF146" i="4"/>
  <c r="BF148" i="4"/>
  <c r="BF155" i="4"/>
  <c r="BF157" i="4"/>
  <c r="BF169" i="4"/>
  <c r="BF177" i="4"/>
  <c r="BF181" i="4"/>
  <c r="BF185" i="4"/>
  <c r="BF188" i="4"/>
  <c r="BF192" i="4"/>
  <c r="BF195" i="4"/>
  <c r="BF198" i="4"/>
  <c r="E50" i="4"/>
  <c r="J58" i="4"/>
  <c r="BF99" i="4"/>
  <c r="BF109" i="4"/>
  <c r="BF111" i="4"/>
  <c r="BF112" i="4"/>
  <c r="BF115" i="4"/>
  <c r="BF117" i="4"/>
  <c r="BF123" i="4"/>
  <c r="BF133" i="4"/>
  <c r="BF136" i="4"/>
  <c r="BF140" i="4"/>
  <c r="BF147" i="4"/>
  <c r="BF159" i="4"/>
  <c r="BF162" i="4"/>
  <c r="BF165" i="4"/>
  <c r="BF166" i="4"/>
  <c r="BF170" i="4"/>
  <c r="BF175" i="4"/>
  <c r="BF187" i="4"/>
  <c r="BF189" i="4"/>
  <c r="BF190" i="4"/>
  <c r="BF200" i="4"/>
  <c r="BF201" i="4"/>
  <c r="BF202" i="4"/>
  <c r="BF203" i="4"/>
  <c r="J118" i="3"/>
  <c r="J65" i="3"/>
  <c r="J249" i="3"/>
  <c r="J70" i="3" s="1"/>
  <c r="BF97" i="4"/>
  <c r="BF100" i="4"/>
  <c r="BF110" i="4"/>
  <c r="BF121" i="4"/>
  <c r="BF139" i="4"/>
  <c r="BF174" i="4"/>
  <c r="BF176" i="4"/>
  <c r="BF180" i="4"/>
  <c r="BF183" i="4"/>
  <c r="BF186" i="4"/>
  <c r="BF191" i="4"/>
  <c r="BF193" i="4"/>
  <c r="BF197" i="4"/>
  <c r="F89" i="4"/>
  <c r="BF102" i="4"/>
  <c r="BF105" i="4"/>
  <c r="BF106" i="4"/>
  <c r="BF124" i="4"/>
  <c r="BF126" i="4"/>
  <c r="BF95" i="4"/>
  <c r="BF118" i="4"/>
  <c r="BF122" i="4"/>
  <c r="BF130" i="4"/>
  <c r="BF134" i="4"/>
  <c r="BF141" i="4"/>
  <c r="BF153" i="4"/>
  <c r="BF160" i="4"/>
  <c r="BF171" i="4"/>
  <c r="J89" i="4"/>
  <c r="BF108" i="4"/>
  <c r="BF116" i="4"/>
  <c r="BF119" i="4"/>
  <c r="BF142" i="4"/>
  <c r="BF145" i="4"/>
  <c r="BF172" i="4"/>
  <c r="BF178" i="4"/>
  <c r="BF184" i="4"/>
  <c r="BF194" i="4"/>
  <c r="BF98" i="4"/>
  <c r="BF101" i="4"/>
  <c r="BF107" i="4"/>
  <c r="BF113" i="4"/>
  <c r="BF143" i="4"/>
  <c r="BF144" i="4"/>
  <c r="BF151" i="4"/>
  <c r="BF152" i="4"/>
  <c r="BF154" i="4"/>
  <c r="BF156" i="4"/>
  <c r="BF158" i="4"/>
  <c r="BF161" i="4"/>
  <c r="BF167" i="4"/>
  <c r="BF168" i="4"/>
  <c r="BF173" i="4"/>
  <c r="BF179" i="4"/>
  <c r="BF196" i="4"/>
  <c r="BF199" i="4"/>
  <c r="J56" i="3"/>
  <c r="BF133" i="3"/>
  <c r="BF221" i="3"/>
  <c r="BF239" i="3"/>
  <c r="BF465" i="3"/>
  <c r="BF483" i="3"/>
  <c r="BF531" i="3"/>
  <c r="BF901" i="3"/>
  <c r="BF1053" i="3"/>
  <c r="BF1108" i="3"/>
  <c r="BF1136" i="3"/>
  <c r="BF1142" i="3"/>
  <c r="BF1160" i="3"/>
  <c r="BF1162" i="3"/>
  <c r="BF1191" i="3"/>
  <c r="BF1199" i="3"/>
  <c r="BF1207" i="3"/>
  <c r="BF1237" i="3"/>
  <c r="BF1245" i="3"/>
  <c r="BF1253" i="3"/>
  <c r="BF1260" i="3"/>
  <c r="BF1290" i="3"/>
  <c r="BF1296" i="3"/>
  <c r="BF1304" i="3"/>
  <c r="BF1313" i="3"/>
  <c r="BF1337" i="3"/>
  <c r="BF1387" i="3"/>
  <c r="BF1444" i="3"/>
  <c r="BF1522" i="3"/>
  <c r="BF1530" i="3"/>
  <c r="BF1560" i="3"/>
  <c r="BF1578" i="3"/>
  <c r="BF1593" i="3"/>
  <c r="BF1621" i="3"/>
  <c r="BF1626" i="3"/>
  <c r="BF1628" i="3"/>
  <c r="BF1636" i="3"/>
  <c r="BF1721" i="3"/>
  <c r="BF1759" i="3"/>
  <c r="BF1776" i="3"/>
  <c r="BF1783" i="3"/>
  <c r="BF1792" i="3"/>
  <c r="BF1805" i="3"/>
  <c r="BF1814" i="3"/>
  <c r="BF1863" i="3"/>
  <c r="BF1865" i="3"/>
  <c r="BF1884" i="3"/>
  <c r="BF1888" i="3"/>
  <c r="BF1893" i="3"/>
  <c r="BF1897" i="3"/>
  <c r="BF1905" i="3"/>
  <c r="BF1906" i="3"/>
  <c r="BF1917" i="3"/>
  <c r="BF1925" i="3"/>
  <c r="BF1939" i="3"/>
  <c r="BF2016" i="3"/>
  <c r="BF2197" i="3"/>
  <c r="BF2407" i="3"/>
  <c r="BF2423" i="3"/>
  <c r="BF2517" i="3"/>
  <c r="BF2524" i="3"/>
  <c r="BF2529" i="3"/>
  <c r="BF2544" i="3"/>
  <c r="E50" i="3"/>
  <c r="F113" i="3"/>
  <c r="BF129" i="3"/>
  <c r="BF139" i="3"/>
  <c r="BF148" i="3"/>
  <c r="BF182" i="3"/>
  <c r="BF238" i="3"/>
  <c r="BF240" i="3"/>
  <c r="BF261" i="3"/>
  <c r="BF603" i="3"/>
  <c r="BF641" i="3"/>
  <c r="BF645" i="3"/>
  <c r="BF660" i="3"/>
  <c r="BF685" i="3"/>
  <c r="BF743" i="3"/>
  <c r="BF813" i="3"/>
  <c r="BF819" i="3"/>
  <c r="BF823" i="3"/>
  <c r="BF827" i="3"/>
  <c r="BF837" i="3"/>
  <c r="BF869" i="3"/>
  <c r="BF873" i="3"/>
  <c r="BF887" i="3"/>
  <c r="BF910" i="3"/>
  <c r="BF912" i="3"/>
  <c r="BF953" i="3"/>
  <c r="BF969" i="3"/>
  <c r="BF986" i="3"/>
  <c r="BF1011" i="3"/>
  <c r="BF1018" i="3"/>
  <c r="BF1042" i="3"/>
  <c r="BF1051" i="3"/>
  <c r="BF1062" i="3"/>
  <c r="BF1080" i="3"/>
  <c r="BF1120" i="3"/>
  <c r="BF1138" i="3"/>
  <c r="BF1174" i="3"/>
  <c r="BF1177" i="3"/>
  <c r="BF1186" i="3"/>
  <c r="BF1188" i="3"/>
  <c r="BF1212" i="3"/>
  <c r="BF1214" i="3"/>
  <c r="BF1227" i="3"/>
  <c r="BF1243" i="3"/>
  <c r="BF1251" i="3"/>
  <c r="BF1262" i="3"/>
  <c r="BF1276" i="3"/>
  <c r="BF1278" i="3"/>
  <c r="BF1282" i="3"/>
  <c r="BF1284" i="3"/>
  <c r="BF1299" i="3"/>
  <c r="BF1311" i="3"/>
  <c r="BF1320" i="3"/>
  <c r="BF1322" i="3"/>
  <c r="BF1348" i="3"/>
  <c r="BF1354" i="3"/>
  <c r="BF1357" i="3"/>
  <c r="BF1360" i="3"/>
  <c r="BF1407" i="3"/>
  <c r="BF1411" i="3"/>
  <c r="BF1454" i="3"/>
  <c r="BF1464" i="3"/>
  <c r="BF1493" i="3"/>
  <c r="BF1502" i="3"/>
  <c r="BF1520" i="3"/>
  <c r="BF1538" i="3"/>
  <c r="BF1545" i="3"/>
  <c r="BF1603" i="3"/>
  <c r="BF1609" i="3"/>
  <c r="BF1668" i="3"/>
  <c r="BF1680" i="3"/>
  <c r="BF1682" i="3"/>
  <c r="BF1701" i="3"/>
  <c r="BF1707" i="3"/>
  <c r="BF1766" i="3"/>
  <c r="BF1777" i="3"/>
  <c r="BF1778" i="3"/>
  <c r="BF1780" i="3"/>
  <c r="BF1786" i="3"/>
  <c r="BF1788" i="3"/>
  <c r="BF1797" i="3"/>
  <c r="BF1800" i="3"/>
  <c r="BF1846" i="3"/>
  <c r="BF1848" i="3"/>
  <c r="BF1850" i="3"/>
  <c r="BF1853" i="3"/>
  <c r="BF1856" i="3"/>
  <c r="BF1857" i="3"/>
  <c r="BF1859" i="3"/>
  <c r="BF1861" i="3"/>
  <c r="BF1867" i="3"/>
  <c r="BF1874" i="3"/>
  <c r="BF1878" i="3"/>
  <c r="BF1879" i="3"/>
  <c r="BF1881" i="3"/>
  <c r="BF1890" i="3"/>
  <c r="BF1895" i="3"/>
  <c r="BF1896" i="3"/>
  <c r="BF1904" i="3"/>
  <c r="BF1943" i="3"/>
  <c r="BF2086" i="3"/>
  <c r="BF1733" i="3"/>
  <c r="BF1744" i="3"/>
  <c r="BF1750" i="3"/>
  <c r="BF1781" i="3"/>
  <c r="BF1828" i="3"/>
  <c r="BF1840" i="3"/>
  <c r="BF1842" i="3"/>
  <c r="BF1849" i="3"/>
  <c r="BF1851" i="3"/>
  <c r="BF1858" i="3"/>
  <c r="BF1872" i="3"/>
  <c r="BF1875" i="3"/>
  <c r="BF1882" i="3"/>
  <c r="BF1891" i="3"/>
  <c r="BF1898" i="3"/>
  <c r="BF1901" i="3"/>
  <c r="BF1914" i="3"/>
  <c r="BF2008" i="3"/>
  <c r="BF2028" i="3"/>
  <c r="BF2154" i="3"/>
  <c r="BF2162" i="3"/>
  <c r="BF2167" i="3"/>
  <c r="BF2169" i="3"/>
  <c r="BF2177" i="3"/>
  <c r="BF2191" i="3"/>
  <c r="BF2208" i="3"/>
  <c r="BF2265" i="3"/>
  <c r="BF2268" i="3"/>
  <c r="BF2270" i="3"/>
  <c r="BF2396" i="3"/>
  <c r="BF2436" i="3"/>
  <c r="BF2506" i="3"/>
  <c r="BF119" i="3"/>
  <c r="BF121" i="3"/>
  <c r="BF141" i="3"/>
  <c r="BF155" i="3"/>
  <c r="BF168" i="3"/>
  <c r="BF201" i="3"/>
  <c r="BF217" i="3"/>
  <c r="BF236" i="3"/>
  <c r="BF250" i="3"/>
  <c r="BF658" i="3"/>
  <c r="BF697" i="3"/>
  <c r="BF731" i="3"/>
  <c r="BF821" i="3"/>
  <c r="BF825" i="3"/>
  <c r="BF836" i="3"/>
  <c r="BF848" i="3"/>
  <c r="BF860" i="3"/>
  <c r="BF866" i="3"/>
  <c r="BF881" i="3"/>
  <c r="BF883" i="3"/>
  <c r="BF889" i="3"/>
  <c r="BF903" i="3"/>
  <c r="BF939" i="3"/>
  <c r="BF944" i="3"/>
  <c r="BF946" i="3"/>
  <c r="BF964" i="3"/>
  <c r="BF972" i="3"/>
  <c r="BF1049" i="3"/>
  <c r="BF1060" i="3"/>
  <c r="BF1075" i="3"/>
  <c r="BF1111" i="3"/>
  <c r="BF1134" i="3"/>
  <c r="BF1154" i="3"/>
  <c r="BF1173" i="3"/>
  <c r="BF1175" i="3"/>
  <c r="BF1179" i="3"/>
  <c r="BF1183" i="3"/>
  <c r="BF1195" i="3"/>
  <c r="BF1201" i="3"/>
  <c r="BF1205" i="3"/>
  <c r="BF1210" i="3"/>
  <c r="BF1217" i="3"/>
  <c r="BF1225" i="3"/>
  <c r="BF1235" i="3"/>
  <c r="BF1272" i="3"/>
  <c r="BF1288" i="3"/>
  <c r="BF1292" i="3"/>
  <c r="BF1306" i="3"/>
  <c r="BF1331" i="3"/>
  <c r="BF1343" i="3"/>
  <c r="BF1356" i="3"/>
  <c r="BF1435" i="3"/>
  <c r="BF1499" i="3"/>
  <c r="BF1511" i="3"/>
  <c r="BF1548" i="3"/>
  <c r="BF1580" i="3"/>
  <c r="BF1586" i="3"/>
  <c r="BF1588" i="3"/>
  <c r="BF1597" i="3"/>
  <c r="BF1666" i="3"/>
  <c r="BF1699" i="3"/>
  <c r="BF1709" i="3"/>
  <c r="BF1736" i="3"/>
  <c r="BF1775" i="3"/>
  <c r="BF1795" i="3"/>
  <c r="BF1807" i="3"/>
  <c r="BF1826" i="3"/>
  <c r="BF1841" i="3"/>
  <c r="BF1844" i="3"/>
  <c r="BF1855" i="3"/>
  <c r="BF1862" i="3"/>
  <c r="BF1877" i="3"/>
  <c r="BF1880" i="3"/>
  <c r="BF1889" i="3"/>
  <c r="BF1972" i="3"/>
  <c r="BF1976" i="3"/>
  <c r="BF2002" i="3"/>
  <c r="BF2173" i="3"/>
  <c r="BF2182" i="3"/>
  <c r="BF2204" i="3"/>
  <c r="BF2263" i="3"/>
  <c r="BF2426" i="3"/>
  <c r="BF2438" i="3"/>
  <c r="BF1725" i="3"/>
  <c r="BF1747" i="3"/>
  <c r="BF1761" i="3"/>
  <c r="BF1773" i="3"/>
  <c r="BF1779" i="3"/>
  <c r="BF1785" i="3"/>
  <c r="BF1789" i="3"/>
  <c r="BF1790" i="3"/>
  <c r="BF1793" i="3"/>
  <c r="BF1796" i="3"/>
  <c r="BF1837" i="3"/>
  <c r="BF1847" i="3"/>
  <c r="BF1854" i="3"/>
  <c r="BF1866" i="3"/>
  <c r="BF1870" i="3"/>
  <c r="BF1873" i="3"/>
  <c r="BF1883" i="3"/>
  <c r="BF1892" i="3"/>
  <c r="BF1900" i="3"/>
  <c r="BF1903" i="3"/>
  <c r="BF1980" i="3"/>
  <c r="BF2065" i="3"/>
  <c r="BF2143" i="3"/>
  <c r="BF2165" i="3"/>
  <c r="BF2184" i="3"/>
  <c r="BF2189" i="3"/>
  <c r="BF2199" i="3"/>
  <c r="BF2261" i="3"/>
  <c r="BF2272" i="3"/>
  <c r="BF2330" i="3"/>
  <c r="BF2417" i="3"/>
  <c r="BF2427" i="3"/>
  <c r="BF2504" i="3"/>
  <c r="BF136" i="3"/>
  <c r="BF158" i="3"/>
  <c r="BF186" i="3"/>
  <c r="BF207" i="3"/>
  <c r="BF224" i="3"/>
  <c r="BF226" i="3"/>
  <c r="BF259" i="3"/>
  <c r="BF264" i="3"/>
  <c r="BF607" i="3"/>
  <c r="BF643" i="3"/>
  <c r="BF720" i="3"/>
  <c r="BF846" i="3"/>
  <c r="BF852" i="3"/>
  <c r="BF854" i="3"/>
  <c r="BF941" i="3"/>
  <c r="BF966" i="3"/>
  <c r="BF984" i="3"/>
  <c r="BF1069" i="3"/>
  <c r="BF1078" i="3"/>
  <c r="BF1086" i="3"/>
  <c r="BF1131" i="3"/>
  <c r="BF1140" i="3"/>
  <c r="BF1157" i="3"/>
  <c r="BF1197" i="3"/>
  <c r="BF1270" i="3"/>
  <c r="BF1329" i="3"/>
  <c r="BF1341" i="3"/>
  <c r="BF1350" i="3"/>
  <c r="BF1420" i="3"/>
  <c r="BF1441" i="3"/>
  <c r="BF1554" i="3"/>
  <c r="BF1572" i="3"/>
  <c r="BF1612" i="3"/>
  <c r="BF1617" i="3"/>
  <c r="BF1641" i="3"/>
  <c r="BF1652" i="3"/>
  <c r="BF1686" i="3"/>
  <c r="BF1688" i="3"/>
  <c r="BF1717" i="3"/>
  <c r="BF1782" i="3"/>
  <c r="BF1791" i="3"/>
  <c r="BF1794" i="3"/>
  <c r="BF1816" i="3"/>
  <c r="BF1843" i="3"/>
  <c r="BF1845" i="3"/>
  <c r="BF1852" i="3"/>
  <c r="BF1860" i="3"/>
  <c r="BF1864" i="3"/>
  <c r="BF1899" i="3"/>
  <c r="BF1902" i="3"/>
  <c r="BF1996" i="3"/>
  <c r="BF2151" i="3"/>
  <c r="BF2509" i="3"/>
  <c r="BF2513" i="3"/>
  <c r="J59" i="3"/>
  <c r="BF213" i="3"/>
  <c r="BF266" i="3"/>
  <c r="BF683" i="3"/>
  <c r="BF695" i="3"/>
  <c r="BF815" i="3"/>
  <c r="BF858" i="3"/>
  <c r="BF864" i="3"/>
  <c r="BF875" i="3"/>
  <c r="BF1009" i="3"/>
  <c r="BF1016" i="3"/>
  <c r="BF1084" i="3"/>
  <c r="BF1118" i="3"/>
  <c r="BF1176" i="3"/>
  <c r="BF1784" i="3"/>
  <c r="BF1787" i="3"/>
  <c r="BF1868" i="3"/>
  <c r="BF1869" i="3"/>
  <c r="BF1871" i="3"/>
  <c r="BF1876" i="3"/>
  <c r="BF1885" i="3"/>
  <c r="BF1894" i="3"/>
  <c r="BF1909" i="3"/>
  <c r="BF1974" i="3"/>
  <c r="BF1982" i="3"/>
  <c r="BF207" i="2"/>
  <c r="BF215" i="2"/>
  <c r="BF253" i="2"/>
  <c r="BF260" i="2"/>
  <c r="BF319" i="2"/>
  <c r="BF102" i="2"/>
  <c r="BF164" i="2"/>
  <c r="BF178" i="2"/>
  <c r="BF198" i="2"/>
  <c r="BF202" i="2"/>
  <c r="BF316" i="2"/>
  <c r="BF361" i="2"/>
  <c r="J93" i="2"/>
  <c r="BF159" i="2"/>
  <c r="BF172" i="2"/>
  <c r="BF309" i="2"/>
  <c r="BF367" i="2"/>
  <c r="BF383" i="2"/>
  <c r="BF389" i="2"/>
  <c r="BF392" i="2"/>
  <c r="BF413" i="2"/>
  <c r="BF415" i="2"/>
  <c r="BF417" i="2"/>
  <c r="E50" i="2"/>
  <c r="BF175" i="2"/>
  <c r="BF187" i="2"/>
  <c r="BF236" i="2"/>
  <c r="BF249" i="2"/>
  <c r="BF286" i="2"/>
  <c r="BF296" i="2"/>
  <c r="BF334" i="2"/>
  <c r="BF359" i="2"/>
  <c r="BF374" i="2"/>
  <c r="BF421" i="2"/>
  <c r="BF485" i="2"/>
  <c r="F96" i="2"/>
  <c r="BF113" i="2"/>
  <c r="BF120" i="2"/>
  <c r="BF141" i="2"/>
  <c r="BF151" i="2"/>
  <c r="BF162" i="2"/>
  <c r="BF264" i="2"/>
  <c r="BF267" i="2"/>
  <c r="BF294" i="2"/>
  <c r="BF327" i="2"/>
  <c r="BF344" i="2"/>
  <c r="BF380" i="2"/>
  <c r="BF387" i="2"/>
  <c r="BF396" i="2"/>
  <c r="BF412" i="2"/>
  <c r="BF425" i="2"/>
  <c r="BF450" i="2"/>
  <c r="BF251" i="2"/>
  <c r="BF255" i="2"/>
  <c r="BF258" i="2"/>
  <c r="BF282" i="2"/>
  <c r="BF348" i="2"/>
  <c r="BF398" i="2"/>
  <c r="J59" i="2"/>
  <c r="BF127" i="2"/>
  <c r="BF145" i="2"/>
  <c r="BF149" i="2"/>
  <c r="BF166" i="2"/>
  <c r="BF227" i="2"/>
  <c r="BF262" i="2"/>
  <c r="BF124" i="2"/>
  <c r="BF168" i="2"/>
  <c r="BF190" i="2"/>
  <c r="BF206" i="2"/>
  <c r="BF338" i="2"/>
  <c r="BF439" i="2"/>
  <c r="BF466" i="2"/>
  <c r="J35" i="3"/>
  <c r="AV57" i="1" s="1"/>
  <c r="F37" i="2"/>
  <c r="BB56" i="1"/>
  <c r="F37" i="9"/>
  <c r="BD64" i="1" s="1"/>
  <c r="F35" i="5"/>
  <c r="AZ60" i="1"/>
  <c r="F38" i="6"/>
  <c r="BC61" i="1" s="1"/>
  <c r="F38" i="5"/>
  <c r="BC60" i="1"/>
  <c r="F35" i="9"/>
  <c r="BB64" i="1" s="1"/>
  <c r="F33" i="10"/>
  <c r="AZ65" i="1"/>
  <c r="F38" i="3"/>
  <c r="BC57" i="1" s="1"/>
  <c r="AS54" i="1"/>
  <c r="F39" i="5"/>
  <c r="BD60" i="1"/>
  <c r="F36" i="8"/>
  <c r="BC63" i="1"/>
  <c r="F39" i="4"/>
  <c r="BD59" i="1" s="1"/>
  <c r="J35" i="7"/>
  <c r="AV62" i="1"/>
  <c r="F39" i="2"/>
  <c r="BD56" i="1" s="1"/>
  <c r="F36" i="10"/>
  <c r="BC65" i="1"/>
  <c r="J35" i="2"/>
  <c r="AV56" i="1" s="1"/>
  <c r="F35" i="3"/>
  <c r="AZ57" i="1"/>
  <c r="J35" i="5"/>
  <c r="AV60" i="1"/>
  <c r="J33" i="9"/>
  <c r="AV64" i="1"/>
  <c r="F38" i="2"/>
  <c r="BC56" i="1" s="1"/>
  <c r="F35" i="8"/>
  <c r="BB63" i="1"/>
  <c r="F38" i="4"/>
  <c r="BC59" i="1"/>
  <c r="F38" i="7"/>
  <c r="BC62" i="1"/>
  <c r="J33" i="10"/>
  <c r="AV65" i="1" s="1"/>
  <c r="F37" i="10"/>
  <c r="BD65" i="1"/>
  <c r="J35" i="6"/>
  <c r="AV61" i="1"/>
  <c r="F33" i="9"/>
  <c r="AZ64" i="1"/>
  <c r="J35" i="4"/>
  <c r="AV59" i="1" s="1"/>
  <c r="F37" i="5"/>
  <c r="BB60" i="1"/>
  <c r="J33" i="8"/>
  <c r="AV63" i="1" s="1"/>
  <c r="F36" i="9"/>
  <c r="BC64" i="1"/>
  <c r="F35" i="6"/>
  <c r="AZ61" i="1" s="1"/>
  <c r="F39" i="6"/>
  <c r="BD61" i="1"/>
  <c r="F35" i="4"/>
  <c r="AZ59" i="1" s="1"/>
  <c r="F39" i="7"/>
  <c r="BD62" i="1"/>
  <c r="F35" i="2"/>
  <c r="AZ56" i="1" s="1"/>
  <c r="F37" i="7"/>
  <c r="BB62" i="1"/>
  <c r="F37" i="4"/>
  <c r="BB59" i="1" s="1"/>
  <c r="F35" i="7"/>
  <c r="AZ62" i="1"/>
  <c r="F33" i="8"/>
  <c r="AZ63" i="1" s="1"/>
  <c r="F37" i="8"/>
  <c r="BD63" i="1"/>
  <c r="F37" i="3"/>
  <c r="BB57" i="1" s="1"/>
  <c r="F35" i="10"/>
  <c r="BB65" i="1"/>
  <c r="F37" i="6"/>
  <c r="BB61" i="1" s="1"/>
  <c r="F39" i="3"/>
  <c r="BD57" i="1"/>
  <c r="BK100" i="2" l="1"/>
  <c r="J100" i="2" s="1"/>
  <c r="J64" i="2" s="1"/>
  <c r="BK100" i="6"/>
  <c r="J100" i="6" s="1"/>
  <c r="J32" i="6" s="1"/>
  <c r="T265" i="2"/>
  <c r="T99" i="2" s="1"/>
  <c r="R265" i="2"/>
  <c r="R99" i="2" s="1"/>
  <c r="T87" i="9"/>
  <c r="R88" i="9"/>
  <c r="P156" i="5"/>
  <c r="P99" i="5"/>
  <c r="P97" i="5"/>
  <c r="AU60" i="1" s="1"/>
  <c r="P99" i="2"/>
  <c r="AU56" i="1"/>
  <c r="R95" i="7"/>
  <c r="R92" i="4"/>
  <c r="T100" i="2"/>
  <c r="T92" i="4"/>
  <c r="R156" i="5"/>
  <c r="R99" i="5"/>
  <c r="R97" i="5"/>
  <c r="P95" i="7"/>
  <c r="AU62" i="1" s="1"/>
  <c r="T156" i="5"/>
  <c r="T99" i="5"/>
  <c r="T97" i="5"/>
  <c r="P87" i="8"/>
  <c r="P86" i="8"/>
  <c r="AU63" i="1"/>
  <c r="P161" i="9"/>
  <c r="P87" i="9" s="1"/>
  <c r="AU64" i="1" s="1"/>
  <c r="P100" i="6"/>
  <c r="AU61" i="1"/>
  <c r="P1181" i="3"/>
  <c r="BK88" i="9"/>
  <c r="BK87" i="9" s="1"/>
  <c r="J87" i="9" s="1"/>
  <c r="J30" i="9" s="1"/>
  <c r="AG64" i="1" s="1"/>
  <c r="J88" i="9"/>
  <c r="J60" i="9" s="1"/>
  <c r="T1181" i="3"/>
  <c r="R248" i="3"/>
  <c r="R117" i="3"/>
  <c r="R116" i="3" s="1"/>
  <c r="BK248" i="3"/>
  <c r="BK117" i="3" s="1"/>
  <c r="BK116" i="3" s="1"/>
  <c r="J116" i="3" s="1"/>
  <c r="J32" i="3" s="1"/>
  <c r="AG57" i="1" s="1"/>
  <c r="J248" i="3"/>
  <c r="J69" i="3" s="1"/>
  <c r="T87" i="8"/>
  <c r="T86" i="8"/>
  <c r="T95" i="7"/>
  <c r="P92" i="4"/>
  <c r="AU59" i="1" s="1"/>
  <c r="R1181" i="3"/>
  <c r="T248" i="3"/>
  <c r="T117" i="3" s="1"/>
  <c r="T116" i="3" s="1"/>
  <c r="P248" i="3"/>
  <c r="P117" i="3"/>
  <c r="P116" i="3"/>
  <c r="AU57" i="1" s="1"/>
  <c r="R100" i="6"/>
  <c r="R161" i="9"/>
  <c r="R87" i="8"/>
  <c r="R86" i="8" s="1"/>
  <c r="BK265" i="2"/>
  <c r="J265" i="2"/>
  <c r="J67" i="2"/>
  <c r="BK80" i="10"/>
  <c r="J80" i="10"/>
  <c r="J59" i="10"/>
  <c r="BK95" i="7"/>
  <c r="J95" i="7" s="1"/>
  <c r="J32" i="7" s="1"/>
  <c r="AG62" i="1" s="1"/>
  <c r="BK86" i="8"/>
  <c r="J86" i="8" s="1"/>
  <c r="J59" i="8" s="1"/>
  <c r="AG61" i="1"/>
  <c r="J63" i="6"/>
  <c r="BK99" i="5"/>
  <c r="BK97" i="5"/>
  <c r="J97" i="5"/>
  <c r="J63" i="5"/>
  <c r="J36" i="6"/>
  <c r="AW61" i="1" s="1"/>
  <c r="AT61" i="1" s="1"/>
  <c r="BB58" i="1"/>
  <c r="AX58" i="1"/>
  <c r="F34" i="8"/>
  <c r="BA63" i="1" s="1"/>
  <c r="F34" i="9"/>
  <c r="BA64" i="1" s="1"/>
  <c r="J36" i="2"/>
  <c r="AW56" i="1" s="1"/>
  <c r="AT56" i="1" s="1"/>
  <c r="F36" i="2"/>
  <c r="BA56" i="1"/>
  <c r="J32" i="4"/>
  <c r="AG59" i="1"/>
  <c r="F36" i="5"/>
  <c r="BA60" i="1" s="1"/>
  <c r="AZ55" i="1"/>
  <c r="AV55" i="1"/>
  <c r="J36" i="4"/>
  <c r="AW59" i="1"/>
  <c r="AT59" i="1" s="1"/>
  <c r="J34" i="8"/>
  <c r="AW63" i="1"/>
  <c r="AT63" i="1" s="1"/>
  <c r="J36" i="3"/>
  <c r="AW57" i="1" s="1"/>
  <c r="AT57" i="1" s="1"/>
  <c r="BC58" i="1"/>
  <c r="AY58" i="1" s="1"/>
  <c r="J34" i="10"/>
  <c r="AW65" i="1"/>
  <c r="AT65" i="1"/>
  <c r="J36" i="5"/>
  <c r="AW60" i="1"/>
  <c r="AT60" i="1" s="1"/>
  <c r="BB55" i="1"/>
  <c r="AX55" i="1"/>
  <c r="F36" i="6"/>
  <c r="BA61" i="1"/>
  <c r="F36" i="3"/>
  <c r="BA57" i="1" s="1"/>
  <c r="BD58" i="1"/>
  <c r="BC55" i="1"/>
  <c r="AY55" i="1"/>
  <c r="J36" i="7"/>
  <c r="AW62" i="1" s="1"/>
  <c r="AT62" i="1" s="1"/>
  <c r="F34" i="10"/>
  <c r="BA65" i="1"/>
  <c r="J34" i="9"/>
  <c r="AW64" i="1"/>
  <c r="AT64" i="1"/>
  <c r="AZ58" i="1"/>
  <c r="AV58" i="1"/>
  <c r="F36" i="4"/>
  <c r="BA59" i="1" s="1"/>
  <c r="F36" i="7"/>
  <c r="BA62" i="1" s="1"/>
  <c r="BD55" i="1"/>
  <c r="AN62" i="1" l="1"/>
  <c r="AN61" i="1"/>
  <c r="BK99" i="2"/>
  <c r="J99" i="2" s="1"/>
  <c r="J32" i="2" s="1"/>
  <c r="AG56" i="1" s="1"/>
  <c r="AN56" i="1" s="1"/>
  <c r="R87" i="9"/>
  <c r="J63" i="7"/>
  <c r="AN64" i="1"/>
  <c r="J59" i="9"/>
  <c r="J39" i="9"/>
  <c r="J41" i="7"/>
  <c r="J99" i="5"/>
  <c r="J65" i="5"/>
  <c r="J41" i="6"/>
  <c r="AN59" i="1"/>
  <c r="AN57" i="1"/>
  <c r="J117" i="3"/>
  <c r="J64" i="3"/>
  <c r="J41" i="4"/>
  <c r="J63" i="3"/>
  <c r="J63" i="2"/>
  <c r="J41" i="3"/>
  <c r="J41" i="2"/>
  <c r="AU55" i="1"/>
  <c r="J32" i="5"/>
  <c r="AG60" i="1" s="1"/>
  <c r="AN60" i="1" s="1"/>
  <c r="BA55" i="1"/>
  <c r="AW55" i="1"/>
  <c r="AT55" i="1"/>
  <c r="J30" i="10"/>
  <c r="AG65" i="1"/>
  <c r="AG55" i="1"/>
  <c r="BC54" i="1"/>
  <c r="AY54" i="1"/>
  <c r="AU58" i="1"/>
  <c r="AZ54" i="1"/>
  <c r="W29" i="1"/>
  <c r="BA58" i="1"/>
  <c r="AW58" i="1"/>
  <c r="AT58" i="1"/>
  <c r="J30" i="8"/>
  <c r="AG63" i="1"/>
  <c r="AN63" i="1"/>
  <c r="BB54" i="1"/>
  <c r="AX54" i="1"/>
  <c r="BD54" i="1"/>
  <c r="W33" i="1"/>
  <c r="J39" i="10" l="1"/>
  <c r="J39" i="8"/>
  <c r="J41" i="5"/>
  <c r="AN55" i="1"/>
  <c r="AN65" i="1"/>
  <c r="AU54" i="1"/>
  <c r="W31" i="1"/>
  <c r="AV54" i="1"/>
  <c r="AK29" i="1" s="1"/>
  <c r="AG58" i="1"/>
  <c r="W32" i="1"/>
  <c r="BA54" i="1"/>
  <c r="W30" i="1"/>
  <c r="AN58" i="1" l="1"/>
  <c r="AW54" i="1"/>
  <c r="AK30" i="1"/>
  <c r="AG54" i="1"/>
  <c r="AK26" i="1"/>
  <c r="AK35" i="1" l="1"/>
  <c r="AT54" i="1"/>
  <c r="AN54" i="1"/>
</calcChain>
</file>

<file path=xl/sharedStrings.xml><?xml version="1.0" encoding="utf-8"?>
<sst xmlns="http://schemas.openxmlformats.org/spreadsheetml/2006/main" count="39610" uniqueCount="4867">
  <si>
    <t>Export Komplet</t>
  </si>
  <si>
    <t>VZ</t>
  </si>
  <si>
    <t>2.0</t>
  </si>
  <si>
    <t/>
  </si>
  <si>
    <t>False</t>
  </si>
  <si>
    <t>{ed6c1d82-3ed3-4b7d-962d-39a15ef5291d}</t>
  </si>
  <si>
    <t>&gt;&gt;  skryté sloupce  &lt;&lt;</t>
  </si>
  <si>
    <t>0,01</t>
  </si>
  <si>
    <t>21</t>
  </si>
  <si>
    <t>12</t>
  </si>
  <si>
    <t>REKAPITULACE STAVBY</t>
  </si>
  <si>
    <t>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</si>
  <si>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</si>
  <si>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</si>
  <si>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</si>
  <si>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</si>
  <si>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</si>
  <si>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</si>
  <si>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BD Komenského 27, Karlovy Vary</t>
  </si>
  <si>
    <t>KSO:</t>
  </si>
  <si>
    <t>CC-CZ:</t>
  </si>
  <si>
    <t>Místo:</t>
  </si>
  <si>
    <t xml:space="preserve"> </t>
  </si>
  <si>
    <t>Datum:</t>
  </si>
  <si>
    <t>16. 5. 2023</t>
  </si>
  <si>
    <t>Zadavatel:</t>
  </si>
  <si>
    <t>IČ:</t>
  </si>
  <si>
    <t>STATUTÁRNÍ MĚSTO KARLOVY VARY</t>
  </si>
  <si>
    <t>DIČ:</t>
  </si>
  <si>
    <t>Uchazeč:</t>
  </si>
  <si>
    <t>Vyplň údaj</t>
  </si>
  <si>
    <t>Projektant:</t>
  </si>
  <si>
    <t>ARD architects s.r.o.</t>
  </si>
  <si>
    <t>True</t>
  </si>
  <si>
    <t>Zpracovatel:</t>
  </si>
  <si>
    <t>Poznámka:</t>
  </si>
  <si>
    <t>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</si>
  <si>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</si>
  <si>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</si>
  <si>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</si>
  <si>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</si>
  <si>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</si>
  <si>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</si>
  <si>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</si>
  <si>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</si>
  <si>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</si>
  <si>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</si>
  <si>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</si>
  <si>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</si>
  <si>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</si>
  <si>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</si>
  <si>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</si>
  <si>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</si>
  <si>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</si>
  <si>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</si>
  <si>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</si>
  <si>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</si>
  <si>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</si>
  <si>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</si>
  <si>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</si>
  <si>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</si>
  <si>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</si>
  <si>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</si>
  <si>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</si>
  <si>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</si>
  <si>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</si>
  <si>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</si>
  <si>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</si>
  <si>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</si>
  <si>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</si>
  <si>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</si>
  <si>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</si>
  <si>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</si>
  <si>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</si>
  <si>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</si>
  <si>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Stavební část</t>
  </si>
  <si>
    <t>STA</t>
  </si>
  <si>
    <t>{b5aaa7ef-4776-483b-ab4c-c3305544b0e2}</t>
  </si>
  <si>
    <t>/</t>
  </si>
  <si>
    <t>Bourací práce</t>
  </si>
  <si>
    <t>Soupis</t>
  </si>
  <si>
    <t>2</t>
  </si>
  <si>
    <t>{47fe69d9-33f0-41a6-90c3-fa30a0a06237}</t>
  </si>
  <si>
    <t>Nový stav</t>
  </si>
  <si>
    <t>{02a69221-d8b9-4894-bec5-1d5337123a12}</t>
  </si>
  <si>
    <t>TZB</t>
  </si>
  <si>
    <t>{4650360c-0f83-4891-8b04-1ac41eaefa5b}</t>
  </si>
  <si>
    <t>Ústřední vytápění</t>
  </si>
  <si>
    <t>{be5d24e9-d195-416b-90b2-45b03da9f065}</t>
  </si>
  <si>
    <t>Elektro</t>
  </si>
  <si>
    <t>{37b22a8d-6c92-4452-be64-9bc2dd8e7a58}</t>
  </si>
  <si>
    <t>3</t>
  </si>
  <si>
    <t>ZTI</t>
  </si>
  <si>
    <t>{da73e52d-8cc7-40df-a2fa-68d7e0591102}</t>
  </si>
  <si>
    <t>4</t>
  </si>
  <si>
    <t>Vytápění</t>
  </si>
  <si>
    <t>{f8a08aab-2346-4580-baba-a62572e69094}</t>
  </si>
  <si>
    <t>Zpevněné plochy</t>
  </si>
  <si>
    <t>{ff1c699b-9576-4330-8ca8-dc65cd6f73df}</t>
  </si>
  <si>
    <t>Oplocení</t>
  </si>
  <si>
    <t>{b5c31365-af06-45e6-b765-b70e407843c5}</t>
  </si>
  <si>
    <t>VRN</t>
  </si>
  <si>
    <t>Ostatní a vedlejší náklady</t>
  </si>
  <si>
    <t>{e28ba746-39bb-406f-9146-602039473825}</t>
  </si>
  <si>
    <t>KRYCÍ LIST SOUPISU PRACÍ</t>
  </si>
  <si>
    <t>Objekt:</t>
  </si>
  <si>
    <t>1 - Stavební část</t>
  </si>
  <si>
    <t>Soupis:</t>
  </si>
  <si>
    <t>1 - Bourací práce</t>
  </si>
  <si>
    <t>REKAPITULACE ČLENĚNÍ SOUPISU PRACÍ</t>
  </si>
  <si>
    <t>Kód dílu - Popis</t>
  </si>
  <si>
    <t>Cena celkem [CZK]</t>
  </si>
  <si>
    <t>-1</t>
  </si>
  <si>
    <t>HSV - Práce a dodávky HSV</t>
  </si>
  <si>
    <t xml:space="preserve">    9 - Ostatní konstrukce a práce, bourání</t>
  </si>
  <si>
    <t xml:space="preserve">    997 - Přesun sutě</t>
  </si>
  <si>
    <t>PSV - Práce a dodávky PSV</t>
  </si>
  <si>
    <t xml:space="preserve">    713 - Izolace tepelné</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</si>
  <si>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</si>
  <si>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</si>
  <si>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</si>
  <si>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</si>
  <si>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</si>
  <si>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</si>
  <si>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</si>
  <si>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</si>
  <si>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</si>
  <si>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</si>
  <si>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</si>
  <si>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</si>
  <si>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</si>
  <si>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</si>
  <si>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</si>
  <si>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</si>
  <si>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</si>
  <si>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</si>
  <si>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</si>
  <si>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</si>
  <si>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</si>
  <si>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</si>
  <si>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</si>
  <si>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</si>
  <si>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</si>
  <si>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</si>
  <si>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</si>
  <si>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</si>
  <si>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962031132</t>
  </si>
  <si>
    <t>Bourání příček nebo přizdívek z cihel pálených plných nebo dutých, tl. do 100 mm</t>
  </si>
  <si>
    <t>m2</t>
  </si>
  <si>
    <t>CS ÚRS 2024 01</t>
  </si>
  <si>
    <t>-203418966</t>
  </si>
  <si>
    <t>Online PSC</t>
  </si>
  <si>
    <t>https://podminky.urs.cz/item/CS_URS_2024_01/962031132</t>
  </si>
  <si>
    <t>VV</t>
  </si>
  <si>
    <t>1NP</t>
  </si>
  <si>
    <t>(4,0)*2,8</t>
  </si>
  <si>
    <t>-(0,8*2,0*2)</t>
  </si>
  <si>
    <t>2NP</t>
  </si>
  <si>
    <t>(2,5)*2,8</t>
  </si>
  <si>
    <t>3NP</t>
  </si>
  <si>
    <t>(2,5+4,2+3,1+1,0+1,0)*2,6</t>
  </si>
  <si>
    <t>-(0,8*2,0*3)</t>
  </si>
  <si>
    <t>Součet</t>
  </si>
  <si>
    <t>962031133</t>
  </si>
  <si>
    <t>Bourání příček nebo přizdívek z cihel pálených plných nebo dutých, tl. přes 100 do 150 mm</t>
  </si>
  <si>
    <t>1882839380</t>
  </si>
  <si>
    <t>https://podminky.urs.cz/item/CS_URS_2024_01/962031133</t>
  </si>
  <si>
    <t>1PP</t>
  </si>
  <si>
    <t>(3,9)*2,7</t>
  </si>
  <si>
    <t>(3,9)*2,6</t>
  </si>
  <si>
    <t>962032231</t>
  </si>
  <si>
    <t>Bourání zdiva nadzákladového z cihel pálených plných nebo lícových nebo vápenopískových, na maltu vápennou nebo vápenocementovou, objemu přes 1 m3</t>
  </si>
  <si>
    <t>m3</t>
  </si>
  <si>
    <t>-1527319690</t>
  </si>
  <si>
    <t>https://podminky.urs.cz/item/CS_URS_2024_01/962032231</t>
  </si>
  <si>
    <t>(2,5)*2,8*0,25</t>
  </si>
  <si>
    <t>962032631</t>
  </si>
  <si>
    <t>Bourání zdiva nadzákladového komínového z cihel pálených, šamotových nebo vápenopískových, na maltu vápennou nebo vápenocementovou</t>
  </si>
  <si>
    <t>-1578742027</t>
  </si>
  <si>
    <t>https://podminky.urs.cz/item/CS_URS_2024_01/962032631</t>
  </si>
  <si>
    <t>(1,25+0,45)*4,0</t>
  </si>
  <si>
    <t>5</t>
  </si>
  <si>
    <t>961044111</t>
  </si>
  <si>
    <t>Bourání základů z betonu prostého</t>
  </si>
  <si>
    <t>1050625054</t>
  </si>
  <si>
    <t>https://podminky.urs.cz/item/CS_URS_2024_01/961044111</t>
  </si>
  <si>
    <t>betonové objekty na zhradě</t>
  </si>
  <si>
    <t>odhad</t>
  </si>
  <si>
    <t>(3,6+4,4+3,6)*1,0*0,2</t>
  </si>
  <si>
    <t>(2,2+2,2+2,2+2,2)*1,0*0,3</t>
  </si>
  <si>
    <t>(0,9+0,9+1,2+1,2)*1,0*0,3</t>
  </si>
  <si>
    <t xml:space="preserve">zídka </t>
  </si>
  <si>
    <t>(4,2+1,0+1,0)*1,5*0,2</t>
  </si>
  <si>
    <t>plotová podezdívky</t>
  </si>
  <si>
    <t>(20,0+14,0)*0,15*0,75</t>
  </si>
  <si>
    <t>6</t>
  </si>
  <si>
    <t>963053936</t>
  </si>
  <si>
    <t>Bourání železobetonových monolitických schodišťových ramen samonosných</t>
  </si>
  <si>
    <t>1903243797</t>
  </si>
  <si>
    <t>https://podminky.urs.cz/item/CS_URS_2024_01/963053936</t>
  </si>
  <si>
    <t>vnější schodiště</t>
  </si>
  <si>
    <t>2,6*1,1</t>
  </si>
  <si>
    <t>7</t>
  </si>
  <si>
    <t>965042241</t>
  </si>
  <si>
    <t>Bourání mazanin betonových nebo z litého asfaltu tl. přes 100 mm, plochy přes 4 m2</t>
  </si>
  <si>
    <t>-1176169741</t>
  </si>
  <si>
    <t>https://podminky.urs.cz/item/CS_URS_2024_01/965042241</t>
  </si>
  <si>
    <t>terasa</t>
  </si>
  <si>
    <t>13,62*0,15</t>
  </si>
  <si>
    <t>8</t>
  </si>
  <si>
    <t>965049112</t>
  </si>
  <si>
    <t>Bourání mazanin Příplatek k cenám za bourání mazanin betonových se svařovanou sítí, tl. přes 100 mm</t>
  </si>
  <si>
    <t>-649040652</t>
  </si>
  <si>
    <t>https://podminky.urs.cz/item/CS_URS_2024_01/965049112</t>
  </si>
  <si>
    <t>965082923</t>
  </si>
  <si>
    <t>Odstranění násypu pod podlahami nebo ochranného násypu na střechách tl. do 100 mm, plochy přes 2 m2</t>
  </si>
  <si>
    <t>722307607</t>
  </si>
  <si>
    <t>https://podminky.urs.cz/item/CS_URS_2024_01/965082923</t>
  </si>
  <si>
    <t>předpoklad kompletní odstranění pro kontrolu stropních trámů</t>
  </si>
  <si>
    <t>strop nad 1NP</t>
  </si>
  <si>
    <t>(25,5+86,0-1,5)*0,1</t>
  </si>
  <si>
    <t>strop nad 2NP</t>
  </si>
  <si>
    <t>10</t>
  </si>
  <si>
    <t>966003810</t>
  </si>
  <si>
    <t>Rozebrání dřevěného oplocení se sloupky osové vzdálenosti do 4,00 m, výšky do 2,50 m, osazených do hloubky 1,00 m s příčníky a dřevěnými sloupky z prken a latí</t>
  </si>
  <si>
    <t>m</t>
  </si>
  <si>
    <t>387537285</t>
  </si>
  <si>
    <t>https://podminky.urs.cz/item/CS_URS_2024_01/966003810</t>
  </si>
  <si>
    <t>27,0-(1,0*2+2,5*2)</t>
  </si>
  <si>
    <t>11</t>
  </si>
  <si>
    <t>966072811</t>
  </si>
  <si>
    <t>Rozebrání oplocení z dílců rámových na ocelové sloupky, výšky přes 1 do 2 m</t>
  </si>
  <si>
    <t>-757934044</t>
  </si>
  <si>
    <t>https://podminky.urs.cz/item/CS_URS_2024_01/966072811</t>
  </si>
  <si>
    <t>966073810</t>
  </si>
  <si>
    <t>Rozebrání vrat a vrátek k oplocení plochy jednotlivě do 2 m2</t>
  </si>
  <si>
    <t>kus</t>
  </si>
  <si>
    <t>511797662</t>
  </si>
  <si>
    <t>https://podminky.urs.cz/item/CS_URS_2024_01/966073810</t>
  </si>
  <si>
    <t>13</t>
  </si>
  <si>
    <t>966073812</t>
  </si>
  <si>
    <t>Rozebrání vrat a vrátek k oplocení plochy jednotlivě přes 6 do 10 m2</t>
  </si>
  <si>
    <t>1567201247</t>
  </si>
  <si>
    <t>https://podminky.urs.cz/item/CS_URS_2024_01/966073812</t>
  </si>
  <si>
    <t>14</t>
  </si>
  <si>
    <t>978011191</t>
  </si>
  <si>
    <t>Otlučení vápenných nebo vápenocementových omítek vnitřních ploch stropů, v rozsahu přes 50 do 100 %</t>
  </si>
  <si>
    <t>-235819412</t>
  </si>
  <si>
    <t>https://podminky.urs.cz/item/CS_URS_2024_01/978011191</t>
  </si>
  <si>
    <t>3,13+7,02+5,8+7,47+2,74+3,5+2,07+7,96+12,65+6,74+3,33+1,44+24,4+11,36+13,7+11,26</t>
  </si>
  <si>
    <t>15</t>
  </si>
  <si>
    <t>968062374</t>
  </si>
  <si>
    <t>Vybourání dřevěných rámů oken s křídly, dveřních zárubní, vrat, stěn, ostění nebo obkladů rámů oken s křídly zdvojených, plochy do 1 m2</t>
  </si>
  <si>
    <t>195796724</t>
  </si>
  <si>
    <t>https://podminky.urs.cz/item/CS_URS_2024_01/968062374</t>
  </si>
  <si>
    <t>0,55*0,85*(5+5+5+2)</t>
  </si>
  <si>
    <t>16</t>
  </si>
  <si>
    <t>968062375</t>
  </si>
  <si>
    <t>Vybourání dřevěných rámů oken s křídly, dveřních zárubní, vrat, stěn, ostění nebo obkladů rámů oken s křídly zdvojených, plochy do 2 m2</t>
  </si>
  <si>
    <t>-872052046</t>
  </si>
  <si>
    <t>https://podminky.urs.cz/item/CS_URS_2024_01/968062375</t>
  </si>
  <si>
    <t>1,15*1,15*(8+10+8+9)</t>
  </si>
  <si>
    <t>17</t>
  </si>
  <si>
    <t>968072455</t>
  </si>
  <si>
    <t>Vybourání kovových rámů oken s křídly, dveřních zárubní, vrat, stěn, ostění nebo obkladů dveřních zárubní, plochy do 2 m2</t>
  </si>
  <si>
    <t>-1977469384</t>
  </si>
  <si>
    <t>https://podminky.urs.cz/item/CS_URS_2024_01/968072455</t>
  </si>
  <si>
    <t>všechny vnitřní dveře</t>
  </si>
  <si>
    <t>0,8*2,0*(10+12+11+9)</t>
  </si>
  <si>
    <t>ponechané vnitřní dveře</t>
  </si>
  <si>
    <t>-0,8*2,0*(1+9+4+6+1+1+1+4+8)</t>
  </si>
  <si>
    <t>venkovní dveře</t>
  </si>
  <si>
    <t>0,8*2,0*5</t>
  </si>
  <si>
    <t>18</t>
  </si>
  <si>
    <t>968072558</t>
  </si>
  <si>
    <t>Vybourání kovových rámů oken s křídly, dveřních zárubní, vrat, stěn, ostění nebo obkladů vrat, mimo posuvných a skládacích, plochy do 5 m2</t>
  </si>
  <si>
    <t>-1058319714</t>
  </si>
  <si>
    <t>https://podminky.urs.cz/item/CS_URS_2024_01/968072558</t>
  </si>
  <si>
    <t>2,0*2,25</t>
  </si>
  <si>
    <t>19</t>
  </si>
  <si>
    <t>971033651</t>
  </si>
  <si>
    <t>Vybourání otvorů ve zdivu základovém nebo nadzákladovém z cihel, tvárnic, příčkovek z cihel pálených na maltu vápennou nebo vápenocementovou plochy do 4 m2, tl. do 600 mm</t>
  </si>
  <si>
    <t>-1868469973</t>
  </si>
  <si>
    <t>https://podminky.urs.cz/item/CS_URS_2024_01/971033651</t>
  </si>
  <si>
    <t>1,15*1,15*0,6</t>
  </si>
  <si>
    <t>1,15*2,13*0,6</t>
  </si>
  <si>
    <t>1,15*2,15*0,6</t>
  </si>
  <si>
    <t>1,15*1,35*0,6</t>
  </si>
  <si>
    <t>20</t>
  </si>
  <si>
    <t>971033641</t>
  </si>
  <si>
    <t>Vybourání otvorů ve zdivu základovém nebo nadzákladovém z cihel, tvárnic, příčkovek z cihel pálených na maltu vápennou nebo vápenocementovou plochy do 4 m2, tl. do 300 mm</t>
  </si>
  <si>
    <t>1310204570</t>
  </si>
  <si>
    <t>https://podminky.urs.cz/item/CS_URS_2024_01/971033641</t>
  </si>
  <si>
    <t>1,0*2,07*0,3</t>
  </si>
  <si>
    <t>974031664</t>
  </si>
  <si>
    <t>Vysekání rýh ve zdivu cihelném na maltu vápennou nebo vápenocementovou pro vtahování nosníků do zdí, před vybouráním otvoru do hl. 150 mm, při v. nosníku do 150 mm</t>
  </si>
  <si>
    <t>-43231841</t>
  </si>
  <si>
    <t>https://podminky.urs.cz/item/CS_URS_2024_01/974031664</t>
  </si>
  <si>
    <t>1,6*15</t>
  </si>
  <si>
    <t>22</t>
  </si>
  <si>
    <t>K205</t>
  </si>
  <si>
    <t>Bourání skladby podlahy terasy</t>
  </si>
  <si>
    <t>1558763147</t>
  </si>
  <si>
    <t>23</t>
  </si>
  <si>
    <t>978012191</t>
  </si>
  <si>
    <t>Otlučení vápenných nebo vápenocementových omítek vnitřních ploch stropů rákosovaných, v rozsahu přes 50 do 100 %</t>
  </si>
  <si>
    <t>1519315237</t>
  </si>
  <si>
    <t>https://podminky.urs.cz/item/CS_URS_2024_01/978012191</t>
  </si>
  <si>
    <t>C5</t>
  </si>
  <si>
    <t>7,52+3,71+1,62+1,34+23,8+15,23+13,44+1,76+5,09+1,26+4,62</t>
  </si>
  <si>
    <t>8,21+3,7+1,22+23,8+15,23+13,45+1,76+5,09+1,26+4,22</t>
  </si>
  <si>
    <t>C6</t>
  </si>
  <si>
    <t>1,86</t>
  </si>
  <si>
    <t>24</t>
  </si>
  <si>
    <t>978013161</t>
  </si>
  <si>
    <t>Otlučení vápenných nebo vápenocementových omítek vnitřních ploch stěn s vyškrabáním spar, s očištěním zdiva, v rozsahu přes 30 do 50 %</t>
  </si>
  <si>
    <t>1101286047</t>
  </si>
  <si>
    <t>https://podminky.urs.cz/item/CS_URS_2024_01/978013161</t>
  </si>
  <si>
    <t>(25,5+20,5+28,0+5,5+8,0+11,2+14,5+6,2+10,3+4,7+9,1+5,8+11,7)*2,8</t>
  </si>
  <si>
    <t>-(0,8*23)*2,0</t>
  </si>
  <si>
    <t>(25,5+20,5+28,0+5,5+6,1+7,7+11,8+5,1+9,9+9,1+14,4+5,5)*2,8</t>
  </si>
  <si>
    <t>(20,7+45,0+3,3+10,8+4,3+8,4+7,7+4,4)*2,6</t>
  </si>
  <si>
    <t>-(0,8*11)*2,0</t>
  </si>
  <si>
    <t>25</t>
  </si>
  <si>
    <t>978013191</t>
  </si>
  <si>
    <t>Otlučení vápenných nebo vápenocementových omítek vnitřních ploch stěn s vyškrabáním spar, s očištěním zdiva, v rozsahu přes 50 do 100 %</t>
  </si>
  <si>
    <t>-1893335621</t>
  </si>
  <si>
    <t>https://podminky.urs.cz/item/CS_URS_2024_01/978013191</t>
  </si>
  <si>
    <t>1PP nad 1,5m</t>
  </si>
  <si>
    <t>(16,5+14,0+5,3+7,4+10,4+24,5+16,1+15,0+20,5+16,5+16,2)*(2,7-1,5)</t>
  </si>
  <si>
    <t>-(0,8*20+2,0)*0,5</t>
  </si>
  <si>
    <t>1PP do 1,5m</t>
  </si>
  <si>
    <t>(16,5+14,0+5,3+7,4+10,4+24,5+16,1+15,0+20,5+16,5+16,2)*1,5</t>
  </si>
  <si>
    <t>-(0,8*20+2,0)*1,5</t>
  </si>
  <si>
    <t>26</t>
  </si>
  <si>
    <t>978015391</t>
  </si>
  <si>
    <t>Otlučení vápenných nebo vápenocementových omítek vnějších ploch s vyškrabáním spar a s očištěním zdiva stupně členitosti 1 a 2, v rozsahu přes 80 do 100 %</t>
  </si>
  <si>
    <t>-284933724</t>
  </si>
  <si>
    <t>https://podminky.urs.cz/item/CS_URS_2024_01/978015391</t>
  </si>
  <si>
    <t>jih</t>
  </si>
  <si>
    <t>144,0+15,5</t>
  </si>
  <si>
    <t>východ</t>
  </si>
  <si>
    <t>135,0</t>
  </si>
  <si>
    <t>západ</t>
  </si>
  <si>
    <t>154,0</t>
  </si>
  <si>
    <t>sever</t>
  </si>
  <si>
    <t>150,0+15,5</t>
  </si>
  <si>
    <t>-otvory</t>
  </si>
  <si>
    <t>-(1,1*6+1,8*18+4,8+1,5*6+2,0*3+0,5*15+1,0*2)</t>
  </si>
  <si>
    <t>27</t>
  </si>
  <si>
    <t>K230</t>
  </si>
  <si>
    <t>Drobné bourací práce nespecifikované</t>
  </si>
  <si>
    <t>hod</t>
  </si>
  <si>
    <t>-1914306374</t>
  </si>
  <si>
    <t>997</t>
  </si>
  <si>
    <t>Přesun sutě</t>
  </si>
  <si>
    <t>28</t>
  </si>
  <si>
    <t>997013215</t>
  </si>
  <si>
    <t>Vnitrostaveništní doprava suti a vybouraných hmot vodorovně do 50 m s naložením ručně pro budovy a haly výšky přes 15 do 18 m</t>
  </si>
  <si>
    <t>t</t>
  </si>
  <si>
    <t>1911805030</t>
  </si>
  <si>
    <t>https://podminky.urs.cz/item/CS_URS_2024_01/997013215</t>
  </si>
  <si>
    <t>29</t>
  </si>
  <si>
    <t>997013501</t>
  </si>
  <si>
    <t>Odvoz suti a vybouraných hmot na skládku nebo meziskládku se složením, na vzdálenost do 1 km</t>
  </si>
  <si>
    <t>-1589760381</t>
  </si>
  <si>
    <t>https://podminky.urs.cz/item/CS_URS_2024_01/997013501</t>
  </si>
  <si>
    <t>30</t>
  </si>
  <si>
    <t>997013509</t>
  </si>
  <si>
    <t>Odvoz suti a vybouraných hmot na skládku nebo meziskládku se složením, na vzdálenost Příplatek k ceně za každý další započatý 1 km přes 1 km</t>
  </si>
  <si>
    <t>-1639662656</t>
  </si>
  <si>
    <t>https://podminky.urs.cz/item/CS_URS_2024_01/997013509</t>
  </si>
  <si>
    <t>233,051*15 'Přepočtené koeficientem množství</t>
  </si>
  <si>
    <t>31</t>
  </si>
  <si>
    <t>997013631</t>
  </si>
  <si>
    <t>Poplatek za uložení stavebního odpadu na skládce (skládkovné) směsného stavebního a demoličního zatříděného do Katalogu odpadů pod kódem 17 09 04</t>
  </si>
  <si>
    <t>-1884331682</t>
  </si>
  <si>
    <t>https://podminky.urs.cz/item/CS_URS_2024_01/997013631</t>
  </si>
  <si>
    <t>32</t>
  </si>
  <si>
    <t>997013821</t>
  </si>
  <si>
    <t>Poplatek za uložení stavebního odpadu na skládce (skládkovné) ze stavebních materiálů obsahujících azbest zatříděných do Katalogu odpadů pod kódem 17 06 05</t>
  </si>
  <si>
    <t>-1960455581</t>
  </si>
  <si>
    <t>https://podminky.urs.cz/item/CS_URS_2024_01/997013821</t>
  </si>
  <si>
    <t>33</t>
  </si>
  <si>
    <t>997006004</t>
  </si>
  <si>
    <t>Úprava stavebního odpadu pytlování nebezpečného odpadu s obsahem azbestu ze šablon</t>
  </si>
  <si>
    <t>443752647</t>
  </si>
  <si>
    <t>https://podminky.urs.cz/item/CS_URS_2024_01/997006004</t>
  </si>
  <si>
    <t>34</t>
  </si>
  <si>
    <t>K223</t>
  </si>
  <si>
    <t>Příplatek za manipulaci s azbestem (plachtování, ochranné pomůcky atd.)</t>
  </si>
  <si>
    <t>kpl</t>
  </si>
  <si>
    <t>1089834031</t>
  </si>
  <si>
    <t>PSV</t>
  </si>
  <si>
    <t>Práce a dodávky PSV</t>
  </si>
  <si>
    <t>713</t>
  </si>
  <si>
    <t>Izolace tepelné</t>
  </si>
  <si>
    <t>35</t>
  </si>
  <si>
    <t>713130823</t>
  </si>
  <si>
    <t>Odstranění tepelné izolace stěn a příček z rohoží, pásů, dílců, desek, bloků volně kladených z polystyrenu, tloušťka izolace přes 100 mm</t>
  </si>
  <si>
    <t>-2095221957</t>
  </si>
  <si>
    <t>https://podminky.urs.cz/item/CS_URS_2024_01/713130823</t>
  </si>
  <si>
    <t>zateplení fasády</t>
  </si>
  <si>
    <t>100,0+15,5</t>
  </si>
  <si>
    <t>122,0</t>
  </si>
  <si>
    <t>157,0</t>
  </si>
  <si>
    <t>762</t>
  </si>
  <si>
    <t>Konstrukce tesařské</t>
  </si>
  <si>
    <t>36</t>
  </si>
  <si>
    <t>762331923</t>
  </si>
  <si>
    <t>Vyřezání části střešní vazby vázané konstrukce krovů průřezové plochy řeziva přes 120 do 224 cm2, délky vyřezané části krovového prvku přes 5 do 8 m</t>
  </si>
  <si>
    <t>-368909748</t>
  </si>
  <si>
    <t>https://podminky.urs.cz/item/CS_URS_2024_01/762331923</t>
  </si>
  <si>
    <t>kleštiny</t>
  </si>
  <si>
    <t>6,5*23</t>
  </si>
  <si>
    <t>37</t>
  </si>
  <si>
    <t>762341811</t>
  </si>
  <si>
    <t>Demontáž bednění a laťování bednění střech rovných, obloukových, sklonu do 60° se všemi nadstřešními konstrukcemi z prken hrubých, hoblovaných tl. do 32 mm</t>
  </si>
  <si>
    <t>-1339311846</t>
  </si>
  <si>
    <t>https://podminky.urs.cz/item/CS_URS_2024_01/762341811</t>
  </si>
  <si>
    <t>S6+S7</t>
  </si>
  <si>
    <t>(8,22*2,555+8,83*2,555)/cos(12)</t>
  </si>
  <si>
    <t>S3+S4</t>
  </si>
  <si>
    <t>106,0/cos(44)</t>
  </si>
  <si>
    <t>(9,0+9,5)/cos(30)</t>
  </si>
  <si>
    <t>38</t>
  </si>
  <si>
    <t>762354811</t>
  </si>
  <si>
    <t>Demontáž nadstřešních konstrukcí krovů střešních vikýřů trojúhelníkových</t>
  </si>
  <si>
    <t>385679303</t>
  </si>
  <si>
    <t>https://podminky.urs.cz/item/CS_URS_2024_01/762354811</t>
  </si>
  <si>
    <t>39</t>
  </si>
  <si>
    <t>762431818-2</t>
  </si>
  <si>
    <t>Demontáž obložení stěn z dřevoštěpkových desek šroubovaných na sraz, tloušťka desky přes 15 mm vč. rabicové omítky s pletivem</t>
  </si>
  <si>
    <t>-1887764056</t>
  </si>
  <si>
    <t>40</t>
  </si>
  <si>
    <t>7625288x</t>
  </si>
  <si>
    <t>Demontáž podlah k dalšímu použití s polštáři z 2x dřevotřískových desek</t>
  </si>
  <si>
    <t>-901431410</t>
  </si>
  <si>
    <t>25,5+86,0-1,5</t>
  </si>
  <si>
    <t>41</t>
  </si>
  <si>
    <t>762811811</t>
  </si>
  <si>
    <t>Demontáž záklopů stropů vrchních a zapuštěných z hrubých prken, tl. do 32 mm</t>
  </si>
  <si>
    <t>-1203053609</t>
  </si>
  <si>
    <t>https://podminky.urs.cz/item/CS_URS_2024_01/762811811</t>
  </si>
  <si>
    <t>(6,0*13,0)</t>
  </si>
  <si>
    <t>42</t>
  </si>
  <si>
    <t>762815811</t>
  </si>
  <si>
    <t>Demontáž záklopů stropů vrchních a zapuštěných k dalšímu použití z hrubých prken, tl. do 32 mm</t>
  </si>
  <si>
    <t>1119612094</t>
  </si>
  <si>
    <t>https://podminky.urs.cz/item/CS_URS_2024_01/762815811</t>
  </si>
  <si>
    <t>43</t>
  </si>
  <si>
    <t>762841812</t>
  </si>
  <si>
    <t>Demontáž podbíjení obkladů stropů a střech sklonu do 60° z hrubých prken tl. do 35 mm s omítkou</t>
  </si>
  <si>
    <t>-891075475</t>
  </si>
  <si>
    <t>https://podminky.urs.cz/item/CS_URS_2024_01/762841812</t>
  </si>
  <si>
    <t>podkroví</t>
  </si>
  <si>
    <t>79,5+15,0+12,5</t>
  </si>
  <si>
    <t>(5,1+3,5+5,6+5,6)/cos(44)</t>
  </si>
  <si>
    <t>764</t>
  </si>
  <si>
    <t>Konstrukce klempířské</t>
  </si>
  <si>
    <t>44</t>
  </si>
  <si>
    <t>764001821</t>
  </si>
  <si>
    <t>Demontáž klempířských konstrukcí krytiny ze svitků nebo tabulí do suti</t>
  </si>
  <si>
    <t>422068621</t>
  </si>
  <si>
    <t>https://podminky.urs.cz/item/CS_URS_2024_01/764001821</t>
  </si>
  <si>
    <t>45</t>
  </si>
  <si>
    <t>764002801</t>
  </si>
  <si>
    <t>Demontáž klempířských konstrukcí závětrné lišty do suti</t>
  </si>
  <si>
    <t>1002625613</t>
  </si>
  <si>
    <t>https://podminky.urs.cz/item/CS_URS_2024_01/764002801</t>
  </si>
  <si>
    <t>(10,0+10,0)/cos(44)</t>
  </si>
  <si>
    <t>(1,0+1,0+1,0+1,0)/cos(30)</t>
  </si>
  <si>
    <t>(2,55+2,55+2,55+2,55)/cos(12)</t>
  </si>
  <si>
    <t>46</t>
  </si>
  <si>
    <t>764002841</t>
  </si>
  <si>
    <t>Demontáž klempířských konstrukcí oplechování horních ploch zdí a nadezdívek do suti</t>
  </si>
  <si>
    <t>-1203712088</t>
  </si>
  <si>
    <t>https://podminky.urs.cz/item/CS_URS_2024_01/764002841</t>
  </si>
  <si>
    <t>u schodiště</t>
  </si>
  <si>
    <t>2,6</t>
  </si>
  <si>
    <t>47</t>
  </si>
  <si>
    <t>764002851</t>
  </si>
  <si>
    <t>Demontáž klempířských konstrukcí oplechování parapetů do suti</t>
  </si>
  <si>
    <t>-770466707</t>
  </si>
  <si>
    <t>https://podminky.urs.cz/item/CS_URS_2024_01/764002851</t>
  </si>
  <si>
    <t>1,2+1,2+0,6+0,6+1,2+0,5+0,5+0,5+1,2+1,2+1,2+1,2+1,2</t>
  </si>
  <si>
    <t>1,2+1,2+0,6+0,6+1,2+1,2+1,2+0,6+0,6+0,8+1,2+1,2+1,2+1,2+1,2</t>
  </si>
  <si>
    <t>1,2+1,2+0,6+0,6+1,2+0,6+0,6+0,8+1,2+1,2+1,2+1,2+1,2</t>
  </si>
  <si>
    <t>1,2+1,2+1,2+1,2+1,2+1,2+1,2+1,2+1,2+0,6+0,6</t>
  </si>
  <si>
    <t>48</t>
  </si>
  <si>
    <t>764002881</t>
  </si>
  <si>
    <t>Demontáž klempířských konstrukcí lemování střešních prostupů do suti</t>
  </si>
  <si>
    <t>-1257896586</t>
  </si>
  <si>
    <t>https://podminky.urs.cz/item/CS_URS_2024_01/764002881</t>
  </si>
  <si>
    <t>49</t>
  </si>
  <si>
    <t>764004801</t>
  </si>
  <si>
    <t>Demontáž klempířských konstrukcí žlabu podokapního do suti</t>
  </si>
  <si>
    <t>1391388202</t>
  </si>
  <si>
    <t>https://podminky.urs.cz/item/CS_URS_2024_01/764004801</t>
  </si>
  <si>
    <t>14,0+14,0</t>
  </si>
  <si>
    <t>8,22+8,83</t>
  </si>
  <si>
    <t>11,7</t>
  </si>
  <si>
    <t>50</t>
  </si>
  <si>
    <t>764004861</t>
  </si>
  <si>
    <t>Demontáž klempířských konstrukcí svodu do suti</t>
  </si>
  <si>
    <t>-111534655</t>
  </si>
  <si>
    <t>https://podminky.urs.cz/item/CS_URS_2024_01/764004861</t>
  </si>
  <si>
    <t>1,7*2</t>
  </si>
  <si>
    <t>9,0*2</t>
  </si>
  <si>
    <t>4,5</t>
  </si>
  <si>
    <t>765</t>
  </si>
  <si>
    <t>Krytina skládaná</t>
  </si>
  <si>
    <t>51</t>
  </si>
  <si>
    <t>765131803</t>
  </si>
  <si>
    <t>Demontáž azbestocementové krytiny skládané sklonu do 30° do suti</t>
  </si>
  <si>
    <t>1426545663</t>
  </si>
  <si>
    <t>https://podminky.urs.cz/item/CS_URS_2024_01/765131803</t>
  </si>
  <si>
    <t>52</t>
  </si>
  <si>
    <t>765131823</t>
  </si>
  <si>
    <t>Demontáž azbestocementové krytiny skládané sklonu do 30° hřebene nebo nároží z hřebenáčů do suti</t>
  </si>
  <si>
    <t>1301745768</t>
  </si>
  <si>
    <t>https://podminky.urs.cz/item/CS_URS_2024_01/765131823</t>
  </si>
  <si>
    <t>14,0</t>
  </si>
  <si>
    <t>53</t>
  </si>
  <si>
    <t>765131843</t>
  </si>
  <si>
    <t>Demontáž azbestocementové krytiny skládané Příplatek k cenám za sklon přes 30° demontáže krytiny</t>
  </si>
  <si>
    <t>562341540</t>
  </si>
  <si>
    <t>https://podminky.urs.cz/item/CS_URS_2024_01/765131843</t>
  </si>
  <si>
    <t>54</t>
  </si>
  <si>
    <t>765131853</t>
  </si>
  <si>
    <t>Demontáž azbestocementové krytiny skládané Příplatek k cenám za sklon přes 30° demontáže hřebene nebo nároží</t>
  </si>
  <si>
    <t>-1183208128</t>
  </si>
  <si>
    <t>https://podminky.urs.cz/item/CS_URS_2024_01/765131853</t>
  </si>
  <si>
    <t>55</t>
  </si>
  <si>
    <t>765192811</t>
  </si>
  <si>
    <t>Demontáž střešního výlezu jakékoliv plochy</t>
  </si>
  <si>
    <t>1543095833</t>
  </si>
  <si>
    <t>https://podminky.urs.cz/item/CS_URS_2024_01/765192811</t>
  </si>
  <si>
    <t>766</t>
  </si>
  <si>
    <t>Konstrukce truhlářské</t>
  </si>
  <si>
    <t>56</t>
  </si>
  <si>
    <t>766411821</t>
  </si>
  <si>
    <t>Demontáž obložení stěn palubkami</t>
  </si>
  <si>
    <t>-1808752613</t>
  </si>
  <si>
    <t>https://podminky.urs.cz/item/CS_URS_2024_01/766411821</t>
  </si>
  <si>
    <t>25,0</t>
  </si>
  <si>
    <t>57</t>
  </si>
  <si>
    <t>766411822</t>
  </si>
  <si>
    <t>Demontáž obložení stěn podkladových roštů</t>
  </si>
  <si>
    <t>2076432157</t>
  </si>
  <si>
    <t>https://podminky.urs.cz/item/CS_URS_2024_01/766411822</t>
  </si>
  <si>
    <t>58</t>
  </si>
  <si>
    <t>766417831</t>
  </si>
  <si>
    <t>Demontáž provětrávané fasády z dřevěných profilů podkladového roštu jednoduchého pro vodorovné profily</t>
  </si>
  <si>
    <t>-2121874076</t>
  </si>
  <si>
    <t>https://podminky.urs.cz/item/CS_URS_2024_01/766417831</t>
  </si>
  <si>
    <t>59</t>
  </si>
  <si>
    <t>766x</t>
  </si>
  <si>
    <t>Demontáž schodů celodřevěných samonosných</t>
  </si>
  <si>
    <t>113585184</t>
  </si>
  <si>
    <t>60</t>
  </si>
  <si>
    <t>766441811-2</t>
  </si>
  <si>
    <t>Demontáž parapetních desek dřevěných nebo plastových šířky do 300 mm, délky do 1000 mm</t>
  </si>
  <si>
    <t>1612431954</t>
  </si>
  <si>
    <t>5+5+5+2</t>
  </si>
  <si>
    <t>61</t>
  </si>
  <si>
    <t>766441821-3</t>
  </si>
  <si>
    <t>Demontáž parapetních desek dřevěných nebo plastových šířky do 300 mm, délky přes 1000 do 2000 mm</t>
  </si>
  <si>
    <t>-1816566367</t>
  </si>
  <si>
    <t>8+10+8+9</t>
  </si>
  <si>
    <t>62</t>
  </si>
  <si>
    <t>766691914</t>
  </si>
  <si>
    <t>Ostatní práce vyvěšení nebo zavěšení křídel dřevěných dveřních, plochy do 2 m2</t>
  </si>
  <si>
    <t>642539608</t>
  </si>
  <si>
    <t>https://podminky.urs.cz/item/CS_URS_2024_01/766691914</t>
  </si>
  <si>
    <t>(1+9+4+6+1+1+1+4+8)</t>
  </si>
  <si>
    <t>767</t>
  </si>
  <si>
    <t>Konstrukce zámečnické</t>
  </si>
  <si>
    <t>63</t>
  </si>
  <si>
    <t>767161814</t>
  </si>
  <si>
    <t>Demontáž zábradlí do suti rovného nerozebíratelný spoj hmotnosti 1 m zábradlí přes 20 kg</t>
  </si>
  <si>
    <t>259085888</t>
  </si>
  <si>
    <t>https://podminky.urs.cz/item/CS_URS_2024_01/767161814</t>
  </si>
  <si>
    <t>10,6</t>
  </si>
  <si>
    <t>771</t>
  </si>
  <si>
    <t>Podlahy z dlaždic</t>
  </si>
  <si>
    <t>64</t>
  </si>
  <si>
    <t>771573810</t>
  </si>
  <si>
    <t>Demontáž podlah z dlaždic keramických lepených</t>
  </si>
  <si>
    <t>1736300977</t>
  </si>
  <si>
    <t>https://podminky.urs.cz/item/CS_URS_2024_01/771573810</t>
  </si>
  <si>
    <t>5,0</t>
  </si>
  <si>
    <t>5,0+6,0</t>
  </si>
  <si>
    <t>13,62</t>
  </si>
  <si>
    <t>776</t>
  </si>
  <si>
    <t>Podlahy povlakové</t>
  </si>
  <si>
    <t>65</t>
  </si>
  <si>
    <t>776201812</t>
  </si>
  <si>
    <t>Demontáž povlakových podlahovin lepených ručně s podložkou</t>
  </si>
  <si>
    <t>-1600329167</t>
  </si>
  <si>
    <t>https://podminky.urs.cz/item/CS_URS_2024_01/776201812</t>
  </si>
  <si>
    <t>26,0+12,0</t>
  </si>
  <si>
    <t>25,5+68,0</t>
  </si>
  <si>
    <t>20,0+73,0</t>
  </si>
  <si>
    <t>66</t>
  </si>
  <si>
    <t>776410811</t>
  </si>
  <si>
    <t>Demontáž soklíků nebo lišt pryžových nebo plastových</t>
  </si>
  <si>
    <t>1966995047</t>
  </si>
  <si>
    <t>https://podminky.urs.cz/item/CS_URS_2024_01/776410811</t>
  </si>
  <si>
    <t>26,6+14,6</t>
  </si>
  <si>
    <t>-(0,8*4)</t>
  </si>
  <si>
    <t>15,2+15,2+15,5+13,3+27,0+6,0+11,0+10,0+5,6</t>
  </si>
  <si>
    <t>-(0,8*15)</t>
  </si>
  <si>
    <t>17,7+12,6+13,0+31,8+16,0+12,5</t>
  </si>
  <si>
    <t>-(0,8*11)</t>
  </si>
  <si>
    <t>781</t>
  </si>
  <si>
    <t>Dokončovací práce - obklady</t>
  </si>
  <si>
    <t>67</t>
  </si>
  <si>
    <t>781473810</t>
  </si>
  <si>
    <t>Demontáž obkladů z dlaždic keramických lepených</t>
  </si>
  <si>
    <t>-2005262154</t>
  </si>
  <si>
    <t>https://podminky.urs.cz/item/CS_URS_2024_01/781473810</t>
  </si>
  <si>
    <t>předpoklad</t>
  </si>
  <si>
    <t>(5,2+7,2)*1,7</t>
  </si>
  <si>
    <t>-(0,6*1,7*2)</t>
  </si>
  <si>
    <t>(5,2+7,2+9,3+4,7)*1,7</t>
  </si>
  <si>
    <t>-(0,6*1,7*4)</t>
  </si>
  <si>
    <t>(8,2+4,7)*1,7</t>
  </si>
  <si>
    <t>kuchyně</t>
  </si>
  <si>
    <t>1,5*6</t>
  </si>
  <si>
    <t>784</t>
  </si>
  <si>
    <t>Dokončovací práce - malby a tapety</t>
  </si>
  <si>
    <t>68</t>
  </si>
  <si>
    <t>784121001</t>
  </si>
  <si>
    <t>Oškrabání malby v místnostech výšky do 3,80 m</t>
  </si>
  <si>
    <t>922373978</t>
  </si>
  <si>
    <t>https://podminky.urs.cz/item/CS_URS_2024_01/784121001</t>
  </si>
  <si>
    <t>viz. otlučení</t>
  </si>
  <si>
    <t>1234,92*0,7</t>
  </si>
  <si>
    <t>2 - Nový stav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</si>
  <si>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</si>
  <si>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</si>
  <si>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</si>
  <si>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</si>
  <si>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</si>
  <si>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61 - Úprava povrchů vnitřních</t>
  </si>
  <si>
    <t xml:space="preserve">      62 - Úprava povrchů vnějších</t>
  </si>
  <si>
    <t xml:space="preserve">      63 - Podlahy a podlahové konstrukce</t>
  </si>
  <si>
    <t xml:space="preserve">    8 - Trubní vedení</t>
  </si>
  <si>
    <t xml:space="preserve">      93 - Stavební přípomoce k TZB</t>
  </si>
  <si>
    <t xml:space="preserve">      94 - Lešení a stavební výtahy</t>
  </si>
  <si>
    <t xml:space="preserve">      95 - Různé dokončovací konstrukce a práce pozemních staveb</t>
  </si>
  <si>
    <t xml:space="preserve">    998 - Přesun hmot</t>
  </si>
  <si>
    <t xml:space="preserve">    711 - Izolace proti vodě, vlhkosti a plynům</t>
  </si>
  <si>
    <t xml:space="preserve">    712 - Povlakové krytiny</t>
  </si>
  <si>
    <t xml:space="preserve">    763 - Konstrukce suché výstavby</t>
  </si>
  <si>
    <t xml:space="preserve">    773 - Podlahy z litého teraca</t>
  </si>
  <si>
    <t xml:space="preserve">    783 - Dokončovací práce - nátěry</t>
  </si>
  <si>
    <t>Zemní práce</t>
  </si>
  <si>
    <t>115101201</t>
  </si>
  <si>
    <t>Čerpání vody na dopravní výšku do 10 m s uvažovaným průměrným přítokem do 500 l/min</t>
  </si>
  <si>
    <t>-2029270882</t>
  </si>
  <si>
    <t>https://podminky.urs.cz/item/CS_URS_2024_01/115101201</t>
  </si>
  <si>
    <t>132251103</t>
  </si>
  <si>
    <t>Hloubení nezapažených rýh šířky do 800 mm strojně s urovnáním dna do předepsaného profilu a spádu v hornině třídy těžitelnosti I skupiny 3 přes 50 do 100 m3</t>
  </si>
  <si>
    <t>-1023934476</t>
  </si>
  <si>
    <t>https://podminky.urs.cz/item/CS_URS_2024_01/132251103</t>
  </si>
  <si>
    <t>drenáž- předpoklad</t>
  </si>
  <si>
    <t>kolem domu</t>
  </si>
  <si>
    <t>60,0*0,6*1,5</t>
  </si>
  <si>
    <t>drény</t>
  </si>
  <si>
    <t>(29,0+21,0)*0,6*0,7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</si>
  <si>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</si>
  <si>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</si>
  <si>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-1500978717</t>
  </si>
  <si>
    <t>https://podminky.urs.cz/item/CS_URS_2024_01/162751117</t>
  </si>
  <si>
    <t>výkop- zásyp</t>
  </si>
  <si>
    <t>75,0-23,76</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</si>
  <si>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</si>
  <si>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</si>
  <si>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-931228643</t>
  </si>
  <si>
    <t>https://podminky.urs.cz/item/CS_URS_2024_01/162751119</t>
  </si>
  <si>
    <t>51,24*5 'Přepočtené koeficientem množství</t>
  </si>
  <si>
    <t>171201231</t>
  </si>
  <si>
    <t>Poplatek za uložení stavebního odpadu na recyklační skládce (skládkovné) zeminy a kamení zatříděného do Katalogu odpadů pod kódem 17 05 04</t>
  </si>
  <si>
    <t>11142137</t>
  </si>
  <si>
    <t>https://podminky.urs.cz/item/CS_URS_2024_01/171201231</t>
  </si>
  <si>
    <t>51,24*2 'Přepočtené koeficientem množství</t>
  </si>
  <si>
    <t>171251201</t>
  </si>
  <si>
    <t>Uložení sypaniny na skládky nebo meziskládky bez hutnění s upravením uložené sypaniny do předepsaného tvaru</t>
  </si>
  <si>
    <t>1326085722</t>
  </si>
  <si>
    <t>https://podminky.urs.cz/item/CS_URS_2024_01/171251201</t>
  </si>
  <si>
    <t>174151101</t>
  </si>
  <si>
    <t>Zásyp sypaninou z jakékoliv horniny strojně s uložením výkopku ve vrstvách se zhutněním jam, šachet, rýh nebo kolem objektů v těchto vykopávkách</t>
  </si>
  <si>
    <t>-109186181</t>
  </si>
  <si>
    <t>https://podminky.urs.cz/item/CS_URS_2024_01/174151101</t>
  </si>
  <si>
    <t>60,0*(0,6-0,24)*(1,5-0,4)</t>
  </si>
  <si>
    <t>Zakládání</t>
  </si>
  <si>
    <t>211971122</t>
  </si>
  <si>
    <t>Zřízení opláštění výplně z geotextilie odvodňovacích žeber nebo trativodů v rýze nebo zářezu se stěnami svislými nebo šikmými o sklonu přes 1:2 při rozvinuté šířce opláštění přes 2,5 m</t>
  </si>
  <si>
    <t>355084899</t>
  </si>
  <si>
    <t>https://podminky.urs.cz/item/CS_URS_2024_01/211971122</t>
  </si>
  <si>
    <t>60,0*4,0</t>
  </si>
  <si>
    <t>(29,0+21,0)*(0,6+0,6+0,7+0,7)</t>
  </si>
  <si>
    <t>M</t>
  </si>
  <si>
    <t>69311068</t>
  </si>
  <si>
    <t>geotextilie netkaná separační, ochranná, filtrační, drenážní PP 300g/m2</t>
  </si>
  <si>
    <t>-1444326706</t>
  </si>
  <si>
    <t>370*1,1845 'Přepočtené koeficientem množství</t>
  </si>
  <si>
    <t>Svislé a kompletní konstrukce</t>
  </si>
  <si>
    <t>310238211</t>
  </si>
  <si>
    <t>Zazdívka otvorů ve zdivu nadzákladovém cihlami pálenými plochy přes 0,25 m2 do 1 m2 na maltu vápenocementovou</t>
  </si>
  <si>
    <t>660903502</t>
  </si>
  <si>
    <t>https://podminky.urs.cz/item/CS_URS_2024_01/310238211</t>
  </si>
  <si>
    <t>0,9*1,0*0,3</t>
  </si>
  <si>
    <t>0,5*0,5*0,2</t>
  </si>
  <si>
    <t>1NP- dozdění parapetu</t>
  </si>
  <si>
    <t>(1,15*1,4-1,15*0,9)*0,35</t>
  </si>
  <si>
    <t>1NP- dozdívk dveří</t>
  </si>
  <si>
    <t>0,2*2,0*0,3</t>
  </si>
  <si>
    <t>310239211</t>
  </si>
  <si>
    <t>Zazdívka otvorů ve zdivu nadzákladovém cihlami pálenými plochy přes 1 m2 do 4 m2 na maltu vápenocementovou</t>
  </si>
  <si>
    <t>280433205</t>
  </si>
  <si>
    <t>https://podminky.urs.cz/item/CS_URS_2024_01/310239211</t>
  </si>
  <si>
    <t>1,05*2,2*0,6</t>
  </si>
  <si>
    <t>1,05*2,2*0,45</t>
  </si>
  <si>
    <t>0,87*2,05*0,45</t>
  </si>
  <si>
    <t>0,8*2,07*0,45</t>
  </si>
  <si>
    <t>1,06*2,15*0,3</t>
  </si>
  <si>
    <t>0,65*2,6*0,3</t>
  </si>
  <si>
    <t>1,15*1,15*0,3-0,6*1,15*0,3</t>
  </si>
  <si>
    <t>317168012</t>
  </si>
  <si>
    <t>Překlady keramické ploché osazené do maltového lože, výšky překladu 71 mm šířky 115 mm, délky 1250 mm</t>
  </si>
  <si>
    <t>-1405065862</t>
  </si>
  <si>
    <t>https://podminky.urs.cz/item/CS_URS_2024_01/317168012</t>
  </si>
  <si>
    <t>317944321</t>
  </si>
  <si>
    <t>Válcované nosníky dodatečně osazované do připravených otvorů bez zazdění hlav do č. 12</t>
  </si>
  <si>
    <t>1094370744</t>
  </si>
  <si>
    <t>https://podminky.urs.cz/item/CS_URS_2024_01/317944321</t>
  </si>
  <si>
    <t>IPE100</t>
  </si>
  <si>
    <t>1,6*4*3*0,0081</t>
  </si>
  <si>
    <t>1,4*3*0,0081</t>
  </si>
  <si>
    <t>L50x505x5</t>
  </si>
  <si>
    <t>0,75*2*0,00385</t>
  </si>
  <si>
    <t>0,8*2*0,00385</t>
  </si>
  <si>
    <t>0,75*4*0,00385</t>
  </si>
  <si>
    <t>K208</t>
  </si>
  <si>
    <t>D+M obetonování válcovaných nosníků</t>
  </si>
  <si>
    <t>1500227300</t>
  </si>
  <si>
    <t>1,6*0,6*0,1*3</t>
  </si>
  <si>
    <t>1,4*0,3*0,1</t>
  </si>
  <si>
    <t>342244211</t>
  </si>
  <si>
    <t>Příčky jednoduché z cihel děrovaných broušených, na tenkovrstvou maltu, pevnost cihel do P15, tl. příčky 115 mm</t>
  </si>
  <si>
    <t>1815036580</t>
  </si>
  <si>
    <t>https://podminky.urs.cz/item/CS_URS_2024_01/342244211</t>
  </si>
  <si>
    <t>1,0*2,75</t>
  </si>
  <si>
    <t>-0,7*2,0</t>
  </si>
  <si>
    <t>342291121</t>
  </si>
  <si>
    <t>Ukotvení příček plochými kotvami, do konstrukce cihelné</t>
  </si>
  <si>
    <t>-1326490881</t>
  </si>
  <si>
    <t>https://podminky.urs.cz/item/CS_URS_2024_01/342291121</t>
  </si>
  <si>
    <t>2,75*2</t>
  </si>
  <si>
    <t>389541112</t>
  </si>
  <si>
    <t>Náplň těles filtrů z materiálů nepraných předepsané zrnitosti, uložené ve vrstvách předepsané tloušťky, s urovnáním každé vrstvy do předepsané kóty z hrubého kameniva drceného zrnitosti 4 až 8 mm nebo 8 až 16 mm</t>
  </si>
  <si>
    <t>-196271514</t>
  </si>
  <si>
    <t>https://podminky.urs.cz/item/CS_URS_2024_01/389541112</t>
  </si>
  <si>
    <t>K222</t>
  </si>
  <si>
    <t>D+M komínové průduchy- vyčištění a probetonování řídkým betonem</t>
  </si>
  <si>
    <t>1099976300</t>
  </si>
  <si>
    <t>0,15*0,15*12,0*7</t>
  </si>
  <si>
    <t>Vodorovné konstrukce</t>
  </si>
  <si>
    <t>413232211</t>
  </si>
  <si>
    <t>Zazdívka zhlaví stropních trámů nebo válcovaných nosníků pálenými cihlami válcovaných nosníků, výšky do 150 mm</t>
  </si>
  <si>
    <t>-216480870</t>
  </si>
  <si>
    <t>https://podminky.urs.cz/item/CS_URS_2024_01/413232211</t>
  </si>
  <si>
    <t>413941121</t>
  </si>
  <si>
    <t>Osazování ocelových válcovaných nosníků ve stropech I nebo IE nebo U nebo UE nebo L do č.12 nebo výšky do 120 mm</t>
  </si>
  <si>
    <t>1242393804</t>
  </si>
  <si>
    <t>https://podminky.urs.cz/item/CS_URS_2024_01/413941121</t>
  </si>
  <si>
    <t>2,9*2*0,0081</t>
  </si>
  <si>
    <t>4,4*2*0,0081</t>
  </si>
  <si>
    <t>3,5*2*0,0081</t>
  </si>
  <si>
    <t>7,9*2*0,0081</t>
  </si>
  <si>
    <t>13010742</t>
  </si>
  <si>
    <t>ocel profilová jakost S235JR (11 375) průřez IPE 100</t>
  </si>
  <si>
    <t>393115090</t>
  </si>
  <si>
    <t>0,35*1,08 'Přepočtené koeficientem množství</t>
  </si>
  <si>
    <t>K238</t>
  </si>
  <si>
    <t>D+M venkovní ŽB schodiště 10x172/290mm ( šikmá_x000D_
železobetonová deska tl. 150 mm, hydroizolace a protiskluzné teracové stupně)</t>
  </si>
  <si>
    <t>1920017480</t>
  </si>
  <si>
    <t>K247</t>
  </si>
  <si>
    <t>D+M zákrytové desky zídky u vstupního schodiště pro tl. stěny 300mm</t>
  </si>
  <si>
    <t>353801254</t>
  </si>
  <si>
    <t>K249</t>
  </si>
  <si>
    <t>D+M podkladní betonový roznášecí blok pro osazení ocelového nosníku</t>
  </si>
  <si>
    <t>79607042</t>
  </si>
  <si>
    <t>0,6*0,3*0,15*6</t>
  </si>
  <si>
    <t>0,3*0,3*0,15*2</t>
  </si>
  <si>
    <t>0,3*0,45*0,2</t>
  </si>
  <si>
    <t>0,3*0,3*0,2</t>
  </si>
  <si>
    <t>Úpravy povrchů, podlahy a osazování výplní</t>
  </si>
  <si>
    <t>Úprava povrchů vnitřních</t>
  </si>
  <si>
    <t>611131121</t>
  </si>
  <si>
    <t>Podkladní a spojovací vrstva vnitřních omítaných ploch penetrace disperzní nanášená ručně stropů</t>
  </si>
  <si>
    <t>-17631121</t>
  </si>
  <si>
    <t>https://podminky.urs.cz/item/CS_URS_2024_01/611131121</t>
  </si>
  <si>
    <t>3,13+5,8+7,47+2,74</t>
  </si>
  <si>
    <t>4,02+8,2</t>
  </si>
  <si>
    <t>3,06</t>
  </si>
  <si>
    <t>611321141</t>
  </si>
  <si>
    <t>Omítka vápenocementová vnitřních ploch nanášená ručně dvouvrstvá, tloušťky jádrové omítky do 10 mm a tloušťky štuku do 3 mm štuková vodorovných konstrukcí stropů rovných</t>
  </si>
  <si>
    <t>1325026114</t>
  </si>
  <si>
    <t>https://podminky.urs.cz/item/CS_URS_2024_01/611321141</t>
  </si>
  <si>
    <t>611131125</t>
  </si>
  <si>
    <t>Podkladní a spojovací vrstva vnitřních omítaných ploch penetrace disperzní nanášená ručně schodišťových konstrukcí</t>
  </si>
  <si>
    <t>72504510</t>
  </si>
  <si>
    <t>https://podminky.urs.cz/item/CS_URS_2024_01/611131125</t>
  </si>
  <si>
    <t>(7,02+8,27+8,27)/cos(45)</t>
  </si>
  <si>
    <t>611321145</t>
  </si>
  <si>
    <t>Omítka vápenocementová vnitřních ploch nanášená ručně dvouvrstvá, tloušťky jádrové omítky do 10 mm a tloušťky štuku do 3 mm štuková schodišťových konstrukcí stropů, stěn, ramen nebo nosníků</t>
  </si>
  <si>
    <t>1069582263</t>
  </si>
  <si>
    <t>https://podminky.urs.cz/item/CS_URS_2024_01/611321145</t>
  </si>
  <si>
    <t>612131121</t>
  </si>
  <si>
    <t>Podkladní a spojovací vrstva vnitřních omítaných ploch penetrace disperzní nanášená ručně stěn</t>
  </si>
  <si>
    <t>-1756968627</t>
  </si>
  <si>
    <t>https://podminky.urs.cz/item/CS_URS_2024_01/612131121</t>
  </si>
  <si>
    <t>m001+002+003</t>
  </si>
  <si>
    <t>20,7*2,7</t>
  </si>
  <si>
    <t>-(0,8*2,0*2+0,7*2,0+0,6*2,0*2+1,15*0,55)</t>
  </si>
  <si>
    <t>(1,15+0,55+0,55)*0,2</t>
  </si>
  <si>
    <t>m004</t>
  </si>
  <si>
    <t>16,2*2,7</t>
  </si>
  <si>
    <t>-(0,95*2,05+0,55*0,55)</t>
  </si>
  <si>
    <t>(0,95+2,05+2,05+0,55+0,55+0,55)*0,15</t>
  </si>
  <si>
    <t>m007+008+009</t>
  </si>
  <si>
    <t>-(0,8*2,0*2+1,15*0,85)</t>
  </si>
  <si>
    <t>(1,15+0,85+0,85)*0,35</t>
  </si>
  <si>
    <t>m010</t>
  </si>
  <si>
    <t>8,0*2,7</t>
  </si>
  <si>
    <t>-(0,8*2,0+1,15*1,15)</t>
  </si>
  <si>
    <t>(1,15+1,15+1,15)*0,35</t>
  </si>
  <si>
    <t>m011</t>
  </si>
  <si>
    <t>10,4*2,7</t>
  </si>
  <si>
    <t>-(0,7*2,0+0,6*2,0*2+0,8*2,0)</t>
  </si>
  <si>
    <t>m012</t>
  </si>
  <si>
    <t>7,3*2,7</t>
  </si>
  <si>
    <t>-(0,6*2,0+0,55*0,85)</t>
  </si>
  <si>
    <t>(0,55+0,85+0,85)*0,35</t>
  </si>
  <si>
    <t>m013</t>
  </si>
  <si>
    <t>5,2*2,7</t>
  </si>
  <si>
    <t>m014+016</t>
  </si>
  <si>
    <t>29,2*2,7</t>
  </si>
  <si>
    <t>-(1,15+2,15+1,15*1,35+0,7*2,0*2+1,15*1,15+1,15*2,13)</t>
  </si>
  <si>
    <t>(1,15+2,15+2,15+1,15+1,35+1,35+1,15+2,13+2,13+1,15+1,15+1,15)*0,35*4</t>
  </si>
  <si>
    <t>m015</t>
  </si>
  <si>
    <t>16,5*2,7</t>
  </si>
  <si>
    <t>-(0,7*2,0+1,15*1,15+1,0*2,0)</t>
  </si>
  <si>
    <t>(1,15+1,15+1,15)*0,3</t>
  </si>
  <si>
    <t>(1,0+2,0+2,0)*0,15</t>
  </si>
  <si>
    <t>m017</t>
  </si>
  <si>
    <t>-(2,0*2,25+1,15*1,15+1,0*2,0)</t>
  </si>
  <si>
    <t>(1,15+1,15+1,15)*0,2</t>
  </si>
  <si>
    <t>Mezisoučet</t>
  </si>
  <si>
    <t>m101+102</t>
  </si>
  <si>
    <t>14,5*2,8</t>
  </si>
  <si>
    <t>-(0,8*2,0*2+1,1*2,07+1,15*1,45)</t>
  </si>
  <si>
    <t>(1,15+1,45+1,45)*0,15</t>
  </si>
  <si>
    <t>(1,1+2,07+2,07)*0,25</t>
  </si>
  <si>
    <t>m104</t>
  </si>
  <si>
    <t>8,2*2,8</t>
  </si>
  <si>
    <t>-(0,7*2,0+1,15*0,9)</t>
  </si>
  <si>
    <t>(0,7+2,0+2,0+1,15+0,9+0,9)*0,15</t>
  </si>
  <si>
    <t>m105</t>
  </si>
  <si>
    <t>11,5*2,8</t>
  </si>
  <si>
    <t>m106</t>
  </si>
  <si>
    <t>7,8*2,8</t>
  </si>
  <si>
    <t>(0,55+0,85+0,85)*0,25</t>
  </si>
  <si>
    <t>m107</t>
  </si>
  <si>
    <t>5,5*2,8</t>
  </si>
  <si>
    <t>m108</t>
  </si>
  <si>
    <t>2,5*2,8</t>
  </si>
  <si>
    <t>-(0,6*2,0)</t>
  </si>
  <si>
    <t>m109</t>
  </si>
  <si>
    <t>15,9*2,8</t>
  </si>
  <si>
    <t>-(0,7*2,0*2+0,6*2,0+1,15*1,45*2)</t>
  </si>
  <si>
    <t>(1,15+1,45+1,45)*0,25*2</t>
  </si>
  <si>
    <t>m110</t>
  </si>
  <si>
    <t>13,6*2,8</t>
  </si>
  <si>
    <t>-(0,7*2,0+1,15*1,45)</t>
  </si>
  <si>
    <t>m111</t>
  </si>
  <si>
    <t>12,5*2,8</t>
  </si>
  <si>
    <t>-(1,15*1,45)</t>
  </si>
  <si>
    <t>m112+113</t>
  </si>
  <si>
    <t>28,1*2,8</t>
  </si>
  <si>
    <t>-(1,15*1,45*3)</t>
  </si>
  <si>
    <t>(1,15+1,45+1,45)*0,25*3</t>
  </si>
  <si>
    <t>m114</t>
  </si>
  <si>
    <t>5,6*2,8</t>
  </si>
  <si>
    <t>-(0,6*2,0+0,6*0,6)</t>
  </si>
  <si>
    <t>(0,6+0,6+0,6+0,6)*0,25</t>
  </si>
  <si>
    <t>m115</t>
  </si>
  <si>
    <t>9,2*2,8</t>
  </si>
  <si>
    <t>m116</t>
  </si>
  <si>
    <t>4,6*2,8</t>
  </si>
  <si>
    <t>m117</t>
  </si>
  <si>
    <t>7,6*2,8</t>
  </si>
  <si>
    <t>m201+202</t>
  </si>
  <si>
    <t>14,3*2,8</t>
  </si>
  <si>
    <t>-(0,8*2,0*2+0,95*2,07+1,15*1,45)</t>
  </si>
  <si>
    <t>(1,15+1,45+1,45+0,95+2,07+2,07)*0,15</t>
  </si>
  <si>
    <t>m204</t>
  </si>
  <si>
    <t>11,4*2,8</t>
  </si>
  <si>
    <t>m205</t>
  </si>
  <si>
    <t>m206</t>
  </si>
  <si>
    <t>5,8*2,8</t>
  </si>
  <si>
    <t>-(0,6*2,0+0,55+0,85)</t>
  </si>
  <si>
    <t>m207</t>
  </si>
  <si>
    <t>m208</t>
  </si>
  <si>
    <t>m209+210</t>
  </si>
  <si>
    <t>26,5*2,8</t>
  </si>
  <si>
    <t>-(0,7*2,0+1,15*1,45*2)</t>
  </si>
  <si>
    <t>(1,15+1,45+1,45)*0,15*2</t>
  </si>
  <si>
    <t>m211+212</t>
  </si>
  <si>
    <t>27,9*2,8</t>
  </si>
  <si>
    <t>-(0,7*2,0+0,6*2,0+1,15*1,45*3)</t>
  </si>
  <si>
    <t>m213</t>
  </si>
  <si>
    <t>(0,6+0,6+0,6)*0,25</t>
  </si>
  <si>
    <t>m214</t>
  </si>
  <si>
    <t>m215</t>
  </si>
  <si>
    <t>4,7*2,8</t>
  </si>
  <si>
    <t>m216</t>
  </si>
  <si>
    <t>7,4*2,8</t>
  </si>
  <si>
    <t>-(0,8*2,0+0,6*2,0+0,7*2,0)</t>
  </si>
  <si>
    <t>m301+302</t>
  </si>
  <si>
    <t>11,3*2,6</t>
  </si>
  <si>
    <t>-(0,8*2,0*2+1,15*1,45)</t>
  </si>
  <si>
    <t>m303</t>
  </si>
  <si>
    <t>3,9*2,6</t>
  </si>
  <si>
    <t>-(0,8*2,0)</t>
  </si>
  <si>
    <t>m304</t>
  </si>
  <si>
    <t>1,3*2,6</t>
  </si>
  <si>
    <t>m305</t>
  </si>
  <si>
    <t>3,6*2,6</t>
  </si>
  <si>
    <t>-(0,6*1,15)</t>
  </si>
  <si>
    <t>(0,6+1,15+1,15)*0,15</t>
  </si>
  <si>
    <t>m306</t>
  </si>
  <si>
    <t>(9,8+0,85)*2,6</t>
  </si>
  <si>
    <t>-(0,7*2,0+1,15*1,15*2)</t>
  </si>
  <si>
    <t>(1,15+1,15+1,15)*0,15*2</t>
  </si>
  <si>
    <t>m307</t>
  </si>
  <si>
    <t>(3,8+3,8+0,2*2)*2,6</t>
  </si>
  <si>
    <t>-(0,7*2,0+1,15*1,15)</t>
  </si>
  <si>
    <t>(1,15+1,15+1,15)*0,15</t>
  </si>
  <si>
    <t>m308</t>
  </si>
  <si>
    <t>(4,11+4,11)*2,6</t>
  </si>
  <si>
    <t>(1,15*1,15)</t>
  </si>
  <si>
    <t>m309+310</t>
  </si>
  <si>
    <t>22,5*2,6</t>
  </si>
  <si>
    <t>-(0,8*2,0+0,7*2,0+1,15*1,15*3)</t>
  </si>
  <si>
    <t>(1,15+1,15+1,15)*0,15*3</t>
  </si>
  <si>
    <t>m311</t>
  </si>
  <si>
    <t>6,2*2,6</t>
  </si>
  <si>
    <t>(0,55+0,85+0,85)*0,15</t>
  </si>
  <si>
    <t>m312</t>
  </si>
  <si>
    <t>4,7*2,6</t>
  </si>
  <si>
    <t>m313</t>
  </si>
  <si>
    <t>9,3*2,6</t>
  </si>
  <si>
    <t>-(0,8*2,0*2+0,6*2,0*2+0,7*2,0)</t>
  </si>
  <si>
    <t>omítka pod SDK předstěnami</t>
  </si>
  <si>
    <t>(8,7)*2,8</t>
  </si>
  <si>
    <t>(5,3+2,5)*2,6</t>
  </si>
  <si>
    <t>-sanační omítka</t>
  </si>
  <si>
    <t>-177,375</t>
  </si>
  <si>
    <t>612321111</t>
  </si>
  <si>
    <t>Omítka vápenocementová vnitřních ploch nanášená ručně jednovrstvá, tloušťky do 10 mm hrubá zatřená svislých konstrukcí stěn</t>
  </si>
  <si>
    <t>-266550393</t>
  </si>
  <si>
    <t>https://podminky.urs.cz/item/CS_URS_2024_01/612321111</t>
  </si>
  <si>
    <t>pod obklad</t>
  </si>
  <si>
    <t>m008+009</t>
  </si>
  <si>
    <t>11,3*2,0</t>
  </si>
  <si>
    <t>-(1,15*0,6)</t>
  </si>
  <si>
    <t>(0,5+0,5)*0,6</t>
  </si>
  <si>
    <t>7,3*2,0</t>
  </si>
  <si>
    <t>-(0,6*2,0+0,55*0,75)</t>
  </si>
  <si>
    <t>(0,4+0,4)*0,75</t>
  </si>
  <si>
    <t>5,2*2,0</t>
  </si>
  <si>
    <t>m014</t>
  </si>
  <si>
    <t>3,8*0,6</t>
  </si>
  <si>
    <t>612321141</t>
  </si>
  <si>
    <t>Omítka vápenocementová vnitřních ploch nanášená ručně dvouvrstvá, tloušťky jádrové omítky do 10 mm a tloušťky štuku do 3 mm štuková svislých konstrukcí stěn</t>
  </si>
  <si>
    <t>-1170936627</t>
  </si>
  <si>
    <t>https://podminky.urs.cz/item/CS_URS_2024_01/612321141</t>
  </si>
  <si>
    <t>612325403</t>
  </si>
  <si>
    <t>Oprava vápenocementové omítky vnitřních ploch hrubé, tloušťky do 20 mm stěn, v rozsahu opravované plochy přes 30 do 50%</t>
  </si>
  <si>
    <t>-957479168</t>
  </si>
  <si>
    <t>https://podminky.urs.cz/item/CS_URS_2024_01/612325403</t>
  </si>
  <si>
    <t>7,8*2,0</t>
  </si>
  <si>
    <t>-(0,6*2,0+0,55*0,45)</t>
  </si>
  <si>
    <t>(0,3+0,3)*0,45</t>
  </si>
  <si>
    <t>5,5*2,0</t>
  </si>
  <si>
    <t>4,6*0,6</t>
  </si>
  <si>
    <t>m113</t>
  </si>
  <si>
    <t>3,4*0,6</t>
  </si>
  <si>
    <t>9,2*2,0</t>
  </si>
  <si>
    <t>-(0,6*2,0+0,55*0,55)</t>
  </si>
  <si>
    <t>(0,3+0,3)*0,55</t>
  </si>
  <si>
    <t>4,6*2,0</t>
  </si>
  <si>
    <t>5,8*2,0</t>
  </si>
  <si>
    <t>-(0,55*0,45+0,6*2,0)</t>
  </si>
  <si>
    <t>4,5*0,6</t>
  </si>
  <si>
    <t>m212</t>
  </si>
  <si>
    <t>3,3*0,6</t>
  </si>
  <si>
    <t>4,7*2,0</t>
  </si>
  <si>
    <t>3,6*2,0</t>
  </si>
  <si>
    <t>-(0,6*1,05)</t>
  </si>
  <si>
    <t>(0,15+0,15)*0,2</t>
  </si>
  <si>
    <t>1,0*0,6</t>
  </si>
  <si>
    <t>m310</t>
  </si>
  <si>
    <t>5,0*0,6</t>
  </si>
  <si>
    <t>6,2*2,0</t>
  </si>
  <si>
    <t>(0,15+0,15)*0,75</t>
  </si>
  <si>
    <t>612325419</t>
  </si>
  <si>
    <t>Oprava vápenocementové omítky vnitřních ploch hladké, tloušťky do 20 mm, s celoplošným přeštukováním, tloušťky štuku 3 mm stěn, v rozsahu opravované plochy přes 30 do 50%</t>
  </si>
  <si>
    <t>1839449198</t>
  </si>
  <si>
    <t>https://podminky.urs.cz/item/CS_URS_2024_01/612325419</t>
  </si>
  <si>
    <t>penetrace- nové omítky- oprava hrubé omítky</t>
  </si>
  <si>
    <t>1184,379-47,764-175,97-207,53</t>
  </si>
  <si>
    <t>612131151</t>
  </si>
  <si>
    <t>Sanační postřik vnitřních omítaných ploch vápenocementový nanášený ručně celoplošně stěn</t>
  </si>
  <si>
    <t>-458033118</t>
  </si>
  <si>
    <t>https://podminky.urs.cz/item/CS_URS_2024_01/612131151</t>
  </si>
  <si>
    <t>20,7*1,5</t>
  </si>
  <si>
    <t>-(0,8*1,5*2+0,7*1,5+0,6*1,5*2)</t>
  </si>
  <si>
    <t>16,2*1,5</t>
  </si>
  <si>
    <t>-(0,95*1,5)</t>
  </si>
  <si>
    <t>-(0,8*1,5*2)</t>
  </si>
  <si>
    <t>8,0*1,5</t>
  </si>
  <si>
    <t>-(0,8*1,5)</t>
  </si>
  <si>
    <t>10,4*1,5</t>
  </si>
  <si>
    <t>-(0,7*1,5+0,6*1,5*2+0,8*1,5)</t>
  </si>
  <si>
    <t>7,3*1,5</t>
  </si>
  <si>
    <t>-(0,6*1,5)</t>
  </si>
  <si>
    <t>5,2*1,5</t>
  </si>
  <si>
    <t>29,2*1,5</t>
  </si>
  <si>
    <t>-(0,7*1,5*2+1,15*1,5*2)</t>
  </si>
  <si>
    <t>16,5*1,5</t>
  </si>
  <si>
    <t>-(0,7*1,5+0,8*1,5)</t>
  </si>
  <si>
    <t>-(2,0*1,5+0,8*1,5)</t>
  </si>
  <si>
    <t>612326121</t>
  </si>
  <si>
    <t>Omítka sanační vnitřních ploch jednovrstvá jednovrstvá, tloušťky do 20 mm nanášená ručně svislých konstrukcí stěn</t>
  </si>
  <si>
    <t>1965630822</t>
  </si>
  <si>
    <t>https://podminky.urs.cz/item/CS_URS_2024_01/612326121</t>
  </si>
  <si>
    <t>612328131</t>
  </si>
  <si>
    <t>Sanační štuk vnitřních ploch tloušťky do 3 mm svislých konstrukcí stěn</t>
  </si>
  <si>
    <t>904463507</t>
  </si>
  <si>
    <t>https://podminky.urs.cz/item/CS_URS_2024_01/612328131</t>
  </si>
  <si>
    <t>612142001</t>
  </si>
  <si>
    <t>Pletivo vnitřních ploch v ploše nebo pruzích, na plném podkladu sklovláknité vtlačené do tmelu včetně tmelu stěn</t>
  </si>
  <si>
    <t>522563635</t>
  </si>
  <si>
    <t>https://podminky.urs.cz/item/CS_URS_2024_01/612142001</t>
  </si>
  <si>
    <t>zateplené stěny</t>
  </si>
  <si>
    <t>(5,2+2,2)*2,7</t>
  </si>
  <si>
    <t>-0,8*2,0</t>
  </si>
  <si>
    <t>3,2*2,8</t>
  </si>
  <si>
    <t>(5,4+2,7)*2,7</t>
  </si>
  <si>
    <t>m005</t>
  </si>
  <si>
    <t>1,6*2,7</t>
  </si>
  <si>
    <t>612321131</t>
  </si>
  <si>
    <t>Vápenocementový štuk vnitřních ploch tloušťky do 3 mm svislých konstrukcí stěn</t>
  </si>
  <si>
    <t>62233118</t>
  </si>
  <si>
    <t>https://podminky.urs.cz/item/CS_URS_2024_01/612321131</t>
  </si>
  <si>
    <t>622143004</t>
  </si>
  <si>
    <t>Montáž omítkových profilů plastových, pozinkovaných nebo dřevěných upevněných vtlačením do podkladní vrstvy nebo přibitím začišťovacích samolepících pro vytvoření dilatujícího spoje s okenním rámem</t>
  </si>
  <si>
    <t>-1834311823</t>
  </si>
  <si>
    <t>https://podminky.urs.cz/item/CS_URS_2024_01/622143004</t>
  </si>
  <si>
    <t>viz. tabulka oken</t>
  </si>
  <si>
    <t>(1,15+1,15+1,15)*11</t>
  </si>
  <si>
    <t>(1,15+0,75+0,75)*1</t>
  </si>
  <si>
    <t>(0,55+0,55+0,55)*3</t>
  </si>
  <si>
    <t>(1,15+0,55+0,55)*1</t>
  </si>
  <si>
    <t>(0,55+0,85+0,85)*6</t>
  </si>
  <si>
    <t>(2,0+2,25+2,25)*1</t>
  </si>
  <si>
    <t>(0,95+2,05+2,05)*1</t>
  </si>
  <si>
    <t>(1,1+2,07+2,07)*1</t>
  </si>
  <si>
    <t>(1,15+1,45+1,45)*17</t>
  </si>
  <si>
    <t>(0,6+0,6+0,6+0,6)*4</t>
  </si>
  <si>
    <t>(1,15+0,9+0,9)*1</t>
  </si>
  <si>
    <t>(0,95+2,07+2,07)*1</t>
  </si>
  <si>
    <t>(1,15+0,6+0,6)*1</t>
  </si>
  <si>
    <t>(0,6+1,15+1,15)*1</t>
  </si>
  <si>
    <t>(0,55+0,85+0,85)*3</t>
  </si>
  <si>
    <t>(1,15+2,13+2,13)*1</t>
  </si>
  <si>
    <t>(1,15+2,15+2,15)*1</t>
  </si>
  <si>
    <t>(1,35+1,15+1,15)*12</t>
  </si>
  <si>
    <t>59051476</t>
  </si>
  <si>
    <t>profil začišťovací PVC 9mm s výztužnou tkaninou pro ostění ETICS</t>
  </si>
  <si>
    <t>-691255309</t>
  </si>
  <si>
    <t>237,99*1,05 'Přepočtené koeficientem množství</t>
  </si>
  <si>
    <t>622143003</t>
  </si>
  <si>
    <t>Montáž omítkových profilů plastových, pozinkovaných nebo dřevěných upevněných vtlačením do podkladní vrstvy nebo přibitím rohových s tkaninou</t>
  </si>
  <si>
    <t>580920595</t>
  </si>
  <si>
    <t>https://podminky.urs.cz/item/CS_URS_2024_01/622143003</t>
  </si>
  <si>
    <t>viz. APU</t>
  </si>
  <si>
    <t>237,99</t>
  </si>
  <si>
    <t>rohy</t>
  </si>
  <si>
    <t>2,7*20</t>
  </si>
  <si>
    <t>2,8*13</t>
  </si>
  <si>
    <t>2,8*9</t>
  </si>
  <si>
    <t>2,6*7</t>
  </si>
  <si>
    <t>63127466</t>
  </si>
  <si>
    <t>profil rohový Al 23x23mm s výztužnou tkaninou š 100mm pro ETICS</t>
  </si>
  <si>
    <t>-1759440333</t>
  </si>
  <si>
    <t>371,79*1,05 'Přepočtené koeficientem množství</t>
  </si>
  <si>
    <t>629991011</t>
  </si>
  <si>
    <t>Zakrytí vnějších ploch před znečištěním včetně pozdějšího odkrytí výplní otvorů a svislých ploch fólií přilepenou lepící páskou</t>
  </si>
  <si>
    <t>-1986262639</t>
  </si>
  <si>
    <t>https://podminky.urs.cz/item/CS_URS_2024_01/629991011</t>
  </si>
  <si>
    <t>(1,15*1,15)*11</t>
  </si>
  <si>
    <t>(1,15*0,75)*1</t>
  </si>
  <si>
    <t>(0,55*0,55)*3</t>
  </si>
  <si>
    <t>(1,15*0,55)*1</t>
  </si>
  <si>
    <t>(0,55*+0,85)*6</t>
  </si>
  <si>
    <t>(2,0*2,25)*1</t>
  </si>
  <si>
    <t>(0,95*2,05)*1</t>
  </si>
  <si>
    <t>(1,1*2,07)*1</t>
  </si>
  <si>
    <t>(1,15*1,45)*17</t>
  </si>
  <si>
    <t>(0,6*0,6)*4</t>
  </si>
  <si>
    <t>(1,15*0,9)*1</t>
  </si>
  <si>
    <t>(0,95*2,07)*1</t>
  </si>
  <si>
    <t>(1,15*0,6)*1</t>
  </si>
  <si>
    <t>(0,6*1,15)*1</t>
  </si>
  <si>
    <t>(0,55*0,85)*3</t>
  </si>
  <si>
    <t>(1,15*2,13)*1</t>
  </si>
  <si>
    <t>(1,15*2,15)*1</t>
  </si>
  <si>
    <t>(1,35*1,15)*12</t>
  </si>
  <si>
    <t>619991001</t>
  </si>
  <si>
    <t>Zakrytí vnitřních ploch před znečištěním fólií včetně pozdějšího odkrytí podlah</t>
  </si>
  <si>
    <t>-907898968</t>
  </si>
  <si>
    <t>https://podminky.urs.cz/item/CS_URS_2024_01/619991001</t>
  </si>
  <si>
    <t>4,02+8,27+2,04+8,2+7,52+3,71+1,62+1,34+23,8+12,89+12,25+15,23+13,44+1,76+5,09+1,26+4,62</t>
  </si>
  <si>
    <t>3,06+8,27+8,21+3,7+1,86+1,22+23,8+12,25+12,89+15,23+13,45+1,76+5,09+1,26+4,22</t>
  </si>
  <si>
    <t>2,94+1,91+1,48+4,92+4,8+21,59+9,59+10,28+20,68+14,36+3,89+1,26+6,26</t>
  </si>
  <si>
    <t>632450121</t>
  </si>
  <si>
    <t>Potěr cementový vyrovnávací ze suchých směsí v pásu o průměrné (střední) tl. od 10 do 20 mm</t>
  </si>
  <si>
    <t>-1919764310</t>
  </si>
  <si>
    <t>https://podminky.urs.cz/item/CS_URS_2024_01/632450121</t>
  </si>
  <si>
    <t>parapety</t>
  </si>
  <si>
    <t>(1,15+1,15+0,55+0,55+1,15+1,15+1,15+1,15+1,15+1,15+1,15)*0,25</t>
  </si>
  <si>
    <t>(1,15+1,15+0,55+0,55+1,15+0,55+0,55+1,15+1,15+1,15+1,15+1,15)*0,25</t>
  </si>
  <si>
    <t>(1,15+1,15+0,6+1,15+0,55+0,55+1,15+1,15+1,15+1,15+1,15)*0,25</t>
  </si>
  <si>
    <t>619995001</t>
  </si>
  <si>
    <t>Začištění omítek (s dodáním hmot) kolem oken, dveří, podlah, obkladů apod.</t>
  </si>
  <si>
    <t>-902381140</t>
  </si>
  <si>
    <t>https://podminky.urs.cz/item/CS_URS_2024_01/619995001</t>
  </si>
  <si>
    <t>sokl</t>
  </si>
  <si>
    <t>135,2</t>
  </si>
  <si>
    <t>nad obkladem</t>
  </si>
  <si>
    <t>m008</t>
  </si>
  <si>
    <t>6,4</t>
  </si>
  <si>
    <t>-0,7</t>
  </si>
  <si>
    <t>m009</t>
  </si>
  <si>
    <t>11,3</t>
  </si>
  <si>
    <t>-(0,8+1,15)</t>
  </si>
  <si>
    <t>7,3</t>
  </si>
  <si>
    <t>-(0,6+0,55)</t>
  </si>
  <si>
    <t>5,2</t>
  </si>
  <si>
    <t>1,4</t>
  </si>
  <si>
    <t>7,8</t>
  </si>
  <si>
    <t>5,5</t>
  </si>
  <si>
    <t>4,6</t>
  </si>
  <si>
    <t>3,4</t>
  </si>
  <si>
    <t>9,2</t>
  </si>
  <si>
    <t>5,8</t>
  </si>
  <si>
    <t>-(0,55+0,6)</t>
  </si>
  <si>
    <t>4,7</t>
  </si>
  <si>
    <t>3,3</t>
  </si>
  <si>
    <t>9,7</t>
  </si>
  <si>
    <t>-(0,6+0,6)</t>
  </si>
  <si>
    <t>8,1</t>
  </si>
  <si>
    <t>Úprava povrchů vnějších</t>
  </si>
  <si>
    <t>621131121</t>
  </si>
  <si>
    <t>Podkladní a spojovací vrstva vnějších omítaných ploch penetrace nanášená ručně podhledů</t>
  </si>
  <si>
    <t>788313497</t>
  </si>
  <si>
    <t>https://podminky.urs.cz/item/CS_URS_2024_01/621131121</t>
  </si>
  <si>
    <t>621221011</t>
  </si>
  <si>
    <t>Montáž kontaktního zateplení lepením a mechanickým kotvením z desek minerální vlny s podélnou orientací vláken nebo kombinovaných (dodávka ve specifikaci) na vnější podhledy, na podklad betonový nebo z lehčeného betonu, z tvárnic keramických nebo vápenopískových, tloušťky desek přes 40 do 80 mm</t>
  </si>
  <si>
    <t>1419723289</t>
  </si>
  <si>
    <t>https://podminky.urs.cz/item/CS_URS_2024_01/621221011</t>
  </si>
  <si>
    <t>přesah střechy</t>
  </si>
  <si>
    <t>14,0*0,32*2</t>
  </si>
  <si>
    <t>63142025</t>
  </si>
  <si>
    <t>deska tepelně izolační minerální kontaktních fasád podélné vlákno λ=0,035-0,036 tl 100mm</t>
  </si>
  <si>
    <t>163182686</t>
  </si>
  <si>
    <t>8,96*1,05 'Přepočtené koeficientem množství</t>
  </si>
  <si>
    <t>621251105</t>
  </si>
  <si>
    <t>Montáž kontaktního zateplení lepením a mechanickým kotvením Příplatek k cenám za zápustnou montáž kotev s použitím tepelněizolačních zátek na vnější podhledy z minerální vlny</t>
  </si>
  <si>
    <t>1798771501</t>
  </si>
  <si>
    <t>https://podminky.urs.cz/item/CS_URS_2024_01/621251105</t>
  </si>
  <si>
    <t>621151031</t>
  </si>
  <si>
    <t>Penetrační nátěr vnějších pastovitých tenkovrstvých omítek silikonový podhledů</t>
  </si>
  <si>
    <t>1674092818</t>
  </si>
  <si>
    <t>https://podminky.urs.cz/item/CS_URS_2024_01/621151031</t>
  </si>
  <si>
    <t>621531012</t>
  </si>
  <si>
    <t>Omítka tenkovrstvá silikonová vnějších ploch probarvená bez penetrace zatíraná (škrábaná), zrnitost 1,5 mm podhledů</t>
  </si>
  <si>
    <t>933799173</t>
  </si>
  <si>
    <t>https://podminky.urs.cz/item/CS_URS_2024_01/621531012</t>
  </si>
  <si>
    <t>629995101</t>
  </si>
  <si>
    <t>Očištění vnějších ploch tlakovou vodou omytím</t>
  </si>
  <si>
    <t>-292350316</t>
  </si>
  <si>
    <t>https://podminky.urs.cz/item/CS_URS_2024_01/629995101</t>
  </si>
  <si>
    <t>viz. KZS EPS</t>
  </si>
  <si>
    <t>1,74+1,38+12,75</t>
  </si>
  <si>
    <t>viz. KZS MW</t>
  </si>
  <si>
    <t>10,64+3,8+2,51+34,330+4,12+473,033</t>
  </si>
  <si>
    <t>plochy bez KZS</t>
  </si>
  <si>
    <t>14,275</t>
  </si>
  <si>
    <t>K206</t>
  </si>
  <si>
    <t>Vyspravení a vyrovnání povrchu stávajícího zdiva</t>
  </si>
  <si>
    <t>-414870124</t>
  </si>
  <si>
    <t>622321111</t>
  </si>
  <si>
    <t>Omítka vápenocementová vnějších ploch nanášená ručně jednovrstvá, tloušťky do 15 mm hrubá zatřená stěn</t>
  </si>
  <si>
    <t>-1086648888</t>
  </si>
  <si>
    <t>https://podminky.urs.cz/item/CS_URS_2024_01/622321111</t>
  </si>
  <si>
    <t>622131121</t>
  </si>
  <si>
    <t>Podkladní a spojovací vrstva vnějších omítaných ploch penetrace nanášená ručně stěn</t>
  </si>
  <si>
    <t>1685268219</t>
  </si>
  <si>
    <t>https://podminky.urs.cz/item/CS_URS_2024_01/622131121</t>
  </si>
  <si>
    <t>622211031</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</si>
  <si>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</si>
  <si>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-1555695503</t>
  </si>
  <si>
    <t>https://podminky.urs.cz/item/CS_URS_2024_01/622211031</t>
  </si>
  <si>
    <t>sokl nad terénem</t>
  </si>
  <si>
    <t>5,8*0,3</t>
  </si>
  <si>
    <t>28376424</t>
  </si>
  <si>
    <t>deska XPS hrana polodrážková a hladký povrch 300kPA λ=0,035 tl 140mm</t>
  </si>
  <si>
    <t>935621142</t>
  </si>
  <si>
    <t>1,74*1,05 'Přepočtené koeficientem množství</t>
  </si>
  <si>
    <t>622211041</t>
  </si>
  <si>
    <t>Montáž kontaktního zateplení lepením a mechanickým kotvením z polystyrenových desek (dodávka ve specifikaci) na vnější stěny, na podklad betonový nebo z lehčeného betonu, z tvárnic keramických nebo vápenopískových, tloušťky desek přes 160 do 200 mm</t>
  </si>
  <si>
    <t>-954233983</t>
  </si>
  <si>
    <t>https://podminky.urs.cz/item/CS_URS_2024_01/622211041</t>
  </si>
  <si>
    <t>4,6*0,3</t>
  </si>
  <si>
    <t>28376450</t>
  </si>
  <si>
    <t>deska XPS hrana polodrážková a hladký povrch 300kPA λ=0,035 tl 180mm</t>
  </si>
  <si>
    <t>250649854</t>
  </si>
  <si>
    <t>1,38*1,05 'Přepočtené koeficientem množství</t>
  </si>
  <si>
    <t>622211051</t>
  </si>
  <si>
    <t>Montáž kontaktního zateplení lepením a mechanickým kotvením z polystyrenových desek (dodávka ve specifikaci) na vnější stěny, na podklad betonový nebo z lehčeného betonu, z tvárnic keramických nebo vápenopískových, tloušťky desek přes 200 do 240 mm</t>
  </si>
  <si>
    <t>1591394565</t>
  </si>
  <si>
    <t>https://podminky.urs.cz/item/CS_URS_2024_01/622211051</t>
  </si>
  <si>
    <t>42,5*0,3</t>
  </si>
  <si>
    <t>283723x</t>
  </si>
  <si>
    <t>deska XPS hrana polodrážková a hladký povrch 300kPA λ=0,035 tl 240mm</t>
  </si>
  <si>
    <t>-1633418345</t>
  </si>
  <si>
    <t>12,75*1,05 'Přepočtené koeficientem množství</t>
  </si>
  <si>
    <t>622251101</t>
  </si>
  <si>
    <t>Montáž kontaktního zateplení lepením a mechanickým kotvením Příplatek k cenám za zápustnou montáž kotev s použitím tepelněizolačních zátek na vnější stěny z polystyrenu</t>
  </si>
  <si>
    <t>-2044296949</t>
  </si>
  <si>
    <t>https://podminky.urs.cz/item/CS_URS_2024_01/622251101</t>
  </si>
  <si>
    <t>622221011</t>
  </si>
  <si>
    <t>Montáž kontaktního zateplení lepením a mechanickým kotvením z desek minerální vlny s podélnou orientací vláken nebo kombinovaných (dodávka ve specifikaci) na vnější stěny, na podklad betonový nebo z lehčeného betonu, z tvárnic keramických nebo vápenopískových, tloušťky desek přes 40 do 80 mm</t>
  </si>
  <si>
    <t>-1866241246</t>
  </si>
  <si>
    <t>https://podminky.urs.cz/item/CS_URS_2024_01/622221011</t>
  </si>
  <si>
    <t>římsa</t>
  </si>
  <si>
    <t>14,0*(0,23+0,15)*2</t>
  </si>
  <si>
    <t>63142021</t>
  </si>
  <si>
    <t>deska tepelně izolační minerální kontaktních fasád podélné vlákno λ=0,035-0,036 tl 50mm</t>
  </si>
  <si>
    <t>-1625052279</t>
  </si>
  <si>
    <t>10,64*1,05 'Přepočtené koeficientem množství</t>
  </si>
  <si>
    <t>622221021</t>
  </si>
  <si>
    <t>Montáž kontaktního zateplení lepením a mechanickým kotvením z desek minerální vlny s podélnou orientací vláken nebo kombinovaných (dodávka ve specifikaci) na vnější stěny, na podklad betonový nebo z lehčeného betonu, z tvárnic keramických nebo vápenopískových, tloušťky desek přes 80 do 120 mm</t>
  </si>
  <si>
    <t>-2127857394</t>
  </si>
  <si>
    <t>https://podminky.urs.cz/item/CS_URS_2024_01/622221021</t>
  </si>
  <si>
    <t>nika pro elektroměr</t>
  </si>
  <si>
    <t>0,7*1,8</t>
  </si>
  <si>
    <t>(0,7+0,7+1,8+1,8)*0,25</t>
  </si>
  <si>
    <t>723908412</t>
  </si>
  <si>
    <t>2,51*1,05 'Přepočtené koeficientem množství</t>
  </si>
  <si>
    <t>-693332522</t>
  </si>
  <si>
    <t>žaluziové kastlíky</t>
  </si>
  <si>
    <t>0,2*19</t>
  </si>
  <si>
    <t>69</t>
  </si>
  <si>
    <t>63142026</t>
  </si>
  <si>
    <t>deska tepelně izolační minerální kontaktních fasád podélné vlákno λ=0,035-0,036 tl 120mm</t>
  </si>
  <si>
    <t>78438992</t>
  </si>
  <si>
    <t>3,8*1,05 'Přepočtené koeficientem množství</t>
  </si>
  <si>
    <t>70</t>
  </si>
  <si>
    <t>622221031</t>
  </si>
  <si>
    <t>Montáž kontaktního zateplení lepením a mechanickým kotvením z desek minerální vlny s podélnou orientací vláken nebo kombinovaných (dodávka ve specifikaci) na vnější stěny, na podklad betonový nebo z lehčeného betonu, z tvárnic keramických nebo vápenopískových, tloušťky desek přes 120 do 160 mm</t>
  </si>
  <si>
    <t>1889023726</t>
  </si>
  <si>
    <t>https://podminky.urs.cz/item/CS_URS_2024_01/622221031</t>
  </si>
  <si>
    <t>32,0</t>
  </si>
  <si>
    <t>-(0,55*0,55+0,95*2,05)</t>
  </si>
  <si>
    <t>-(0,55*0,85+1,1*2,07+1,15*0,9)</t>
  </si>
  <si>
    <t>11,5</t>
  </si>
  <si>
    <t>-(0,7*2,0)</t>
  </si>
  <si>
    <t>-sokl</t>
  </si>
  <si>
    <t>-5,8*0,3</t>
  </si>
  <si>
    <t>71</t>
  </si>
  <si>
    <t>63151531</t>
  </si>
  <si>
    <t>deska tepelně izolační minerální kontaktních fasád podélné vlákno λ=0,035-0,036 tl 140mm</t>
  </si>
  <si>
    <t>-1053022262</t>
  </si>
  <si>
    <t>34,33*1,05 'Přepočtené koeficientem množství</t>
  </si>
  <si>
    <t>72</t>
  </si>
  <si>
    <t>622221041</t>
  </si>
  <si>
    <t>Montáž kontaktního zateplení lepením a mechanickým kotvením z desek minerální vlny s podélnou orientací vláken nebo kombinovaných (dodávka ve specifikaci) na vnější stěny, na podklad betonový nebo z lehčeného betonu, z tvárnic keramických nebo vápenopískových, tloušťky desek přes 160 do 200 mm</t>
  </si>
  <si>
    <t>-1700177063</t>
  </si>
  <si>
    <t>https://podminky.urs.cz/item/CS_URS_2024_01/622221041</t>
  </si>
  <si>
    <t>-sokl nad terénem</t>
  </si>
  <si>
    <t>-4,6*0,3</t>
  </si>
  <si>
    <t>73</t>
  </si>
  <si>
    <t>63151539</t>
  </si>
  <si>
    <t>deska tepelně izolační minerální kontaktních fasád podélné vlákno λ=0,035-0,036 tl 180mm</t>
  </si>
  <si>
    <t>-1928995731</t>
  </si>
  <si>
    <t>4,12*1,05 'Přepočtené koeficientem množství</t>
  </si>
  <si>
    <t>74</t>
  </si>
  <si>
    <t>622221051</t>
  </si>
  <si>
    <t>Montáž kontaktního zateplení lepením a mechanickým kotvením z desek minerální vlny s podélnou orientací vláken nebo kombinovaných (dodávka ve specifikaci) na vnější stěny, na podklad betonový nebo z lehčeného betonu, z tvárnic keramických nebo vápenopískových, tloušťky desek přes 200 do 240 mm</t>
  </si>
  <si>
    <t>86944684</t>
  </si>
  <si>
    <t>https://podminky.urs.cz/item/CS_URS_2024_01/622221051</t>
  </si>
  <si>
    <t>145,0+2,5+2,5</t>
  </si>
  <si>
    <t>-(1,15*1,15*2+1,15*1,45*4+1,15*1,15*2)</t>
  </si>
  <si>
    <t>153,0+14,5</t>
  </si>
  <si>
    <t>-(1,15*2,15+1,15*1,35+0,55*0,85*2+1,15*0,65)</t>
  </si>
  <si>
    <t>-(1,15*1,45*2+0,55*0,85*2+1,15*1,45)</t>
  </si>
  <si>
    <t>-(1,15*1,15*2+0,6*1,15+1,15*0,6)</t>
  </si>
  <si>
    <t>128,0+16,0</t>
  </si>
  <si>
    <t>-(2,0*2,25+1,15*2,13+1,15*1,15*2+1,15*0,75)</t>
  </si>
  <si>
    <t>-(1,15*1,15*3)</t>
  </si>
  <si>
    <t>2,5+2,5+88,5</t>
  </si>
  <si>
    <t>-(0,85*0,85+0,55*0,85)</t>
  </si>
  <si>
    <t>-(0,85*0,85+0,55*0,85*2+0,95*2,07)</t>
  </si>
  <si>
    <t>-(0,55*0,85*2+1,15*1,45)</t>
  </si>
  <si>
    <t>-12,75</t>
  </si>
  <si>
    <t>kastlíky</t>
  </si>
  <si>
    <t>-3,8</t>
  </si>
  <si>
    <t>75</t>
  </si>
  <si>
    <t>63152269</t>
  </si>
  <si>
    <t>deska tepelně izolační minerální kontaktních fasád podélné vlákno λ=0,034 tl 240mm</t>
  </si>
  <si>
    <t>1654062068</t>
  </si>
  <si>
    <t>473,033*1,05 'Přepočtené koeficientem množství</t>
  </si>
  <si>
    <t>76</t>
  </si>
  <si>
    <t>622251105</t>
  </si>
  <si>
    <t>Montáž kontaktního zateplení lepením a mechanickým kotvením Příplatek k cenám za zápustnou montáž kotev s použitím tepelněizolačních zátek na vnější stěny z minerální vlny</t>
  </si>
  <si>
    <t>1185943459</t>
  </si>
  <si>
    <t>https://podminky.urs.cz/item/CS_URS_2024_01/622251105</t>
  </si>
  <si>
    <t>77</t>
  </si>
  <si>
    <t>K244</t>
  </si>
  <si>
    <t>Příplatek za šroubovací hmoždinky (pouze v případě nurnosti na základě výtažných zkoušek)</t>
  </si>
  <si>
    <t>-759144581</t>
  </si>
  <si>
    <t>8,96+15,87+528,433</t>
  </si>
  <si>
    <t>78</t>
  </si>
  <si>
    <t>622142001</t>
  </si>
  <si>
    <t>Pletivo vnějších ploch v ploše nebo pruzích, na plném podkladu sklovláknité vtlačené do tmelu stěn</t>
  </si>
  <si>
    <t>1334916372</t>
  </si>
  <si>
    <t>https://podminky.urs.cz/item/CS_URS_2024_01/622142001</t>
  </si>
  <si>
    <t>nezateplení stěny (veranda)</t>
  </si>
  <si>
    <t>10,0+5,5+1,5</t>
  </si>
  <si>
    <t>-(1,15*1,45*2+0,55*0,55*2)</t>
  </si>
  <si>
    <t>(1,15+1,45+1,45)*0,3</t>
  </si>
  <si>
    <t>79</t>
  </si>
  <si>
    <t>622151031</t>
  </si>
  <si>
    <t>Penetrační nátěr vnějších pastovitých tenkovrstvých omítek silikonový stěn</t>
  </si>
  <si>
    <t>1412740133</t>
  </si>
  <si>
    <t>https://podminky.urs.cz/item/CS_URS_2024_01/622151031</t>
  </si>
  <si>
    <t>ostění</t>
  </si>
  <si>
    <t>240,39*0,24</t>
  </si>
  <si>
    <t>80</t>
  </si>
  <si>
    <t>622531012</t>
  </si>
  <si>
    <t>Omítka tenkovrstvá silikonová vnějších ploch probarvená bez penetrace zatíraná (škrábaná), zrnitost 1,5 mm stěn</t>
  </si>
  <si>
    <t>-1396354901</t>
  </si>
  <si>
    <t>https://podminky.urs.cz/item/CS_URS_2024_01/622531012</t>
  </si>
  <si>
    <t>81</t>
  </si>
  <si>
    <t>K243</t>
  </si>
  <si>
    <t>Příplatek za vícebarevné řešení fasády</t>
  </si>
  <si>
    <t>2101251297</t>
  </si>
  <si>
    <t>viz. omítka</t>
  </si>
  <si>
    <t>616,272+8,96</t>
  </si>
  <si>
    <t>82</t>
  </si>
  <si>
    <t>K2432</t>
  </si>
  <si>
    <t>Příplatek za více druhů struktur omítky</t>
  </si>
  <si>
    <t>1862041730</t>
  </si>
  <si>
    <t>83</t>
  </si>
  <si>
    <t>-1273637533</t>
  </si>
  <si>
    <t>240,39</t>
  </si>
  <si>
    <t>1,8*4</t>
  </si>
  <si>
    <t>9,5+8,5</t>
  </si>
  <si>
    <t>10,5+10,0</t>
  </si>
  <si>
    <t>3,3*2+1,5+4,5</t>
  </si>
  <si>
    <t>14,0*2</t>
  </si>
  <si>
    <t>84</t>
  </si>
  <si>
    <t>-1852118972</t>
  </si>
  <si>
    <t>326,69*1,05 'Přepočtené koeficientem množství</t>
  </si>
  <si>
    <t>85</t>
  </si>
  <si>
    <t>5811669</t>
  </si>
  <si>
    <t>(1,15+1,35+1,35)*12</t>
  </si>
  <si>
    <t>86</t>
  </si>
  <si>
    <t>126024100</t>
  </si>
  <si>
    <t>240,39*1,05 'Přepočtené koeficientem množství</t>
  </si>
  <si>
    <t>87</t>
  </si>
  <si>
    <t>622252002</t>
  </si>
  <si>
    <t>Montáž profilů kontaktního zateplení ostatních stěnových, dilatačních apod. lepených do tmelu</t>
  </si>
  <si>
    <t>1550551231</t>
  </si>
  <si>
    <t>https://podminky.urs.cz/item/CS_URS_2024_01/622252002</t>
  </si>
  <si>
    <t>K5+6+7+9+10+11+12+13+14</t>
  </si>
  <si>
    <t>3,4+40,3+6,4+1,2+1,2+3,6+3,5+13,8+35,1</t>
  </si>
  <si>
    <t>88</t>
  </si>
  <si>
    <t>59051512</t>
  </si>
  <si>
    <t>profil začišťovací s okapnicí PVC s výztužnou tkaninou pro parapet ETICS</t>
  </si>
  <si>
    <t>-1751235983</t>
  </si>
  <si>
    <t>108,5*1,05 'Přepočtené koeficientem množství</t>
  </si>
  <si>
    <t>89</t>
  </si>
  <si>
    <t>-1225306764</t>
  </si>
  <si>
    <t>(0,55*0,85)*6</t>
  </si>
  <si>
    <t>(1,15*1,35)*12</t>
  </si>
  <si>
    <t>Podlahy a podlahové konstrukce</t>
  </si>
  <si>
    <t>90</t>
  </si>
  <si>
    <t>631311135</t>
  </si>
  <si>
    <t>Mazanina z betonu prostého bez zvýšených nároků na prostředí tl. přes 120 do 240 mm tř. C 20/25</t>
  </si>
  <si>
    <t>1212345109</t>
  </si>
  <si>
    <t>https://podminky.urs.cz/item/CS_URS_2024_01/631311135</t>
  </si>
  <si>
    <t>betonová deska rušeného komínu</t>
  </si>
  <si>
    <t>1,25*0,45*0,2</t>
  </si>
  <si>
    <t>dobetonování pilíře pod vaznici</t>
  </si>
  <si>
    <t>0,5*0,3*0,2*5</t>
  </si>
  <si>
    <t>91</t>
  </si>
  <si>
    <t>631319013</t>
  </si>
  <si>
    <t>Příplatek k cenám mazanin za úpravu povrchu mazaniny přehlazením, mazanina tl. přes 120 do 240 mm</t>
  </si>
  <si>
    <t>2005236699</t>
  </si>
  <si>
    <t>https://podminky.urs.cz/item/CS_URS_2024_01/631319013</t>
  </si>
  <si>
    <t>92</t>
  </si>
  <si>
    <t>631319175</t>
  </si>
  <si>
    <t>Příplatek k cenám mazanin za stržení povrchu spodní vrstvy mazaniny latí před vložením výztuže nebo pletiva pro tl. obou vrstev mazaniny přes 120 do 240 mm</t>
  </si>
  <si>
    <t>2031595849</t>
  </si>
  <si>
    <t>https://podminky.urs.cz/item/CS_URS_2024_01/631319175</t>
  </si>
  <si>
    <t>93</t>
  </si>
  <si>
    <t>631351101</t>
  </si>
  <si>
    <t>Bednění v podlahách rýh a hran zřízení</t>
  </si>
  <si>
    <t>-1341474797</t>
  </si>
  <si>
    <t>https://podminky.urs.cz/item/CS_URS_2024_01/631351101</t>
  </si>
  <si>
    <t>(1,25+0,45+1,25+0,45)*0,35</t>
  </si>
  <si>
    <t>(0,5+0,5+0,3+0,3)*0,35*5</t>
  </si>
  <si>
    <t>94</t>
  </si>
  <si>
    <t>631351102</t>
  </si>
  <si>
    <t>Bednění v podlahách rýh a hran odstranění</t>
  </si>
  <si>
    <t>1006350261</t>
  </si>
  <si>
    <t>https://podminky.urs.cz/item/CS_URS_2024_01/631351102</t>
  </si>
  <si>
    <t>95</t>
  </si>
  <si>
    <t>631362021</t>
  </si>
  <si>
    <t>Výztuž mazanin ze svařovaných sítí z drátů typu KARI</t>
  </si>
  <si>
    <t>-2037429796</t>
  </si>
  <si>
    <t>https://podminky.urs.cz/item/CS_URS_2024_01/631362021</t>
  </si>
  <si>
    <t>1,25*0,45*0,00444*1,2</t>
  </si>
  <si>
    <t>0,5*0,3*0,00444*1,2*5</t>
  </si>
  <si>
    <t>96</t>
  </si>
  <si>
    <t>635211x</t>
  </si>
  <si>
    <t>Zpětné rozprostření násypu pod podlahami (po kontrole trámů)</t>
  </si>
  <si>
    <t>-1200679546</t>
  </si>
  <si>
    <t>97</t>
  </si>
  <si>
    <t>637111112</t>
  </si>
  <si>
    <t>Okapový chodník z kameniva s udusáním a urovnáním povrchu ze štěrkopísku tl. 150 mm</t>
  </si>
  <si>
    <t>-612291024</t>
  </si>
  <si>
    <t>https://podminky.urs.cz/item/CS_URS_2024_01/637111112</t>
  </si>
  <si>
    <t>30,5*0,5</t>
  </si>
  <si>
    <t>98</t>
  </si>
  <si>
    <t>637211134</t>
  </si>
  <si>
    <t>Okapový chodník z dlaždic betonových do kameniva s vyplněním spár drobným kamenivem, tl. dlaždic 50 mm</t>
  </si>
  <si>
    <t>-566407407</t>
  </si>
  <si>
    <t>https://podminky.urs.cz/item/CS_URS_2024_01/637211134</t>
  </si>
  <si>
    <t>99</t>
  </si>
  <si>
    <t>636311122</t>
  </si>
  <si>
    <t>Kladení dlažby z betonových dlaždic na sucho na terče z umělé hmoty o rozměru dlažby 50x50 cm, o výšce terče přes 25 do 70 mm</t>
  </si>
  <si>
    <t>572305693</t>
  </si>
  <si>
    <t>https://podminky.urs.cz/item/CS_URS_2024_01/636311122</t>
  </si>
  <si>
    <t>S1</t>
  </si>
  <si>
    <t>100</t>
  </si>
  <si>
    <t>59246002</t>
  </si>
  <si>
    <t>dlažba plošná terasová betonová 400x400mm tl 40mm</t>
  </si>
  <si>
    <t>640043624</t>
  </si>
  <si>
    <t>13,62*1,1 'Přepočtené koeficientem množství</t>
  </si>
  <si>
    <t>101</t>
  </si>
  <si>
    <t>K237</t>
  </si>
  <si>
    <t>Vyspravení stávajícího betonového povrchu</t>
  </si>
  <si>
    <t>-166394139</t>
  </si>
  <si>
    <t>P1</t>
  </si>
  <si>
    <t>3,13+5,8+7,47+2,74+3,5+6,74+11,36+13,7+11,26</t>
  </si>
  <si>
    <t>P2- podesta</t>
  </si>
  <si>
    <t>2,2*1,2</t>
  </si>
  <si>
    <t>P3</t>
  </si>
  <si>
    <t>2,07+7,96+12,65+3,33+1,44</t>
  </si>
  <si>
    <t>P6</t>
  </si>
  <si>
    <t>3,71+1,62+5,09+1,26</t>
  </si>
  <si>
    <t>P8</t>
  </si>
  <si>
    <t>3,7+1,86+5,09+1,26</t>
  </si>
  <si>
    <t>4,8+3,89+1,26</t>
  </si>
  <si>
    <t>P5</t>
  </si>
  <si>
    <t>7,52+1,34+23,8+12,89+12,25+15,23+13,44+1,76+4,62</t>
  </si>
  <si>
    <t>P4</t>
  </si>
  <si>
    <t>24,4</t>
  </si>
  <si>
    <t>P11</t>
  </si>
  <si>
    <t>2,04</t>
  </si>
  <si>
    <t>Trubní vedení</t>
  </si>
  <si>
    <t>102</t>
  </si>
  <si>
    <t>895270001</t>
  </si>
  <si>
    <t>Proplachovací a kontrolní šachta z PVC-U pro drenáže budov vnějšího průměru 315 mm pro napojení potrubí DN 200 s lapačem písku užitné výšky 350 mm</t>
  </si>
  <si>
    <t>-1630131379</t>
  </si>
  <si>
    <t>https://podminky.urs.cz/item/CS_URS_2024_01/895270001</t>
  </si>
  <si>
    <t>103</t>
  </si>
  <si>
    <t>212751107</t>
  </si>
  <si>
    <t>Trativody z drenážních a melioračních trubek pro meliorace, dočasné nebo odlehčovací drenáže se zřízením štěrkového lože pod trubky a s jejich obsypem v otevřeném výkopu trubka flexibilní PVC-U SN 4 celoperforovaná 360° DN 200</t>
  </si>
  <si>
    <t>-664757056</t>
  </si>
  <si>
    <t>https://podminky.urs.cz/item/CS_URS_2024_01/212751107</t>
  </si>
  <si>
    <t>60,0</t>
  </si>
  <si>
    <t>Stavební přípomoce k TZB</t>
  </si>
  <si>
    <t>104</t>
  </si>
  <si>
    <t>K239</t>
  </si>
  <si>
    <t>Stavební přípomoce k TZB (vysekání, prostupy, zahození atd.)</t>
  </si>
  <si>
    <t>291357951</t>
  </si>
  <si>
    <t>Lešení a stavební výtahy</t>
  </si>
  <si>
    <t>105</t>
  </si>
  <si>
    <t>941211112</t>
  </si>
  <si>
    <t>Lešení řadové rámové lehké pracovní s podlahami s provozním zatížením tř. 3 do 200 kg/m2 šířky tř. SW06 od 0,6 do 0,9 m výšky přes 10 do 25 m montáž</t>
  </si>
  <si>
    <t>1812597373</t>
  </si>
  <si>
    <t>https://podminky.urs.cz/item/CS_URS_2024_01/941211112</t>
  </si>
  <si>
    <t>185,0</t>
  </si>
  <si>
    <t>150,0</t>
  </si>
  <si>
    <t>155,0</t>
  </si>
  <si>
    <t>205,0</t>
  </si>
  <si>
    <t>106</t>
  </si>
  <si>
    <t>941211211</t>
  </si>
  <si>
    <t>Lešení řadové rámové lehké pracovní s podlahami s provozním zatížením tř. 3 do 200 kg/m2 šířky tř. SW06 od 0,6 do 0,9 m výšky do 10 m příplatek za každý den použití</t>
  </si>
  <si>
    <t>1571148989</t>
  </si>
  <si>
    <t>https://podminky.urs.cz/item/CS_URS_2024_01/941211211</t>
  </si>
  <si>
    <t>695,0*31*3</t>
  </si>
  <si>
    <t>107</t>
  </si>
  <si>
    <t>941211812</t>
  </si>
  <si>
    <t>Lešení řadové rámové lehké pracovní s podlahami s provozním zatížením tř. 3 do 200 kg/m2 šířky tř. SW06 od 0,6 do 0,9 m výšky přes 10 do 25 m demontáž</t>
  </si>
  <si>
    <t>-24383261</t>
  </si>
  <si>
    <t>https://podminky.urs.cz/item/CS_URS_2024_01/941211812</t>
  </si>
  <si>
    <t>108</t>
  </si>
  <si>
    <t>944511111</t>
  </si>
  <si>
    <t>Síť ochranná zavěšená na konstrukci lešení z textilie z umělých vláken montáž</t>
  </si>
  <si>
    <t>1586394999</t>
  </si>
  <si>
    <t>https://podminky.urs.cz/item/CS_URS_2024_01/944511111</t>
  </si>
  <si>
    <t>109</t>
  </si>
  <si>
    <t>944511211</t>
  </si>
  <si>
    <t>Síť ochranná zavěšená na konstrukci lešení z textilie z umělých vláken příplatek k ceně za každý den použití</t>
  </si>
  <si>
    <t>-845282985</t>
  </si>
  <si>
    <t>https://podminky.urs.cz/item/CS_URS_2024_01/944511211</t>
  </si>
  <si>
    <t>110</t>
  </si>
  <si>
    <t>944511811</t>
  </si>
  <si>
    <t>Síť ochranná zavěšená na konstrukci lešení z textilie z umělých vláken demontáž</t>
  </si>
  <si>
    <t>-279288142</t>
  </si>
  <si>
    <t>https://podminky.urs.cz/item/CS_URS_2024_01/944511811</t>
  </si>
  <si>
    <t>111</t>
  </si>
  <si>
    <t>949101111</t>
  </si>
  <si>
    <t>Lešení pomocné pracovní pro objekty pozemních staveb pro zatížení do 150 kg/m2, o výšce lešeňové podlahy do 1,9 m</t>
  </si>
  <si>
    <t>1471659277</t>
  </si>
  <si>
    <t>https://podminky.urs.cz/item/CS_URS_2024_01/949101111</t>
  </si>
  <si>
    <t>Různé dokončovací konstrukce a práce pozemních staveb</t>
  </si>
  <si>
    <t>112</t>
  </si>
  <si>
    <t>953845212</t>
  </si>
  <si>
    <t>Vyvložkování stávajících komínových nebo větracích průduchů nerezovými vložkami ohebnými, včetně ukončení komínu komínového tělesa výšky 3 m světlý průměr vložky přes 100 m do 130 mm</t>
  </si>
  <si>
    <t>soubor</t>
  </si>
  <si>
    <t>-2040598063</t>
  </si>
  <si>
    <t>https://podminky.urs.cz/item/CS_URS_2024_01/953845212</t>
  </si>
  <si>
    <t>113</t>
  </si>
  <si>
    <t>953845222</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</si>
  <si>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100 m do 130 mm</t>
  </si>
  <si>
    <t>295604814</t>
  </si>
  <si>
    <t>https://podminky.urs.cz/item/CS_URS_2024_01/953845222</t>
  </si>
  <si>
    <t>15,7-3,0</t>
  </si>
  <si>
    <t>114</t>
  </si>
  <si>
    <t>977331111</t>
  </si>
  <si>
    <t>Zvětšení komínového průduchu frézováním zdiva z cihel plných pálených maximální hloubky frézování do 10 mm</t>
  </si>
  <si>
    <t>-2120598141</t>
  </si>
  <si>
    <t>https://podminky.urs.cz/item/CS_URS_2024_01/977331111</t>
  </si>
  <si>
    <t>115</t>
  </si>
  <si>
    <t>952901111</t>
  </si>
  <si>
    <t>Vyčištění budov nebo objektů před předáním do užívání budov bytové nebo občanské výstavby, světlé výšky podlaží do 4 m</t>
  </si>
  <si>
    <t>-1099666265</t>
  </si>
  <si>
    <t>https://podminky.urs.cz/item/CS_URS_2024_01/952901111</t>
  </si>
  <si>
    <t>166,0</t>
  </si>
  <si>
    <t>168,0</t>
  </si>
  <si>
    <t>155,5</t>
  </si>
  <si>
    <t>159,0</t>
  </si>
  <si>
    <t>116</t>
  </si>
  <si>
    <t>K231</t>
  </si>
  <si>
    <t>D+M hasicí přístroj typu P6 s hasicí schopností 21A</t>
  </si>
  <si>
    <t>1363617947</t>
  </si>
  <si>
    <t>117</t>
  </si>
  <si>
    <t>K2312</t>
  </si>
  <si>
    <t>D+M hasicí přístroj typu P6 s hasicí schopností 34A/183B</t>
  </si>
  <si>
    <t>-523952666</t>
  </si>
  <si>
    <t>118</t>
  </si>
  <si>
    <t>K232</t>
  </si>
  <si>
    <t>D+M bezpečnostní tabulky dle PBŘ</t>
  </si>
  <si>
    <t>-442478315</t>
  </si>
  <si>
    <t>119</t>
  </si>
  <si>
    <t>K233</t>
  </si>
  <si>
    <t>D+M autonomní detekce a signalizace</t>
  </si>
  <si>
    <t>-2004012044</t>
  </si>
  <si>
    <t>120</t>
  </si>
  <si>
    <t>K234</t>
  </si>
  <si>
    <t>D+M protipožární ucpávky</t>
  </si>
  <si>
    <t>2093516851</t>
  </si>
  <si>
    <t>998</t>
  </si>
  <si>
    <t>Přesun hmot</t>
  </si>
  <si>
    <t>121</t>
  </si>
  <si>
    <t>998018003</t>
  </si>
  <si>
    <t>Přesun hmot pro budovy občanské výstavby, bydlení, výrobu a služby ruční (bez užití mechanizace) vodorovná dopravní vzdálenost do 100 m pro budovy s jakoukoliv nosnou konstrukcí výšky přes 12 do 24 m</t>
  </si>
  <si>
    <t>-149238853</t>
  </si>
  <si>
    <t>https://podminky.urs.cz/item/CS_URS_2024_01/998018003</t>
  </si>
  <si>
    <t>711</t>
  </si>
  <si>
    <t>Izolace proti vodě, vlhkosti a plynům</t>
  </si>
  <si>
    <t>122</t>
  </si>
  <si>
    <t>711161212</t>
  </si>
  <si>
    <t>Izolace proti zemní vlhkosti a beztlakové vodě nopovými fóliemi na ploše svislé S vrstva ochranná, odvětrávací a drenážní výška nopku 8,0 mm, tl. fólie do 0,6 mm</t>
  </si>
  <si>
    <t>-1572706974</t>
  </si>
  <si>
    <t>https://podminky.urs.cz/item/CS_URS_2024_01/711161212</t>
  </si>
  <si>
    <t>58,0*1,8</t>
  </si>
  <si>
    <t>123</t>
  </si>
  <si>
    <t>711161384</t>
  </si>
  <si>
    <t>Izolace proti zemní vlhkosti a beztlakové vodě nopovými fóliemi ostatní ukončení izolace provětrávací lištou</t>
  </si>
  <si>
    <t>1668398186</t>
  </si>
  <si>
    <t>https://podminky.urs.cz/item/CS_URS_2024_01/711161384</t>
  </si>
  <si>
    <t>124</t>
  </si>
  <si>
    <t>998711123</t>
  </si>
  <si>
    <t>Přesun hmot pro izolace proti vodě, vlhkosti a plynům stanovený z hmotnosti přesunovaného materiálu vodorovná dopravní vzdálenost do 50 m ruční (bez užití mechanizace) v objektech výšky přes 12 do 24 m</t>
  </si>
  <si>
    <t>2129162574</t>
  </si>
  <si>
    <t>https://podminky.urs.cz/item/CS_URS_2024_01/998711123</t>
  </si>
  <si>
    <t>712</t>
  </si>
  <si>
    <t>Povlakové krytiny</t>
  </si>
  <si>
    <t>125</t>
  </si>
  <si>
    <t>712311101</t>
  </si>
  <si>
    <t>Provedení povlakové krytiny střech plochých do 10° natěradly a tmely za studena nátěrem lakem penetračním nebo asfaltovým</t>
  </si>
  <si>
    <t>-80502001</t>
  </si>
  <si>
    <t>https://podminky.urs.cz/item/CS_URS_2024_01/712311101</t>
  </si>
  <si>
    <t>126</t>
  </si>
  <si>
    <t>11163150</t>
  </si>
  <si>
    <t>lak penetrační asfaltový</t>
  </si>
  <si>
    <t>1992950833</t>
  </si>
  <si>
    <t>13,62*0,00032 'Přepočtené koeficientem množství</t>
  </si>
  <si>
    <t>127</t>
  </si>
  <si>
    <t>712341559</t>
  </si>
  <si>
    <t>Provedení povlakové krytiny střech plochých do 10° pásy přitavením NAIP v plné ploše</t>
  </si>
  <si>
    <t>-1668931817</t>
  </si>
  <si>
    <t>https://podminky.urs.cz/item/CS_URS_2024_01/712341559</t>
  </si>
  <si>
    <t>128</t>
  </si>
  <si>
    <t>62853004</t>
  </si>
  <si>
    <t>pás asfaltový natavitelný modifikovaný SBS s vložkou ze skleněné tkaniny a spalitelnou PE fólií nebo jemnozrnným minerálním posypem na horním povrchu tl 4,0mm</t>
  </si>
  <si>
    <t>-1082642837</t>
  </si>
  <si>
    <t>13,62*1,1655 'Přepočtené koeficientem množství</t>
  </si>
  <si>
    <t>129</t>
  </si>
  <si>
    <t>712363001</t>
  </si>
  <si>
    <t>Provedení povlakové krytiny střech plochých do 10° fólií termoplastickou mPVC (měkčené PVC) rozvinutí a natažení fólie v ploše</t>
  </si>
  <si>
    <t>-833153781</t>
  </si>
  <si>
    <t>https://podminky.urs.cz/item/CS_URS_2024_01/712363001</t>
  </si>
  <si>
    <t>130</t>
  </si>
  <si>
    <t>28343016</t>
  </si>
  <si>
    <t>fólie hydroizolační střešní mPVC určená ke stabilizaci přitížením a do vegetačních střech tl 2,0mm</t>
  </si>
  <si>
    <t>-614800303</t>
  </si>
  <si>
    <t>131</t>
  </si>
  <si>
    <t>712363352</t>
  </si>
  <si>
    <t>Povlakové krytiny střech plochých do 10° z tvarovaných poplastovaných lišt pro mPVC vnitřní koutová lišta rš 100 mm</t>
  </si>
  <si>
    <t>2125958568</t>
  </si>
  <si>
    <t>https://podminky.urs.cz/item/CS_URS_2024_01/712363352</t>
  </si>
  <si>
    <t>5,7-0,75</t>
  </si>
  <si>
    <t>132</t>
  </si>
  <si>
    <t>712363354</t>
  </si>
  <si>
    <t>Povlakové krytiny střech plochých do 10° z tvarovaných poplastovaných lišt pro mPVC stěnová lišta vyhnutá rš 71 mm</t>
  </si>
  <si>
    <t>-796905121</t>
  </si>
  <si>
    <t>https://podminky.urs.cz/item/CS_URS_2024_01/712363354</t>
  </si>
  <si>
    <t>133</t>
  </si>
  <si>
    <t>712363357</t>
  </si>
  <si>
    <t>Povlakové krytiny střech plochých do 10° z tvarovaných poplastovaných lišt pro mPVC okapnice rš 250 mm</t>
  </si>
  <si>
    <t>-1844459961</t>
  </si>
  <si>
    <t>https://podminky.urs.cz/item/CS_URS_2024_01/712363357</t>
  </si>
  <si>
    <t>134</t>
  </si>
  <si>
    <t>998712123</t>
  </si>
  <si>
    <t>Přesun hmot pro povlakové krytiny stanovený z hmotnosti přesunovaného materiálu vodorovná dopravní vzdálenost do 50 m ruční (bez užití mechanizace) v objektech výšky přes 12 do 24 m</t>
  </si>
  <si>
    <t>-126531223</t>
  </si>
  <si>
    <t>https://podminky.urs.cz/item/CS_URS_2024_01/998712123</t>
  </si>
  <si>
    <t>135</t>
  </si>
  <si>
    <t>713111111</t>
  </si>
  <si>
    <t>Montáž tepelné izolace stropů rohožemi, pásy, dílci, deskami, bloky (izolační materiál ve specifikaci) vrchem bez překrytí lepenkou kladenými volně</t>
  </si>
  <si>
    <t>-185550559</t>
  </si>
  <si>
    <t>https://podminky.urs.cz/item/CS_URS_2024_01/713111111</t>
  </si>
  <si>
    <t>horní líc stropní kce</t>
  </si>
  <si>
    <t>1,8+1,6+1,6</t>
  </si>
  <si>
    <t>horní líc stropní kce půdy</t>
  </si>
  <si>
    <t>15,0</t>
  </si>
  <si>
    <t>136</t>
  </si>
  <si>
    <t>63152138</t>
  </si>
  <si>
    <t>pás tepelně izolační univerzální λ=0,034-0,035 tl 200mm</t>
  </si>
  <si>
    <t>-1268176808</t>
  </si>
  <si>
    <t>20*1,05 'Přepočtené koeficientem množství</t>
  </si>
  <si>
    <t>137</t>
  </si>
  <si>
    <t>1888529880</t>
  </si>
  <si>
    <t>138</t>
  </si>
  <si>
    <t>63152133</t>
  </si>
  <si>
    <t>pás tepelně izolační univerzální λ=0,034-0,035 tl 100mm</t>
  </si>
  <si>
    <t>630404096</t>
  </si>
  <si>
    <t>139</t>
  </si>
  <si>
    <t>713131151</t>
  </si>
  <si>
    <t>Montáž tepelné izolace stěn rohožemi, pásy, deskami, dílci, bloky (izolační materiál ve specifikaci) vložením jednovrstvě</t>
  </si>
  <si>
    <t>-1747676571</t>
  </si>
  <si>
    <t>https://podminky.urs.cz/item/CS_URS_2024_01/713131151</t>
  </si>
  <si>
    <t>S7</t>
  </si>
  <si>
    <t>(2,5+2,5)*1,4</t>
  </si>
  <si>
    <t>(1,9)*1,9</t>
  </si>
  <si>
    <t>140</t>
  </si>
  <si>
    <t>395350541</t>
  </si>
  <si>
    <t>10,61*1,05 'Přepočtené koeficientem množství</t>
  </si>
  <si>
    <t>141</t>
  </si>
  <si>
    <t>-2112321656</t>
  </si>
  <si>
    <t>142</t>
  </si>
  <si>
    <t>63152134</t>
  </si>
  <si>
    <t>pás tepelně izolační univerzální λ=0,034-0,035 tl 120mm</t>
  </si>
  <si>
    <t>-78100012</t>
  </si>
  <si>
    <t>143</t>
  </si>
  <si>
    <t>713131241</t>
  </si>
  <si>
    <t>Montáž tepelné izolace stěn rohožemi, pásy, deskami, dílci, bloky (izolační materiál ve specifikaci) lepením celoplošně s mechanickým kotvením, tloušťky izolace do 100 mm</t>
  </si>
  <si>
    <t>-1999574174</t>
  </si>
  <si>
    <t>https://podminky.urs.cz/item/CS_URS_2024_01/713131241</t>
  </si>
  <si>
    <t>144</t>
  </si>
  <si>
    <t>63142022</t>
  </si>
  <si>
    <t>deska tepelně izolační minerální kontaktních fasád podélné vlákno λ=0,035-0,036 tl 60mm</t>
  </si>
  <si>
    <t>1927440478</t>
  </si>
  <si>
    <t>26,19*1,05 'Přepočtené koeficientem množství</t>
  </si>
  <si>
    <t>145</t>
  </si>
  <si>
    <t>2116850359</t>
  </si>
  <si>
    <t>146</t>
  </si>
  <si>
    <t>63151527</t>
  </si>
  <si>
    <t>447811035</t>
  </si>
  <si>
    <t>27,34*1,05 'Přepočtené koeficientem množství</t>
  </si>
  <si>
    <t>147</t>
  </si>
  <si>
    <t>713131243</t>
  </si>
  <si>
    <t>Montáž tepelné izolace stěn rohožemi, pásy, deskami, dílci, bloky (izolační materiál ve specifikaci) lepením celoplošně s mechanickým kotvením, tloušťky izolace přes 140 do 200 mm</t>
  </si>
  <si>
    <t>-1035457936</t>
  </si>
  <si>
    <t>https://podminky.urs.cz/item/CS_URS_2024_01/713131243</t>
  </si>
  <si>
    <t>nepřístupný prostor 3NP</t>
  </si>
  <si>
    <t>2,0*3</t>
  </si>
  <si>
    <t>148</t>
  </si>
  <si>
    <t>63142028</t>
  </si>
  <si>
    <t>deska tepelně izolační minerální kontaktních fasád podélné vlákno λ=0,035-0,036 tl 150mm</t>
  </si>
  <si>
    <t>2060772740</t>
  </si>
  <si>
    <t>6*1,05 'Přepočtené koeficientem množství</t>
  </si>
  <si>
    <t>149</t>
  </si>
  <si>
    <t>713131245</t>
  </si>
  <si>
    <t>Montáž tepelné izolace stěn rohožemi, pásy, deskami, dílci, bloky (izolační materiál ve specifikaci) lepením celoplošně s mechanickým kotvením, tloušťky izolace přes 240 mm</t>
  </si>
  <si>
    <t>716220458</t>
  </si>
  <si>
    <t>https://podminky.urs.cz/item/CS_URS_2024_01/713131245</t>
  </si>
  <si>
    <t>2,0</t>
  </si>
  <si>
    <t>150</t>
  </si>
  <si>
    <t>63142033</t>
  </si>
  <si>
    <t>deska tepelně izolační minerální kontaktních fasád podélné vlákno λ=0,035-0,036 tl 240mm</t>
  </si>
  <si>
    <t>-1860640836</t>
  </si>
  <si>
    <t>2*1,05 'Přepočtené koeficientem množství</t>
  </si>
  <si>
    <t>151</t>
  </si>
  <si>
    <t>713141135</t>
  </si>
  <si>
    <t>Montáž tepelné izolace střech plochých rohožemi, pásy, deskami, dílci, bloky (izolační materiál ve specifikaci) přilepenými za studena jednovrstvá bodově</t>
  </si>
  <si>
    <t>-132952914</t>
  </si>
  <si>
    <t>https://podminky.urs.cz/item/CS_URS_2024_01/713141135</t>
  </si>
  <si>
    <t>152</t>
  </si>
  <si>
    <t>283765x</t>
  </si>
  <si>
    <t>deska izolační PIR  λ=0,022 tl 80mm</t>
  </si>
  <si>
    <t>-720294442</t>
  </si>
  <si>
    <t>13,62*1,05 'Přepočtené koeficientem množství</t>
  </si>
  <si>
    <t>153</t>
  </si>
  <si>
    <t>713141233</t>
  </si>
  <si>
    <t>Montáž tepelné izolace střech plochých mechanické přikotvení šrouby včetně dodávky šroubů, bez položení tepelné izolace tl. izolace přes 100 do 140 mm do betonu</t>
  </si>
  <si>
    <t>-1330611864</t>
  </si>
  <si>
    <t>https://podminky.urs.cz/item/CS_URS_2024_01/713141233</t>
  </si>
  <si>
    <t>154</t>
  </si>
  <si>
    <t>713141335</t>
  </si>
  <si>
    <t>Montáž tepelné izolace střech plochých spádovými klíny v ploše přilepenými za studena bodově</t>
  </si>
  <si>
    <t>-1541517712</t>
  </si>
  <si>
    <t>https://podminky.urs.cz/item/CS_URS_2024_01/713141335</t>
  </si>
  <si>
    <t>155</t>
  </si>
  <si>
    <t>28376142</t>
  </si>
  <si>
    <t>klín izolační spád do 5% EPS 150</t>
  </si>
  <si>
    <t>124389230</t>
  </si>
  <si>
    <t>13,62*0,075</t>
  </si>
  <si>
    <t>1,022*1,05 'Přepočtené koeficientem množství</t>
  </si>
  <si>
    <t>156</t>
  </si>
  <si>
    <t>713151111</t>
  </si>
  <si>
    <t>Montáž tepelné izolace střech šikmých rohožemi, pásy, deskami (izolační materiál ve specifikaci) kladenými volně mezi krokve</t>
  </si>
  <si>
    <t>2102625574</t>
  </si>
  <si>
    <t>https://podminky.urs.cz/item/CS_URS_2024_01/713151111</t>
  </si>
  <si>
    <t>S2</t>
  </si>
  <si>
    <t>6,0*13,0</t>
  </si>
  <si>
    <t>157</t>
  </si>
  <si>
    <t>63152135</t>
  </si>
  <si>
    <t>pás tepelně izolační univerzální λ=0,034-0,035 tl 140mm</t>
  </si>
  <si>
    <t>-1310211813</t>
  </si>
  <si>
    <t>78*1,02 'Přepočtené koeficientem množství</t>
  </si>
  <si>
    <t>158</t>
  </si>
  <si>
    <t>713151121</t>
  </si>
  <si>
    <t>Montáž tepelné izolace střech šikmých rohožemi, pásy, deskami (izolační materiál ve specifikaci) kladenými volně pod krokve</t>
  </si>
  <si>
    <t>-660907647</t>
  </si>
  <si>
    <t>https://podminky.urs.cz/item/CS_URS_2024_01/713151121</t>
  </si>
  <si>
    <t>159</t>
  </si>
  <si>
    <t>1073374862</t>
  </si>
  <si>
    <t>160</t>
  </si>
  <si>
    <t>1273586347</t>
  </si>
  <si>
    <t>S6</t>
  </si>
  <si>
    <t>(8,3+8,8)*2,5</t>
  </si>
  <si>
    <t>S4</t>
  </si>
  <si>
    <t>(6,5*4)/cos(44)</t>
  </si>
  <si>
    <t>161</t>
  </si>
  <si>
    <t>63152132</t>
  </si>
  <si>
    <t>pás tepelně izolační univerzální λ=0,034-0,035 tl 80mm</t>
  </si>
  <si>
    <t>233193412</t>
  </si>
  <si>
    <t>78,894*1,02 'Přepočtené koeficientem množství</t>
  </si>
  <si>
    <t>162</t>
  </si>
  <si>
    <t>-1433800837</t>
  </si>
  <si>
    <t>163</t>
  </si>
  <si>
    <t>63152136</t>
  </si>
  <si>
    <t>pás tepelně izolační univerzální λ=0,034-0,035 tl 160mm</t>
  </si>
  <si>
    <t>-192510119</t>
  </si>
  <si>
    <t>164</t>
  </si>
  <si>
    <t>K261</t>
  </si>
  <si>
    <t>Příplatek za zajištění stability tepelné izolace např. drátkováním, provázkováním apod.</t>
  </si>
  <si>
    <t>-1889926096</t>
  </si>
  <si>
    <t>viz. tepelná izolace mezi a pod krokve</t>
  </si>
  <si>
    <t>78+78+78,894+78,894</t>
  </si>
  <si>
    <t>10,61*2</t>
  </si>
  <si>
    <t>165</t>
  </si>
  <si>
    <t>713131242</t>
  </si>
  <si>
    <t>Montáž tepelné izolace stěn rohožemi, pásy, deskami, dílci, bloky (izolační materiál ve specifikaci) lepením celoplošně s mechanickým kotvením, tloušťky izolace přes 100 do 140 mm</t>
  </si>
  <si>
    <t>1466717226</t>
  </si>
  <si>
    <t>https://podminky.urs.cz/item/CS_URS_2024_01/713131242</t>
  </si>
  <si>
    <t>sokl pod terénem</t>
  </si>
  <si>
    <t>5,5*1,0</t>
  </si>
  <si>
    <t>166</t>
  </si>
  <si>
    <t>-1602574677</t>
  </si>
  <si>
    <t>5,5*1,05 'Přepočtené koeficientem množství</t>
  </si>
  <si>
    <t>167</t>
  </si>
  <si>
    <t>1510681443</t>
  </si>
  <si>
    <t>5,0*1,0</t>
  </si>
  <si>
    <t>168</t>
  </si>
  <si>
    <t>1892455510</t>
  </si>
  <si>
    <t>5*1,05 'Přepočtené koeficientem množství</t>
  </si>
  <si>
    <t>169</t>
  </si>
  <si>
    <t>713131244</t>
  </si>
  <si>
    <t>Montáž tepelné izolace stěn rohožemi, pásy, deskami, dílci, bloky (izolační materiál ve specifikaci) lepením celoplošně s mechanickým kotvením, tloušťky izolace přes 200 do 240 mm</t>
  </si>
  <si>
    <t>-554068787</t>
  </si>
  <si>
    <t>https://podminky.urs.cz/item/CS_URS_2024_01/713131244</t>
  </si>
  <si>
    <t>42,3*1,0</t>
  </si>
  <si>
    <t>170</t>
  </si>
  <si>
    <t>28376452-2</t>
  </si>
  <si>
    <t>437912721</t>
  </si>
  <si>
    <t>42,3*1,05 'Přepočtené koeficientem množství</t>
  </si>
  <si>
    <t>171</t>
  </si>
  <si>
    <t>K207</t>
  </si>
  <si>
    <t>D+M drobné doplnění tepelných izolací (ozuby nadpraží, obalení prostupů střechou, námětky atd.)</t>
  </si>
  <si>
    <t>986748823</t>
  </si>
  <si>
    <t>172</t>
  </si>
  <si>
    <t>998713123</t>
  </si>
  <si>
    <t>Přesun hmot pro izolace tepelné stanovený z hmotnosti přesunovaného materiálu vodorovná dopravní vzdálenost do 50 m ruční (bez užití mechanizace) v objektech výšky přes 12 m do 24 m</t>
  </si>
  <si>
    <t>1747399280</t>
  </si>
  <si>
    <t>https://podminky.urs.cz/item/CS_URS_2024_01/998713123</t>
  </si>
  <si>
    <t>173</t>
  </si>
  <si>
    <t>762083111</t>
  </si>
  <si>
    <t>Impregnace řeziva máčením proti dřevokaznému hmyzu a houbám, třída ohrožení 1 a 2 (dřevo v interiéru)</t>
  </si>
  <si>
    <t>-631251159</t>
  </si>
  <si>
    <t>https://podminky.urs.cz/item/CS_URS_2024_01/762083111</t>
  </si>
  <si>
    <t>prkna</t>
  </si>
  <si>
    <t>11,064+2,532+0,718</t>
  </si>
  <si>
    <t>řezivo</t>
  </si>
  <si>
    <t>kleštiny 80x160</t>
  </si>
  <si>
    <t>6,5*18*0,08*0,16</t>
  </si>
  <si>
    <t>kleštiny 120x160</t>
  </si>
  <si>
    <t>6,5*5*0,12*0,16</t>
  </si>
  <si>
    <t>sloupky 100x140</t>
  </si>
  <si>
    <t>2,6*5*0,1*0,14</t>
  </si>
  <si>
    <t>pásky 100x140</t>
  </si>
  <si>
    <t>1,0*8*0,1*0,14</t>
  </si>
  <si>
    <t>vzpěry 100x140</t>
  </si>
  <si>
    <t>3,5*2*5*0,1*0,14</t>
  </si>
  <si>
    <t>výmena kolem komínu 100x130</t>
  </si>
  <si>
    <t>(4,0+0,55+0,75+1,4)*0,1*0,13</t>
  </si>
  <si>
    <t>(3,9)/cos(44)*0,1*0,13</t>
  </si>
  <si>
    <t>(2,7)/cos(12)*0,1*0,13</t>
  </si>
  <si>
    <t>(0,5)/cos(30)*0,1*0,13</t>
  </si>
  <si>
    <t>výměna kolem výlezu 100x130</t>
  </si>
  <si>
    <t>(1,2+1,2+1,0+1,0)*0,1*0,13</t>
  </si>
  <si>
    <t>vrcholová vaznice 160x220</t>
  </si>
  <si>
    <t>13,5*0,16*0,22</t>
  </si>
  <si>
    <t>rošt</t>
  </si>
  <si>
    <t>0,155</t>
  </si>
  <si>
    <t>174</t>
  </si>
  <si>
    <t>762332922</t>
  </si>
  <si>
    <t>Doplnění střešní vazby řezivem (materiál v ceně) průřezové plochy přes 120 do 224 cm2</t>
  </si>
  <si>
    <t>1289599142</t>
  </si>
  <si>
    <t>https://podminky.urs.cz/item/CS_URS_2024_01/762332922</t>
  </si>
  <si>
    <t>6,5*18</t>
  </si>
  <si>
    <t>6,5*5</t>
  </si>
  <si>
    <t>2,6*5</t>
  </si>
  <si>
    <t>1,0*8</t>
  </si>
  <si>
    <t>3,5*2*5</t>
  </si>
  <si>
    <t>4,0+0,55+0,75+1,4</t>
  </si>
  <si>
    <t>(3,9)/cos(44)</t>
  </si>
  <si>
    <t>(2,7)/cos(12)</t>
  </si>
  <si>
    <t>(0,5)/cos(30)</t>
  </si>
  <si>
    <t>1,2+1,2+1,0+1,0</t>
  </si>
  <si>
    <t>175</t>
  </si>
  <si>
    <t>762332924</t>
  </si>
  <si>
    <t>Doplnění střešní vazby řezivem (materiál v ceně) průřezové plochy přes 288 do 450 cm2</t>
  </si>
  <si>
    <t>1897051179</t>
  </si>
  <si>
    <t>https://podminky.urs.cz/item/CS_URS_2024_01/762332924</t>
  </si>
  <si>
    <t>13,5</t>
  </si>
  <si>
    <t>176</t>
  </si>
  <si>
    <t>762341210</t>
  </si>
  <si>
    <t>Montáž bednění střech rovných a šikmých sklonu do 60° s vyřezáním otvorů z prken hrubých na sraz tl. do 32 mm</t>
  </si>
  <si>
    <t>-1164606675</t>
  </si>
  <si>
    <t>https://podminky.urs.cz/item/CS_URS_2024_01/762341210</t>
  </si>
  <si>
    <t>(169,5-24,8-23,0-8,5*2)/cos(44)*2</t>
  </si>
  <si>
    <t>(8,43*2,735+9,03*2,735)/cos(12)*2</t>
  </si>
  <si>
    <t>S5</t>
  </si>
  <si>
    <t>(8,5+8,5)/cos(30)*2</t>
  </si>
  <si>
    <t>177</t>
  </si>
  <si>
    <t>60515111</t>
  </si>
  <si>
    <t>řezivo jehličnaté boční prkno 20-30mm</t>
  </si>
  <si>
    <t>-1795043471</t>
  </si>
  <si>
    <t>(169,5-24,8-23,0-8,5*2)/cos(44)*0,025</t>
  </si>
  <si>
    <t>(8,43*2,735+9,03*2,735)/cos(12)*0,025</t>
  </si>
  <si>
    <t>(8,5+8,5)/cos(30)*0,025</t>
  </si>
  <si>
    <t>(169,5-24,8-23,0-8,5*2)/cos(44)*0,022</t>
  </si>
  <si>
    <t>(8,43*2,735+9,03*2,735)/cos(12)*0,022</t>
  </si>
  <si>
    <t>(8,5+8,5)/cos(30)*0,022</t>
  </si>
  <si>
    <t>10,058*1,1 'Přepočtené koeficientem množství</t>
  </si>
  <si>
    <t>178</t>
  </si>
  <si>
    <t>762341x</t>
  </si>
  <si>
    <t>Montáž bednění střech z fošen</t>
  </si>
  <si>
    <t>-1077676930</t>
  </si>
  <si>
    <t>14,1*2*0,1*2</t>
  </si>
  <si>
    <t>(8,43+9,03)*0,1*3</t>
  </si>
  <si>
    <t>179</t>
  </si>
  <si>
    <t>605x54</t>
  </si>
  <si>
    <t>řezivo stavební fošny</t>
  </si>
  <si>
    <t>-1132037058</t>
  </si>
  <si>
    <t>10,878*0,06</t>
  </si>
  <si>
    <t>0,653*1,1 'Přepočtené koeficientem množství</t>
  </si>
  <si>
    <t>180</t>
  </si>
  <si>
    <t>762342511</t>
  </si>
  <si>
    <t>Montáž laťování montáž kontralatí na podklad bez tepelné izolace</t>
  </si>
  <si>
    <t>-1089408942</t>
  </si>
  <si>
    <t>https://podminky.urs.cz/item/CS_URS_2024_01/762342511</t>
  </si>
  <si>
    <t>předpoklad 1,1 m/m2</t>
  </si>
  <si>
    <t>(169,5-24,8-23,0-8,5*2)/cos(44)*1,1</t>
  </si>
  <si>
    <t>(8,43*2,735+9,03*2,735)/cos(12)*1,1</t>
  </si>
  <si>
    <t>(8,5+8,5)/cos(30)*1,1</t>
  </si>
  <si>
    <t>181</t>
  </si>
  <si>
    <t>60514114</t>
  </si>
  <si>
    <t>řezivo jehličnaté lať impregnovaná dl 4 m</t>
  </si>
  <si>
    <t>-1289382301</t>
  </si>
  <si>
    <t>(169,5-24,8-23,0-8,5*2)/cos(44)*1,1*0,06*0,06</t>
  </si>
  <si>
    <t>(8,43*2,735+9,03*2,735)/cos(12)*1,1*0,08*0,08</t>
  </si>
  <si>
    <t>(8,5+8,5)/cos(30)*1,1*0,06*0,06</t>
  </si>
  <si>
    <t>0,998*1,1 'Přepočtené koeficientem množství</t>
  </si>
  <si>
    <t>182</t>
  </si>
  <si>
    <t>762395000</t>
  </si>
  <si>
    <t>Spojovací prostředky krovů, bednění a laťování, nadstřešních konstrukcí svorníky, prkna, hřebíky, pásová ocel, vruty</t>
  </si>
  <si>
    <t>-334934621</t>
  </si>
  <si>
    <t>https://podminky.urs.cz/item/CS_URS_2024_01/762395000</t>
  </si>
  <si>
    <t>latě</t>
  </si>
  <si>
    <t>1,098</t>
  </si>
  <si>
    <t>183</t>
  </si>
  <si>
    <t>762439001</t>
  </si>
  <si>
    <t>Obložení stěn montáž roštu podkladového</t>
  </si>
  <si>
    <t>-1329117491</t>
  </si>
  <si>
    <t>https://podminky.urs.cz/item/CS_URS_2024_01/762439001</t>
  </si>
  <si>
    <t>(2,5+2,5)*1,4/0,6</t>
  </si>
  <si>
    <t>(1,9)*1,9/0,6</t>
  </si>
  <si>
    <t>184</t>
  </si>
  <si>
    <t>60512125</t>
  </si>
  <si>
    <t>hranol stavební řezivo průřezu do 120cm2 do dl 6m</t>
  </si>
  <si>
    <t>-1555199367</t>
  </si>
  <si>
    <t>17,684*0,08*0,1</t>
  </si>
  <si>
    <t>0,141*1,1 'Přepočtené koeficientem množství</t>
  </si>
  <si>
    <t>185</t>
  </si>
  <si>
    <t>762521108</t>
  </si>
  <si>
    <t>Položení podlah nehoblovaných na sraz z fošen hrubých</t>
  </si>
  <si>
    <t>648609681</t>
  </si>
  <si>
    <t>https://podminky.urs.cz/item/CS_URS_2024_01/762521108</t>
  </si>
  <si>
    <t>(5,8*13,0-7,0)</t>
  </si>
  <si>
    <t>-komín</t>
  </si>
  <si>
    <t>-1,0</t>
  </si>
  <si>
    <t>půda</t>
  </si>
  <si>
    <t>7,0</t>
  </si>
  <si>
    <t>186</t>
  </si>
  <si>
    <t>60511x</t>
  </si>
  <si>
    <t xml:space="preserve">řezivo stavební fošny </t>
  </si>
  <si>
    <t>-77916952</t>
  </si>
  <si>
    <t>(5,8*13,0-7,0)*0,03</t>
  </si>
  <si>
    <t>-1,0*0,03</t>
  </si>
  <si>
    <t>7,0*0,04</t>
  </si>
  <si>
    <t>2,302*1,1 'Přepočtené koeficientem množství</t>
  </si>
  <si>
    <t>187</t>
  </si>
  <si>
    <t>K080</t>
  </si>
  <si>
    <t>D+M doplnění ocelové vaznice (2xU220 svařené do krabice) vč. povrchové úpravy</t>
  </si>
  <si>
    <t>1969060534</t>
  </si>
  <si>
    <t>(10,5)*2</t>
  </si>
  <si>
    <t>188</t>
  </si>
  <si>
    <t>762526130</t>
  </si>
  <si>
    <t>Položení podlah položení polštářů pod podlahy osové vzdálenosti přes 65 do 100 cm</t>
  </si>
  <si>
    <t>-1382627164</t>
  </si>
  <si>
    <t>https://podminky.urs.cz/item/CS_URS_2024_01/762526130</t>
  </si>
  <si>
    <t>zpětná montáž po kontrole</t>
  </si>
  <si>
    <t>(25,5+86,0-1,5)</t>
  </si>
  <si>
    <t>189</t>
  </si>
  <si>
    <t>762811210</t>
  </si>
  <si>
    <t>Záklop stropů montáž (materiál ve specifikaci) z prken hrubých vrchního na sraz, spáry zakryté lepenkovými pásy nebo lištami</t>
  </si>
  <si>
    <t>760278608</t>
  </si>
  <si>
    <t>https://podminky.urs.cz/item/CS_URS_2024_01/762811210</t>
  </si>
  <si>
    <t>190</t>
  </si>
  <si>
    <t>76252x</t>
  </si>
  <si>
    <t>Položení podlah z 2x dřevotřískových desek</t>
  </si>
  <si>
    <t>-193342187</t>
  </si>
  <si>
    <t>191</t>
  </si>
  <si>
    <t>998762123</t>
  </si>
  <si>
    <t>Přesun hmot pro konstrukce tesařské stanovený z hmotnosti přesunovaného materiálu vodorovná dopravní vzdálenost do 50 m ruční (bez užití mechanizace) v objektech výšky přes 12 do 24 m</t>
  </si>
  <si>
    <t>1643785379</t>
  </si>
  <si>
    <t>https://podminky.urs.cz/item/CS_URS_2024_01/998762123</t>
  </si>
  <si>
    <t>763</t>
  </si>
  <si>
    <t>Konstrukce suché výstavby</t>
  </si>
  <si>
    <t>192</t>
  </si>
  <si>
    <t>763111431</t>
  </si>
  <si>
    <t>Příčka ze sádrokartonových desek s nosnou konstrukcí z jednoduchých ocelových profilů UW, CW dvojitě opláštěná deskami impregnovanými H2 tl. 2 x 12,5 mm EI 60, příčka tl. 100 mm, profil 50, s izolací, Rw do 51 dB</t>
  </si>
  <si>
    <t>390839343</t>
  </si>
  <si>
    <t>https://podminky.urs.cz/item/CS_URS_2024_01/763111431</t>
  </si>
  <si>
    <t>(2,3+0,6)*2,7</t>
  </si>
  <si>
    <t>193</t>
  </si>
  <si>
    <t>763111437</t>
  </si>
  <si>
    <t>Příčka ze sádrokartonových desek s nosnou konstrukcí z jednoduchých ocelových profilů UW, CW dvojitě opláštěná deskami impregnovanými H2 tl. 2 x 12,5 mm EI 60, příčka tl. 150 mm, profil 100, s izolací, Rw do 56 dB</t>
  </si>
  <si>
    <t>629108948</t>
  </si>
  <si>
    <t>https://podminky.urs.cz/item/CS_URS_2024_01/763111437</t>
  </si>
  <si>
    <t>(2,7+3,5)*2,7</t>
  </si>
  <si>
    <t>194</t>
  </si>
  <si>
    <t>763111462</t>
  </si>
  <si>
    <t>Příčka ze sádrokartonových desek s nosnou konstrukcí z jednoduchých ocelových profilů UW, CW dvojitě opláštěná deskami akustickými tl. 2 x 12,5 mm s izolací, EI 90, příčka tl. 150 mm, profil 100, Rw do 61 dB</t>
  </si>
  <si>
    <t>35558569</t>
  </si>
  <si>
    <t>https://podminky.urs.cz/item/CS_URS_2024_01/763111462</t>
  </si>
  <si>
    <t>(2,5+2,6+2,2+1,1)*2,7</t>
  </si>
  <si>
    <t>-(0,8*2,0+0,6*2,0+0,8*2,0)</t>
  </si>
  <si>
    <t>195</t>
  </si>
  <si>
    <t>763111741</t>
  </si>
  <si>
    <t>Příčka ze sádrokartonových desek ostatní konstrukce a práce na příčkách ze sádrokartonových desek montáž parotěsné zábrany</t>
  </si>
  <si>
    <t>-1072884462</t>
  </si>
  <si>
    <t>https://podminky.urs.cz/item/CS_URS_2024_01/763111741</t>
  </si>
  <si>
    <t>196</t>
  </si>
  <si>
    <t>28329282</t>
  </si>
  <si>
    <t>fólie PE vyztužená Al vrstvou pro parotěsnou vrstvu 170g/m2</t>
  </si>
  <si>
    <t>688297559</t>
  </si>
  <si>
    <t>10,61*1,1235 'Přepočtené koeficientem množství</t>
  </si>
  <si>
    <t>197</t>
  </si>
  <si>
    <t>763111742</t>
  </si>
  <si>
    <t>Příčka ze sádrokartonových desek ostatní konstrukce a práce na příčkách ze sádrokartonových desek montáž jedné vrstvy tepelné izolace</t>
  </si>
  <si>
    <t>-640383232</t>
  </si>
  <si>
    <t>https://podminky.urs.cz/item/CS_URS_2024_01/763111742</t>
  </si>
  <si>
    <t>(2,5+2,5)*1,4*2</t>
  </si>
  <si>
    <t>(1,9)*1,9*2</t>
  </si>
  <si>
    <t>198</t>
  </si>
  <si>
    <t>63152131</t>
  </si>
  <si>
    <t>pás tepelně izolační univerzální λ=0,034-0,035 tl 60mm</t>
  </si>
  <si>
    <t>283951914</t>
  </si>
  <si>
    <t>21,22*1,02 'Přepočtené koeficientem množství</t>
  </si>
  <si>
    <t>199</t>
  </si>
  <si>
    <t>763114213-2</t>
  </si>
  <si>
    <t>Příčka bezpečnostní mezibytová ze sádrokartonových desek bezpečnostní třída RC3 s nosnou konstrukcí ze zdvojených ocelových profilů UW, CW s dodatečným profilem CD a s 2x ocelovým plechem tl. 0,8 mm na obou stranách profilů dvojitě opláštěná deskami akustickými vč. tepelné izolace 60+60mm</t>
  </si>
  <si>
    <t>989420489</t>
  </si>
  <si>
    <t>(4,2+1,0+3,1)*2,7</t>
  </si>
  <si>
    <t>200</t>
  </si>
  <si>
    <t>763121426</t>
  </si>
  <si>
    <t>Stěna předsazená ze sádrokartonových desek s nosnou konstrukcí z ocelových profilů CW, UW jednoduše opláštěná deskou impregnovanou H2 tl. 12,5 mm bez izolace, EI 15, stěna tl. 112,5 mm, profil 100</t>
  </si>
  <si>
    <t>2091821646</t>
  </si>
  <si>
    <t>https://podminky.urs.cz/item/CS_URS_2024_01/763121426</t>
  </si>
  <si>
    <t>0,9*2,7</t>
  </si>
  <si>
    <t>201</t>
  </si>
  <si>
    <t>763121481-2</t>
  </si>
  <si>
    <t>Stěna předsazená ze sádrokartonových desek s nosnou konstrukcí z ocelových profilů CW, UW dvojitě opláštěná deskami akustickými tl. 2 x 12,5 mm bez izolace, stěna tl. 77,5 mm, profil 50</t>
  </si>
  <si>
    <t>701412831</t>
  </si>
  <si>
    <t>(4,0+1,1+1,5+1,7)*2,8</t>
  </si>
  <si>
    <t>(4,0+1,1+1,5+2,0+0,1)*2,8</t>
  </si>
  <si>
    <t>202</t>
  </si>
  <si>
    <t>763121482-63</t>
  </si>
  <si>
    <t>Stěna předsazená ze sádrokartonových desek s nosnou konstrukcí z ocelových profilů CW, UW dvojitě opláštěná deskami akustickými tl. 2 x 12,5 mm s izolací tl. 60mm, EI 30, Rw do 28 dB, stěna tl. 102,5 mm, profil 75</t>
  </si>
  <si>
    <t>1466030223</t>
  </si>
  <si>
    <t>203</t>
  </si>
  <si>
    <t>763121482-5</t>
  </si>
  <si>
    <t>Stěna předsazená ze sádrokartonových desek s nosnou konstrukcí z ocelových profilů CW, UW dvojitě opláštěná deskami akustickými tl. 2 x 12,5 mm s izolací tl. 50mm, EI 30, Rw do 28 dB, stěna tl. 102,5 mm, profil 75</t>
  </si>
  <si>
    <t>742051860</t>
  </si>
  <si>
    <t>(5,2)*2,7</t>
  </si>
  <si>
    <t>204</t>
  </si>
  <si>
    <t>763121443-2</t>
  </si>
  <si>
    <t>Stěna předsazená ze sádrokartonových desek s nosnou konstrukcí z ocelových profilů CW, UW jednoduše opláštěná deskou protipožární DF tl. 15 mm bez izolace, EI 30, stěna tl. 115 mm, profil 100</t>
  </si>
  <si>
    <t>-1989822306</t>
  </si>
  <si>
    <t>205</t>
  </si>
  <si>
    <t>763121483-6</t>
  </si>
  <si>
    <t>Stěna předsazená ze sádrokartonových desek s nosnou konstrukcí z ocelových profilů CW, UW dvojitě opláštěná deskami akustickými tl. 2 x 12,5 mm bez izolace, stěna tl. 127,5 mm, profil 100</t>
  </si>
  <si>
    <t>-1961998117</t>
  </si>
  <si>
    <t>(1,0+2,0+1,0)*2,7</t>
  </si>
  <si>
    <t>206</t>
  </si>
  <si>
    <t>-2004051441</t>
  </si>
  <si>
    <t>(1,0+2,0+1,0)*2,7*2</t>
  </si>
  <si>
    <t>207</t>
  </si>
  <si>
    <t>63150968</t>
  </si>
  <si>
    <t>role akustická a tepelně izolační ze skelných vláken tl 100mm</t>
  </si>
  <si>
    <t>-800399336</t>
  </si>
  <si>
    <t>21,6*1,02 'Přepočtené koeficientem množství</t>
  </si>
  <si>
    <t>208</t>
  </si>
  <si>
    <t>763131541</t>
  </si>
  <si>
    <t>Podhled ze sádrokartonových desek jednovrstvá zavěšená spodní konstrukce z ocelových profilů CD, UD dvojitě opláštěná deskami protipožárními DF, tl. 2 x 12,5 mm, bez izolace, EI 45</t>
  </si>
  <si>
    <t>1527909748</t>
  </si>
  <si>
    <t>https://podminky.urs.cz/item/CS_URS_2024_01/763131541</t>
  </si>
  <si>
    <t>209</t>
  </si>
  <si>
    <t>763131541-2</t>
  </si>
  <si>
    <t>Podhled ze sádrokartonových desek jednovrstvá zavěšená spodní konstrukce z ocelových profilů CD, UD dvojitě opláštěná deskami akustickými , tl. 2 x 12,5 mm, bez izolace</t>
  </si>
  <si>
    <t>1331072496</t>
  </si>
  <si>
    <t>C7</t>
  </si>
  <si>
    <t>12,89+12,25</t>
  </si>
  <si>
    <t>12,25+12,89</t>
  </si>
  <si>
    <t>210</t>
  </si>
  <si>
    <t>763131551</t>
  </si>
  <si>
    <t>Podhled ze sádrokartonových desek jednovrstvá zavěšená spodní konstrukce z ocelových profilů CD, UD jednoduše opláštěná deskou impregnovanou H2, tl. 12,5 mm, bez izolace</t>
  </si>
  <si>
    <t>498855345</t>
  </si>
  <si>
    <t>https://podminky.urs.cz/item/CS_URS_2024_01/763131551</t>
  </si>
  <si>
    <t>C1</t>
  </si>
  <si>
    <t>3,5+2,07+7,96+12,65</t>
  </si>
  <si>
    <t>C2</t>
  </si>
  <si>
    <t>6,74+3,33+1,44</t>
  </si>
  <si>
    <t>C3</t>
  </si>
  <si>
    <t>24,4+11,36</t>
  </si>
  <si>
    <t>C4</t>
  </si>
  <si>
    <t>13,7+11,26</t>
  </si>
  <si>
    <t>211</t>
  </si>
  <si>
    <t>763131751</t>
  </si>
  <si>
    <t>Podhled ze sádrokartonových desek ostatní práce a konstrukce na podhledech ze sádrokartonových desek montáž parotěsné zábrany</t>
  </si>
  <si>
    <t>1002681429</t>
  </si>
  <si>
    <t>https://podminky.urs.cz/item/CS_URS_2024_01/763131751</t>
  </si>
  <si>
    <t>212</t>
  </si>
  <si>
    <t>740093940</t>
  </si>
  <si>
    <t>232,935*1,1235 'Přepočtené koeficientem množství</t>
  </si>
  <si>
    <t>213</t>
  </si>
  <si>
    <t>763131752</t>
  </si>
  <si>
    <t>Podhled ze sádrokartonových desek ostatní práce a konstrukce na podhledech ze sádrokartonových desek montáž jedné vrstvy tepelné izolace</t>
  </si>
  <si>
    <t>-2142304855</t>
  </si>
  <si>
    <t>https://podminky.urs.cz/item/CS_URS_2024_01/763131752</t>
  </si>
  <si>
    <t>214</t>
  </si>
  <si>
    <t>63152099</t>
  </si>
  <si>
    <t>pás tepelně izolační univerzální λ=0,032-0,033 tl 100mm</t>
  </si>
  <si>
    <t>-1246734377</t>
  </si>
  <si>
    <t>123,73*1,02 'Přepočtené koeficientem množství</t>
  </si>
  <si>
    <t>215</t>
  </si>
  <si>
    <t>111493328</t>
  </si>
  <si>
    <t>216</t>
  </si>
  <si>
    <t>63152104-636</t>
  </si>
  <si>
    <t>pás tepelně izolační univerzální λ=0,032-0,033 tl 150mm</t>
  </si>
  <si>
    <t>1922208464</t>
  </si>
  <si>
    <t>24,96*1,02 'Přepočtené koeficientem množství</t>
  </si>
  <si>
    <t>217</t>
  </si>
  <si>
    <t>910003602</t>
  </si>
  <si>
    <t>218</t>
  </si>
  <si>
    <t>63152096</t>
  </si>
  <si>
    <t>pás tepelně izolační tl 40mm, objemová hmotnost 21 kg/m3)</t>
  </si>
  <si>
    <t>-551810662</t>
  </si>
  <si>
    <t>209,47*1,02 'Přepočtené koeficientem množství</t>
  </si>
  <si>
    <t>219</t>
  </si>
  <si>
    <t>-1090510827</t>
  </si>
  <si>
    <t>220</t>
  </si>
  <si>
    <t>-111470889</t>
  </si>
  <si>
    <t>134,525*1,02 'Přepočtené koeficientem množství</t>
  </si>
  <si>
    <t>221</t>
  </si>
  <si>
    <t>763161718</t>
  </si>
  <si>
    <t>Podkroví ze sádrokartonových desek dvouvrstvá spodní konstrukce z ocelových profilů CD, UD na krokvových závěsech jednoduše opláštěná deskou protipožární DF, tl. 15 mm, bez TI</t>
  </si>
  <si>
    <t>-561814519</t>
  </si>
  <si>
    <t>https://podminky.urs.cz/item/CS_URS_2024_01/763161718</t>
  </si>
  <si>
    <t>1,48/cos(45)</t>
  </si>
  <si>
    <t>222</t>
  </si>
  <si>
    <t>763164516</t>
  </si>
  <si>
    <t>Obklad konstrukcí sádrokartonovými deskami včetně ochranných úhelníků ve tvaru L rozvinuté šíře do 0,4 m, opláštěný deskou protipožární DF, tl. 15 mm</t>
  </si>
  <si>
    <t>1966055596</t>
  </si>
  <si>
    <t>https://podminky.urs.cz/item/CS_URS_2024_01/763164516</t>
  </si>
  <si>
    <t>opláštění vaznice</t>
  </si>
  <si>
    <t>10,5*2</t>
  </si>
  <si>
    <t>223</t>
  </si>
  <si>
    <t>763164536</t>
  </si>
  <si>
    <t>Obklad konstrukcí sádrokartonovými deskami včetně ochranných úhelníků ve tvaru L rozvinuté šíře přes 0,4 do 0,8 m, opláštěný deskou protipožární DF, tl. 15 mm</t>
  </si>
  <si>
    <t>925698379</t>
  </si>
  <si>
    <t>https://podminky.urs.cz/item/CS_URS_2024_01/763164536</t>
  </si>
  <si>
    <t>224</t>
  </si>
  <si>
    <t>763164525</t>
  </si>
  <si>
    <t>Obklad konstrukcí sádrokartonovými deskami včetně ochranných úhelníků ve tvaru L rozvinuté šíře do 0,4 m, opláštěný deskou protipožární impregnovanou DFH2, tl. 12,5 mm</t>
  </si>
  <si>
    <t>-540319545</t>
  </si>
  <si>
    <t>https://podminky.urs.cz/item/CS_URS_2024_01/763164525</t>
  </si>
  <si>
    <t>obklad stoupačky</t>
  </si>
  <si>
    <t>2,7*1</t>
  </si>
  <si>
    <t>2,8*2</t>
  </si>
  <si>
    <t>2,6*2</t>
  </si>
  <si>
    <t>225</t>
  </si>
  <si>
    <t>K240</t>
  </si>
  <si>
    <t>D+M výztuha do SDK příček pro zavěšení předmětů (např. OSB deska</t>
  </si>
  <si>
    <t>-2024387322</t>
  </si>
  <si>
    <t>20,0</t>
  </si>
  <si>
    <t>226</t>
  </si>
  <si>
    <t>K241</t>
  </si>
  <si>
    <t>Příplatek za záměnu akustické desky za impregnovanou ve skladbě příčky nebo předstěny</t>
  </si>
  <si>
    <t>-1958909996</t>
  </si>
  <si>
    <t>(2,7+0,9+2,3+0,9)*2,7</t>
  </si>
  <si>
    <t>-(0,8*2,0*2+0,7*2,0)</t>
  </si>
  <si>
    <t>(2,6+1,25+1,1+1,1)*2,6</t>
  </si>
  <si>
    <t>227</t>
  </si>
  <si>
    <t>K245</t>
  </si>
  <si>
    <t>D+M revizní dvířka</t>
  </si>
  <si>
    <t>1093247864</t>
  </si>
  <si>
    <t>228</t>
  </si>
  <si>
    <t>998763333</t>
  </si>
  <si>
    <t>Přesun hmot pro konstrukce montované z desek sádrokartonových, sádrovláknitých, cementovláknitých nebo cementových stanovený z hmotnosti přesunovaného materiálu vodorovná dopravní vzdálenost do 50 m ruční (bez užití mechanizace) v objektech výšky přes 12 do 24 m</t>
  </si>
  <si>
    <t>1217747831</t>
  </si>
  <si>
    <t>https://podminky.urs.cz/item/CS_URS_2024_01/998763333</t>
  </si>
  <si>
    <t>229</t>
  </si>
  <si>
    <t>764002414</t>
  </si>
  <si>
    <t>Montáž strukturované oddělovací rohože jakékoli rš</t>
  </si>
  <si>
    <t>-9070622</t>
  </si>
  <si>
    <t>https://podminky.urs.cz/item/CS_URS_2024_01/764002414</t>
  </si>
  <si>
    <t>(169,5-24,8-23,0-8,5*2)/cos(44)</t>
  </si>
  <si>
    <t>(8,43*2,735+9,03*2,735)/cos(12)</t>
  </si>
  <si>
    <t>(8,5+8,5)/cos(30)</t>
  </si>
  <si>
    <t>230</t>
  </si>
  <si>
    <t>28329223</t>
  </si>
  <si>
    <t>fólie difuzně propustné s nakašírovanou strukturovanou rohoží pod hladkou plechovou krytinu</t>
  </si>
  <si>
    <t>-2056044744</t>
  </si>
  <si>
    <t>214*1,15 'Přepočtené koeficientem množství</t>
  </si>
  <si>
    <t>231</t>
  </si>
  <si>
    <t>764111643</t>
  </si>
  <si>
    <t>Krytina ze svitků, ze šablon nebo taškových tabulí z pozinkovaného plechu s povrchovou úpravou s úpravou u okapů, prostupů a výčnělků střechy rovné drážkováním ze svitků do rš 670 mm, sklon střechy přes 30 do 60°</t>
  </si>
  <si>
    <t>-426098946</t>
  </si>
  <si>
    <t>https://podminky.urs.cz/item/CS_URS_2024_01/764111643</t>
  </si>
  <si>
    <t>232</t>
  </si>
  <si>
    <t>764111641</t>
  </si>
  <si>
    <t>Krytina ze svitků, ze šablon nebo taškových tabulí z pozinkovaného plechu s povrchovou úpravou s úpravou u okapů, prostupů a výčnělků střechy rovné drážkováním ze svitků do rš 670 mm, sklon střechy do 30°</t>
  </si>
  <si>
    <t>-786209981</t>
  </si>
  <si>
    <t>https://podminky.urs.cz/item/CS_URS_2024_01/764111641</t>
  </si>
  <si>
    <t>233</t>
  </si>
  <si>
    <t>764211603</t>
  </si>
  <si>
    <t>Oplechování střešních prvků z pozinkovaného plechu s povrchovou úpravou hřebene větraného z hřebenáčů hranatých s větracím pásem rš 250 mm v krytině ze šablon</t>
  </si>
  <si>
    <t>1390423187</t>
  </si>
  <si>
    <t>https://podminky.urs.cz/item/CS_URS_2024_01/764211603</t>
  </si>
  <si>
    <t>234</t>
  </si>
  <si>
    <t>K2429</t>
  </si>
  <si>
    <t>Příplatek za systémové doplňky střešní krytiny (např. prostupové tvarovky, větrací hlavice, sněhové zábrany, okapnice, závětrné lišty, příponky, kotevní prvky, podkladové plechy, spojovací prvky, dilatace, pomocné a výztužné prvky a konstrukcí, atd.).</t>
  </si>
  <si>
    <t>-781381377</t>
  </si>
  <si>
    <t>235</t>
  </si>
  <si>
    <t>K054</t>
  </si>
  <si>
    <t>D+M prvku K1- svod- podrobný popis viz. PD</t>
  </si>
  <si>
    <t>133538050</t>
  </si>
  <si>
    <t>236</t>
  </si>
  <si>
    <t>K055</t>
  </si>
  <si>
    <t>D+M prvku K2- žlab- podrobný popis viz. PD</t>
  </si>
  <si>
    <t>783330364</t>
  </si>
  <si>
    <t>237</t>
  </si>
  <si>
    <t>K056</t>
  </si>
  <si>
    <t>D+M prvku K3- svod- podrobný popis viz. PD</t>
  </si>
  <si>
    <t>432017318</t>
  </si>
  <si>
    <t>238</t>
  </si>
  <si>
    <t>K057</t>
  </si>
  <si>
    <t>D+M prvku K4- žlab- podrobný popis viz. PD</t>
  </si>
  <si>
    <t>-984945220</t>
  </si>
  <si>
    <t>239</t>
  </si>
  <si>
    <t>K058</t>
  </si>
  <si>
    <t>D+M prvku K5- parapet- podrobný popis viz. PD</t>
  </si>
  <si>
    <t>580768641</t>
  </si>
  <si>
    <t>240</t>
  </si>
  <si>
    <t>K059</t>
  </si>
  <si>
    <t>D+M prvku K6- parapet- podrobný popis viz. PD</t>
  </si>
  <si>
    <t>-849567616</t>
  </si>
  <si>
    <t>241</t>
  </si>
  <si>
    <t>K060</t>
  </si>
  <si>
    <t>D+M prvku K7- parapet- podrobný popis viz. PD</t>
  </si>
  <si>
    <t>1070635667</t>
  </si>
  <si>
    <t>242</t>
  </si>
  <si>
    <t>K061</t>
  </si>
  <si>
    <t>D+M prvku K8- pochozí parapet- podrobný popis viz. PD</t>
  </si>
  <si>
    <t>-1507821014</t>
  </si>
  <si>
    <t>243</t>
  </si>
  <si>
    <t>K062</t>
  </si>
  <si>
    <t>D+M prvku K9- parapet- podrobný popis viz. PD</t>
  </si>
  <si>
    <t>756286141</t>
  </si>
  <si>
    <t>244</t>
  </si>
  <si>
    <t>K063</t>
  </si>
  <si>
    <t>D+M prvku K10- parapet- podrobný popis viz. PD</t>
  </si>
  <si>
    <t>-957257223</t>
  </si>
  <si>
    <t>245</t>
  </si>
  <si>
    <t>K0632</t>
  </si>
  <si>
    <t>D+M prvku K11- parapet- podrobný popis viz. PD</t>
  </si>
  <si>
    <t>-746701150</t>
  </si>
  <si>
    <t>246</t>
  </si>
  <si>
    <t>K064</t>
  </si>
  <si>
    <t>D+M prvku K12- parapet- podrobný popis viz. PD</t>
  </si>
  <si>
    <t>1978258064</t>
  </si>
  <si>
    <t>247</t>
  </si>
  <si>
    <t>K065</t>
  </si>
  <si>
    <t>D+M prvku K13- parapet- podrobný popis viz. PD</t>
  </si>
  <si>
    <t>-1380196643</t>
  </si>
  <si>
    <t>248</t>
  </si>
  <si>
    <t>K066</t>
  </si>
  <si>
    <t>D+M prvku K14- parapet- podrobný popis viz. PD</t>
  </si>
  <si>
    <t>-268751443</t>
  </si>
  <si>
    <t>249</t>
  </si>
  <si>
    <t>K068</t>
  </si>
  <si>
    <t>D+M prvku K16- oplechování hrany balkonu- podrobný popis viz. PD</t>
  </si>
  <si>
    <t>2146184079</t>
  </si>
  <si>
    <t>250</t>
  </si>
  <si>
    <t>K069</t>
  </si>
  <si>
    <t>D+M prvku K17- krycí oplechování- podrobný popis viz. PD</t>
  </si>
  <si>
    <t>-812474190</t>
  </si>
  <si>
    <t>251</t>
  </si>
  <si>
    <t>K071</t>
  </si>
  <si>
    <t>D+M prvku K19- lemování stěn- podrobný popis viz. PD</t>
  </si>
  <si>
    <t>1516802098</t>
  </si>
  <si>
    <t>252</t>
  </si>
  <si>
    <t>K072</t>
  </si>
  <si>
    <t>D+M prvku K20- šikmé lemování- podrobný popis viz. PD</t>
  </si>
  <si>
    <t>-606913971</t>
  </si>
  <si>
    <t>253</t>
  </si>
  <si>
    <t>K073</t>
  </si>
  <si>
    <t>D+M prvku K21- závětrná lišta- podrobný popis viz. PD</t>
  </si>
  <si>
    <t>-829215698</t>
  </si>
  <si>
    <t>254</t>
  </si>
  <si>
    <t>K074</t>
  </si>
  <si>
    <t>D+M prvku K22- oplechování komínu- podrobný popis viz. PD</t>
  </si>
  <si>
    <t>-1498549298</t>
  </si>
  <si>
    <t>255</t>
  </si>
  <si>
    <t>K075</t>
  </si>
  <si>
    <t>D+M prvku K23- oplechování komínu- podrobný popis viz. PD</t>
  </si>
  <si>
    <t>-105627257</t>
  </si>
  <si>
    <t>256</t>
  </si>
  <si>
    <t>998764313</t>
  </si>
  <si>
    <t>Přesun hmot pro konstrukce klempířské stanovený procentní sazbou (%) z ceny vodorovná dopravní vzdálenost do 50 m ruční (bez užtití mechanizace) v objektech výšky přes 12 do 24 m</t>
  </si>
  <si>
    <t>%</t>
  </si>
  <si>
    <t>-460084911</t>
  </si>
  <si>
    <t>https://podminky.urs.cz/item/CS_URS_2024_01/998764313</t>
  </si>
  <si>
    <t>257</t>
  </si>
  <si>
    <t>765191001</t>
  </si>
  <si>
    <t>Montáž pojistné hydroizolační nebo parotěsné fólie kladené ve sklonu do 20° lepením (vodotěsné podstřeší) na bednění nebo tepelnou izolaci</t>
  </si>
  <si>
    <t>-537870334</t>
  </si>
  <si>
    <t>https://podminky.urs.cz/item/CS_URS_2024_01/765191001</t>
  </si>
  <si>
    <t>258</t>
  </si>
  <si>
    <t>28329036</t>
  </si>
  <si>
    <t>fólie kontaktní difuzně propustná pro doplňkovou hydroizolační vrstvu, třívrstvá mikroporézní PP 150g/m2 s integrovanou samolepící páskou</t>
  </si>
  <si>
    <t>-415722028</t>
  </si>
  <si>
    <t>48,82*1,1 'Přepočtené koeficientem množství</t>
  </si>
  <si>
    <t>259</t>
  </si>
  <si>
    <t>765191023</t>
  </si>
  <si>
    <t>Montáž pojistné hydroizolační nebo parotěsné fólie kladené ve sklonu přes 20° s lepenými přesahy na bednění nebo tepelnou izolaci</t>
  </si>
  <si>
    <t>-649452176</t>
  </si>
  <si>
    <t>https://podminky.urs.cz/item/CS_URS_2024_01/765191023</t>
  </si>
  <si>
    <t>260</t>
  </si>
  <si>
    <t>5794427</t>
  </si>
  <si>
    <t>165,18*1,1 'Přepočtené koeficientem množství</t>
  </si>
  <si>
    <t>261</t>
  </si>
  <si>
    <t>765191031</t>
  </si>
  <si>
    <t>Montáž pojistné hydroizolační nebo parotěsné fólie lepení těsnících pásků pod kontralatě</t>
  </si>
  <si>
    <t>-815165138</t>
  </si>
  <si>
    <t>https://podminky.urs.cz/item/CS_URS_2024_01/765191031</t>
  </si>
  <si>
    <t>262</t>
  </si>
  <si>
    <t>28329303</t>
  </si>
  <si>
    <t>páska těsnící jednostranně lepící butylkaučuková pod kontralatě š 50mm</t>
  </si>
  <si>
    <t>-382672527</t>
  </si>
  <si>
    <t>235,4*1,1 'Přepočtené koeficientem množství</t>
  </si>
  <si>
    <t>263</t>
  </si>
  <si>
    <t>765192001</t>
  </si>
  <si>
    <t>Nouzové zakrytí střechy plachtou</t>
  </si>
  <si>
    <t>100125080</t>
  </si>
  <si>
    <t>https://podminky.urs.cz/item/CS_URS_2024_01/765192001</t>
  </si>
  <si>
    <t>264</t>
  </si>
  <si>
    <t>998765123</t>
  </si>
  <si>
    <t>Přesun hmot pro krytiny skládané stanovený z hmotnosti přesunovaného materiálu vodorovná dopravní vzdálenost do 50 m ruční (bez užití mechanizace) na objektech výšky přes 12 do 24 m</t>
  </si>
  <si>
    <t>-1935429609</t>
  </si>
  <si>
    <t>https://podminky.urs.cz/item/CS_URS_2024_01/998765123</t>
  </si>
  <si>
    <t>265</t>
  </si>
  <si>
    <t>K001</t>
  </si>
  <si>
    <t>D+M prvku ozn. T1- vnitřní dveře vč. zárubně ocelové natřené a kování, dubový práh popř. přechodová lišta- podrobný popis viz. PD</t>
  </si>
  <si>
    <t>-1703305717</t>
  </si>
  <si>
    <t>266</t>
  </si>
  <si>
    <t>K002</t>
  </si>
  <si>
    <t>D+M prvku ozn. T2- vnitřní dveře vč. zárubně ocelové natřené a kování, dubový práh popř. přechodová lišta- podrobný popis viz. PD</t>
  </si>
  <si>
    <t>-102512799</t>
  </si>
  <si>
    <t>267</t>
  </si>
  <si>
    <t>K003</t>
  </si>
  <si>
    <t>D+M prvku ozn. T3- vnitřní dveře vč. zárubně ocelové natřené a kování, dubový práh popř. přechodová lišta- podrobný popis viz. PD</t>
  </si>
  <si>
    <t>32043916</t>
  </si>
  <si>
    <t>268</t>
  </si>
  <si>
    <t>K004</t>
  </si>
  <si>
    <t>D+M prvku ozn. T4- vnitřní dveře protipožární vč. zárubně ocelové natřené a kování, dubový práh popř. přechodová lišta, samozavírač- podrobný popis viz. PD</t>
  </si>
  <si>
    <t>1017805538</t>
  </si>
  <si>
    <t>269</t>
  </si>
  <si>
    <t>K005</t>
  </si>
  <si>
    <t>D+M prvku ozn. T5- vnitřní dveře vč. kování, zárubeň stávající s novým nátěrem, dubový práh popř. přechodová lišta- podrobný popis viz. PD</t>
  </si>
  <si>
    <t>312235014</t>
  </si>
  <si>
    <t>270</t>
  </si>
  <si>
    <t>K006</t>
  </si>
  <si>
    <t>D+M prvku ozn. T6- vnitřní dveře vč. kování, zárubeň stávající s novým nátěrem, dubový práh popř. přechodová lišta- podrobný popis viz. PD</t>
  </si>
  <si>
    <t>-1152569983</t>
  </si>
  <si>
    <t>271</t>
  </si>
  <si>
    <t>K007</t>
  </si>
  <si>
    <t>D+M prvku ozn. T7- vnitřní dveře vč. kování, zárubeň stávající s novým nátěrem, dubový práh popř. přechodová lišta- podrobný popis viz. PD</t>
  </si>
  <si>
    <t>964302917</t>
  </si>
  <si>
    <t>272</t>
  </si>
  <si>
    <t>K008</t>
  </si>
  <si>
    <t>D+M prvku ozn. T8- vnitřní dveře protipožární, akustické vč. kování, zárubeň stávající s novým nátěrem, dubový práh, kukátko- podrobný popis viz. PD</t>
  </si>
  <si>
    <t>-19609855</t>
  </si>
  <si>
    <t>273</t>
  </si>
  <si>
    <t>K009</t>
  </si>
  <si>
    <t>D+M prvku ozn. T9- vnitřní dveře vč. kování, zárubeň stávající s novým nátěrem, dubový práh popř. přechodová lišta- podrobný popis viz. PD</t>
  </si>
  <si>
    <t>-2036756397</t>
  </si>
  <si>
    <t>274</t>
  </si>
  <si>
    <t>K010</t>
  </si>
  <si>
    <t>D+M prvku ozn. T10- vnitřní dveře protipožární vč. kování, zárubeň stávající s novým nátěrem, dubový práh popř. přechodová lišta, samozvírač- podrobný popis viz. PD</t>
  </si>
  <si>
    <t>1907883980</t>
  </si>
  <si>
    <t>275</t>
  </si>
  <si>
    <t>K011</t>
  </si>
  <si>
    <t>D+M prvku ozn. T11- vnitřní dveře protipožární vč. kování, zárubeň stávající s novým nátěrem, dubový práh popř. přechodová lišta, samozavírač- podrobný popis viz. PD</t>
  </si>
  <si>
    <t>1479398030</t>
  </si>
  <si>
    <t>276</t>
  </si>
  <si>
    <t>K012</t>
  </si>
  <si>
    <t>D+M prvku ozn. T12- vnitřní dveře vč. kování, zárubeň stávající s novým nátěrem, dubový práh popř. přechodová lišta- podrobný popis viz. PD</t>
  </si>
  <si>
    <t>215925016</t>
  </si>
  <si>
    <t>277</t>
  </si>
  <si>
    <t>K013</t>
  </si>
  <si>
    <t>D+M prvku ozn. T13- vnitřní dveře vč. kování, zárubeň stávající s novým nátěrem, dubový práh popř. přechodová lišta- podrobný popis viz. PD</t>
  </si>
  <si>
    <t>1073539467</t>
  </si>
  <si>
    <t>278</t>
  </si>
  <si>
    <t>K014</t>
  </si>
  <si>
    <t>D+M prvku ozn. T16- vnitřní dveře vč. kování, zárubeň stávající s novým nátěrem, dubový práh popř. přechodová lišta- podrobný popis viz. PD</t>
  </si>
  <si>
    <t>-542844067</t>
  </si>
  <si>
    <t>279</t>
  </si>
  <si>
    <t>K015</t>
  </si>
  <si>
    <t>D+M prvku ozn. T17- vnitřní dveře protipožární, akustické vč. zárubně ocelové natřené a kování, dubový práh, kukátko- podrobný popis viz. PD</t>
  </si>
  <si>
    <t>755367882</t>
  </si>
  <si>
    <t>280</t>
  </si>
  <si>
    <t>K016</t>
  </si>
  <si>
    <t>D+M prvku ozn. T18- vnitřní dveře vč. zárubně ocelové natřené a kování, dubový práh popř. přechodová lišta- podrobný popis viz. PD</t>
  </si>
  <si>
    <t>-229638658</t>
  </si>
  <si>
    <t>281</t>
  </si>
  <si>
    <t>K017</t>
  </si>
  <si>
    <t>D+M prvku ozn. T19- vnitřní dveře vč. zárubně ocelové natřené a kování, dubový práh popř. přechodová lišta- podrobný popis viz. PD</t>
  </si>
  <si>
    <t>-1344224724</t>
  </si>
  <si>
    <t>282</t>
  </si>
  <si>
    <t>K018</t>
  </si>
  <si>
    <t>D+M prvku ozn. T20- vnitřní dveře protipožární, tepelně-izolační vč. zárubně ocelové natřené a kování, dubový práh popř. přechodová lišta, samozavírač- podrobný popis viz. PD</t>
  </si>
  <si>
    <t>-950098899</t>
  </si>
  <si>
    <t>283</t>
  </si>
  <si>
    <t>K020</t>
  </si>
  <si>
    <t>D+M prvku ozn. T22- kuchyňská linka vč. vybavení- podrobný popis viz. PD</t>
  </si>
  <si>
    <t>1682819348</t>
  </si>
  <si>
    <t>284</t>
  </si>
  <si>
    <t>K021</t>
  </si>
  <si>
    <t>D+M prvku ozn. T23- kuchyňská linka vč. vybavení- podrobný popis viz. PD</t>
  </si>
  <si>
    <t>-983225328</t>
  </si>
  <si>
    <t>285</t>
  </si>
  <si>
    <t>K022</t>
  </si>
  <si>
    <t>D+M prvku ozn. T24- kuchyňská linka vč. vybavení- podrobný popis viz. PD</t>
  </si>
  <si>
    <t>218127328</t>
  </si>
  <si>
    <t>286</t>
  </si>
  <si>
    <t>K023</t>
  </si>
  <si>
    <t>D+M prvku ozn. T25- kuchyňská linka vč. vybavení- podrobný popis viz. PD</t>
  </si>
  <si>
    <t>901745126</t>
  </si>
  <si>
    <t>287</t>
  </si>
  <si>
    <t>K250</t>
  </si>
  <si>
    <t>D+M prvku ozn. T26- vnitřní dveře vč. zárubně ocelové natřené a kování, dubový práh- podrobný popis viz. PD</t>
  </si>
  <si>
    <t>-356519356</t>
  </si>
  <si>
    <t>288</t>
  </si>
  <si>
    <t>K251</t>
  </si>
  <si>
    <t>D+M prvku ozn. T28- vnitřní dveře protipožární vč. kování, zárubeň stávající s novým nátěrem- podrobný popis viz. PD</t>
  </si>
  <si>
    <t>-417793737</t>
  </si>
  <si>
    <t>289</t>
  </si>
  <si>
    <t>K2512</t>
  </si>
  <si>
    <t>D+M prvku ozn. T29- vnějš dveře EURO protipožární vč. zárubně a kování- podrobný popis viz. PD</t>
  </si>
  <si>
    <t>-2080613898</t>
  </si>
  <si>
    <t>290</t>
  </si>
  <si>
    <t>K024</t>
  </si>
  <si>
    <t>D+M prvku ozn. P1- plastové okno 1150x1150mm s vnitřním parapetem vč. parotěsných a paropropustných pásek- podrobný popis viz. PD</t>
  </si>
  <si>
    <t>129319041</t>
  </si>
  <si>
    <t>291</t>
  </si>
  <si>
    <t>K025</t>
  </si>
  <si>
    <t>D+M prvku ozn. P2- plastové okno 1150x750mm s vnitřním parapetem vč. parotěsných a paropropustných pásek- podrobný popis viz. PD</t>
  </si>
  <si>
    <t>-883580806</t>
  </si>
  <si>
    <t>292</t>
  </si>
  <si>
    <t>K026</t>
  </si>
  <si>
    <t>D+M prvku ozn. P3- plastové okno 550x550mm s vnitřním parapetem vč. parotěsných a paropropustných pásek- podrobný popis viz. PD</t>
  </si>
  <si>
    <t>1337264170</t>
  </si>
  <si>
    <t>293</t>
  </si>
  <si>
    <t>K027</t>
  </si>
  <si>
    <t>D+M prvku ozn. P4- plastové okno 1150x650mm s vnitřním parapetem vč. parotěsných a paropropustných pásek- podrobný popis viz. PD</t>
  </si>
  <si>
    <t>-1597399053</t>
  </si>
  <si>
    <t>294</t>
  </si>
  <si>
    <t>K028</t>
  </si>
  <si>
    <t>D+M prvku ozn. P5- plastové okno 550x850mm s vnitřním parapetem vč. parotěsných a paropropustných pásek- podrobný popis viz. PD</t>
  </si>
  <si>
    <t>1727205039</t>
  </si>
  <si>
    <t>295</t>
  </si>
  <si>
    <t>K029</t>
  </si>
  <si>
    <t>D+M prvku ozn. P6- vstupní dveře plastové 2000x2250mm vč. parotěsných a paropropustných pásek- podrobný popis viz. PD</t>
  </si>
  <si>
    <t>-1664561264</t>
  </si>
  <si>
    <t>296</t>
  </si>
  <si>
    <t>K030</t>
  </si>
  <si>
    <t>D+M prvku ozn. P7- vstupní dveře plastové 950x2050mm vč. parotěsných a paropropustných pásek- podrobný popis viz. PD</t>
  </si>
  <si>
    <t>1581566492</t>
  </si>
  <si>
    <t>297</t>
  </si>
  <si>
    <t>K032</t>
  </si>
  <si>
    <t>D+M prvku ozn. P9- vstupní dveře plastové 1100x2070mm vč. parotěsných a paropropustných pásek- podrobný popis viz. PD</t>
  </si>
  <si>
    <t>447169876</t>
  </si>
  <si>
    <t>298</t>
  </si>
  <si>
    <t>K033</t>
  </si>
  <si>
    <t>D+M prvku ozn. P10- plastové okno 1150x1450mm s vnitřním parapetem vč. parotěsných a paropropustných pásek- podrobný popis viz. PD</t>
  </si>
  <si>
    <t>-499074449</t>
  </si>
  <si>
    <t>299</t>
  </si>
  <si>
    <t>K034</t>
  </si>
  <si>
    <t>D+M prvku ozn. P11- plastové okno 600x600mm s vnitřním parapetem vč. parotěsných a paropropustných pásek- podrobný popis viz. PD</t>
  </si>
  <si>
    <t>1079395762</t>
  </si>
  <si>
    <t>300</t>
  </si>
  <si>
    <t>K035</t>
  </si>
  <si>
    <t>D+M prvku ozn. P12- plastové okno 1150x900mm s vnitřním parapetem vč. parotěsných a paropropustných pásek- podrobný popis viz. PD</t>
  </si>
  <si>
    <t>-1703960741</t>
  </si>
  <si>
    <t>301</t>
  </si>
  <si>
    <t>K036</t>
  </si>
  <si>
    <t>D+M prvku ozn. P13- vstupní dveře plastové 950x2070mm vč. parotěsných a paropropustných pásek- podrobný popis viz. PD</t>
  </si>
  <si>
    <t>288321564</t>
  </si>
  <si>
    <t>302</t>
  </si>
  <si>
    <t>K037</t>
  </si>
  <si>
    <t>D+M prvku ozn. P14- plastové okno 1150x600mm s vnitřním parapetem vč. parotěsných a paropropustných pásek- podrobný popis viz. PD</t>
  </si>
  <si>
    <t>-813264313</t>
  </si>
  <si>
    <t>303</t>
  </si>
  <si>
    <t>K038</t>
  </si>
  <si>
    <t>D+M prvku ozn. P15- plastové okno 600x1150mm s vnitřním parapetem vč. parotěsných a paropropustných pásek- podrobný popis viz. PD</t>
  </si>
  <si>
    <t>1694827320</t>
  </si>
  <si>
    <t>304</t>
  </si>
  <si>
    <t>K039</t>
  </si>
  <si>
    <t>D+M prvku ozn. P16- plastové okno 550x850mm s vnitřním parapetem vč. parotěsných a paropropustných pásek- podrobný popis viz. PD</t>
  </si>
  <si>
    <t>-396557749</t>
  </si>
  <si>
    <t>305</t>
  </si>
  <si>
    <t>K0392</t>
  </si>
  <si>
    <t>D+M prvku ozn. P17- plastové okno 550x850mm s vnitřním parapetem vč. parotěsných a paropropustných pásek- podrobný popis viz. PD</t>
  </si>
  <si>
    <t>567470169</t>
  </si>
  <si>
    <t>306</t>
  </si>
  <si>
    <t>K252</t>
  </si>
  <si>
    <t>D+M prvku ozn. P18- vnější dveře plastové 1150x2130mm vč. parotěsných a paropropustných pásek- podrobný popis viz. PD</t>
  </si>
  <si>
    <t>1194315141</t>
  </si>
  <si>
    <t>307</t>
  </si>
  <si>
    <t>K253</t>
  </si>
  <si>
    <t>D+M prvku ozn. P19- vnější dveře plastové 1150x2150mm vč. parotěsných a paropropustných pásek- podrobný popis viz. PD</t>
  </si>
  <si>
    <t>40312643</t>
  </si>
  <si>
    <t>308</t>
  </si>
  <si>
    <t>K254</t>
  </si>
  <si>
    <t>D+M prvku ozn. P20- plastové okno 1150x1350mm s vnitřním parapetem vč. parotěsných a paropropustných pásek- podrobný popis viz. PD</t>
  </si>
  <si>
    <t>1620326271</t>
  </si>
  <si>
    <t>309</t>
  </si>
  <si>
    <t>K221</t>
  </si>
  <si>
    <t>D+M dřevěné schodinicové schodiště vč. zábradlí a povrchové úpravy</t>
  </si>
  <si>
    <t>1770607424</t>
  </si>
  <si>
    <t>310</t>
  </si>
  <si>
    <t>998766313</t>
  </si>
  <si>
    <t>Přesun hmot pro konstrukce truhlářské stanovený procentní sazbou (%) z ceny vodorovná dopravní vzdálenost do 50 m ruční (bez užití mechanizace) v objektech výšky přes 12 do 24 m</t>
  </si>
  <si>
    <t>-1623184718</t>
  </si>
  <si>
    <t>https://podminky.urs.cz/item/CS_URS_2024_01/998766313</t>
  </si>
  <si>
    <t>311</t>
  </si>
  <si>
    <t>K040</t>
  </si>
  <si>
    <t>D+M prvku Z1- prosklená tabule- podrobný popis viz. PD</t>
  </si>
  <si>
    <t>-2111318185</t>
  </si>
  <si>
    <t>312</t>
  </si>
  <si>
    <t>K041</t>
  </si>
  <si>
    <t>D+M prvku Z2- ocelové madlo- podrobný popis viz. PD</t>
  </si>
  <si>
    <t>-1504803250</t>
  </si>
  <si>
    <t>313</t>
  </si>
  <si>
    <t>K042</t>
  </si>
  <si>
    <t>D+M prvku Z3- dubové madlo- podrobný popis viz. PD</t>
  </si>
  <si>
    <t>132176636</t>
  </si>
  <si>
    <t>314</t>
  </si>
  <si>
    <t>K043</t>
  </si>
  <si>
    <t>Oprava prvku Z4- zábradlí schodiště- podrobný popis viz. PD</t>
  </si>
  <si>
    <t>-601730112</t>
  </si>
  <si>
    <t>315</t>
  </si>
  <si>
    <t>K044</t>
  </si>
  <si>
    <t>D+M prvku Z5- sklepní kóje- podrobný popis viz. PD</t>
  </si>
  <si>
    <t>-1028887675</t>
  </si>
  <si>
    <t>316</t>
  </si>
  <si>
    <t>K045</t>
  </si>
  <si>
    <t>D+M prvku Z6- zábradlí před oknem- podrobný popis viz. PD</t>
  </si>
  <si>
    <t>-1941582731</t>
  </si>
  <si>
    <t>317</t>
  </si>
  <si>
    <t>K046</t>
  </si>
  <si>
    <t>D+M prvku Z7- zábradlí na terase- podrobný popis viz. PD</t>
  </si>
  <si>
    <t>-1766477816</t>
  </si>
  <si>
    <t>318</t>
  </si>
  <si>
    <t>K047</t>
  </si>
  <si>
    <t>D+M prvku Z8- ukončovací profil- podrobný popis viz. PD</t>
  </si>
  <si>
    <t>355965282</t>
  </si>
  <si>
    <t>319</t>
  </si>
  <si>
    <t>K048</t>
  </si>
  <si>
    <t>D+M prvku Z9- střešní výlez- podrobný popis viz. PD</t>
  </si>
  <si>
    <t>610289907</t>
  </si>
  <si>
    <t>320</t>
  </si>
  <si>
    <t>K049</t>
  </si>
  <si>
    <t>D+M prvku Z10- venkovní žaluzie 1150x1450mm vč. krycího plechu- podrobný popis viz. PD</t>
  </si>
  <si>
    <t>929040807</t>
  </si>
  <si>
    <t>321</t>
  </si>
  <si>
    <t>K050</t>
  </si>
  <si>
    <t>D+M prvku Z11- venkovní žaluzie 1150x1150mm vč. krycího plechu- podrobný popis viz. PD</t>
  </si>
  <si>
    <t>-1087198987</t>
  </si>
  <si>
    <t>322</t>
  </si>
  <si>
    <t>K255</t>
  </si>
  <si>
    <t>D+M prvku Z15- odvodňovací drenážní rošt- podrobný popis viz. PD</t>
  </si>
  <si>
    <t>203957068</t>
  </si>
  <si>
    <t>323</t>
  </si>
  <si>
    <t>K256</t>
  </si>
  <si>
    <t>D+M prvku Z16- zábradlí schodiště- podrobný popis viz. PD</t>
  </si>
  <si>
    <t>54645658</t>
  </si>
  <si>
    <t>324</t>
  </si>
  <si>
    <t>K257</t>
  </si>
  <si>
    <t>D+M prvku Z17- ocelová konstrukce mezi HUP a vodoměrem- podrobný popis viz. PD</t>
  </si>
  <si>
    <t>-525252839</t>
  </si>
  <si>
    <t>325</t>
  </si>
  <si>
    <t>K258</t>
  </si>
  <si>
    <t>D+M prvku Z18- VZT větrací mřížka- podrobný popis viz. PD</t>
  </si>
  <si>
    <t>-815228792</t>
  </si>
  <si>
    <t>326</t>
  </si>
  <si>
    <t>K259</t>
  </si>
  <si>
    <t>D+M prvku Z19- čistící rohož</t>
  </si>
  <si>
    <t>1257931724</t>
  </si>
  <si>
    <t>327</t>
  </si>
  <si>
    <t>K260</t>
  </si>
  <si>
    <t>D+M prvku Z20- vnitřní dveře kovové protipožární, tepelně- izolační vč. zárubně ocelové natřené a kování, dubový práh- podrobný popis viz. PD</t>
  </si>
  <si>
    <t>-635675352</t>
  </si>
  <si>
    <t>328</t>
  </si>
  <si>
    <t>K220</t>
  </si>
  <si>
    <t xml:space="preserve">D+M ocelový rám svařovaný HEB160 ve 3NP vč. povrchové úpravy_x000D_
z jedné strany bude ukotven na komínový pilíř (kluzné volné uložení na novém betonovém bloku tl. 200 mm), z druhé strany bude přes sloup (v úrovni obvodového zdiva) kotven do betonového bloku v úrovni stropní konstrukce nad 2.NP chemickými lepenými kotvami. </t>
  </si>
  <si>
    <t>219564765</t>
  </si>
  <si>
    <t>329</t>
  </si>
  <si>
    <t>998767313</t>
  </si>
  <si>
    <t>Přesun hmot pro zámečnické konstrukce stanovený procentní sazbou (%) z ceny vodorovná dopravní vzdálenost do 50 m ruční (bez užití mechanizace) v objektech výšky přes 12 do 24 m</t>
  </si>
  <si>
    <t>-1196739075</t>
  </si>
  <si>
    <t>https://podminky.urs.cz/item/CS_URS_2024_01/998767313</t>
  </si>
  <si>
    <t>330</t>
  </si>
  <si>
    <t>771111011</t>
  </si>
  <si>
    <t>Příprava podkladu před provedením dlažby vysátí podlah</t>
  </si>
  <si>
    <t>329408986</t>
  </si>
  <si>
    <t>https://podminky.urs.cz/item/CS_URS_2024_01/771111011</t>
  </si>
  <si>
    <t>podlahy</t>
  </si>
  <si>
    <t>2,04+129,3</t>
  </si>
  <si>
    <t>331</t>
  </si>
  <si>
    <t>771111012</t>
  </si>
  <si>
    <t>Příprava podkladu před provedením dlažby vysátí schodišť</t>
  </si>
  <si>
    <t>-1573417853</t>
  </si>
  <si>
    <t>https://podminky.urs.cz/item/CS_URS_2024_01/771111012</t>
  </si>
  <si>
    <t>16,9+18,0</t>
  </si>
  <si>
    <t>332</t>
  </si>
  <si>
    <t>771121011</t>
  </si>
  <si>
    <t>Příprava podkladu před provedením dlažby nátěr penetrační na podlahu</t>
  </si>
  <si>
    <t>-3040262</t>
  </si>
  <si>
    <t>https://podminky.urs.cz/item/CS_URS_2024_01/771121011</t>
  </si>
  <si>
    <t>129,3+2,04</t>
  </si>
  <si>
    <t>schodiště</t>
  </si>
  <si>
    <t>16,9*0,25</t>
  </si>
  <si>
    <t>18,0*0,2</t>
  </si>
  <si>
    <t>333</t>
  </si>
  <si>
    <t>771151011</t>
  </si>
  <si>
    <t>Příprava podkladu před provedením dlažby samonivelační stěrka min.pevnosti 20 MPa, tloušťky do 3 mm</t>
  </si>
  <si>
    <t>-1201142618</t>
  </si>
  <si>
    <t>https://podminky.urs.cz/item/CS_URS_2024_01/771151011</t>
  </si>
  <si>
    <t>334</t>
  </si>
  <si>
    <t>771151012</t>
  </si>
  <si>
    <t>Příprava podkladu před provedením dlažby samonivelační stěrka min.pevnosti 20 MPa, tloušťky přes 3 do 5 mm</t>
  </si>
  <si>
    <t>365695822</t>
  </si>
  <si>
    <t>https://podminky.urs.cz/item/CS_URS_2024_01/771151012</t>
  </si>
  <si>
    <t>335</t>
  </si>
  <si>
    <t>771474112</t>
  </si>
  <si>
    <t>Montáž soklů z dlaždic keramických lepených cementovým flexibilním lepidlem rovných, výšky přes 65 do 90 mm</t>
  </si>
  <si>
    <t>1297169209</t>
  </si>
  <si>
    <t>https://podminky.urs.cz/item/CS_URS_2024_01/771474112</t>
  </si>
  <si>
    <t>m001</t>
  </si>
  <si>
    <t>6,5-(0,7+0,8*2+0,6)</t>
  </si>
  <si>
    <t>m002</t>
  </si>
  <si>
    <t>(8,6+4,2)</t>
  </si>
  <si>
    <t>m003</t>
  </si>
  <si>
    <t>14,2-(0,6)</t>
  </si>
  <si>
    <t>16,2-(0,95-0,15*2)</t>
  </si>
  <si>
    <t>7,6-(0,7)</t>
  </si>
  <si>
    <t>m007</t>
  </si>
  <si>
    <t>8,1-(0,8*3+0,7)</t>
  </si>
  <si>
    <t>15,9-(0,8)</t>
  </si>
  <si>
    <t>10,4-(0,8+0,6*2+0,7)</t>
  </si>
  <si>
    <t>16,5-(0,7+0,8)</t>
  </si>
  <si>
    <t>m016</t>
  </si>
  <si>
    <t>14,9-(0,8+1,15-0,5*2)</t>
  </si>
  <si>
    <t>14,5-(1,8+0,8-0,15*2)</t>
  </si>
  <si>
    <t>11,3-(0,7)</t>
  </si>
  <si>
    <t>m103</t>
  </si>
  <si>
    <t>4,8-(0,9+0,7)</t>
  </si>
  <si>
    <t>336</t>
  </si>
  <si>
    <t>59761x</t>
  </si>
  <si>
    <t xml:space="preserve">sokl keramický </t>
  </si>
  <si>
    <t>-399860779</t>
  </si>
  <si>
    <t>135,2*1,1 'Přepočtené koeficientem množství</t>
  </si>
  <si>
    <t>337</t>
  </si>
  <si>
    <t>771591115</t>
  </si>
  <si>
    <t>Podlahy - dokončovací práce spárování silikonem</t>
  </si>
  <si>
    <t>-1446023968</t>
  </si>
  <si>
    <t>https://podminky.urs.cz/item/CS_URS_2024_01/771591115</t>
  </si>
  <si>
    <t>338</t>
  </si>
  <si>
    <t>771574414</t>
  </si>
  <si>
    <t>Montáž podlah z dlaždic keramických lepených cementovým flexibilním lepidlem hladkých, tloušťky do 10 mm přes 4 do 6 ks/m2</t>
  </si>
  <si>
    <t>-1678476400</t>
  </si>
  <si>
    <t>https://podminky.urs.cz/item/CS_URS_2024_01/771574414</t>
  </si>
  <si>
    <t>339</t>
  </si>
  <si>
    <t>597611x1</t>
  </si>
  <si>
    <t>dlažba keramická protiskluzná, mrazuvzdorná- předpoklad 750 Kč/m2</t>
  </si>
  <si>
    <t>812693567</t>
  </si>
  <si>
    <t>2,04*1,15 'Přepočtené koeficientem množství</t>
  </si>
  <si>
    <t>340</t>
  </si>
  <si>
    <t>771574154</t>
  </si>
  <si>
    <t>980781540</t>
  </si>
  <si>
    <t>https://podminky.urs.cz/item/CS_URS_2024_01/771574154</t>
  </si>
  <si>
    <t>341</t>
  </si>
  <si>
    <t>771274112</t>
  </si>
  <si>
    <t>Montáž obkladů schodišť z dlaždic keramických lepených cementovým flexibilním lepidlem stupnic hladkých, šířky přes 200 do 250 mm</t>
  </si>
  <si>
    <t>1575873642</t>
  </si>
  <si>
    <t>https://podminky.urs.cz/item/CS_URS_2024_01/771274112</t>
  </si>
  <si>
    <t>1,0*7</t>
  </si>
  <si>
    <t>1,1*9</t>
  </si>
  <si>
    <t>342</t>
  </si>
  <si>
    <t>771274232</t>
  </si>
  <si>
    <t>Montáž obkladů schodišť z dlaždic keramických lepených cementovým flexibilním lepidlem podstupnic hladkých, výšky přes 150 do 200 mm</t>
  </si>
  <si>
    <t>-1131362830</t>
  </si>
  <si>
    <t>https://podminky.urs.cz/item/CS_URS_2024_01/771274232</t>
  </si>
  <si>
    <t>1,1*10</t>
  </si>
  <si>
    <t>343</t>
  </si>
  <si>
    <t>5976x</t>
  </si>
  <si>
    <t>dlažba velkoformátová keramická- cena dle výběru investora- předpoklad 750 Kč/m2</t>
  </si>
  <si>
    <t>-321575703</t>
  </si>
  <si>
    <t>129,3</t>
  </si>
  <si>
    <t>137,125*1,15 'Přepočtené koeficientem množství</t>
  </si>
  <si>
    <t>344</t>
  </si>
  <si>
    <t>771591112</t>
  </si>
  <si>
    <t>Izolace podlahy pod dlažbu nátěrem nebo stěrkou ve dvou vrstvách</t>
  </si>
  <si>
    <t>-553803340</t>
  </si>
  <si>
    <t>https://podminky.urs.cz/item/CS_URS_2024_01/771591112</t>
  </si>
  <si>
    <t>345</t>
  </si>
  <si>
    <t>771591241</t>
  </si>
  <si>
    <t>Izolace podlahy pod dlažbu těsnícími izolačními pásy vnitřní kout</t>
  </si>
  <si>
    <t>480944326</t>
  </si>
  <si>
    <t>https://podminky.urs.cz/item/CS_URS_2024_01/771591241</t>
  </si>
  <si>
    <t>346</t>
  </si>
  <si>
    <t>771591242</t>
  </si>
  <si>
    <t>Izolace podlahy pod dlažbu těsnícími izolačními pásy vnější roh</t>
  </si>
  <si>
    <t>1592142736</t>
  </si>
  <si>
    <t>https://podminky.urs.cz/item/CS_URS_2024_01/771591242</t>
  </si>
  <si>
    <t>347</t>
  </si>
  <si>
    <t>771591264</t>
  </si>
  <si>
    <t>Izolace podlahy pod dlažbu těsnícími izolačními pásy mezi podlahou a stěnu</t>
  </si>
  <si>
    <t>1291450566</t>
  </si>
  <si>
    <t>https://podminky.urs.cz/item/CS_URS_2024_01/771591264</t>
  </si>
  <si>
    <t>6,4+0,15*4</t>
  </si>
  <si>
    <t>11,3+0,15*4</t>
  </si>
  <si>
    <t>-(0,8)</t>
  </si>
  <si>
    <t>15,9+0,15*6</t>
  </si>
  <si>
    <t>7,3+0,15*4+1,85*1</t>
  </si>
  <si>
    <t>-(0,6)</t>
  </si>
  <si>
    <t>5,2+0,15*6</t>
  </si>
  <si>
    <t>7,8+0,15*4+1,85*1</t>
  </si>
  <si>
    <t>5,5+0,15*6</t>
  </si>
  <si>
    <t>4,6+0,15*6</t>
  </si>
  <si>
    <t>9,2+0,15*4+1,85*1</t>
  </si>
  <si>
    <t>5,8+0,15*6</t>
  </si>
  <si>
    <t>4,7+0,15*6</t>
  </si>
  <si>
    <t>9,7+0,15*7+1,85*1</t>
  </si>
  <si>
    <t>8,1+0,15*4+1,85*1</t>
  </si>
  <si>
    <t>348</t>
  </si>
  <si>
    <t>771592011</t>
  </si>
  <si>
    <t>Čištění vnitřních ploch po položení dlažby podlah nebo schodišť chemickými prostředky</t>
  </si>
  <si>
    <t>1004966221</t>
  </si>
  <si>
    <t>https://podminky.urs.cz/item/CS_URS_2024_01/771592011</t>
  </si>
  <si>
    <t>349</t>
  </si>
  <si>
    <t>998771123</t>
  </si>
  <si>
    <t>Přesun hmot pro podlahy z dlaždic stanovený z hmotnosti přesunovaného materiálu vodorovná dopravní vzdálenost do 50 m ruční (bez užití mechanizace) v objektech výšky přes 12 do 24 m</t>
  </si>
  <si>
    <t>1650206019</t>
  </si>
  <si>
    <t>https://podminky.urs.cz/item/CS_URS_2024_01/998771123</t>
  </si>
  <si>
    <t>773</t>
  </si>
  <si>
    <t>Podlahy z litého teraca</t>
  </si>
  <si>
    <t>350</t>
  </si>
  <si>
    <t>K248</t>
  </si>
  <si>
    <t>Oprava stávajícího teraca (podlahy a schodiště)- impregnace, protiskluzný nátěr, renovace (očistění, pískování, tmelení atd.)</t>
  </si>
  <si>
    <t>-1590802018</t>
  </si>
  <si>
    <t>4,02+8,27</t>
  </si>
  <si>
    <t>3,06+8,27</t>
  </si>
  <si>
    <t>2,94+1,91</t>
  </si>
  <si>
    <t>351</t>
  </si>
  <si>
    <t>998773313</t>
  </si>
  <si>
    <t>Přesun hmot pro podlahy teracové lité stanovený procentní sazbou (%) z ceny vodorovná dopravní vzdálenost do 50 m ruční (bez užití mechanizace) v objektech výšky přes 12 do 24 m</t>
  </si>
  <si>
    <t>-1508823827</t>
  </si>
  <si>
    <t>https://podminky.urs.cz/item/CS_URS_2024_01/998773313</t>
  </si>
  <si>
    <t>352</t>
  </si>
  <si>
    <t>776111311</t>
  </si>
  <si>
    <t>Příprava podkladu povlakových podlah a stěn vysátí podlah</t>
  </si>
  <si>
    <t>-2011112143</t>
  </si>
  <si>
    <t>https://podminky.urs.cz/item/CS_URS_2024_01/776111311</t>
  </si>
  <si>
    <t>353</t>
  </si>
  <si>
    <t>776121112</t>
  </si>
  <si>
    <t>Příprava podkladu povlakových podlah a stěn penetrace vodou ředitelná podlah</t>
  </si>
  <si>
    <t>-62050916</t>
  </si>
  <si>
    <t>https://podminky.urs.cz/item/CS_URS_2024_01/776121112</t>
  </si>
  <si>
    <t>354</t>
  </si>
  <si>
    <t>776141111</t>
  </si>
  <si>
    <t>Příprava podkladu povlakových podlah a stěn vyrovnání samonivelační stěrkou podlah min.pevnosti 20 MPa, tloušťky do 3 mm</t>
  </si>
  <si>
    <t>585210823</t>
  </si>
  <si>
    <t>https://podminky.urs.cz/item/CS_URS_2024_01/776141111</t>
  </si>
  <si>
    <t>355</t>
  </si>
  <si>
    <t>776141112</t>
  </si>
  <si>
    <t>Příprava podkladu povlakových podlah a stěn vyrovnání samonivelační stěrkou podlah min.pevnosti 20 MPa, tloušťky přes 3 do 5 mm</t>
  </si>
  <si>
    <t>1422865317</t>
  </si>
  <si>
    <t>https://podminky.urs.cz/item/CS_URS_2024_01/776141112</t>
  </si>
  <si>
    <t>356</t>
  </si>
  <si>
    <t>776221111</t>
  </si>
  <si>
    <t>Montáž podlahovin z PVC lepením standardním lepidlem z pásů</t>
  </si>
  <si>
    <t>2086718137</t>
  </si>
  <si>
    <t>https://podminky.urs.cz/item/CS_URS_2024_01/776221111</t>
  </si>
  <si>
    <t>357</t>
  </si>
  <si>
    <t>28411x</t>
  </si>
  <si>
    <t>PVC protiskluzové, vysokozátěžové- cena dle výběru investora- předpoklad 750 Kč/m2</t>
  </si>
  <si>
    <t>144250584</t>
  </si>
  <si>
    <t>24,4*1,1 'Přepočtené koeficientem množství</t>
  </si>
  <si>
    <t>358</t>
  </si>
  <si>
    <t>-440320687</t>
  </si>
  <si>
    <t>359</t>
  </si>
  <si>
    <t>28411x1</t>
  </si>
  <si>
    <t>PVC protiskluzové- cena dle výběru investora- předpoklad 750 Kč/m2</t>
  </si>
  <si>
    <t>-1882477490</t>
  </si>
  <si>
    <t>92,85*1,1 'Přepočtené koeficientem množství</t>
  </si>
  <si>
    <t>360</t>
  </si>
  <si>
    <t>1286768761</t>
  </si>
  <si>
    <t>P7</t>
  </si>
  <si>
    <t>8,21+1,22+23,8+12,25+12,89+15,23+13,45+1,76+4,22</t>
  </si>
  <si>
    <t>4,92+21,59+9,59+10,28+20,68+14,36+6,26</t>
  </si>
  <si>
    <t>361</t>
  </si>
  <si>
    <t>28411x¨2</t>
  </si>
  <si>
    <t>1323902900</t>
  </si>
  <si>
    <t>180,71*1,1 'Přepočtené koeficientem množství</t>
  </si>
  <si>
    <t>362</t>
  </si>
  <si>
    <t>K079</t>
  </si>
  <si>
    <t>D+M systémová podložka</t>
  </si>
  <si>
    <t>893429324</t>
  </si>
  <si>
    <t>363</t>
  </si>
  <si>
    <t>776223112</t>
  </si>
  <si>
    <t>Montáž podlahovin z PVC spoj podlah svařováním za studena</t>
  </si>
  <si>
    <t>-889755700</t>
  </si>
  <si>
    <t>https://podminky.urs.cz/item/CS_URS_2024_01/776223112</t>
  </si>
  <si>
    <t xml:space="preserve">předpoklad </t>
  </si>
  <si>
    <t>50,0</t>
  </si>
  <si>
    <t>364</t>
  </si>
  <si>
    <t>776421111</t>
  </si>
  <si>
    <t>Montáž lišt obvodových lepených</t>
  </si>
  <si>
    <t>-995960605</t>
  </si>
  <si>
    <t>https://podminky.urs.cz/item/CS_URS_2024_01/776421111</t>
  </si>
  <si>
    <t>21,0-(0,7*2+0,8+1,15-0,5*2)</t>
  </si>
  <si>
    <t>11,5-(0,6*2+0,8+0,7)</t>
  </si>
  <si>
    <t>5,0-(0,6)</t>
  </si>
  <si>
    <t>20,0-(0,7*2+0,6)</t>
  </si>
  <si>
    <t>15,8-(0,7+0,8)</t>
  </si>
  <si>
    <t>14,8-(0,8)</t>
  </si>
  <si>
    <t>28,1-(0,6+0,7)</t>
  </si>
  <si>
    <t>5,6-(0,6)</t>
  </si>
  <si>
    <t>9,5-(0,7*0,8+0,6*2)</t>
  </si>
  <si>
    <t>11,4-(0,6+0,8+0,7)</t>
  </si>
  <si>
    <t>4,7-(0,6)</t>
  </si>
  <si>
    <t>19,9-(0,7*2+0,6)</t>
  </si>
  <si>
    <t>m209</t>
  </si>
  <si>
    <t>15,5-(0,7+0,8)</t>
  </si>
  <si>
    <t>m210</t>
  </si>
  <si>
    <t>15,3-(0,8)</t>
  </si>
  <si>
    <t>27,9-(0,7+0,6)</t>
  </si>
  <si>
    <t>5,8-(0,6)</t>
  </si>
  <si>
    <t>9,4-(0,7+0,8+0,6)</t>
  </si>
  <si>
    <t>10,2-(0,8+0,8+0,6)</t>
  </si>
  <si>
    <t>19,5-(0,7+0,8)</t>
  </si>
  <si>
    <t>12,9-(0,7+0,8)</t>
  </si>
  <si>
    <t>13,2-(0,8)</t>
  </si>
  <si>
    <t>31,5-(0,8+0,7)</t>
  </si>
  <si>
    <t>12,3-(0,8*2+0,6+0,7)</t>
  </si>
  <si>
    <t>365</t>
  </si>
  <si>
    <t>1941x</t>
  </si>
  <si>
    <t>lišta obvodová</t>
  </si>
  <si>
    <t>-1628794699</t>
  </si>
  <si>
    <t>305,79*1,02 'Přepočtené koeficientem množství</t>
  </si>
  <si>
    <t>366</t>
  </si>
  <si>
    <t>776991121</t>
  </si>
  <si>
    <t>Ostatní práce údržba nových podlahovin po pokládce čištění základní</t>
  </si>
  <si>
    <t>-331099080</t>
  </si>
  <si>
    <t>https://podminky.urs.cz/item/CS_URS_2024_01/776991121</t>
  </si>
  <si>
    <t>367</t>
  </si>
  <si>
    <t>998776123</t>
  </si>
  <si>
    <t>Přesun hmot pro podlahy povlakové stanovený z hmotnosti přesunovaného materiálu vodorovná dopravní vzdálenost do 50 m ruční (bez užití mechanizace) v objektech výšky přes 12 do 24 m</t>
  </si>
  <si>
    <t>-646703434</t>
  </si>
  <si>
    <t>https://podminky.urs.cz/item/CS_URS_2024_01/998776123</t>
  </si>
  <si>
    <t>368</t>
  </si>
  <si>
    <t>781111011</t>
  </si>
  <si>
    <t>Příprava podkladu před provedením obkladu oprášení (ometení) stěny</t>
  </si>
  <si>
    <t>-703436110</t>
  </si>
  <si>
    <t>https://podminky.urs.cz/item/CS_URS_2024_01/781111011</t>
  </si>
  <si>
    <t>369</t>
  </si>
  <si>
    <t>781121011</t>
  </si>
  <si>
    <t>Příprava podkladu před provedením obkladu nátěr penetrační na stěnu</t>
  </si>
  <si>
    <t>714757478</t>
  </si>
  <si>
    <t>https://podminky.urs.cz/item/CS_URS_2024_01/781121011</t>
  </si>
  <si>
    <t>370</t>
  </si>
  <si>
    <t>781131112</t>
  </si>
  <si>
    <t>Izolace stěny pod obklad izolace nátěrem nebo stěrkou ve dvou vrstvách</t>
  </si>
  <si>
    <t>1095869026</t>
  </si>
  <si>
    <t>https://podminky.urs.cz/item/CS_URS_2024_01/781131112</t>
  </si>
  <si>
    <t>6,4*0,15</t>
  </si>
  <si>
    <t>-0,7*0,15</t>
  </si>
  <si>
    <t>15,9*0,15</t>
  </si>
  <si>
    <t>-(0,8)*0,15</t>
  </si>
  <si>
    <t>5,2*0,15</t>
  </si>
  <si>
    <t>-(0,6)*0,15</t>
  </si>
  <si>
    <t>11,3*0,15</t>
  </si>
  <si>
    <t>7,3*0,15+(1,0+1,0)*1,85</t>
  </si>
  <si>
    <t>7,8*0,15+(1,0+1,0)*1,85</t>
  </si>
  <si>
    <t>9,2*0,15+(1,0+1,0)*1,85</t>
  </si>
  <si>
    <t>5,5*0,15</t>
  </si>
  <si>
    <t>4,6*0,15</t>
  </si>
  <si>
    <t>4,8*0,15</t>
  </si>
  <si>
    <t>-(0,9+0,7)*0,15</t>
  </si>
  <si>
    <t>5,8*0,15</t>
  </si>
  <si>
    <t>4,7*0,15</t>
  </si>
  <si>
    <t>9,7*0,15+(1,0+1,0)*1,85</t>
  </si>
  <si>
    <t>8,1*0,15+(1,0+1,0)*1,85</t>
  </si>
  <si>
    <t>-(0,6*0,15)</t>
  </si>
  <si>
    <t>371</t>
  </si>
  <si>
    <t>781474154</t>
  </si>
  <si>
    <t>Montáž keramických obkladů stěn lepených cementovým flexibilním lepidlem hladkých přes 4 do 6 ks/m2</t>
  </si>
  <si>
    <t>-695469224</t>
  </si>
  <si>
    <t>https://podminky.urs.cz/item/CS_URS_2024_01/781474154</t>
  </si>
  <si>
    <t>6,4*2,0</t>
  </si>
  <si>
    <t>-(0,8*2,0+1,15*0,6)</t>
  </si>
  <si>
    <t>-(0,6*2,0+0,55*0,7)</t>
  </si>
  <si>
    <t>1,4*0,6</t>
  </si>
  <si>
    <t>4,7*0,6</t>
  </si>
  <si>
    <t>9,7*2,0</t>
  </si>
  <si>
    <t>-(0,6*2,0+0,6*1,05)</t>
  </si>
  <si>
    <t>8,1*2,0</t>
  </si>
  <si>
    <t>372</t>
  </si>
  <si>
    <t>781571141</t>
  </si>
  <si>
    <t>Montáž keramických obkladů ostění lepených flexibilním lepidlem šířky ostění přes 200 do 400 mm</t>
  </si>
  <si>
    <t>-501711196</t>
  </si>
  <si>
    <t>https://podminky.urs.cz/item/CS_URS_2024_01/781571141</t>
  </si>
  <si>
    <t>0,7+0,7+0,7+0,7+0,6+0,6</t>
  </si>
  <si>
    <t>0,45+0,45+0,45+0,45+0,65+0,65+0,65+0,65</t>
  </si>
  <si>
    <t>1,05+1,05+0,75+0,75+0,75+0,75</t>
  </si>
  <si>
    <t>373</t>
  </si>
  <si>
    <t>781674113-1</t>
  </si>
  <si>
    <t>Montáž keramických obkladů parapetů lepených flexibilním lepidlem, šířky parapetu přes 200 mm</t>
  </si>
  <si>
    <t>1557316840</t>
  </si>
  <si>
    <t>0,55+0,55+1,15</t>
  </si>
  <si>
    <t>0,55+0,55+1,15+0,55+0,55</t>
  </si>
  <si>
    <t>0,6+0,55+0,55</t>
  </si>
  <si>
    <t>374</t>
  </si>
  <si>
    <t>597610x</t>
  </si>
  <si>
    <t>obklad velkoformátový keramický- cena dle výběru investora- předpoklad 750 Kč/m2</t>
  </si>
  <si>
    <t>875234149</t>
  </si>
  <si>
    <t>207,32</t>
  </si>
  <si>
    <t>17,9*0,35</t>
  </si>
  <si>
    <t>10,65*0,35</t>
  </si>
  <si>
    <t>217,313*1,15 'Přepočtené koeficientem množství</t>
  </si>
  <si>
    <t>375</t>
  </si>
  <si>
    <t>781491021</t>
  </si>
  <si>
    <t>Montáž zrcadel lepených silikonovým tmelem na keramický obklad, plochy do 1 m2</t>
  </si>
  <si>
    <t>1019788796</t>
  </si>
  <si>
    <t>https://podminky.urs.cz/item/CS_URS_2024_01/781491021</t>
  </si>
  <si>
    <t>8,0</t>
  </si>
  <si>
    <t>376</t>
  </si>
  <si>
    <t>63465122</t>
  </si>
  <si>
    <t>zrcadlo nemontované čiré tl 3mm max rozměr 3210x2250mm</t>
  </si>
  <si>
    <t>22441076</t>
  </si>
  <si>
    <t>377</t>
  </si>
  <si>
    <t>781492211</t>
  </si>
  <si>
    <t>Obklad - dokončující práce montáž profilu lepeného flexibilním cementovým lepidlem rohového</t>
  </si>
  <si>
    <t>918126996</t>
  </si>
  <si>
    <t>https://podminky.urs.cz/item/CS_URS_2024_01/781492211</t>
  </si>
  <si>
    <t>2,0*(2+3+4+4)</t>
  </si>
  <si>
    <t>0,6*(2)</t>
  </si>
  <si>
    <t>0,7*(2)</t>
  </si>
  <si>
    <t>0,45*(4+6)</t>
  </si>
  <si>
    <t>0,55*(2)</t>
  </si>
  <si>
    <t>(1,15+0,55+0,55+0,55+0,55+0,55+0,55+0,55+0,55+0,55+0,55+0,6+0,55+0,55)</t>
  </si>
  <si>
    <t>378</t>
  </si>
  <si>
    <t>19416012</t>
  </si>
  <si>
    <t>lišta ukončovací nerezová 10mm</t>
  </si>
  <si>
    <t>-1445713796</t>
  </si>
  <si>
    <t>42,55*1,05 'Přepočtené koeficientem množství</t>
  </si>
  <si>
    <t>379</t>
  </si>
  <si>
    <t>781495115</t>
  </si>
  <si>
    <t>Obklad - dokončující práce ostatní práce spárování silikonem</t>
  </si>
  <si>
    <t>2116731593</t>
  </si>
  <si>
    <t>https://podminky.urs.cz/item/CS_URS_2024_01/781495115</t>
  </si>
  <si>
    <t>6,4+2,0*4+1,0</t>
  </si>
  <si>
    <t>11,3+2,0*4+1,0</t>
  </si>
  <si>
    <t>7,3+2,0*4+1,0*3</t>
  </si>
  <si>
    <t>5,2+2,0*5+1,0</t>
  </si>
  <si>
    <t>3,8+0,6</t>
  </si>
  <si>
    <t>7,8+2,0*4+1,0*3</t>
  </si>
  <si>
    <t>5,5+2,0*5+1,0</t>
  </si>
  <si>
    <t>4,6+0,6</t>
  </si>
  <si>
    <t>3,4+0,6</t>
  </si>
  <si>
    <t>9,2+2,0*4+1,0*3</t>
  </si>
  <si>
    <t>4,6+2,0*5+1,0</t>
  </si>
  <si>
    <t>5,8+2,0*5+1,0</t>
  </si>
  <si>
    <t>4,5+0,6</t>
  </si>
  <si>
    <t>3,3+0,6</t>
  </si>
  <si>
    <t>4,7+2,0*5+1,0</t>
  </si>
  <si>
    <t>9,7+2,0*6+1,0*4</t>
  </si>
  <si>
    <t>4,5+0,6*2</t>
  </si>
  <si>
    <t>5,0+0,6*2</t>
  </si>
  <si>
    <t>8,1+2,0*4+1,0*3</t>
  </si>
  <si>
    <t>380</t>
  </si>
  <si>
    <t>781495211</t>
  </si>
  <si>
    <t>Čištění vnitřních ploch po provedení obkladu stěn chemickými prostředky</t>
  </si>
  <si>
    <t>-1412217930</t>
  </si>
  <si>
    <t>https://podminky.urs.cz/item/CS_URS_2024_01/781495211</t>
  </si>
  <si>
    <t>381</t>
  </si>
  <si>
    <t>998781123</t>
  </si>
  <si>
    <t>Přesun hmot pro obklady keramické stanovený z hmotnosti přesunovaného materiálu vodorovná dopravní vzdálenost do 50 m ruční (bez užití mechanizace) v objektech výšky přes 12 do 24 m</t>
  </si>
  <si>
    <t>1892960672</t>
  </si>
  <si>
    <t>https://podminky.urs.cz/item/CS_URS_2024_01/998781123</t>
  </si>
  <si>
    <t>783</t>
  </si>
  <si>
    <t>Dokončovací práce - nátěry</t>
  </si>
  <si>
    <t>382</t>
  </si>
  <si>
    <t>783106801</t>
  </si>
  <si>
    <t>Odstranění nátěrů z truhlářských konstrukcí obroušením</t>
  </si>
  <si>
    <t>402923935</t>
  </si>
  <si>
    <t>https://podminky.urs.cz/item/CS_URS_2024_01/783106801</t>
  </si>
  <si>
    <t>přesahy střechy</t>
  </si>
  <si>
    <t>10,0*2+1,0*4</t>
  </si>
  <si>
    <t>383</t>
  </si>
  <si>
    <t>783168211</t>
  </si>
  <si>
    <t>Lakovací nátěr truhlářských konstrukcí dvojnásobný s mezibroušením olejový</t>
  </si>
  <si>
    <t>253068904</t>
  </si>
  <si>
    <t>https://podminky.urs.cz/item/CS_URS_2024_01/783168211</t>
  </si>
  <si>
    <t>384</t>
  </si>
  <si>
    <t>783306811</t>
  </si>
  <si>
    <t>Odstranění nátěrů ze zámečnických konstrukcí oškrábáním</t>
  </si>
  <si>
    <t>-1234739413</t>
  </si>
  <si>
    <t>https://podminky.urs.cz/item/CS_URS_2024_01/783306811</t>
  </si>
  <si>
    <t>zárubně</t>
  </si>
  <si>
    <t>(0,7+2,0+2,0)*0,25*(1+9)</t>
  </si>
  <si>
    <t>(0,6+2,0+2,0)*0,25*(4+1+4+8)</t>
  </si>
  <si>
    <t>(0,8+2,0+2,0)*0,25*(5+1+1+1+1)</t>
  </si>
  <si>
    <t>385</t>
  </si>
  <si>
    <t>783826615</t>
  </si>
  <si>
    <t>Hydrofobizační nátěr omítek silikonový, transparentní, povrchů hladkých omítek hladkých, zrnitých tenkovrstvých nebo štukových stupně členitosti 1 a 2</t>
  </si>
  <si>
    <t>-1067341329</t>
  </si>
  <si>
    <t>https://podminky.urs.cz/item/CS_URS_2024_01/783826615</t>
  </si>
  <si>
    <t xml:space="preserve">sokl </t>
  </si>
  <si>
    <t>0,7+1,0+8,2+8,2+13,5+6,0+5,5</t>
  </si>
  <si>
    <t>386</t>
  </si>
  <si>
    <t>784181121</t>
  </si>
  <si>
    <t>Penetrace podkladu jednonásobná hloubková akrylátová bezbarvá v místnostech výšky do 3,80 m</t>
  </si>
  <si>
    <t>-2147023137</t>
  </si>
  <si>
    <t>https://podminky.urs.cz/item/CS_URS_2024_01/784181121</t>
  </si>
  <si>
    <t>štuková omítka</t>
  </si>
  <si>
    <t>175,97+753,115+34,420+33,319</t>
  </si>
  <si>
    <t>sanační omítka</t>
  </si>
  <si>
    <t>177,375</t>
  </si>
  <si>
    <t>53,53</t>
  </si>
  <si>
    <t>SDK podhledy</t>
  </si>
  <si>
    <t>136,618+98,41+159,19+50,28</t>
  </si>
  <si>
    <t>SDK příčky</t>
  </si>
  <si>
    <t>(29,08+6,43+13,54+20,81)*2</t>
  </si>
  <si>
    <t>SDK předstěny</t>
  </si>
  <si>
    <t>14,04+2,43+47,6+10,61+10,8</t>
  </si>
  <si>
    <t>387</t>
  </si>
  <si>
    <t>784221101</t>
  </si>
  <si>
    <t>Malby z malířských směsí otěruvzdorných za sucha dvojnásobné, bílé za sucha otěruvzdorné dobře v místnostech výšky do 3,80 m</t>
  </si>
  <si>
    <t>-559499750</t>
  </si>
  <si>
    <t>https://podminky.urs.cz/item/CS_URS_2024_01/784221101</t>
  </si>
  <si>
    <t>2 - TZB</t>
  </si>
  <si>
    <t>1 - Ústřední vytápění</t>
  </si>
  <si>
    <t>991 - Hodinové zúčtovací sazby</t>
  </si>
  <si>
    <t>713 - Izolace tepelné</t>
  </si>
  <si>
    <t>731 - Kotelny</t>
  </si>
  <si>
    <t>732 - Strojovny</t>
  </si>
  <si>
    <t>733 - Rozvod potrubí</t>
  </si>
  <si>
    <t>734 - Armatury</t>
  </si>
  <si>
    <t>735 - Otopná tělesa</t>
  </si>
  <si>
    <t>991</t>
  </si>
  <si>
    <t>Hodinové zúčtovací sazby</t>
  </si>
  <si>
    <t>R01991000MAT</t>
  </si>
  <si>
    <t>HZS-zkoušky v rámci montáž.prací Topná zkouška + zaregulování systému</t>
  </si>
  <si>
    <t>Nh</t>
  </si>
  <si>
    <t>R01991004MAT</t>
  </si>
  <si>
    <t>Uvedení kotle do provozu, vč. MaR</t>
  </si>
  <si>
    <t>PC</t>
  </si>
  <si>
    <t>Izol. z kameninové vlny a AL polepem DN 18/25mm</t>
  </si>
  <si>
    <t>PC.1</t>
  </si>
  <si>
    <t>Izol. z kameninové vlny a AL polepem DN 22/25mm</t>
  </si>
  <si>
    <t>PC.2</t>
  </si>
  <si>
    <t>Izol. z kameninové vlny a AL polepem DN 28/30mm</t>
  </si>
  <si>
    <t>PC.3</t>
  </si>
  <si>
    <t>Izol. z kameninové vlny a AL polepem DN 35/30mm</t>
  </si>
  <si>
    <t>713511435R00</t>
  </si>
  <si>
    <t>Montáž izol. z kameninové vlny a AL polepem</t>
  </si>
  <si>
    <t>998713201ROO</t>
  </si>
  <si>
    <t>Přesun hmot - izolace tepelné, H do 6 m</t>
  </si>
  <si>
    <t>731</t>
  </si>
  <si>
    <t>Kotelny</t>
  </si>
  <si>
    <t>73124-4494</t>
  </si>
  <si>
    <t>Montáž kotle</t>
  </si>
  <si>
    <t>PC.4</t>
  </si>
  <si>
    <t>Plynový kondenzační kotel, jmenovitý výkon 10-35 kW Geminox THRs 10 - 35C</t>
  </si>
  <si>
    <t>PC.5</t>
  </si>
  <si>
    <t>Odtah spalin a přívod vzduchu z venk. prostředí DN 110 mm Geminox/Brilon</t>
  </si>
  <si>
    <t>PC.6</t>
  </si>
  <si>
    <t>Kotlový adaptér pro koax. připojení DN 125/80, obj. č. 52105121</t>
  </si>
  <si>
    <t>PC.7</t>
  </si>
  <si>
    <t>Biaxiální adaptér 2x DN80, DN125/80, obj. č. 52109201</t>
  </si>
  <si>
    <t>PC.8</t>
  </si>
  <si>
    <t>Koleno DN80x87°, obj. č. 52100216</t>
  </si>
  <si>
    <t>PC.9</t>
  </si>
  <si>
    <t>Koleno DN110x87°, obj. č. 52100226</t>
  </si>
  <si>
    <t>PC.10</t>
  </si>
  <si>
    <t>Přechodka 80/110, obj. č. 52105412</t>
  </si>
  <si>
    <t>PC.11</t>
  </si>
  <si>
    <t>Kontrolním T-kus přímý DN 110, obj. č. 52100312</t>
  </si>
  <si>
    <t>PC.12</t>
  </si>
  <si>
    <t>Trubka DN 110 x 1000 mm, obj. č. 52100124</t>
  </si>
  <si>
    <t>PC.13</t>
  </si>
  <si>
    <t>Flexibilní trubka DN 110, 15 m</t>
  </si>
  <si>
    <t>PC.14</t>
  </si>
  <si>
    <t>Kryt zděře DN 160, obj. č. 52106452</t>
  </si>
  <si>
    <t>PC.15</t>
  </si>
  <si>
    <t>Komínová zděř DN 160/110, obj. č. 52106512</t>
  </si>
  <si>
    <t>PC.16</t>
  </si>
  <si>
    <t>Patní koleno s podpěrou DN 110, obj. č. 52106202</t>
  </si>
  <si>
    <t>PC.17</t>
  </si>
  <si>
    <t>Univerzální distanční objímka DN 110, obj. č. 52106012</t>
  </si>
  <si>
    <t>PC.18</t>
  </si>
  <si>
    <t>Mřížka přívodu vzduchu, obj. č. 52109100</t>
  </si>
  <si>
    <t>PC.19</t>
  </si>
  <si>
    <t>Komínový poklop DN 110, obj. č. 52108112</t>
  </si>
  <si>
    <t>PC.20</t>
  </si>
  <si>
    <t>Montáž odtahu spalin</t>
  </si>
  <si>
    <t>PC.21</t>
  </si>
  <si>
    <t>Měření a regulace systému</t>
  </si>
  <si>
    <t>99873-1202</t>
  </si>
  <si>
    <t>Přesun hmot-kotelny,H do 12 m</t>
  </si>
  <si>
    <t>73120-0825</t>
  </si>
  <si>
    <t>Demontáž kotlů ocelových na plynná paliva do 40 kW</t>
  </si>
  <si>
    <t>73139-1812</t>
  </si>
  <si>
    <t>Vypuštění vody z kotlů do kanalizace samospádem do 10 m2</t>
  </si>
  <si>
    <t>73189-0802</t>
  </si>
  <si>
    <t>Přesun demontovaných hmot-kotelny,H do 12 m</t>
  </si>
  <si>
    <t>732</t>
  </si>
  <si>
    <t>Strojovny</t>
  </si>
  <si>
    <t>PC.22</t>
  </si>
  <si>
    <t>Nepřímotopný zásobníkový ohřívač TV, obsah 400 l Reflex AF 400/1M-C</t>
  </si>
  <si>
    <t>73221-9345</t>
  </si>
  <si>
    <t>Montáž ohříváků vody</t>
  </si>
  <si>
    <t>73233-1614</t>
  </si>
  <si>
    <t>Nádoby expanzní tlak.s membránou s objemem 35 l Reflex NG 35/6</t>
  </si>
  <si>
    <t>99873-2201</t>
  </si>
  <si>
    <t>Přesun hmot - strojovny, H do 6 m</t>
  </si>
  <si>
    <t>73221-2815</t>
  </si>
  <si>
    <t>Demontáž ohříváků stojatých o obsahu do 1600 l</t>
  </si>
  <si>
    <t>73221-3814</t>
  </si>
  <si>
    <t>Rozřezání demont. ohříváků vody do 1600 l</t>
  </si>
  <si>
    <t>73221-4815</t>
  </si>
  <si>
    <t>Vypuštění vody z ohříváků o obsahu do 1600 l</t>
  </si>
  <si>
    <t>73232-0812</t>
  </si>
  <si>
    <t>Demontáž nádrží tlakových o obsahu do 100 l</t>
  </si>
  <si>
    <t>73232-4812</t>
  </si>
  <si>
    <t>Vypuštění vody z nádrží o obsahu do 100 l</t>
  </si>
  <si>
    <t>73289-0801</t>
  </si>
  <si>
    <t>Přesun demontovaných hmot - strojovny, H do 6 m</t>
  </si>
  <si>
    <t>733</t>
  </si>
  <si>
    <t>Rozvod potrubí</t>
  </si>
  <si>
    <t>73322-3102</t>
  </si>
  <si>
    <t>Potrubí měděné D 15 x 1 mm</t>
  </si>
  <si>
    <t>73322-3103</t>
  </si>
  <si>
    <t>Potrubí měděné D 18 x 1 mm</t>
  </si>
  <si>
    <t>73322-3104</t>
  </si>
  <si>
    <t>Potrubí měděné D 22 x 1 mm</t>
  </si>
  <si>
    <t>73322-3105</t>
  </si>
  <si>
    <t>Potrubí měděné D 28 x 1,5 mm</t>
  </si>
  <si>
    <t>73322-3106</t>
  </si>
  <si>
    <t>Potrubí měděné D 35 x 1,5 mm</t>
  </si>
  <si>
    <t>733171100R00</t>
  </si>
  <si>
    <t>Napouštění a odvzdušnění systému UT</t>
  </si>
  <si>
    <t>73329-1101</t>
  </si>
  <si>
    <t>Tlaková zkouška potrubí Cu do d 35</t>
  </si>
  <si>
    <t>99873-3201</t>
  </si>
  <si>
    <t>Přesun hmot rozvodů potrubí,H do 6 m</t>
  </si>
  <si>
    <t>73311-0808</t>
  </si>
  <si>
    <t>Demontáž potrubí ocelového do DN 50</t>
  </si>
  <si>
    <t>73389-0803</t>
  </si>
  <si>
    <t>Přesun demontovaných hmot rozvodů potrubí,H do 24 m</t>
  </si>
  <si>
    <t>734</t>
  </si>
  <si>
    <t>Armatury</t>
  </si>
  <si>
    <t>73420-9103</t>
  </si>
  <si>
    <t>Montáž armatur závit.,s 1závit.do G 1/2´´</t>
  </si>
  <si>
    <t>73420-9113</t>
  </si>
  <si>
    <t>Montáž armatur závit.,se 2závity, G 1/2´´</t>
  </si>
  <si>
    <t>73420-9114</t>
  </si>
  <si>
    <t>Montáž armatur závit.,se 2závity, G 3/4´´</t>
  </si>
  <si>
    <t>73420-9115</t>
  </si>
  <si>
    <t>Montáž armatur závit.,se 2závity, G 1´´</t>
  </si>
  <si>
    <t>73420-9116</t>
  </si>
  <si>
    <t>Montáž armatur závit.,se 2záv., G 5/4´´</t>
  </si>
  <si>
    <t>PC.23</t>
  </si>
  <si>
    <t>Armatura MK-3/4´´ k expanzi Reflex</t>
  </si>
  <si>
    <t>73421-1120</t>
  </si>
  <si>
    <t>Ventil odvzd. automatický, G 1/2´´</t>
  </si>
  <si>
    <t>73429-2716</t>
  </si>
  <si>
    <t>Kulový uzavírací kohout, G 5/4"</t>
  </si>
  <si>
    <t>734291123</t>
  </si>
  <si>
    <t>Kohouty plnící a vypouštěcí, G 1/2´´</t>
  </si>
  <si>
    <t>734291214MAT</t>
  </si>
  <si>
    <t>Kulový kohout s filtrem, G 1´´</t>
  </si>
  <si>
    <t>734291256MAT</t>
  </si>
  <si>
    <t>Kulový kohout s filtrem, G 5/4´´</t>
  </si>
  <si>
    <t>PC.24</t>
  </si>
  <si>
    <t>Šroubení Vekolux G 1/2"</t>
  </si>
  <si>
    <t>734261317MAT</t>
  </si>
  <si>
    <t>Adapter Vekoluxu G 1/2´´</t>
  </si>
  <si>
    <t>734261314MAT</t>
  </si>
  <si>
    <t>Šroubení rohové G 1/2" Heimeier Regulux</t>
  </si>
  <si>
    <t>734261314MAT.1</t>
  </si>
  <si>
    <t>Šroubení rohové G 1/2" Heimeier V-exakt</t>
  </si>
  <si>
    <t>734261224MAT</t>
  </si>
  <si>
    <t>Svěrné spojky pro měděné trubky dn 15</t>
  </si>
  <si>
    <t>PC.25</t>
  </si>
  <si>
    <t>Hlavice termostatická Heimeier-K</t>
  </si>
  <si>
    <t>734271203T00</t>
  </si>
  <si>
    <t>Montáž termostatických hlavic</t>
  </si>
  <si>
    <t>PC.26</t>
  </si>
  <si>
    <t>Ventil ruční vyvažovací s průtokoměrem DN 20 (8-30 l/min), Taconova TacoSetter Inline 100</t>
  </si>
  <si>
    <t>PC.27</t>
  </si>
  <si>
    <t>Ventil ruční vyvažovací s průtokoměrem DN 20 (10-40 l/min), Taconova TacoSetter Inline 100</t>
  </si>
  <si>
    <t>PC.28</t>
  </si>
  <si>
    <t>Sestava pro měření a regulaci Meibes LOGOfloor 2 - Typ 1, vč. skříně</t>
  </si>
  <si>
    <t>PC.29</t>
  </si>
  <si>
    <t>Uzel pro měření a regulaci Meibes - Typ 1, vč. skříně</t>
  </si>
  <si>
    <t>PC.30</t>
  </si>
  <si>
    <t>Montáž sestavy s měřiči tepla</t>
  </si>
  <si>
    <t>PC.31</t>
  </si>
  <si>
    <t>Měřič tepla Siemens WFN21.E131/CZ, Gn 2,5 m3, DN 25</t>
  </si>
  <si>
    <t>PC.32</t>
  </si>
  <si>
    <t>Návarek pro čidlo teploty měřiče tepla</t>
  </si>
  <si>
    <t>73449-9211</t>
  </si>
  <si>
    <t>Montáž návarků</t>
  </si>
  <si>
    <t>734421130R00</t>
  </si>
  <si>
    <t>Tlakoměr deform. 0-6 MPa, D 100</t>
  </si>
  <si>
    <t>73441-1103</t>
  </si>
  <si>
    <t>Teploměr DTR,pevný stonek 100 mm</t>
  </si>
  <si>
    <t>73441-9111</t>
  </si>
  <si>
    <t>Montáž teploměrů</t>
  </si>
  <si>
    <t>99873-4201</t>
  </si>
  <si>
    <t>Přesun hmot armatur, H do 6 m</t>
  </si>
  <si>
    <t>73420-0823</t>
  </si>
  <si>
    <t>Demontáž armatur závit.,se 2záv., do G 6/4´´</t>
  </si>
  <si>
    <t>73489-0801</t>
  </si>
  <si>
    <t>Přesun demontovaných hmot armatur,H do 6 m</t>
  </si>
  <si>
    <t>735</t>
  </si>
  <si>
    <t>Otopná tělesa</t>
  </si>
  <si>
    <t>73515-9220</t>
  </si>
  <si>
    <t>Montáž tělesa panel. do 1500 mm</t>
  </si>
  <si>
    <t>735141111U00</t>
  </si>
  <si>
    <t>Montáž tělesa trubk.Koralux</t>
  </si>
  <si>
    <t>73515-1132</t>
  </si>
  <si>
    <t>Těleso boční připojení Radik Klasik, vel.10-4050</t>
  </si>
  <si>
    <t>73515-1151</t>
  </si>
  <si>
    <t>Těleso boční připojení Radik Klasik, vel.10-5040</t>
  </si>
  <si>
    <t>73515-1171</t>
  </si>
  <si>
    <t>Těleso boční připojení Radik Klasik, vel.10-6040</t>
  </si>
  <si>
    <t>73515-1175</t>
  </si>
  <si>
    <t>Těleso boční připojení Radik Klasik, vel.10-6080</t>
  </si>
  <si>
    <t>73515-1251</t>
  </si>
  <si>
    <t>Těleso Ventil-Kompakt, vel.11VK-5040</t>
  </si>
  <si>
    <t>73515-1274</t>
  </si>
  <si>
    <t>Těleso Ventil-Kompakt, vel.11VK-6070</t>
  </si>
  <si>
    <t>73515-1275</t>
  </si>
  <si>
    <t>Těleso Ventil-Kompakt, vel.11VK-6080</t>
  </si>
  <si>
    <t>73515-1276</t>
  </si>
  <si>
    <t>Těleso Ventil-Kompakt, vel.11VK-6090</t>
  </si>
  <si>
    <t>73515-1277</t>
  </si>
  <si>
    <t>Těleso Ventil-Kompakt, vel.11VK-6100</t>
  </si>
  <si>
    <t>73515-1476</t>
  </si>
  <si>
    <t>Těleso Ventil-Kompakt, vel.21VK-6090</t>
  </si>
  <si>
    <t>73515-1477</t>
  </si>
  <si>
    <t>Těleso Ventil-Kompakt, vel.21VK-6100</t>
  </si>
  <si>
    <t>73515-1578</t>
  </si>
  <si>
    <t>Těleso Ventil-Kompakt, vel.22VK-6110</t>
  </si>
  <si>
    <t>PC.33</t>
  </si>
  <si>
    <t>Těleso trubkové, vel.KRM 1220x600</t>
  </si>
  <si>
    <t>PC.34</t>
  </si>
  <si>
    <t>Těleso trubkové, vel.KRM 1500x600</t>
  </si>
  <si>
    <t>PC.35</t>
  </si>
  <si>
    <t>Těleso trubkové, vel.KRM 1820x600</t>
  </si>
  <si>
    <t>99873-5202</t>
  </si>
  <si>
    <t>Přesun hmot otop.těles,H do 12 m</t>
  </si>
  <si>
    <t>73515-1821</t>
  </si>
  <si>
    <t>Demontáž stávajících ocelových těles čl,</t>
  </si>
  <si>
    <t>73529-1800</t>
  </si>
  <si>
    <t>Demontáž konzol, držáků</t>
  </si>
  <si>
    <t>73589-0802</t>
  </si>
  <si>
    <t>Přesun demontovaných hmot otop.těles,H do 12 m</t>
  </si>
  <si>
    <t>2 - Elektro</t>
  </si>
  <si>
    <t>HSV - HSV</t>
  </si>
  <si>
    <t xml:space="preserve">    741 - 1.SILNOPROUD</t>
  </si>
  <si>
    <t xml:space="preserve">    742 - 2.SLABOPROUD</t>
  </si>
  <si>
    <t xml:space="preserve">      742-1 - Telefon-internet</t>
  </si>
  <si>
    <t xml:space="preserve">      742-2 - Televizní rozvod-STA(rozvod běžných programů z pozem.vysílače)</t>
  </si>
  <si>
    <t xml:space="preserve">      742-3 - Domácí telefon(systém URMET)</t>
  </si>
  <si>
    <t xml:space="preserve">      742-4 - Ostatní</t>
  </si>
  <si>
    <t xml:space="preserve">    743 - 3.HROMOSVOD</t>
  </si>
  <si>
    <t xml:space="preserve">    744 - 4.DODÁVKA-ROZVADĚČE</t>
  </si>
  <si>
    <t xml:space="preserve">    745 - 5.ZEDNICKÉ PRÁCE</t>
  </si>
  <si>
    <t xml:space="preserve">    746 - 6.HZS</t>
  </si>
  <si>
    <t>741</t>
  </si>
  <si>
    <t>1.SILNOPROUD</t>
  </si>
  <si>
    <t>K081</t>
  </si>
  <si>
    <t>1.Krabice přístrojová KU68</t>
  </si>
  <si>
    <t>ks</t>
  </si>
  <si>
    <t>-704612863</t>
  </si>
  <si>
    <t>K082</t>
  </si>
  <si>
    <t>2.Krabice KR68 vč.svorkov.a víčka</t>
  </si>
  <si>
    <t>2033590471</t>
  </si>
  <si>
    <t>K083</t>
  </si>
  <si>
    <t>3.Krabice KR97 vč. svorkov.a víčka</t>
  </si>
  <si>
    <t>2134085140</t>
  </si>
  <si>
    <t>K084</t>
  </si>
  <si>
    <t>4.Krabice do vlhka LUCA vč.svorek</t>
  </si>
  <si>
    <t>401609781</t>
  </si>
  <si>
    <t>K085</t>
  </si>
  <si>
    <t>5.Lustrová svorka</t>
  </si>
  <si>
    <t>-670916003</t>
  </si>
  <si>
    <t>K086</t>
  </si>
  <si>
    <t>6.Ochran. Ekvip.svorkovnice Cu 4-16</t>
  </si>
  <si>
    <t>1557767891</t>
  </si>
  <si>
    <t>K087</t>
  </si>
  <si>
    <t>7.Odvíčkování a zavíčk.krabic</t>
  </si>
  <si>
    <t>-1930032570</t>
  </si>
  <si>
    <t>K088</t>
  </si>
  <si>
    <t>8.Trubka PVCohebná pr.16mm pod om.</t>
  </si>
  <si>
    <t>509691921</t>
  </si>
  <si>
    <t>K089</t>
  </si>
  <si>
    <t>9.Trubka PVC tuhá pr.25mm do podlahy</t>
  </si>
  <si>
    <t>-1873351156</t>
  </si>
  <si>
    <t>K090</t>
  </si>
  <si>
    <t>10.Trubka PVC tuhá pr.25mm vč.příchytek na povrch</t>
  </si>
  <si>
    <t>653577262</t>
  </si>
  <si>
    <t>K091</t>
  </si>
  <si>
    <t>11.Kabel CYKY 2Ax1.5</t>
  </si>
  <si>
    <t>-2015070187</t>
  </si>
  <si>
    <t>K092</t>
  </si>
  <si>
    <t>12.Kabel CYKY 3x1.5</t>
  </si>
  <si>
    <t>-705604998</t>
  </si>
  <si>
    <t>K093</t>
  </si>
  <si>
    <t>13.Kabel CYKY 3Cx2.5</t>
  </si>
  <si>
    <t>-1578534236</t>
  </si>
  <si>
    <t>K094</t>
  </si>
  <si>
    <t>14.Kabel CYKY 5Cx1.5</t>
  </si>
  <si>
    <t>-720826229</t>
  </si>
  <si>
    <t>K095</t>
  </si>
  <si>
    <t>15.Kabel JYTY 3x1,5</t>
  </si>
  <si>
    <t>-1540403873</t>
  </si>
  <si>
    <t>K096</t>
  </si>
  <si>
    <t>16.Kabel CYKY 5Cx2,5</t>
  </si>
  <si>
    <t>-902429116</t>
  </si>
  <si>
    <t>K097</t>
  </si>
  <si>
    <t>17.Kabel CYKY 5Cx4</t>
  </si>
  <si>
    <t>-1257934147</t>
  </si>
  <si>
    <t>K098</t>
  </si>
  <si>
    <t>18.Kabel CYKY 5Cx6</t>
  </si>
  <si>
    <t>-931336973</t>
  </si>
  <si>
    <t>K099</t>
  </si>
  <si>
    <t>19.Kabel CYKY 4Bx35</t>
  </si>
  <si>
    <t>455928085</t>
  </si>
  <si>
    <t>K100</t>
  </si>
  <si>
    <t>20.Vodič CY 6 mm2 zž</t>
  </si>
  <si>
    <t>-348191822</t>
  </si>
  <si>
    <t>K101</t>
  </si>
  <si>
    <t>21.Vodič CY 16mm2 zž</t>
  </si>
  <si>
    <t>-221992613</t>
  </si>
  <si>
    <t>K103</t>
  </si>
  <si>
    <t>22.Vodič CY 25mm2 zž</t>
  </si>
  <si>
    <t>1987867965</t>
  </si>
  <si>
    <t>K104</t>
  </si>
  <si>
    <t>23.Šňůra CGSG 5Cx2.5</t>
  </si>
  <si>
    <t>-1201363704</t>
  </si>
  <si>
    <t>K105</t>
  </si>
  <si>
    <t>24.Ukončení vodičů v rozvad.vč.zapoj.do 2.5 mm2</t>
  </si>
  <si>
    <t>1670606606</t>
  </si>
  <si>
    <t>K106</t>
  </si>
  <si>
    <t>25.Ukončení vodičů v rozvaděči vč.zapoj.do 6 mm2</t>
  </si>
  <si>
    <t>-440808846</t>
  </si>
  <si>
    <t>K107</t>
  </si>
  <si>
    <t>26.Ukončení kabelů do 35 mm2</t>
  </si>
  <si>
    <t>-778379002</t>
  </si>
  <si>
    <t>K108</t>
  </si>
  <si>
    <t>27.Vypínač 1-pól. IP20,barva bílá kompletní</t>
  </si>
  <si>
    <t>-1321615348</t>
  </si>
  <si>
    <t>K109</t>
  </si>
  <si>
    <t>28.Přepínač sériový IP20, barva bílá kompletní</t>
  </si>
  <si>
    <t>380971474</t>
  </si>
  <si>
    <t>K110</t>
  </si>
  <si>
    <t>29.Přepínač střídavý IP20 ,barva bílá kompletní</t>
  </si>
  <si>
    <t>1054516121</t>
  </si>
  <si>
    <t>K111</t>
  </si>
  <si>
    <t>30.Přepínač křížový IP20,barva bílá, kompletní</t>
  </si>
  <si>
    <t>-1949657291</t>
  </si>
  <si>
    <t>K112</t>
  </si>
  <si>
    <t>31.Vypínač 1-pól. IP44 pod om.</t>
  </si>
  <si>
    <t>1819046071</t>
  </si>
  <si>
    <t>K113</t>
  </si>
  <si>
    <t>32.Tlačítkový ovladač se signálkou, IP20</t>
  </si>
  <si>
    <t>761322401</t>
  </si>
  <si>
    <t>K114</t>
  </si>
  <si>
    <t>33.Kompletní zásuvka jednonás. IP20</t>
  </si>
  <si>
    <t>-1997420440</t>
  </si>
  <si>
    <t>K115</t>
  </si>
  <si>
    <t>34.Kompletní zásuvka dvojnásob. IP20</t>
  </si>
  <si>
    <t>-173290776</t>
  </si>
  <si>
    <t>K116</t>
  </si>
  <si>
    <t>35.Zásuvka 230V/16A ,IP44 pod om.</t>
  </si>
  <si>
    <t>-1159640274</t>
  </si>
  <si>
    <t>K117</t>
  </si>
  <si>
    <t>36.Zásuvka 400V/16A</t>
  </si>
  <si>
    <t>-1863468443</t>
  </si>
  <si>
    <t>K118</t>
  </si>
  <si>
    <t>37.Tlačítko TOTAL STOP v zasklené skřínce</t>
  </si>
  <si>
    <t>1379253514</t>
  </si>
  <si>
    <t>K119</t>
  </si>
  <si>
    <t>38.Čidlo pohybu venkovní</t>
  </si>
  <si>
    <t>-1029868243</t>
  </si>
  <si>
    <t>K120</t>
  </si>
  <si>
    <t>39.Montáž rozvaděče plastového bytového</t>
  </si>
  <si>
    <t>-142876101</t>
  </si>
  <si>
    <t>K121</t>
  </si>
  <si>
    <t>40.Montáž rozvaděče OCEP do 150kg</t>
  </si>
  <si>
    <t>-1019161513</t>
  </si>
  <si>
    <t>K122</t>
  </si>
  <si>
    <t>41.Osazení hmoždinky 8mm do betonu</t>
  </si>
  <si>
    <t>268028622</t>
  </si>
  <si>
    <t>K123</t>
  </si>
  <si>
    <t>42.Protipožární ucpávky</t>
  </si>
  <si>
    <t>-1925236882</t>
  </si>
  <si>
    <t>K124</t>
  </si>
  <si>
    <t>43.Stropní svítidlo kruhové,bílé, IP20, LED zdroj 3600lm_x000D_
 (schodiště) "A"</t>
  </si>
  <si>
    <t>1376706252</t>
  </si>
  <si>
    <t>K125</t>
  </si>
  <si>
    <t>44.Stropní svítidlo kruhové,bílé, IP20, LED zdroj 3600lm_x000D_
 vč.nouzového inverteru (schodiště) "AN"</t>
  </si>
  <si>
    <t>2004778875</t>
  </si>
  <si>
    <t>K126</t>
  </si>
  <si>
    <t>45.Svítidlo kruhové bílé, přisazené,IP20, LED zdroj 2800lm_x000D_
 (chodby-byty) "B"</t>
  </si>
  <si>
    <t>-1112156522</t>
  </si>
  <si>
    <t>K127</t>
  </si>
  <si>
    <t>46.Svítidlo stropní kruhové,bílé , IP43, LED zdroj 1800lm(koupelna) "C"</t>
  </si>
  <si>
    <t>338322082</t>
  </si>
  <si>
    <t>K128</t>
  </si>
  <si>
    <t>47.Svítidlo nástěnné, oválné ,bílé, IP20, LED zdroj 900lm_x000D_
 (sociály-WC,sklad) "D"</t>
  </si>
  <si>
    <t>-378324873</t>
  </si>
  <si>
    <t>K129</t>
  </si>
  <si>
    <t>48.LED pásek do kuch. linky vč. transformátoru_x000D_
 délka 1,5m "E"</t>
  </si>
  <si>
    <t>335045967</t>
  </si>
  <si>
    <t>K130</t>
  </si>
  <si>
    <t>49.Svítidlo stropní kruhové,bílé , IP54, LED zdroj 900lm_x000D_
odolné UV, s pohybovým čidlem "F"</t>
  </si>
  <si>
    <t>224721504</t>
  </si>
  <si>
    <t>K131</t>
  </si>
  <si>
    <t>50.Svítidlo prům. s košem , IP54,patice E27,LED žárovka "H"</t>
  </si>
  <si>
    <t>-1693672813</t>
  </si>
  <si>
    <t>K132</t>
  </si>
  <si>
    <t>51.Stropní svítidlo kruhové,bílé, IP20, LED zdroj 4200lm_x000D_
 interiérové (společenská místnost) "J"</t>
  </si>
  <si>
    <t>-885655662</t>
  </si>
  <si>
    <t>K133</t>
  </si>
  <si>
    <t>52.Svítidlo zářivkové stropní LED zdroj 6400lm,průmyslové_x000D_
 IP65, polykarbonát "Z1"</t>
  </si>
  <si>
    <t>-1411339776</t>
  </si>
  <si>
    <t>K134</t>
  </si>
  <si>
    <t>Přirážka na prořez</t>
  </si>
  <si>
    <t>-395624695</t>
  </si>
  <si>
    <t>K135</t>
  </si>
  <si>
    <t>Přirážka na podr.materiál</t>
  </si>
  <si>
    <t>-2115816353</t>
  </si>
  <si>
    <t>K136</t>
  </si>
  <si>
    <t>PPV</t>
  </si>
  <si>
    <t>-1355142937</t>
  </si>
  <si>
    <t>742</t>
  </si>
  <si>
    <t>2.SLABOPROUD</t>
  </si>
  <si>
    <t>742-1</t>
  </si>
  <si>
    <t>Telefon-internet</t>
  </si>
  <si>
    <t>1748735378</t>
  </si>
  <si>
    <t>K164</t>
  </si>
  <si>
    <t>2.Krabice odbočná s víčkem KO68</t>
  </si>
  <si>
    <t>-668085805</t>
  </si>
  <si>
    <t>K165</t>
  </si>
  <si>
    <t>3.Krabice odbočná s víčkem KO97</t>
  </si>
  <si>
    <t>-1058674007</t>
  </si>
  <si>
    <t>K166</t>
  </si>
  <si>
    <t>4.Skřínka 300x300mm pro přívod z WIFI antény</t>
  </si>
  <si>
    <t>1089506968</t>
  </si>
  <si>
    <t>K167</t>
  </si>
  <si>
    <t>5.Trubka ohebná PVC pr.16mm</t>
  </si>
  <si>
    <t>-1838261697</t>
  </si>
  <si>
    <t>K168</t>
  </si>
  <si>
    <t>6.Trubka ohebná PVC pr36mm</t>
  </si>
  <si>
    <t>-1615156557</t>
  </si>
  <si>
    <t>K169</t>
  </si>
  <si>
    <t>7.Trubka pancéřová pr36mm</t>
  </si>
  <si>
    <t>-1986745497</t>
  </si>
  <si>
    <t>K170</t>
  </si>
  <si>
    <t>8. Kabel UTP 4x2x0,5 Cat.5e</t>
  </si>
  <si>
    <t>-32066365</t>
  </si>
  <si>
    <t>K171</t>
  </si>
  <si>
    <t>9.Zásuvka telefonní 2xRJ45</t>
  </si>
  <si>
    <t>2034382231</t>
  </si>
  <si>
    <t>K172</t>
  </si>
  <si>
    <t>10.Zakončení kabelů v zásuvkách</t>
  </si>
  <si>
    <t>-1877032272</t>
  </si>
  <si>
    <t>K173</t>
  </si>
  <si>
    <t>11.Zakončení kabelů UTP ve skříni</t>
  </si>
  <si>
    <t>2054309914</t>
  </si>
  <si>
    <t>K174</t>
  </si>
  <si>
    <t>12. Měření linek</t>
  </si>
  <si>
    <t>1500344744</t>
  </si>
  <si>
    <t>742-2</t>
  </si>
  <si>
    <t>Televizní rozvod-STA(rozvod běžných programů z pozem.vysílače)</t>
  </si>
  <si>
    <t>786494851</t>
  </si>
  <si>
    <t>K175</t>
  </si>
  <si>
    <t>-263133450</t>
  </si>
  <si>
    <t>K176</t>
  </si>
  <si>
    <t>651445087</t>
  </si>
  <si>
    <t>K177</t>
  </si>
  <si>
    <t>4.Trubka ohebná PVC pr.16mm</t>
  </si>
  <si>
    <t>1139834192</t>
  </si>
  <si>
    <t>K178</t>
  </si>
  <si>
    <t>5.Trubka PVC ohebná pr.36 mm</t>
  </si>
  <si>
    <t>-663973310</t>
  </si>
  <si>
    <t>K179</t>
  </si>
  <si>
    <t>6.Koaxiální kabel H121</t>
  </si>
  <si>
    <t>690174494</t>
  </si>
  <si>
    <t>K180</t>
  </si>
  <si>
    <t>7.Televizní účastnická zásuvka TV, TANGO</t>
  </si>
  <si>
    <t>-1239527178</t>
  </si>
  <si>
    <t>K181</t>
  </si>
  <si>
    <t>8.Rozbočovač 7-násobný</t>
  </si>
  <si>
    <t>894622330</t>
  </si>
  <si>
    <t>K182</t>
  </si>
  <si>
    <t>9.Koax.kabel venkovní provedení - odolný proti UV záření(75ohm)</t>
  </si>
  <si>
    <t>-1676256031</t>
  </si>
  <si>
    <t>K183</t>
  </si>
  <si>
    <t>10.Anténí stožár , včetně vešekerého příslušenství a kotvení</t>
  </si>
  <si>
    <t>-1125882402</t>
  </si>
  <si>
    <t>K184</t>
  </si>
  <si>
    <t>11.Anténní systém pro příjem DVB-T2 signálu</t>
  </si>
  <si>
    <t>-896437772</t>
  </si>
  <si>
    <t>K185</t>
  </si>
  <si>
    <t>11.Anténní systém zesilovač</t>
  </si>
  <si>
    <t>-663341441</t>
  </si>
  <si>
    <t>K186</t>
  </si>
  <si>
    <t>12.uzamykatelná skříň STA-Z, včetně příslušenství</t>
  </si>
  <si>
    <t>-27544581</t>
  </si>
  <si>
    <t>742-3</t>
  </si>
  <si>
    <t>Domácí telefon(systém URMET)</t>
  </si>
  <si>
    <t>K187</t>
  </si>
  <si>
    <t>1.Krabice odbočná s víčkem KO68 vč.svorek</t>
  </si>
  <si>
    <t>-1974750026</t>
  </si>
  <si>
    <t>K188</t>
  </si>
  <si>
    <t>2.Krabice s víčkem KT250</t>
  </si>
  <si>
    <t>646145637</t>
  </si>
  <si>
    <t>K189</t>
  </si>
  <si>
    <t>3.Krabice přístrojová KU68</t>
  </si>
  <si>
    <t>-809511774</t>
  </si>
  <si>
    <t>K190</t>
  </si>
  <si>
    <t>4.Krabice odbočná s víčkem KO97</t>
  </si>
  <si>
    <t>143102125</t>
  </si>
  <si>
    <t>-489964371</t>
  </si>
  <si>
    <t>K191</t>
  </si>
  <si>
    <t>6.Trubka PVC ohebná pr.36 mm</t>
  </si>
  <si>
    <t>199618285</t>
  </si>
  <si>
    <t>K192</t>
  </si>
  <si>
    <t>7.Síťový napaječ</t>
  </si>
  <si>
    <t>444722524</t>
  </si>
  <si>
    <t>K193</t>
  </si>
  <si>
    <t>8.Kabel SYKFY 1x2x0,5</t>
  </si>
  <si>
    <t>-962841669</t>
  </si>
  <si>
    <t>K194</t>
  </si>
  <si>
    <t>9.Kabel SYKFY 5x2x0,5</t>
  </si>
  <si>
    <t>-2105762204</t>
  </si>
  <si>
    <t>K195</t>
  </si>
  <si>
    <t>10.Kabel SYKFY 15x2x0,5</t>
  </si>
  <si>
    <t>1591546146</t>
  </si>
  <si>
    <t>K196</t>
  </si>
  <si>
    <t>11.El.vrátný+zvonk.tablo(8-tlač.)-antivandal,prosvětlené</t>
  </si>
  <si>
    <t>-222317479</t>
  </si>
  <si>
    <t>K197</t>
  </si>
  <si>
    <t>12.Domácí telefonní přístroj s tlačítkem</t>
  </si>
  <si>
    <t>131934019</t>
  </si>
  <si>
    <t>K198</t>
  </si>
  <si>
    <t>13.El. zámek</t>
  </si>
  <si>
    <t>-665861035</t>
  </si>
  <si>
    <t>K199</t>
  </si>
  <si>
    <t>14.Výhybka pro dva el.vrátné a zámky</t>
  </si>
  <si>
    <t>-157728983</t>
  </si>
  <si>
    <t>K200</t>
  </si>
  <si>
    <t>15Generátor pro rozlišení vyzvánění</t>
  </si>
  <si>
    <t>463812831</t>
  </si>
  <si>
    <t>742-4</t>
  </si>
  <si>
    <t>Ostatní</t>
  </si>
  <si>
    <t>K204</t>
  </si>
  <si>
    <t>Autonomní hlásič požáru bateriový</t>
  </si>
  <si>
    <t>-496213624</t>
  </si>
  <si>
    <t>K201</t>
  </si>
  <si>
    <t>-198888507</t>
  </si>
  <si>
    <t>K202</t>
  </si>
  <si>
    <t>1358025087</t>
  </si>
  <si>
    <t>K203</t>
  </si>
  <si>
    <t>678645364</t>
  </si>
  <si>
    <t>743</t>
  </si>
  <si>
    <t>3.HROMOSVOD</t>
  </si>
  <si>
    <t>K137</t>
  </si>
  <si>
    <t>1.Svodový vodič AlMgSi pr.8mm vč.podpěr</t>
  </si>
  <si>
    <t>-1170228297</t>
  </si>
  <si>
    <t>K138</t>
  </si>
  <si>
    <t>2.Svodový vodič FeZn pr.10mm</t>
  </si>
  <si>
    <t>1977371156</t>
  </si>
  <si>
    <t>K139</t>
  </si>
  <si>
    <t>3.Zemnící pásek FeZn 30/4mm</t>
  </si>
  <si>
    <t>-1350588596</t>
  </si>
  <si>
    <t>K140</t>
  </si>
  <si>
    <t>4.Hromosvodová svorka SS</t>
  </si>
  <si>
    <t>-1400444794</t>
  </si>
  <si>
    <t>K142</t>
  </si>
  <si>
    <t>5.Hromosvodová svorka SZ</t>
  </si>
  <si>
    <t>1711535988</t>
  </si>
  <si>
    <t>K143</t>
  </si>
  <si>
    <t>6.Hromosvodová svorka SJ01</t>
  </si>
  <si>
    <t>1930685408</t>
  </si>
  <si>
    <t>K144</t>
  </si>
  <si>
    <t>7.Hromosvodová svorka SO</t>
  </si>
  <si>
    <t>-1336796141</t>
  </si>
  <si>
    <t>K145</t>
  </si>
  <si>
    <t>8.Hromosvodová svorka SR03</t>
  </si>
  <si>
    <t>305867516</t>
  </si>
  <si>
    <t>K146</t>
  </si>
  <si>
    <t>9.Jímací tyč dl. 1,0m vč. ochr. Stříšky a kotvení</t>
  </si>
  <si>
    <t>-1597803945</t>
  </si>
  <si>
    <t>K147</t>
  </si>
  <si>
    <t>10.Jímací tyč dl. 2,0m, vč. ochr.stříšky,kotvení a distanč.podpěr</t>
  </si>
  <si>
    <t>-2012367172</t>
  </si>
  <si>
    <t>K148</t>
  </si>
  <si>
    <t>11.Označovací štítek</t>
  </si>
  <si>
    <t>-1143409642</t>
  </si>
  <si>
    <t>K149</t>
  </si>
  <si>
    <t>12.Hlavní svorkovnice pospojování</t>
  </si>
  <si>
    <t>-1907386511</t>
  </si>
  <si>
    <t>K150</t>
  </si>
  <si>
    <t>13.Ochranný antikorozní nátěr</t>
  </si>
  <si>
    <t>-925701028</t>
  </si>
  <si>
    <t>K151</t>
  </si>
  <si>
    <t>1078536574</t>
  </si>
  <si>
    <t>K152</t>
  </si>
  <si>
    <t>1970815511</t>
  </si>
  <si>
    <t>K153</t>
  </si>
  <si>
    <t>1041217140</t>
  </si>
  <si>
    <t>744</t>
  </si>
  <si>
    <t>4.DODÁVKA-ROZVADĚČE</t>
  </si>
  <si>
    <t>K160</t>
  </si>
  <si>
    <t>RB1-6 -rozvodnice pod om. plast.28 modulů_x000D_
Přístrojová náplň:		_x000D_
Hl.vypínač 400V/25A	ks	1_x000D_
Přepě´tová ochrana B+C	ks	1_x000D_
Proudový chránič kombin. 2-pól.10A/1+N/ 0,03A	ks	1_x000D_
Proudový chránič kombin. 2-pól. 16A/1+N/ 0,03A	ks	6_x000D_
Proudový chránič kombin. 4-pól. 16A/3+N/ 0,03A	ks	1</t>
  </si>
  <si>
    <t>-208846711</t>
  </si>
  <si>
    <t>K161</t>
  </si>
  <si>
    <t>RSP -rozvodnice nástěnná plast.54 modulů_x000D_
Přístrojová náplň:		_x000D_
Hl.vypínač 400V/25A	ks	1_x000D_
Přepěťová ochrana B+C	ks	1_x000D_
Jistič 3-pól.16A/char.B	ks	1_x000D_
Jistič 1-pól. 4-16A/char.B	ks	12_x000D_
Proudový chránič kombin. 2-pól.16A/1+N/ 0,03A	ks	5_x000D_
Proudový chránič kombin. 2-pól.6A/1+N/ 0,03A	ks	1_x000D_
Proudový chránič kombin. 4-pól. 16A/3+N/0,03A	ks	1_x000D_
Schodišťový automat	ks	2_x000D_
Stykač 1P,c.230V	ks	2</t>
  </si>
  <si>
    <t>777871150</t>
  </si>
  <si>
    <t>K162</t>
  </si>
  <si>
    <t>RE-elektroměrový rozvaděč-OCEP Z 700x1800x250_x000D_
Přístrojová náplň:		_x000D_
Jistič 3-pól. 20A/char.B	ks	7_x000D_
Elkektroměrový kříž	ks	8_x000D_
Vypínač 400V/125A s vyrážecí cívkou	ks	1_x000D_
Jistič 1-pól. 2A/char.B	ks	1_x000D_
Nulový můstek	ks	1</t>
  </si>
  <si>
    <t>-1634426792</t>
  </si>
  <si>
    <t>K163</t>
  </si>
  <si>
    <t>Doprava</t>
  </si>
  <si>
    <t>579308375</t>
  </si>
  <si>
    <t>745</t>
  </si>
  <si>
    <t>5.ZEDNICKÉ PRÁCE</t>
  </si>
  <si>
    <t>K154</t>
  </si>
  <si>
    <t>1.Provedení prostupu do pr.100mm obvod.zdí vč.utěsnění</t>
  </si>
  <si>
    <t>2001895851</t>
  </si>
  <si>
    <t>K155</t>
  </si>
  <si>
    <t>2.Vrtání otvoru do pr.50mm zdí tl.300mm</t>
  </si>
  <si>
    <t>755831001</t>
  </si>
  <si>
    <t>K156</t>
  </si>
  <si>
    <t>3.Vrtání otvoru do pr.50mm stropem tl.300mm</t>
  </si>
  <si>
    <t>-709230018</t>
  </si>
  <si>
    <t>746</t>
  </si>
  <si>
    <t>6.HZS</t>
  </si>
  <si>
    <t>K157</t>
  </si>
  <si>
    <t>1.Napojení do kabelové skříně+ odrez.skříně a nátěr</t>
  </si>
  <si>
    <t>hod.</t>
  </si>
  <si>
    <t>-755554446</t>
  </si>
  <si>
    <t>K158</t>
  </si>
  <si>
    <t>2. Výchozí revize</t>
  </si>
  <si>
    <t>666308634</t>
  </si>
  <si>
    <t>K159</t>
  </si>
  <si>
    <t>3.Koordinace s ostatními profesemi</t>
  </si>
  <si>
    <t>1101441243</t>
  </si>
  <si>
    <t>3 - ZTI</t>
  </si>
  <si>
    <t xml:space="preserve">Popis rozpočtu:  - 								 Rozpočet neobsahuje výkopové práce, zednické a stavební výpomoce. Přesné typy jednotlivých zařizovacích								 předmětů budou určeny investorem. Při zpracování nabídky je nutné vycházet ze všech částí dokumentace.								 Povinností dodavatele je překontrolovat specifikaci materiálu a případné chybějící položky doplnit a ocenit.								 Součástí ceny musí být veškeré náklady včetně dodávky a montáže tak, aby cena byla konečná. Dodávka akce se								 předpokládá včetně kompletní montáže, veškerého souvisejícího a montážního materiálu tak, aby celé zařízení								 bylo funkční a splňovalo všechny předpisy, které se na ně vztahují. Ceny zařizovacích předmětu uvedené v								 rozpočtu jsou v hladině běžných výrobků. Demontážní položky byly určeny odborným odhadem, z důvodu zakrytí								 demontovaných hmot stavební konstrukcí. Výsledný demontážní výměry je nutno při realizaci upřesnit!								 </t>
  </si>
  <si>
    <t>1 - Zemní práce</t>
  </si>
  <si>
    <t>2 - Základy,zvláštní zakládání</t>
  </si>
  <si>
    <t>3 - Svislé a kompletní konstrukce</t>
  </si>
  <si>
    <t>4 - Vodorovné konstrukce</t>
  </si>
  <si>
    <t>5 - Komunikace</t>
  </si>
  <si>
    <t>61 - Upravy povrchů vnitřní</t>
  </si>
  <si>
    <t>8 - Trubní vedení</t>
  </si>
  <si>
    <t>99 - Staveništní přesun hmot</t>
  </si>
  <si>
    <t>711 - Izolace proti vodě</t>
  </si>
  <si>
    <t>721 - Vnitřní kanalizace</t>
  </si>
  <si>
    <t>722 - Vnitřní vodovod</t>
  </si>
  <si>
    <t>723 - Vnitřní plynovod</t>
  </si>
  <si>
    <t>724 - Strojní vybavení</t>
  </si>
  <si>
    <t>725 - Zařizovací předměty</t>
  </si>
  <si>
    <t>783 - Nátěry</t>
  </si>
  <si>
    <t>115101203R00</t>
  </si>
  <si>
    <t>Čerpání vody do výšky 10 m, přítok 1000-2000 l/min</t>
  </si>
  <si>
    <t>h</t>
  </si>
  <si>
    <t>10*24</t>
  </si>
  <si>
    <t>119001421R00</t>
  </si>
  <si>
    <t>Dočasné zajištění kabelů - do počtu 3 kabelů</t>
  </si>
  <si>
    <t>119001411R00</t>
  </si>
  <si>
    <t>Dočasné zajištění beton.a plast. potrubí do DN 200</t>
  </si>
  <si>
    <t>132201212R00</t>
  </si>
  <si>
    <t>Hloubení rýh š.do 200 cm hor.3 do 1000m3,STROJNĚ</t>
  </si>
  <si>
    <t>33*0,8*1,4</t>
  </si>
  <si>
    <t>23*1,0*1,7</t>
  </si>
  <si>
    <t>22*1,2*1,2</t>
  </si>
  <si>
    <t>132201219R00</t>
  </si>
  <si>
    <t>Přípl.za lepivost,hloubení rýh 200cm,hor.3,STROJNĚ</t>
  </si>
  <si>
    <t>132201292R00</t>
  </si>
  <si>
    <t>Příp.za hloub.rýh š.200cm,ve vodě,hor3,nad100m3,ST</t>
  </si>
  <si>
    <t>131201112R00</t>
  </si>
  <si>
    <t>Hloubení nezapaž. jam hor.3 do 1000 m3, STROJNĚ</t>
  </si>
  <si>
    <t>5,1*7,1*2,6</t>
  </si>
  <si>
    <t>12,3*2,6+5,1*2,6</t>
  </si>
  <si>
    <t>131201119R00</t>
  </si>
  <si>
    <t>Příplatek za lepivost - hloubení nezap.jam v hor.3</t>
  </si>
  <si>
    <t>139601102R00</t>
  </si>
  <si>
    <t>Ruční výkop jam, rýh a šachet v hornině tř. 3</t>
  </si>
  <si>
    <t>(33*0,8+23*1,0+22*1,2)*0,05</t>
  </si>
  <si>
    <t>120001101R00</t>
  </si>
  <si>
    <t>Příplatek za ztížení vykopávky v blízkosti vedení</t>
  </si>
  <si>
    <t>130901121RT3</t>
  </si>
  <si>
    <t>Bourání konstrukcí z betonu prostého ve vykopávk., bagrem s kladivem</t>
  </si>
  <si>
    <t>151101101R00</t>
  </si>
  <si>
    <t>Pažení a rozepření stěn rýh - příložné - hl.do 2 m</t>
  </si>
  <si>
    <t>23*1,8*2</t>
  </si>
  <si>
    <t>151101111R00</t>
  </si>
  <si>
    <t>Odstranění pažení stěn rýh - příložné - hl. do 2 m</t>
  </si>
  <si>
    <t>162701105R00</t>
  </si>
  <si>
    <t>Vodorovné přemístění výkopku z hor.1-4 do 10000 m</t>
  </si>
  <si>
    <t>162701109R00</t>
  </si>
  <si>
    <t>Příplatek k vod. přemístění hor.1-4 za další 1 km</t>
  </si>
  <si>
    <t>111,14489*5</t>
  </si>
  <si>
    <t>199000002R00</t>
  </si>
  <si>
    <t>Poplatek za skládku horniny 1- 4, č. dle katal. odpadů</t>
  </si>
  <si>
    <t>175101101RT2</t>
  </si>
  <si>
    <t>Obsyp potrubí bez prohození sypaniny, s dodáním štěrkopísku frakce 0 - 22 mm</t>
  </si>
  <si>
    <t>33*0,8*0,55</t>
  </si>
  <si>
    <t>23*1,0*0,55</t>
  </si>
  <si>
    <t>22*1,2*0,55</t>
  </si>
  <si>
    <t>175101201R00</t>
  </si>
  <si>
    <t>Obsyp objektu bez prohození sypaniny</t>
  </si>
  <si>
    <t>3,08*0,5*2,32*2+6,08*0,5*2,32</t>
  </si>
  <si>
    <t>58330002.AR</t>
  </si>
  <si>
    <t>Štěrkopísek k zásypu</t>
  </si>
  <si>
    <t>14,1984*2</t>
  </si>
  <si>
    <t>174101101R00</t>
  </si>
  <si>
    <t>Zásyp jam, rýh, šachet se zhutněním</t>
  </si>
  <si>
    <t>Základy,zvláštní zakládání</t>
  </si>
  <si>
    <t>289970111R00</t>
  </si>
  <si>
    <t>Vrstva geotextilie Geofiltex 300g/m2</t>
  </si>
  <si>
    <t>389381001RT3</t>
  </si>
  <si>
    <t>Dobetonování prefabrikovaných konstrukcí, betonem třídy C 25/30</t>
  </si>
  <si>
    <t>4,8*2,8*0,35</t>
  </si>
  <si>
    <t>592000001R0X</t>
  </si>
  <si>
    <t>Montáž jímky prefa PNO 280/480/193/14</t>
  </si>
  <si>
    <t>592262153R</t>
  </si>
  <si>
    <t>Deska zákrytová nádrže PNO 280/480/25 ZDP - 14</t>
  </si>
  <si>
    <t>592262403R</t>
  </si>
  <si>
    <t>Dno nádrže PNO 280/480/193/14 BZP</t>
  </si>
  <si>
    <t>451573111R00</t>
  </si>
  <si>
    <t>Lože pod potrubí ze štěrkopísku do 32 mm</t>
  </si>
  <si>
    <t>0,25*6,8*4,8</t>
  </si>
  <si>
    <t>0,2*3*3*2</t>
  </si>
  <si>
    <t>452311161R00</t>
  </si>
  <si>
    <t>Desky podkladní pod potrubí z betonu C 25/30</t>
  </si>
  <si>
    <t>0,2*5,5*3,5</t>
  </si>
  <si>
    <t>0,1*1,5*1,5*2</t>
  </si>
  <si>
    <t>452351101R00</t>
  </si>
  <si>
    <t>Bednění desek nebo sedlových loží pod potrubí</t>
  </si>
  <si>
    <t>(5,5+2,5+3,5+3,5)*0,2</t>
  </si>
  <si>
    <t>1,5*4*0,1*2</t>
  </si>
  <si>
    <t>452367113R00</t>
  </si>
  <si>
    <t>Výztuž podkladních desek z oceli KH30, KARI 100x100x6</t>
  </si>
  <si>
    <t>452386111R00</t>
  </si>
  <si>
    <t>Vyrovnávací prstence z betonu C -/7,5 výšky 100 mm</t>
  </si>
  <si>
    <t>Komunikace</t>
  </si>
  <si>
    <t>599000010RAA</t>
  </si>
  <si>
    <t>Rozebrání a oprava asfaltové komunikace, řezání, výměna podkladu tl. 30 cm, asfaltobet.7 cm</t>
  </si>
  <si>
    <t>4*1,2</t>
  </si>
  <si>
    <t>Upravy povrchů vnitřní</t>
  </si>
  <si>
    <t>617451501R00</t>
  </si>
  <si>
    <t>Potěry dna šachet hlazené ocelovým hladítkem</t>
  </si>
  <si>
    <t>4,8*2,8</t>
  </si>
  <si>
    <t>899104111RT2</t>
  </si>
  <si>
    <t>Osazení poklopu s rámem nad 150 kg, včetně dodávky poklopu šachtového litinový zatížení D400</t>
  </si>
  <si>
    <t>899103111RT2</t>
  </si>
  <si>
    <t>Osazení poklopu s rámem do 150 kg, včetně dodávky poklopu lit. kruhového D 600</t>
  </si>
  <si>
    <t>55243347R</t>
  </si>
  <si>
    <t>Poklop litinový d 610 mm "D3" D400</t>
  </si>
  <si>
    <t>55243344.AR</t>
  </si>
  <si>
    <t>Poklop litinový d 605 mm "B3" B125</t>
  </si>
  <si>
    <t>894411111R00</t>
  </si>
  <si>
    <t>Zřízení šachet z dílců,dno C 25/30, potrubí DN 200</t>
  </si>
  <si>
    <t>59224358.AR</t>
  </si>
  <si>
    <t>Skruž šachtová TBS-Q.1 100/25/12 PS</t>
  </si>
  <si>
    <t>59224361.AR</t>
  </si>
  <si>
    <t>Skruž šachtová TBS-Q.1 100/50/12 PS</t>
  </si>
  <si>
    <t>59224368.AR</t>
  </si>
  <si>
    <t>Dno šachtové přímé TBZ-Q.1 100/100</t>
  </si>
  <si>
    <t>59224373.AR</t>
  </si>
  <si>
    <t>Těsnění elastomerové pro šachtové díly EMT DN 1000</t>
  </si>
  <si>
    <t>59224354R</t>
  </si>
  <si>
    <t>Deska zákrytová šachtová TZK-Q.1 100-63/20</t>
  </si>
  <si>
    <t>59224366.AR</t>
  </si>
  <si>
    <t>Dno šachtové přímé TBZ-Q.1 100/50</t>
  </si>
  <si>
    <t>899623171R00</t>
  </si>
  <si>
    <t>Obetonování potrubí nebo zdiva stok betonem C25/30</t>
  </si>
  <si>
    <t>4,5*3,14*0,225*0,225-4*3,14*0,075*0,075</t>
  </si>
  <si>
    <t>3,4*3,14*0,45*0,45-3,4*3,14*0,3*0,3</t>
  </si>
  <si>
    <t>899643111R00</t>
  </si>
  <si>
    <t>Bednění pro obetonování potrubí v otevřeném výkopu</t>
  </si>
  <si>
    <t>3,4*2*3,14*0,45</t>
  </si>
  <si>
    <t>4,5*0,25*2</t>
  </si>
  <si>
    <t>Staveništní přesun hmot</t>
  </si>
  <si>
    <t>998144471R00</t>
  </si>
  <si>
    <t>Přesun hmot, jímky a nádrže pozemní výšky do 25 m</t>
  </si>
  <si>
    <t>998276101R00</t>
  </si>
  <si>
    <t>Přesun hmot, trubní vedení plastová, otevř. výkop</t>
  </si>
  <si>
    <t>998225111R00</t>
  </si>
  <si>
    <t>Přesun hmot, pozemní komunikace, kryt živičný</t>
  </si>
  <si>
    <t>Izolace proti vodě</t>
  </si>
  <si>
    <t>711111001RZ2</t>
  </si>
  <si>
    <t>Provedení izolace proti vlhkosti na ploše vodorovné, 1x asfaltovým penetračním nátěrem, včetně dodávky asfaltového penetračního laku</t>
  </si>
  <si>
    <t>711112001RZ1</t>
  </si>
  <si>
    <t>Provedení izolace proti vlhkosti na ploše svislé, 1x asfaltovým penetračním nátěr, včetně dodávky asfaltového laku</t>
  </si>
  <si>
    <t>711141559RZ1</t>
  </si>
  <si>
    <t>Provedení izolace proti vlhkosti na ploše vodorovné, asfaltovými pásy přitavením, 1 vrstva - včetně dodávky pásu</t>
  </si>
  <si>
    <t>711142559RZ1</t>
  </si>
  <si>
    <t>Provedení izolace proti vlhkosti na ploše svislé, asfaltovými pásy přitavením, 1 vrstva - včetně dodávky pásu</t>
  </si>
  <si>
    <t>998711201R00</t>
  </si>
  <si>
    <t>Přesun hmot pro izolace proti vodě, výšky do 6 m</t>
  </si>
  <si>
    <t>721</t>
  </si>
  <si>
    <t>Vnitřní kanalizace</t>
  </si>
  <si>
    <t>721176223R00</t>
  </si>
  <si>
    <t>Potrubí KG svodné (ležaté) v zemi D 125 x 3,2 mm</t>
  </si>
  <si>
    <t>721176224R00</t>
  </si>
  <si>
    <t>Potrubí KG svodné (ležaté) v zemi D 160 x 4,0 mm</t>
  </si>
  <si>
    <t>721176225R00</t>
  </si>
  <si>
    <t>Potrubí KG svodné (ležaté) v zemi D 200 x 4,9 mm</t>
  </si>
  <si>
    <t>721176001R0X</t>
  </si>
  <si>
    <t>Potrub KG svodné (ležaté) v zemi D 160 x 4,7 mm, SN8</t>
  </si>
  <si>
    <t>721176002R0X</t>
  </si>
  <si>
    <t>Potrub KG svodné (ležaté) v zemi D 200 x 5,9 mm, SN8</t>
  </si>
  <si>
    <t>721178114R00</t>
  </si>
  <si>
    <t>Potrubí zvuk tlumící PP odpadní svislé D 75x2,6</t>
  </si>
  <si>
    <t>721178116R00</t>
  </si>
  <si>
    <t>Potrubí zvuk tlumící PP odpadní svislé D110x3,6</t>
  </si>
  <si>
    <t>721171000R0X</t>
  </si>
  <si>
    <t>Akustická návlek. izolace z pěn. polyethelnu DN75</t>
  </si>
  <si>
    <t>721171001R0X</t>
  </si>
  <si>
    <t>Akustická návlek. izolace z pěn. polyethelnu DN110</t>
  </si>
  <si>
    <t>721176102R00</t>
  </si>
  <si>
    <t>Potrubí HT připojovací D 40 x 1,8 mm</t>
  </si>
  <si>
    <t>721176103R00</t>
  </si>
  <si>
    <t>Potrubí HT připojovací D 50 x 1,8 mm</t>
  </si>
  <si>
    <t>721176104R00</t>
  </si>
  <si>
    <t>Potrubí HT připojovací D 75 x 1,9 mm</t>
  </si>
  <si>
    <t>721176105R00</t>
  </si>
  <si>
    <t>Potrubí HT připojovací D 110 x 2,7 mm</t>
  </si>
  <si>
    <t>721194104R00</t>
  </si>
  <si>
    <t>Vyvedení odpadních výpustek D 40 x 1,8</t>
  </si>
  <si>
    <t>721194105R00</t>
  </si>
  <si>
    <t>Vyvedení odpadních výpustek D 50 x 1,8</t>
  </si>
  <si>
    <t>721194109R00</t>
  </si>
  <si>
    <t>Vyvedení odpadních výpustek D 110 x 2,3</t>
  </si>
  <si>
    <t>721223420R00</t>
  </si>
  <si>
    <t>Vpusť podlahová se zápach.uzávěr.</t>
  </si>
  <si>
    <t>721242110R00</t>
  </si>
  <si>
    <t>Lapač střešních splavenin PP DN100, kloub</t>
  </si>
  <si>
    <t>721273200RT2</t>
  </si>
  <si>
    <t>Souprava ventilační střešní, souprava větrací hlavice PP D 75 mm</t>
  </si>
  <si>
    <t>721273200RT3</t>
  </si>
  <si>
    <t>Souprava ventilační střešní, souprava větrací hlavice PP D 110 mm</t>
  </si>
  <si>
    <t>721172001R0X</t>
  </si>
  <si>
    <t>Kanalizační šachta DN400/200 30°, hl. 1,8m, tel. poklop litina D400, podbetonování</t>
  </si>
  <si>
    <t>721172002R0X</t>
  </si>
  <si>
    <t>Kanalizační šachta DN400/200 90°, hl. 1,6m, tel. poklop litina B125, podbetonování</t>
  </si>
  <si>
    <t>721172003R0X</t>
  </si>
  <si>
    <t>Liniový žlab LT B125 tl.150 mm dl. 3m, 1x vpusť, 5x žlab a0,5, 2x čelo, vč. usazení a podbetonování</t>
  </si>
  <si>
    <t>721172004R0X</t>
  </si>
  <si>
    <t>Uliční vpusť snížená prefa 500x500, litina D400, koš, boční odtok PVC DN150</t>
  </si>
  <si>
    <t>721140933R00</t>
  </si>
  <si>
    <t>Přechod z plastových trub na litinu DN 70</t>
  </si>
  <si>
    <t>721140935R00</t>
  </si>
  <si>
    <t>Přechod z plastových trub na litinu DN100</t>
  </si>
  <si>
    <t>721110001R0X</t>
  </si>
  <si>
    <t>Napojení stav. kam. DN200</t>
  </si>
  <si>
    <t>721290111R00</t>
  </si>
  <si>
    <t>Zkouška těsnosti kanalizace vodou DN 125</t>
  </si>
  <si>
    <t>721290112R00</t>
  </si>
  <si>
    <t>Zkouška těsnosti kanalizace vodou DN 200</t>
  </si>
  <si>
    <t>721300922R00</t>
  </si>
  <si>
    <t>Pročištění ležatých svodů do DN 300</t>
  </si>
  <si>
    <t>721300001R0X</t>
  </si>
  <si>
    <t>Kamerová zkouška stávajícího ležatého potrubí, do DN200, vč. záznamu</t>
  </si>
  <si>
    <t>721999001R0X</t>
  </si>
  <si>
    <t>Protipožární ochranné manžety EI60 D110</t>
  </si>
  <si>
    <t>998721202R00</t>
  </si>
  <si>
    <t>Přesun hmot pro vnitřní kanalizaci, výšky do 12 m</t>
  </si>
  <si>
    <t>721110806R00</t>
  </si>
  <si>
    <t>Demontáž potrubí z kameninových trub DN 200</t>
  </si>
  <si>
    <t>721140802R00</t>
  </si>
  <si>
    <t>Demontáž potrubí litinového DN 100</t>
  </si>
  <si>
    <t>721990001R0X</t>
  </si>
  <si>
    <t>Demontáž betonových šachet a dvorních vpustí</t>
  </si>
  <si>
    <t>721210813R00</t>
  </si>
  <si>
    <t>Demontáž vpusti DN 100</t>
  </si>
  <si>
    <t>721220801R00</t>
  </si>
  <si>
    <t>Demontáž zápachové uzávěrky DN 70</t>
  </si>
  <si>
    <t>721242803R00</t>
  </si>
  <si>
    <t>Demontáž lapače střešních splavenin DN 100</t>
  </si>
  <si>
    <t>721290822R00</t>
  </si>
  <si>
    <t>Přesun vybouraných hmot - kanalizace, H 6 - 12 m</t>
  </si>
  <si>
    <t>722</t>
  </si>
  <si>
    <t>Vnitřní vodovod</t>
  </si>
  <si>
    <t>722171212R00</t>
  </si>
  <si>
    <t>Potrubí plastové PE-HD vodovodní, D 25 x 2,3 mm</t>
  </si>
  <si>
    <t>722001001R0X</t>
  </si>
  <si>
    <t>Zahradní kovový sloupek s hadicovým ventilem</t>
  </si>
  <si>
    <t>722172431R00</t>
  </si>
  <si>
    <t>Potrubí plastové PP-R, včetně zednických výpomocí, D 20 x 3,4 mm, PN 20</t>
  </si>
  <si>
    <t>722172432R00</t>
  </si>
  <si>
    <t>Potrubí plastové PP-R, včetně zednických výpomocí, D 25 x 4,2 mm, PN 20</t>
  </si>
  <si>
    <t>722172433R00</t>
  </si>
  <si>
    <t>Potrubí plastové PP-R, včetně zednických výpomocí, D 32 x 5,4 mm, PN 20</t>
  </si>
  <si>
    <t>722172434R00</t>
  </si>
  <si>
    <t>Potrubí plastové PP-R, včetně zednických výpomocí, D 40 x 6,7 mm, PN 20</t>
  </si>
  <si>
    <t>722172435R00</t>
  </si>
  <si>
    <t>Potrubí plastové PP-R, včetně zednických výpomocí, D 50 x 8,3 mm, PN 20</t>
  </si>
  <si>
    <t>722181213RZ6</t>
  </si>
  <si>
    <t>Izolace návleková pěn. polyethylen tl. stěny 13 mm, vnitřní průměr 20 mm</t>
  </si>
  <si>
    <t>722181213RT8</t>
  </si>
  <si>
    <t>Izolace návleková pěn. polyethylen tl. stěny 13 mm, vnitřní průměr 25 mm</t>
  </si>
  <si>
    <t>722181213RU1</t>
  </si>
  <si>
    <t>Izolace návleková pěn. polyethylen tl. stěny 13 mm, vnitřní průměr 32 mm a 40 mm</t>
  </si>
  <si>
    <t>722181214RU1</t>
  </si>
  <si>
    <t>Izolace návleková pěn. polyethylen tl. stěny 20 mm, vnitřní průměr 32 mm a 40 mm</t>
  </si>
  <si>
    <t>722181214RW6</t>
  </si>
  <si>
    <t>Izolace návleková pěn. polyethylen tl. stěny 20 mm, vnitřní průměr 50 mm</t>
  </si>
  <si>
    <t>722180001R0X</t>
  </si>
  <si>
    <t>Izolace návleková kam. vata s AL polepem, tl. stěny 30 mm, pro potrubí 40 mm</t>
  </si>
  <si>
    <t>722180002R0X</t>
  </si>
  <si>
    <t>Izolace návleková kam. vata s AL polepem, tl. stěny 40 mm, pro potrubí 32 mm</t>
  </si>
  <si>
    <t>722190401R00</t>
  </si>
  <si>
    <t>Vyvedení a upevnění výpustek DN 15</t>
  </si>
  <si>
    <t>722202213R00</t>
  </si>
  <si>
    <t>Nástěnka MZD PP-R D 20xR1/2</t>
  </si>
  <si>
    <t>722223181R00</t>
  </si>
  <si>
    <t>Kohout vod.kul.výtokový, DN 15</t>
  </si>
  <si>
    <t>722220001R0X</t>
  </si>
  <si>
    <t>Dopouštěcí oddělovací armatura, pro UT, DN15</t>
  </si>
  <si>
    <t>722237121R00</t>
  </si>
  <si>
    <t>Kohout vod.kul.,2xvnitř.záv. DN 15</t>
  </si>
  <si>
    <t>722237122R00</t>
  </si>
  <si>
    <t>Kohout vod.kul.,2xvnitř.záv. DN 20</t>
  </si>
  <si>
    <t>722237123R00</t>
  </si>
  <si>
    <t>Kohout vod.kul.,2xvnitř.záv. DN 25</t>
  </si>
  <si>
    <t>722237124R00</t>
  </si>
  <si>
    <t>Kohout vod.kul.,2xvnitř.záv. DN 32</t>
  </si>
  <si>
    <t>722237125R00</t>
  </si>
  <si>
    <t>Kohout vod.kul.,2xvnitř.záv. DN 40</t>
  </si>
  <si>
    <t>722237624R00</t>
  </si>
  <si>
    <t>Ventil vod.zpět.,2xvnitř.závit DN 32</t>
  </si>
  <si>
    <t>722237623R00</t>
  </si>
  <si>
    <t>Ventil vod.zpět.,2xvnitř.závit DN 25</t>
  </si>
  <si>
    <t>722237625R00</t>
  </si>
  <si>
    <t>Ventil vod.zpět.,2xvnitř.závit DN 40</t>
  </si>
  <si>
    <t>722264113R00</t>
  </si>
  <si>
    <t>Vodoměr bytový SV DN 20x130 mm, Qn 1,5</t>
  </si>
  <si>
    <t>722264117R00</t>
  </si>
  <si>
    <t>Vodoměr bytový TV DN 20x130 mm, Qn 1,5</t>
  </si>
  <si>
    <t>722265113R00</t>
  </si>
  <si>
    <t>Vodoměr domovní SV DN 20 x 190 mm, Qn 2,5</t>
  </si>
  <si>
    <t>722260001R0X</t>
  </si>
  <si>
    <t>Rekonstrukce stávající vodoměrné sestavy</t>
  </si>
  <si>
    <t>722280106R00</t>
  </si>
  <si>
    <t>Tlaková zkouška vodovodního potrubí DN 32</t>
  </si>
  <si>
    <t>722280107R00</t>
  </si>
  <si>
    <t>Tlaková zkouška vodovodního potrubí DN 40</t>
  </si>
  <si>
    <t>722290234R00</t>
  </si>
  <si>
    <t>Proplach a dezinfekce vodovod.potrubí DN 80</t>
  </si>
  <si>
    <t>998722202R00</t>
  </si>
  <si>
    <t>Přesun hmot pro vnitřní vodovod, výšky do 12 m</t>
  </si>
  <si>
    <t>722130802R00</t>
  </si>
  <si>
    <t>Demontáž potrubí ocelových závitových DN 40</t>
  </si>
  <si>
    <t>722181812R00</t>
  </si>
  <si>
    <t>Demontáž plstěných pásů z trub D 50</t>
  </si>
  <si>
    <t>722220862R00</t>
  </si>
  <si>
    <t>Demontáž armatur s dvěma závity G 5/4</t>
  </si>
  <si>
    <t>722254110R00</t>
  </si>
  <si>
    <t>Demontáž hydrantových skříní</t>
  </si>
  <si>
    <t>722290822R00</t>
  </si>
  <si>
    <t>Přesun vybouraných hmot - vodovody, H 6 - 12 m</t>
  </si>
  <si>
    <t>723</t>
  </si>
  <si>
    <t>Vnitřní plynovod</t>
  </si>
  <si>
    <t>723120203R00</t>
  </si>
  <si>
    <t>Potrubí ocelové závitové černé svařované DN 20 mm</t>
  </si>
  <si>
    <t>723120205R00</t>
  </si>
  <si>
    <t>Potrubí ocelové závitové černé svařované DN 32 mm</t>
  </si>
  <si>
    <t>723190252R00</t>
  </si>
  <si>
    <t>Vyvedení a upevnění plynovodních výpustek DN 20 mm</t>
  </si>
  <si>
    <t>723237214R00</t>
  </si>
  <si>
    <t>Kohout kulový, 2x vnitřní závit, DN 20 mm</t>
  </si>
  <si>
    <t>723237216R00</t>
  </si>
  <si>
    <t>Kohout kulový, 2x vnitřní závit, DN 32 mm</t>
  </si>
  <si>
    <t>723000001R0X</t>
  </si>
  <si>
    <t>Příprava pro plynoměr dle OTP (uvažován G4, rozteč 250mm)</t>
  </si>
  <si>
    <t>723190121R0X</t>
  </si>
  <si>
    <t>Připojovací hadice nerezová flexigas G1, 20-40cm</t>
  </si>
  <si>
    <t>723000003R0X</t>
  </si>
  <si>
    <t>Tlaková zkouška plynovodního potrubí do DN50</t>
  </si>
  <si>
    <t>723000004R0X</t>
  </si>
  <si>
    <t>Revize plynárenského zařízení</t>
  </si>
  <si>
    <t>998723202R00</t>
  </si>
  <si>
    <t>Přesun hmot pro vnitřní plynovod, výšky do 12 m</t>
  </si>
  <si>
    <t>723120804R00</t>
  </si>
  <si>
    <t>Demontáž potrubí svařovaného závitového do DN 25</t>
  </si>
  <si>
    <t>723120805R00</t>
  </si>
  <si>
    <t>Demontáž potrubí svařovaného závitového DN 25-50</t>
  </si>
  <si>
    <t>723160807R00</t>
  </si>
  <si>
    <t>Demontáž přípojek k plynoměru,závitových G 2</t>
  </si>
  <si>
    <t>pár</t>
  </si>
  <si>
    <t>723290822R00</t>
  </si>
  <si>
    <t>Přesun vybouraných hmot - plynovody, H 6 -12 m</t>
  </si>
  <si>
    <t>724</t>
  </si>
  <si>
    <t>Strojní vybavení</t>
  </si>
  <si>
    <t>724000001R0X</t>
  </si>
  <si>
    <t>Cirkulační čerpadlo DN25, H=0.5-4, vč. spínacích hodin</t>
  </si>
  <si>
    <t>724000002R0X</t>
  </si>
  <si>
    <t>Expanzní nádoba o objemu 25 litrů, flow-jet 3/4, držák ma stěnu</t>
  </si>
  <si>
    <t>724000003R0X</t>
  </si>
  <si>
    <t>Ponorné čerpadlo s interovanou řídící jednotkou, plovákový spínač Q3,0; H32; P0,9; zap tlak 2,2 bar</t>
  </si>
  <si>
    <t>998724202R00</t>
  </si>
  <si>
    <t>Přesun hmot pro strojní vybavení, výšky do 12 m</t>
  </si>
  <si>
    <t>725</t>
  </si>
  <si>
    <t>Zařizovací předměty</t>
  </si>
  <si>
    <t>725017122R00</t>
  </si>
  <si>
    <t>Umyvadlo na šrouby 55 x 42 cm, bílé</t>
  </si>
  <si>
    <t>725017129R00</t>
  </si>
  <si>
    <t>Kryt sifonu umyvadel, bílý</t>
  </si>
  <si>
    <t>725013135R00</t>
  </si>
  <si>
    <t>Klozet kombi,nádrž s armat.odpad vodor, bílý</t>
  </si>
  <si>
    <t>725240008R00</t>
  </si>
  <si>
    <t>Sprchová vanička akrylátová 90x90, čtvrtkruh, bílá</t>
  </si>
  <si>
    <t>725240009R00</t>
  </si>
  <si>
    <t>Sprchová zástěna pro čtvr 90cm, dvoudílné, transp.</t>
  </si>
  <si>
    <t>725019101R00</t>
  </si>
  <si>
    <t>Výlevka stojící s plastovou mřížkou</t>
  </si>
  <si>
    <t>725299101R00</t>
  </si>
  <si>
    <t>Montáž koupelnových doplňků - mýdelníků, držáků ap</t>
  </si>
  <si>
    <t>725 29-0001.R0X</t>
  </si>
  <si>
    <t>Mýdelník jednoduchý, nerez</t>
  </si>
  <si>
    <t>725 29-0002.R0X</t>
  </si>
  <si>
    <t>Držák toaletního papíru, nerez</t>
  </si>
  <si>
    <t>725314290R00</t>
  </si>
  <si>
    <t>Příslušenství k dřezu v kuchyňské sestavě</t>
  </si>
  <si>
    <t>725814102R00</t>
  </si>
  <si>
    <t>Ventil rohový DN 15 x DN 10</t>
  </si>
  <si>
    <t>725814126R00</t>
  </si>
  <si>
    <t>Ventil pračkový DN 15 x DN 20</t>
  </si>
  <si>
    <t>725823134R00</t>
  </si>
  <si>
    <t>Baterie dřezová stojánková ruční s výsuv. sprchou</t>
  </si>
  <si>
    <t>725823121R00</t>
  </si>
  <si>
    <t>Baterie umyvadlová stoján. ruční, vč. otvír.odpadu</t>
  </si>
  <si>
    <t>725845111R00</t>
  </si>
  <si>
    <t>Baterie sprchová nástěnná ruční, bez příslušenství</t>
  </si>
  <si>
    <t>725841001R0X</t>
  </si>
  <si>
    <t>Příslušenství ke sprchové baterii, ruční sprcha, držák sprchy</t>
  </si>
  <si>
    <t>725843001R0X</t>
  </si>
  <si>
    <t>Baterie dřezová/výlevka nástěnná, dlouhé raménko</t>
  </si>
  <si>
    <t>725980122R00</t>
  </si>
  <si>
    <t>Dvířka z plastu, 200 x 300 mm</t>
  </si>
  <si>
    <t>725119105R00</t>
  </si>
  <si>
    <t>Montáž splachovacích nádrží vysokopoložených</t>
  </si>
  <si>
    <t>725 11-0001.R0X</t>
  </si>
  <si>
    <t>Nádržka k výlevce plast, táhlo, vč. potrubního připojení</t>
  </si>
  <si>
    <t>725860202R00</t>
  </si>
  <si>
    <t>Sifon dřezový, D 40, 50 mm, 6/4"</t>
  </si>
  <si>
    <t>725860226R00</t>
  </si>
  <si>
    <t>Sifon ke sprchové vaničce PP, D 40/50 mm</t>
  </si>
  <si>
    <t>725860213R00</t>
  </si>
  <si>
    <t>Sifon umyvadlový, D 32, 40 mm</t>
  </si>
  <si>
    <t>725860180R00</t>
  </si>
  <si>
    <t>Sifon pračkový, D 40/50 mm nerezový</t>
  </si>
  <si>
    <t>725860001R0X</t>
  </si>
  <si>
    <t>Zápachová uzávěrka pro technická zařízení, forma nátokového kalichu</t>
  </si>
  <si>
    <t>725530151R00</t>
  </si>
  <si>
    <t>Ventil pojistný K zásobníku TV DN 20 mm</t>
  </si>
  <si>
    <t>998725202R00</t>
  </si>
  <si>
    <t>Přesun hmot pro zařizovací předměty, výšky do 12 m</t>
  </si>
  <si>
    <t>725110811R00</t>
  </si>
  <si>
    <t>Demontáž klozetů splachovacích</t>
  </si>
  <si>
    <t>725210821R00</t>
  </si>
  <si>
    <t>Demontáž umyvadel bez výtokových armatur</t>
  </si>
  <si>
    <t>725220841R00</t>
  </si>
  <si>
    <t>Demontáž ocelové vany</t>
  </si>
  <si>
    <t>725310823R00</t>
  </si>
  <si>
    <t>Demontáž dřezů 1dílných v kuchyňské sestavě</t>
  </si>
  <si>
    <t>725820801R00</t>
  </si>
  <si>
    <t>Demontáž baterie nástěnné do G 3/4</t>
  </si>
  <si>
    <t>725590812R00</t>
  </si>
  <si>
    <t>Přesun vybour.hmot, zařizovací předměty H 12 m</t>
  </si>
  <si>
    <t>Nátěry</t>
  </si>
  <si>
    <t>783424140R00</t>
  </si>
  <si>
    <t>Nátěr syntetický potrubí do DN 50 mm Z + 2x</t>
  </si>
  <si>
    <t>4 - Vytápění</t>
  </si>
  <si>
    <t>767 - Konstrukce zámečnické</t>
  </si>
  <si>
    <t>799 - Ostatní</t>
  </si>
  <si>
    <t>HZS-zkoušky v rámci montáž.prací Topná a tlaková.zkouška</t>
  </si>
  <si>
    <t>R01991001MAT</t>
  </si>
  <si>
    <t>Napuštění, odvzd.a vyregulování</t>
  </si>
  <si>
    <t>713002011MAT</t>
  </si>
  <si>
    <t>Trub.izolace z polyetylenu DN 15/13mm</t>
  </si>
  <si>
    <t>713463211R00</t>
  </si>
  <si>
    <t>Montáž potr.pouzdry s hlin.páskou -do DN 50mm</t>
  </si>
  <si>
    <t>713463215R00</t>
  </si>
  <si>
    <t>Montáž ohybů s hlin.páskou -D do 50mm</t>
  </si>
  <si>
    <t>713463311R00</t>
  </si>
  <si>
    <t>Montáž návlek.izolace hadicemi</t>
  </si>
  <si>
    <t>713511317MAT</t>
  </si>
  <si>
    <t>Izolace potr.kašírovaná s AL fol. -DN 18/20 mm</t>
  </si>
  <si>
    <t>713511318MAT</t>
  </si>
  <si>
    <t>-DN 22/20 mm</t>
  </si>
  <si>
    <t>713511319MAT</t>
  </si>
  <si>
    <t>-DN 28/20 mm</t>
  </si>
  <si>
    <t>731026701MAT</t>
  </si>
  <si>
    <t>Odvod spalin od kotle -biaxialní adapter 125/80-2xDN 80</t>
  </si>
  <si>
    <t>731026702MAT</t>
  </si>
  <si>
    <t>-exentr. přechodka, DN 110/80-110</t>
  </si>
  <si>
    <t>731026703MAT</t>
  </si>
  <si>
    <t>-centr.přechodka DN 110/80-DN 80</t>
  </si>
  <si>
    <t>731026704MAT</t>
  </si>
  <si>
    <t>-univerzální komín.sada DN 110</t>
  </si>
  <si>
    <t>731026705MAT</t>
  </si>
  <si>
    <t>Trubka DN 110, L=500 mm</t>
  </si>
  <si>
    <t>731026706MAT</t>
  </si>
  <si>
    <t>Trubka DN 110, L=1000 mm</t>
  </si>
  <si>
    <t>731026707MAT</t>
  </si>
  <si>
    <t>Trubka DN 110, L=2000 mm</t>
  </si>
  <si>
    <t>731026708MAT</t>
  </si>
  <si>
    <t>Koleno DN 110, 87st.</t>
  </si>
  <si>
    <t>731026709MAT</t>
  </si>
  <si>
    <t>Mřížka do DN 200</t>
  </si>
  <si>
    <t>731026805R00</t>
  </si>
  <si>
    <t>MTZ odvodu spalin</t>
  </si>
  <si>
    <t>sada</t>
  </si>
  <si>
    <t>731244201MAT</t>
  </si>
  <si>
    <t>Kotel pro výkon 4,9-33,6 kW</t>
  </si>
  <si>
    <t>731244202MAT</t>
  </si>
  <si>
    <t>Sada pro ohřev TV</t>
  </si>
  <si>
    <t>731244494R00</t>
  </si>
  <si>
    <t>Montáž plyn..kotlů 28 až 50kW</t>
  </si>
  <si>
    <t>998731101R00</t>
  </si>
  <si>
    <t>Přesun hmot-kotelny,H do 6 m</t>
  </si>
  <si>
    <t>732111271MAT</t>
  </si>
  <si>
    <t>Patrový rozdělovač DN 25 2-okr., vč.přísl. a skříně</t>
  </si>
  <si>
    <t>732199100R00</t>
  </si>
  <si>
    <t>Montáž orientačního štítku včetně dodávky štítku</t>
  </si>
  <si>
    <t>732210922R00</t>
  </si>
  <si>
    <t>Montáž patrových rozdělovačů</t>
  </si>
  <si>
    <t>732219102MAT</t>
  </si>
  <si>
    <t>Nepř.topný ohřívač TV, obsah 300 l</t>
  </si>
  <si>
    <t>732219103T00</t>
  </si>
  <si>
    <t>Mont.ohříváků TV do 300 l</t>
  </si>
  <si>
    <t>732331616MAT</t>
  </si>
  <si>
    <t>Tlaková expanz.nádoba 50 litrů</t>
  </si>
  <si>
    <t>732331616R00</t>
  </si>
  <si>
    <t>Montáž expanzní nádoby</t>
  </si>
  <si>
    <t>732332001MAT</t>
  </si>
  <si>
    <t>Oddělovací system exp.nádoby</t>
  </si>
  <si>
    <t>732332002T00</t>
  </si>
  <si>
    <t>Montáž oddělovacího systemu</t>
  </si>
  <si>
    <t>732332010MAT</t>
  </si>
  <si>
    <t>Neutral.box vč.náplně 4 kg</t>
  </si>
  <si>
    <t>732332011T00</t>
  </si>
  <si>
    <t>Montáž neutralizačního boxu</t>
  </si>
  <si>
    <t>732333000MAT</t>
  </si>
  <si>
    <t>Vodoměr do 30st, Qn=1,6 m3/hod</t>
  </si>
  <si>
    <t>732333001MAT</t>
  </si>
  <si>
    <t>Měřič spotřeby tepla pro TV, 0,6 m3</t>
  </si>
  <si>
    <t>732333002MAT</t>
  </si>
  <si>
    <t>Elektr.měřič tepla DN 15</t>
  </si>
  <si>
    <t>732333003T00</t>
  </si>
  <si>
    <t>Montáž měřičů tepla a vodoměrů</t>
  </si>
  <si>
    <t>998732201R00</t>
  </si>
  <si>
    <t>733114101T00</t>
  </si>
  <si>
    <t>Potr.z trubekocel.vně pozinkovaných -DN 15x1,2</t>
  </si>
  <si>
    <t>733114102T00</t>
  </si>
  <si>
    <t>-DN 18x1,2</t>
  </si>
  <si>
    <t>733114103T00</t>
  </si>
  <si>
    <t>DN 22x1,5</t>
  </si>
  <si>
    <t>733114104T00</t>
  </si>
  <si>
    <t>-DN 28x1,5</t>
  </si>
  <si>
    <t>733391101U00</t>
  </si>
  <si>
    <t>Tlak zkouška potrubí do D 40</t>
  </si>
  <si>
    <t>998733201R00</t>
  </si>
  <si>
    <t>Přesun hmot rozvodů potrubí,H 6 m</t>
  </si>
  <si>
    <t>734209113R00</t>
  </si>
  <si>
    <t>Montáž armatur závit.,se 2záv., G 1/2´´</t>
  </si>
  <si>
    <t>734209114R00</t>
  </si>
  <si>
    <t>Montáž armatur závit.,se 2záv., G 3/4´´</t>
  </si>
  <si>
    <t>734209118R00</t>
  </si>
  <si>
    <t>Montáž armatur závit.,se 2záv., G 2´´</t>
  </si>
  <si>
    <t>734211127R00</t>
  </si>
  <si>
    <t>Autom.odvzd.ventil G 1/2´´ se zpět.klapkou</t>
  </si>
  <si>
    <t>734219386MAT</t>
  </si>
  <si>
    <t>Bezp. kohout Reflex MK 3/4´´</t>
  </si>
  <si>
    <t>734219391MAT</t>
  </si>
  <si>
    <t>Radiat.ventil pro napoj.koup.těles</t>
  </si>
  <si>
    <t>734221536MAT</t>
  </si>
  <si>
    <t>Rad.ventil termostatický, G 1/2´´</t>
  </si>
  <si>
    <t>Šroubení dvoj. pro tělesa VK, G 1/2"</t>
  </si>
  <si>
    <t>Adapter G 1/2´´</t>
  </si>
  <si>
    <t>734271199MAT</t>
  </si>
  <si>
    <t>Termost.hlavice Heimeier ´´K´´</t>
  </si>
  <si>
    <t>734291123R00</t>
  </si>
  <si>
    <t>Kohouty plnící a vypouštěcí G 1/2´´</t>
  </si>
  <si>
    <t>734291254MAT</t>
  </si>
  <si>
    <t>Magnet.filtr nečistot DN 50</t>
  </si>
  <si>
    <t>734292774U00</t>
  </si>
  <si>
    <t>Kulový uzavírací kohout, G 1´´</t>
  </si>
  <si>
    <t>734421150R00</t>
  </si>
  <si>
    <t>Tlakoměr deformační, D 100</t>
  </si>
  <si>
    <t>734494213R00</t>
  </si>
  <si>
    <t>Návarky s trubk.závitem G 1/2´´</t>
  </si>
  <si>
    <t>734495001MAT</t>
  </si>
  <si>
    <t>Svěrné šroubení D 15</t>
  </si>
  <si>
    <t>998734201R00</t>
  </si>
  <si>
    <t>735150074MAT</t>
  </si>
  <si>
    <t>Tělesa otopná Klasik 10 v/š 300/500</t>
  </si>
  <si>
    <t>735151073MAT</t>
  </si>
  <si>
    <t>Tělesa otopná Klasik 10 v/š 500x400</t>
  </si>
  <si>
    <t>735151173MAT</t>
  </si>
  <si>
    <t>Tělesa otopná Klasik 10 v/š 600/400</t>
  </si>
  <si>
    <t>735151178MAT</t>
  </si>
  <si>
    <t>Tělesa otopná Klasik 10 v/š 600/900</t>
  </si>
  <si>
    <t>735151276MAT</t>
  </si>
  <si>
    <t>Tělesa otopná Klasik 11 v/š 600/700</t>
  </si>
  <si>
    <t>735151305MAT</t>
  </si>
  <si>
    <t>Tělesa otopná Klasik 11 v/š 900/500</t>
  </si>
  <si>
    <t>735151409MAT</t>
  </si>
  <si>
    <t>Tělesa otopná Klasik 22 v/š 900/900</t>
  </si>
  <si>
    <t>735152151MAT</t>
  </si>
  <si>
    <t>Tělesa otopná Ventil/Kompakt 10VK-6040</t>
  </si>
  <si>
    <t>735152251MAT</t>
  </si>
  <si>
    <t>11VK-3040</t>
  </si>
  <si>
    <t>735154251MAT</t>
  </si>
  <si>
    <t>11VK-6040</t>
  </si>
  <si>
    <t>735154252MAT</t>
  </si>
  <si>
    <t>11VK-6070</t>
  </si>
  <si>
    <t>735154253MAT</t>
  </si>
  <si>
    <t>11VK-6080</t>
  </si>
  <si>
    <t>735154254MAT</t>
  </si>
  <si>
    <t>11VK-6090</t>
  </si>
  <si>
    <t>735154255MAT</t>
  </si>
  <si>
    <t>11VK-6100</t>
  </si>
  <si>
    <t>735155256MAT</t>
  </si>
  <si>
    <t>21VK-6110</t>
  </si>
  <si>
    <t>735156100MAT</t>
  </si>
  <si>
    <t>Rondo Max 1220/600</t>
  </si>
  <si>
    <t>735156151MAT</t>
  </si>
  <si>
    <t>Rondo Max 1500/600</t>
  </si>
  <si>
    <t>735156152MAT</t>
  </si>
  <si>
    <t>Rondo Max 1820/600</t>
  </si>
  <si>
    <t>735159110R00</t>
  </si>
  <si>
    <t>Montáž těl.panel.1řad.do 1500mm</t>
  </si>
  <si>
    <t>735159210R00</t>
  </si>
  <si>
    <t>Montáž těl.panel.2řad.do 1140mm</t>
  </si>
  <si>
    <t>735164521R00</t>
  </si>
  <si>
    <t>Montáž těl. trubk.do 1500mm</t>
  </si>
  <si>
    <t>735164522R00</t>
  </si>
  <si>
    <t>Montáž těl.trub.přes 1500mm</t>
  </si>
  <si>
    <t>998735201R00</t>
  </si>
  <si>
    <t>Přesun hmot otop.těles,H do 6m</t>
  </si>
  <si>
    <t>767276800MAT</t>
  </si>
  <si>
    <t>Dopl. konstrukce z profil.mat.</t>
  </si>
  <si>
    <t>kg</t>
  </si>
  <si>
    <t>767276805MAT</t>
  </si>
  <si>
    <t>Závitová tyč M6, L-1000mm</t>
  </si>
  <si>
    <t>767995101T00</t>
  </si>
  <si>
    <t>KDK MTZ atyp.konstrukcí do 5 kg</t>
  </si>
  <si>
    <t>998767201T00</t>
  </si>
  <si>
    <t>Přesun hmot KDK, H do 6 m</t>
  </si>
  <si>
    <t>783314101T00</t>
  </si>
  <si>
    <t>Zákl.nátěr synt.jednonás.zám.konstr.</t>
  </si>
  <si>
    <t>783317101T00</t>
  </si>
  <si>
    <t>Krycí nátěr synt.jednonás.zám.konst.</t>
  </si>
  <si>
    <t>799</t>
  </si>
  <si>
    <t>736212208R00</t>
  </si>
  <si>
    <t>Stavební přípomoce (fakturace dle skutečnosti)</t>
  </si>
  <si>
    <t>799104103MAT</t>
  </si>
  <si>
    <t>Plombování měřičů tepla a vodoměrů</t>
  </si>
  <si>
    <t>799104104MAT</t>
  </si>
  <si>
    <t>Uvedení zaříz. do provozu</t>
  </si>
  <si>
    <t>799104110MAT</t>
  </si>
  <si>
    <t>Dokumentace skut.provedení</t>
  </si>
  <si>
    <t>3 - Zpevněné plochy</t>
  </si>
  <si>
    <t xml:space="preserve">    5 - Komunikace</t>
  </si>
  <si>
    <t>113107322</t>
  </si>
  <si>
    <t>Odstranění podkladů nebo krytů strojně plochy jednotlivě do 50 m2 s přemístěním hmot na skládku na vzdálenost do 3 m nebo s naložením na dopravní prostředek z kameniva hrubého drceného, o tl. vrstvy přes 100 do 200 mm</t>
  </si>
  <si>
    <t>https://podminky.urs.cz/item/CS_URS_2024_01/113107322</t>
  </si>
  <si>
    <t>113107343</t>
  </si>
  <si>
    <t>Odstranění podkladů nebo krytů strojně plochy jednotlivě do 50 m2 s přemístěním hmot na skládku na vzdálenost do 3 m nebo s naložením na dopravní prostředek živičných, o tl. vrstvy přes 100 do 150 mm</t>
  </si>
  <si>
    <t>https://podminky.urs.cz/item/CS_URS_2024_01/113107343</t>
  </si>
  <si>
    <t>113202111</t>
  </si>
  <si>
    <t>Vytrhání obrub s vybouráním lože, s přemístěním hmot na skládku na vzdálenost do 3 m nebo s naložením na dopravní prostředek z krajníků nebo obrubníků stojatých</t>
  </si>
  <si>
    <t>-1417440850</t>
  </si>
  <si>
    <t>https://podminky.urs.cz/item/CS_URS_2024_01/113202111</t>
  </si>
  <si>
    <t>121151113</t>
  </si>
  <si>
    <t>Sejmutí ornice strojně při souvislé ploše přes 100 do 500 m2, tl. vrstvy do 200 mm</t>
  </si>
  <si>
    <t>-643318755</t>
  </si>
  <si>
    <t>https://podminky.urs.cz/item/CS_URS_2024_01/121151113</t>
  </si>
  <si>
    <t>122252203</t>
  </si>
  <si>
    <t>Odkopávky a prokopávky nezapažené pro silnice a dálnice strojně v hornině třídy těžitelnosti I do 100 m3</t>
  </si>
  <si>
    <t>1542862917</t>
  </si>
  <si>
    <t>https://podminky.urs.cz/item/CS_URS_2024_01/122252203</t>
  </si>
  <si>
    <t>158,0*0,3</t>
  </si>
  <si>
    <t>162251101</t>
  </si>
  <si>
    <t>Vodorovné přemístění výkopku nebo sypaniny po suchu na obvyklém dopravním prostředku, bez naložení výkopku, avšak se složením bez rozhrnutí z horniny třídy těžitelnosti I skupiny 1 až 3 na vzdálenost do 20 m</t>
  </si>
  <si>
    <t>1139057332</t>
  </si>
  <si>
    <t>https://podminky.urs.cz/item/CS_URS_2024_01/162251101</t>
  </si>
  <si>
    <t>171152101</t>
  </si>
  <si>
    <t>Uložení sypaniny do zhutněných násypů pro silnice, dálnice a letiště s rozprostřením sypaniny ve vrstvách, s hrubým urovnáním a uzavřením povrchu násypu z hornin soudržných</t>
  </si>
  <si>
    <t>1417751150</t>
  </si>
  <si>
    <t>https://podminky.urs.cz/item/CS_URS_2024_01/171152101</t>
  </si>
  <si>
    <t>256,0*0,2</t>
  </si>
  <si>
    <t>181351103</t>
  </si>
  <si>
    <t>Rozprostření a urovnání ornice v rovině nebo ve svahu sklonu do 1:5 strojně při souvislé ploše přes 100 do 500 m2, tl. vrstvy do 200 mm</t>
  </si>
  <si>
    <t>-225791973</t>
  </si>
  <si>
    <t>https://podminky.urs.cz/item/CS_URS_2024_01/181351103</t>
  </si>
  <si>
    <t>181411131</t>
  </si>
  <si>
    <t>Založení trávníku na půdě předem připravené plochy do 1000 m2 výsevem včetně utažení parkového v rovině nebo na svahu do 1:5</t>
  </si>
  <si>
    <t>-2088672229</t>
  </si>
  <si>
    <t>https://podminky.urs.cz/item/CS_URS_2024_01/181411131</t>
  </si>
  <si>
    <t>00572410</t>
  </si>
  <si>
    <t>osivo směs travní parková</t>
  </si>
  <si>
    <t>1181492858</t>
  </si>
  <si>
    <t>357*0,02 'Přepočtené koeficientem množství</t>
  </si>
  <si>
    <t>181951112</t>
  </si>
  <si>
    <t>Úprava pláně vyrovnáním výškových rozdílů strojně v hornině třídy těžitelnosti I, skupiny 1 až 3 se zhutněním</t>
  </si>
  <si>
    <t>-509520780</t>
  </si>
  <si>
    <t>https://podminky.urs.cz/item/CS_URS_2024_01/181951112</t>
  </si>
  <si>
    <t>298,0+6,0+6,0+3,0+69,0</t>
  </si>
  <si>
    <t>564851111</t>
  </si>
  <si>
    <t>Podklad ze štěrkodrti ŠD s rozprostřením a zhutněním plochy přes 100 m2, po zhutnění tl. 150 mm</t>
  </si>
  <si>
    <t>412965265</t>
  </si>
  <si>
    <t>https://podminky.urs.cz/item/CS_URS_2024_01/564851111</t>
  </si>
  <si>
    <t>6,0*2</t>
  </si>
  <si>
    <t>3,0</t>
  </si>
  <si>
    <t>69,0</t>
  </si>
  <si>
    <t>298,0*2</t>
  </si>
  <si>
    <t>577144121</t>
  </si>
  <si>
    <t>Asfaltový beton vrstva obrusná ACO 11 (ABS) s rozprostřením a se zhutněním z nemodifikovaného asfaltu v pruhu šířky přes 3 m tř. I (ACO 11+), po zhutnění tl. 50 mm</t>
  </si>
  <si>
    <t>1655586629</t>
  </si>
  <si>
    <t>https://podminky.urs.cz/item/CS_URS_2024_01/577144121</t>
  </si>
  <si>
    <t>298,0+6,0</t>
  </si>
  <si>
    <t>577156121</t>
  </si>
  <si>
    <t>Asfaltový beton vrstva ložní ACL 22 (ABVH) s rozprostřením a zhutněním z nemodifikovaného asfaltu v pruhu šířky přes 3 m, po zhutnění tl. 60 mm</t>
  </si>
  <si>
    <t>2045772322</t>
  </si>
  <si>
    <t>https://podminky.urs.cz/item/CS_URS_2024_01/577156121</t>
  </si>
  <si>
    <t>596211111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</si>
  <si>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50 do 100 m2</t>
  </si>
  <si>
    <t>-1382380854</t>
  </si>
  <si>
    <t>https://podminky.urs.cz/item/CS_URS_2024_01/596211111</t>
  </si>
  <si>
    <t>59245018</t>
  </si>
  <si>
    <t>dlažba skladebná betonová 200x100mm tl 60mm přírodní</t>
  </si>
  <si>
    <t>-1933332768</t>
  </si>
  <si>
    <t>69*1,03 'Přepočtené koeficientem množství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</si>
  <si>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</si>
  <si>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</si>
  <si>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-411355459</t>
  </si>
  <si>
    <t>https://podminky.urs.cz/item/CS_URS_2024_01/596211110</t>
  </si>
  <si>
    <t>59245006</t>
  </si>
  <si>
    <t>dlažba pro nevidomé betonová 200x100mm tl 60mm barevná</t>
  </si>
  <si>
    <t>-1727095334</t>
  </si>
  <si>
    <t>3*1,03 'Přepočtené koeficientem množství</t>
  </si>
  <si>
    <t>596212210</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</si>
  <si>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</si>
  <si>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477214369</t>
  </si>
  <si>
    <t>https://podminky.urs.cz/item/CS_URS_2024_01/596212210</t>
  </si>
  <si>
    <t>59245020</t>
  </si>
  <si>
    <t>dlažba skladebná betonová 200x100mm tl 80mm přírodní</t>
  </si>
  <si>
    <t>-87728731</t>
  </si>
  <si>
    <t>6*1,03 'Přepočtené koeficientem množství</t>
  </si>
  <si>
    <t>895941311RT2</t>
  </si>
  <si>
    <t>D+M uliční vpusť vč. mříže</t>
  </si>
  <si>
    <t>x1</t>
  </si>
  <si>
    <t>D+M výšková úprava vstupu šachet</t>
  </si>
  <si>
    <t>x2</t>
  </si>
  <si>
    <t>D+M výšková úprava šoupěte</t>
  </si>
  <si>
    <t>x3</t>
  </si>
  <si>
    <t>D+M kanalizační přípojka z trub PVC, D 150 mm vč.napojení do stáv.kanalizace</t>
  </si>
  <si>
    <t>913121111</t>
  </si>
  <si>
    <t>Montáž a demontáž dočasných dopravních značek kompletních značek vč. podstavce a sloupku základních</t>
  </si>
  <si>
    <t>https://podminky.urs.cz/item/CS_URS_2024_01/913121111</t>
  </si>
  <si>
    <t>913121211</t>
  </si>
  <si>
    <t>Montáž a demontáž dočasných dopravních značek Příplatek za první a každý další den použití dočasných dopravních značek k ceně 12-1111</t>
  </si>
  <si>
    <t>-1488004488</t>
  </si>
  <si>
    <t>https://podminky.urs.cz/item/CS_URS_2024_01/913121211</t>
  </si>
  <si>
    <t>915121112</t>
  </si>
  <si>
    <t>Vodorovné dopravní značení stříkané barvou vodící čára bílá šířky 250 mm souvislá retroreflexní</t>
  </si>
  <si>
    <t>1899048156</t>
  </si>
  <si>
    <t>https://podminky.urs.cz/item/CS_URS_2024_01/915121112</t>
  </si>
  <si>
    <t>916131213</t>
  </si>
  <si>
    <t>Osazení silničního obrubníku betonového se zřízením lože, s vyplněním a zatřením spár cementovou maltou stojatého s boční opěrou z betonu prostého, do lože z betonu prostého</t>
  </si>
  <si>
    <t>-1507147122</t>
  </si>
  <si>
    <t>https://podminky.urs.cz/item/CS_URS_2024_01/916131213</t>
  </si>
  <si>
    <t>59217034</t>
  </si>
  <si>
    <t>obrubník silniční betonový 1000x150x300mm</t>
  </si>
  <si>
    <t>-1575575382</t>
  </si>
  <si>
    <t>916331112</t>
  </si>
  <si>
    <t>Osazení zahradního obrubníku betonového s ložem tl. od 50 do 100 mm z betonu prostého tř. C 12/15 s boční opěrou z betonu prostého tř. C 12/15</t>
  </si>
  <si>
    <t>-1411766216</t>
  </si>
  <si>
    <t>https://podminky.urs.cz/item/CS_URS_2024_01/916331112</t>
  </si>
  <si>
    <t>59217044</t>
  </si>
  <si>
    <t>obrubník parkový betonový 1000x80x250mm přírodní</t>
  </si>
  <si>
    <t>-1009959516</t>
  </si>
  <si>
    <t>919726122</t>
  </si>
  <si>
    <t>Geotextilie netkaná pro ochranu, separaci nebo filtraci měrná hmotnost přes 200 do 300 g/m2</t>
  </si>
  <si>
    <t>-59980508</t>
  </si>
  <si>
    <t>https://podminky.urs.cz/item/CS_URS_2024_01/919726122</t>
  </si>
  <si>
    <t>298,0+6,0+6,0</t>
  </si>
  <si>
    <t>919735113</t>
  </si>
  <si>
    <t>Řezání stávajícího živičného krytu nebo podkladu hloubky přes 100 do 150 mm</t>
  </si>
  <si>
    <t>505244590</t>
  </si>
  <si>
    <t>https://podminky.urs.cz/item/CS_URS_2024_01/919735113</t>
  </si>
  <si>
    <t>997221551</t>
  </si>
  <si>
    <t>Vodorovná doprava suti bez naložení, ale se složením a s hrubým urovnáním ze sypkých materiálů, na vzdálenost do 1 km</t>
  </si>
  <si>
    <t>53951754</t>
  </si>
  <si>
    <t>https://podminky.urs.cz/item/CS_URS_2024_01/997221551</t>
  </si>
  <si>
    <t>997221559</t>
  </si>
  <si>
    <t>Vodorovná doprava suti bez naložení, ale se složením a s hrubým urovnáním Příplatek k ceně za každý další započatý 1 km přes 1 km</t>
  </si>
  <si>
    <t>1755714808</t>
  </si>
  <si>
    <t>https://podminky.urs.cz/item/CS_URS_2024_01/997221559</t>
  </si>
  <si>
    <t>8,12*10 'Přepočtené koeficientem množství</t>
  </si>
  <si>
    <t>997221873</t>
  </si>
  <si>
    <t>-1962390803</t>
  </si>
  <si>
    <t>https://podminky.urs.cz/item/CS_URS_2024_01/997221873</t>
  </si>
  <si>
    <t>997221561</t>
  </si>
  <si>
    <t>Vodorovná doprava suti bez naložení, ale se složením a s hrubým urovnáním z kusových materiálů, na vzdálenost do 1 km</t>
  </si>
  <si>
    <t>-1727752087</t>
  </si>
  <si>
    <t>https://podminky.urs.cz/item/CS_URS_2024_01/997221561</t>
  </si>
  <si>
    <t>997221569</t>
  </si>
  <si>
    <t>451484894</t>
  </si>
  <si>
    <t>https://podminky.urs.cz/item/CS_URS_2024_01/997221569</t>
  </si>
  <si>
    <t>8,848*10 'Přepočtené koeficientem množství</t>
  </si>
  <si>
    <t>997221875</t>
  </si>
  <si>
    <t>Poplatek za uložení stavebního odpadu na recyklační skládce (skládkovné) asfaltového bez obsahu dehtu zatříděného do Katalogu odpadů pod kódem 17 03 02</t>
  </si>
  <si>
    <t>-2005726559</t>
  </si>
  <si>
    <t>https://podminky.urs.cz/item/CS_URS_2024_01/997221875</t>
  </si>
  <si>
    <t>997221571</t>
  </si>
  <si>
    <t>Vodorovná doprava vybouraných hmot bez naložení, ale se složením a s hrubým urovnáním na vzdálenost do 1 km</t>
  </si>
  <si>
    <t>-1098595020</t>
  </si>
  <si>
    <t>https://podminky.urs.cz/item/CS_URS_2024_01/997221571</t>
  </si>
  <si>
    <t>997221579</t>
  </si>
  <si>
    <t>Vodorovná doprava vybouraných hmot bez naložení, ale se složením a s hrubým urovnáním na vzdálenost Příplatek k ceně za každý další započatý 1 km přes 1 km</t>
  </si>
  <si>
    <t>-290244143</t>
  </si>
  <si>
    <t>https://podminky.urs.cz/item/CS_URS_2024_01/997221579</t>
  </si>
  <si>
    <t>2,46*10 'Přepočtené koeficientem množství</t>
  </si>
  <si>
    <t>997221615</t>
  </si>
  <si>
    <t>Poplatek za uložení stavebního odpadu na skládce (skládkovné) z prostého betonu zatříděného do Katalogu odpadů pod kódem 17 01 01</t>
  </si>
  <si>
    <t>-278430952</t>
  </si>
  <si>
    <t>https://podminky.urs.cz/item/CS_URS_2024_01/997221615</t>
  </si>
  <si>
    <t>998225111</t>
  </si>
  <si>
    <t>Přesun hmot pro komunikace s krytem z kameniva, monolitickým betonovým nebo živičným dopravní vzdálenost do 200 m jakékoliv délky objektu</t>
  </si>
  <si>
    <t>-557730423</t>
  </si>
  <si>
    <t>https://podminky.urs.cz/item/CS_URS_2024_01/998225111</t>
  </si>
  <si>
    <t>4 - Oplocení</t>
  </si>
  <si>
    <t>131111333</t>
  </si>
  <si>
    <t>Vrtání jamek ručním motorovým vrtákem průměru přes 200 do 300 mm</t>
  </si>
  <si>
    <t>1894676384</t>
  </si>
  <si>
    <t>https://podminky.urs.cz/item/CS_URS_2024_01/131111333</t>
  </si>
  <si>
    <t>sloupky a vzpěry</t>
  </si>
  <si>
    <t>0,8*(8+15)</t>
  </si>
  <si>
    <t>132251102</t>
  </si>
  <si>
    <t>Hloubení nezapažených rýh šířky do 800 mm strojně s urovnáním dna do předepsaného profilu a spádu v hornině třídy těžitelnosti I skupiny 3 přes 20 do 50 m3</t>
  </si>
  <si>
    <t>-1386121799</t>
  </si>
  <si>
    <t>https://podminky.urs.cz/item/CS_URS_2024_01/132251102</t>
  </si>
  <si>
    <t>oplocení</t>
  </si>
  <si>
    <t>(5,7+23,7)*0,4*1,05</t>
  </si>
  <si>
    <t>SO03</t>
  </si>
  <si>
    <t>(2,2+3,5+2,2)*0,4*0,9*1,05</t>
  </si>
  <si>
    <t>-833981273</t>
  </si>
  <si>
    <t>rýhy</t>
  </si>
  <si>
    <t>15,334</t>
  </si>
  <si>
    <t>jamky</t>
  </si>
  <si>
    <t>3,14*0,15*0,15*18,4</t>
  </si>
  <si>
    <t>581063190</t>
  </si>
  <si>
    <t>16,634*5 'Přepočtené koeficientem množství</t>
  </si>
  <si>
    <t>1813290275</t>
  </si>
  <si>
    <t>16,634*2 'Přepočtené koeficientem množství</t>
  </si>
  <si>
    <t>319354445</t>
  </si>
  <si>
    <t>274313511</t>
  </si>
  <si>
    <t>Základy z betonu prostého pasy betonu kamenem neprokládaného tř. C 12/15</t>
  </si>
  <si>
    <t>-1482637818</t>
  </si>
  <si>
    <t>https://podminky.urs.cz/item/CS_URS_2024_01/274313511</t>
  </si>
  <si>
    <t>311113132</t>
  </si>
  <si>
    <t>Nadzákladové zdi z betonových tvárnic ztraceného bednění hladkých, včetně výplně z betonu třídy C 16/20, tloušťky zdiva přes 150 do 200 mm</t>
  </si>
  <si>
    <t>331048300</t>
  </si>
  <si>
    <t>https://podminky.urs.cz/item/CS_URS_2024_01/311113132</t>
  </si>
  <si>
    <t>(7,0+13,1+2,5)</t>
  </si>
  <si>
    <t>(2,2+3,5+2,2)*2,6</t>
  </si>
  <si>
    <t>311361821</t>
  </si>
  <si>
    <t>Výztuž nadzákladových zdí nosných svislých nebo odkloněných od svislice, rovných nebo oblých z betonářské oceli 10 505 (R) nebo BSt 500</t>
  </si>
  <si>
    <t>465455235</t>
  </si>
  <si>
    <t>https://podminky.urs.cz/item/CS_URS_2024_01/311361821</t>
  </si>
  <si>
    <t>43,14*0,2*0,04</t>
  </si>
  <si>
    <t>348272x</t>
  </si>
  <si>
    <t>D+M zákrytová betonová hlavice</t>
  </si>
  <si>
    <t>-97406983</t>
  </si>
  <si>
    <t>1,2+6,2+11,3+1,2</t>
  </si>
  <si>
    <t>(2,2+3,5+2,2)</t>
  </si>
  <si>
    <t>338171113</t>
  </si>
  <si>
    <t>Montáž sloupků a vzpěr plotových ocelových trubkových nebo profilovaných výšky do 2 m se zabetonováním do 0,08 m3 do připravených jamek</t>
  </si>
  <si>
    <t>-846699337</t>
  </si>
  <si>
    <t>https://podminky.urs.cz/item/CS_URS_2024_01/338171113</t>
  </si>
  <si>
    <t>553421x</t>
  </si>
  <si>
    <t>vzpěra plotová poplastovaná</t>
  </si>
  <si>
    <t>2036218067</t>
  </si>
  <si>
    <t>338171123</t>
  </si>
  <si>
    <t>Montáž sloupků a vzpěr plotových ocelových trubkových nebo profilovaných výšky přes 2 do 2,6 m se zabetonováním do 0,08 m3 do připravených jamek</t>
  </si>
  <si>
    <t>-1977439049</t>
  </si>
  <si>
    <t>https://podminky.urs.cz/item/CS_URS_2024_01/338171123</t>
  </si>
  <si>
    <t>5534x5</t>
  </si>
  <si>
    <t>sloupek plotový poplastovaný</t>
  </si>
  <si>
    <t>-625987588</t>
  </si>
  <si>
    <t>348121211</t>
  </si>
  <si>
    <t>Osazení podhrabových desek na ocelové sloupky, délky desek do 2 m</t>
  </si>
  <si>
    <t>-823563064</t>
  </si>
  <si>
    <t>https://podminky.urs.cz/item/CS_URS_2024_01/348121211</t>
  </si>
  <si>
    <t>59233119</t>
  </si>
  <si>
    <t>deska plotová betonová 2000x50x290mm</t>
  </si>
  <si>
    <t>99442463</t>
  </si>
  <si>
    <t>348401130</t>
  </si>
  <si>
    <t>Montáž oplocení z pletiva strojového s napínacími dráty přes 1,6 do 2,0 m</t>
  </si>
  <si>
    <t>28393694</t>
  </si>
  <si>
    <t>https://podminky.urs.cz/item/CS_URS_2024_01/348401130</t>
  </si>
  <si>
    <t>30,5-2,2</t>
  </si>
  <si>
    <t>313247x</t>
  </si>
  <si>
    <t>pletivo drátěné poplastované výšky 2,0m</t>
  </si>
  <si>
    <t>-1405298460</t>
  </si>
  <si>
    <t>28,3*1,05 'Přepočtené koeficientem množství</t>
  </si>
  <si>
    <t>34810x</t>
  </si>
  <si>
    <t>Osazení vrat nebo vrátek k oplocení na sloupky ocelové, plochy jednotlivě přes 2 do 4 m2</t>
  </si>
  <si>
    <t>-2051065610</t>
  </si>
  <si>
    <t>https://podminky.urs.cz/item/CS_URS_2024_01/34810x</t>
  </si>
  <si>
    <t>55342x</t>
  </si>
  <si>
    <t>brána plotová dvoukřídlá šířky 2,2m</t>
  </si>
  <si>
    <t>2107619296</t>
  </si>
  <si>
    <t>998232110</t>
  </si>
  <si>
    <t>Přesun hmot pro oplocení se svislou nosnou konstrukcí zděnou z cihel, tvárnic, bloků, popř. kovovou nebo dřevěnou vodorovná dopravní vzdálenost do 50 m, pro oplocení výšky do 3 m</t>
  </si>
  <si>
    <t>322535675</t>
  </si>
  <si>
    <t>https://podminky.urs.cz/item/CS_URS_2024_01/998232110</t>
  </si>
  <si>
    <t>711111001</t>
  </si>
  <si>
    <t>Provedení izolace proti zemní vlhkosti natěradly a tmely za studena na ploše vodorovné V nátěrem penetračním</t>
  </si>
  <si>
    <t>318925716</t>
  </si>
  <si>
    <t>https://podminky.urs.cz/item/CS_URS_2024_01/711111001</t>
  </si>
  <si>
    <t>horní plocha základového pasu</t>
  </si>
  <si>
    <t>(1,2+6,2+11,3+1,2)*0,4</t>
  </si>
  <si>
    <t>(2,2+3,5+2,2)*0,4</t>
  </si>
  <si>
    <t>-868959765</t>
  </si>
  <si>
    <t>11,12*0,0003 'Přepočtené koeficientem množství</t>
  </si>
  <si>
    <t>711132101</t>
  </si>
  <si>
    <t>Provedení izolace proti zemní vlhkosti pásy na sucho AIP nebo tkaniny na ploše svislé S</t>
  </si>
  <si>
    <t>-685350317</t>
  </si>
  <si>
    <t>https://podminky.urs.cz/item/CS_URS_2024_01/711132101</t>
  </si>
  <si>
    <t>dilatace</t>
  </si>
  <si>
    <t>1,1*0,4*2*3</t>
  </si>
  <si>
    <t>0,5*0,2*2*3</t>
  </si>
  <si>
    <t>62811120</t>
  </si>
  <si>
    <t>asfaltový pás separační bez krycí vrstvy (impregnovaná vložka), typu A</t>
  </si>
  <si>
    <t>-494561066</t>
  </si>
  <si>
    <t>3,24*1,221 'Přepočtené koeficientem množství</t>
  </si>
  <si>
    <t>711141559</t>
  </si>
  <si>
    <t>Provedení izolace proti zemní vlhkosti pásy přitavením NAIP na ploše vodorovné V</t>
  </si>
  <si>
    <t>29373048</t>
  </si>
  <si>
    <t>https://podminky.urs.cz/item/CS_URS_2024_01/711141559</t>
  </si>
  <si>
    <t>62832001</t>
  </si>
  <si>
    <t>pás asfaltový natavitelný oxidovaný s vložkou ze skleněné rohože typu V60 s jemnozrnným minerálním posypem tl 3,5mm</t>
  </si>
  <si>
    <t>-355706740</t>
  </si>
  <si>
    <t>11,12*1,1655 'Přepočtené koeficientem množství</t>
  </si>
  <si>
    <t>998711101</t>
  </si>
  <si>
    <t>Přesun hmot pro izolace proti vodě, vlhkosti a plynům stanovený z hmotnosti přesunovaného materiálu vodorovná dopravní vzdálenost do 50 m základní v objektech výšky do 6 m</t>
  </si>
  <si>
    <t>-1460736647</t>
  </si>
  <si>
    <t>https://podminky.urs.cz/item/CS_URS_2024_01/998711101</t>
  </si>
  <si>
    <t>K225</t>
  </si>
  <si>
    <t>D+M poštovní schránka zazděná do sloupku</t>
  </si>
  <si>
    <t>1035119842</t>
  </si>
  <si>
    <t>K226</t>
  </si>
  <si>
    <t>D+M dvoukřídlová brána š. 2,3m, mechanicky otevíravá vč. povrchové úpravy</t>
  </si>
  <si>
    <t>728244184</t>
  </si>
  <si>
    <t>K2262</t>
  </si>
  <si>
    <t>D+M dvoukřídlová brána š. 1,8m, mechanicky otevíravá vč. povrchové úpravy</t>
  </si>
  <si>
    <t>-2108549286</t>
  </si>
  <si>
    <t>K227</t>
  </si>
  <si>
    <t>D+M jednokřídlová branka š. 0,9m, mechanicky otevíravá vč. povrchové úpravy</t>
  </si>
  <si>
    <t>1614894310</t>
  </si>
  <si>
    <t>K2272</t>
  </si>
  <si>
    <t>D+M jednokřídlová branka š. 1,0m, mechanicky otevíravá vč. povrchové úpravy</t>
  </si>
  <si>
    <t>-72772894</t>
  </si>
  <si>
    <t>K229</t>
  </si>
  <si>
    <t>D+M plotový sloupek- trubka hranatá 60x60x4mm vč. povrchové úpravy</t>
  </si>
  <si>
    <t>313285719</t>
  </si>
  <si>
    <t>K228</t>
  </si>
  <si>
    <t>D+M plotové pole vč. povrchové úpravy</t>
  </si>
  <si>
    <t>-1526322328</t>
  </si>
  <si>
    <t>1,7+1,7+1,9+3,0+3,0+2,8+2,8+3,1</t>
  </si>
  <si>
    <t>998767201</t>
  </si>
  <si>
    <t>Přesun hmot pro zámečnické konstrukce stanovený procentní sazbou (%) z ceny vodorovná dopravní vzdálenost do 50 m základní v objektech výšky do 6 m</t>
  </si>
  <si>
    <t>2059487107</t>
  </si>
  <si>
    <t>https://podminky.urs.cz/item/CS_URS_2024_01/998767201</t>
  </si>
  <si>
    <t>VRN - Ostatní a vedlejší náklady</t>
  </si>
  <si>
    <t>VRN - Vedlejší rozpočtové náklady</t>
  </si>
  <si>
    <t>Vedlejší rozpočtové náklady</t>
  </si>
  <si>
    <t>Zpracování realizační a výrobní dokumentace, technologických postupů atd</t>
  </si>
  <si>
    <t>1208723008</t>
  </si>
  <si>
    <t>Revize, zkoušky, měření, testy, průzkum vlhkosti a salinity</t>
  </si>
  <si>
    <t>-818308658</t>
  </si>
  <si>
    <t>Koordinační činnost</t>
  </si>
  <si>
    <t>900173005</t>
  </si>
  <si>
    <t>Zajištění podkladů ke kolaudaci stavby</t>
  </si>
  <si>
    <t>1290957064</t>
  </si>
  <si>
    <t>K102</t>
  </si>
  <si>
    <t>Návrh a zpracování plánu organizace výstavby, harmonogram prací</t>
  </si>
  <si>
    <t>1272029500</t>
  </si>
  <si>
    <t>K141</t>
  </si>
  <si>
    <t>Vzorkování</t>
  </si>
  <si>
    <t>-661365490</t>
  </si>
  <si>
    <t>K236</t>
  </si>
  <si>
    <t>Ověření stavu dřevěných konstrukcí (zejm. krov, stropy) tesařem a mykologem, mykologický posudek</t>
  </si>
  <si>
    <t>-806508288</t>
  </si>
  <si>
    <t>K618</t>
  </si>
  <si>
    <t>Dočasný zábor vč. vyřízení, poplatku, projektu a realizace DIO</t>
  </si>
  <si>
    <t>-471453484</t>
  </si>
  <si>
    <t>Geodetické práce_x000D_
geodetické zaměření skutečného provedení, zhotovení geometrického plánu, vytýčení sítí, vytýčení stavby atd.</t>
  </si>
  <si>
    <t>140137951</t>
  </si>
  <si>
    <t>x2111</t>
  </si>
  <si>
    <t>Zařízení staveniště 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t>
  </si>
  <si>
    <t>5220199</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</si>
  <si>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t>
  </si>
  <si>
    <t>-1751952214</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</si>
  <si>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</si>
  <si>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</si>
  <si>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-1242801693</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</si>
  <si>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</si>
  <si>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</si>
  <si>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-1324357548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</si>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</sst>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6" xfId="0" applyNumberFormat="1" applyFont="1" applyBorder="1" applyAlignment="1">
      <alignment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31"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1"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37"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38" fillId="0" borderId="23" xfId="0" applyFont="1" applyBorder="1" applyAlignment="1" applyProtection="1">
      <alignment horizontal="center" vertical="center"/>
      <protection locked="0"/>
    </xf>
    <xf numFmtId="49" fontId="38" fillId="0" borderId="23" xfId="0" applyNumberFormat="1" applyFont="1" applyBorder="1" applyAlignment="1" applyProtection="1">
      <alignment horizontal="left" vertical="center" wrapText="1"/>
      <protection locked="0"/>
    </xf>
    <xf numFmtId="0" fontId="38" fillId="0" borderId="23" xfId="0" applyFont="1" applyBorder="1" applyAlignment="1" applyProtection="1">
      <alignment horizontal="left" vertical="center" wrapText="1"/>
      <protection locked="0"/>
    </xf>
    <xf numFmtId="0" fontId="38" fillId="0" borderId="23" xfId="0" applyFont="1" applyBorder="1" applyAlignment="1" applyProtection="1">
      <alignment horizontal="center" vertical="center" wrapText="1"/>
      <protection locked="0"/>
    </xf>
    <xf numFmtId="167" fontId="38" fillId="0" borderId="23" xfId="0" applyNumberFormat="1" applyFont="1" applyBorder="1" applyAlignment="1" applyProtection="1">
      <alignment vertical="center"/>
      <protection locked="0"/>
    </xf>
    <xf numFmtId="4" fontId="38" fillId="3"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protection locked="0"/>
    </xf>
    <xf numFmtId="0" fontId="39" fillId="0" borderId="4" xfId="0" applyFont="1" applyBorder="1" applyAlignment="1">
      <alignment vertical="center"/>
    </xf>
    <xf numFmtId="0" fontId="38" fillId="3" borderId="15"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167" fontId="22" fillId="3" borderId="23" xfId="0" applyNumberFormat="1" applyFont="1" applyFill="1" applyBorder="1" applyAlignment="1" applyProtection="1">
      <alignment vertical="center"/>
      <protection locked="0"/>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6" fillId="0" borderId="0" xfId="0" applyFont="1" applyAlignment="1">
      <alignment horizontal="left" vertical="center" wrapText="1"/>
    </xf>
    <xf numFmtId="0" fontId="30" fillId="0" borderId="0" xfId="0" applyFont="1" applyAlignment="1">
      <alignment horizontal="left" vertical="center" wrapText="1"/>
    </xf>
    <xf numFmtId="0" fontId="22" fillId="5" borderId="8"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4" fillId="0" borderId="0" xfId="0" applyNumberFormat="1" applyFont="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8" xfId="0" applyNumberFormat="1" applyFont="1" applyFill="1" applyBorder="1" applyAlignment="1">
      <alignment vertical="center"/>
    </xf>
    <xf numFmtId="0" fontId="0" fillId="4" borderId="8" xfId="0" applyFont="1" applyFill="1" applyBorder="1" applyAlignment="1">
      <alignment vertical="center"/>
    </xf>
    <xf numFmtId="0" fontId="0" fillId="4" borderId="9" xfId="0" applyFont="1" applyFill="1" applyBorder="1" applyAlignment="1">
      <alignment vertical="center"/>
    </xf>
    <xf numFmtId="0" fontId="4" fillId="4" borderId="8" xfId="0" applyFont="1" applyFill="1" applyBorder="1" applyAlignment="1">
      <alignment horizontal="left" vertical="center"/>
    </xf>
    <xf numFmtId="0" fontId="14" fillId="2" borderId="0" xfId="0" applyFont="1" applyFill="1" applyAlignment="1">
      <alignment horizontal="center" vertical="center"/>
    </xf>
    <xf numFmtId="4" fontId="7" fillId="0" borderId="0" xfId="0" applyNumberFormat="1" applyFont="1" applyAlignment="1">
      <alignment vertical="center"/>
    </xf>
    <xf numFmtId="0" fontId="7" fillId="0" borderId="0" xfId="0" applyFont="1" applyAlignment="1">
      <alignment vertical="center"/>
    </xf>
    <xf numFmtId="4" fontId="27" fillId="0" borderId="0" xfId="0" applyNumberFormat="1" applyFont="1" applyAlignment="1">
      <alignment vertical="center"/>
    </xf>
    <xf numFmtId="0" fontId="27" fillId="0" borderId="0" xfId="0" applyFont="1" applyAlignment="1">
      <alignment vertical="center"/>
    </xf>
    <xf numFmtId="0" fontId="22" fillId="5" borderId="8" xfId="0" applyFont="1" applyFill="1" applyBorder="1" applyAlignment="1">
      <alignment horizontal="right" vertical="center"/>
    </xf>
    <xf numFmtId="4" fontId="27" fillId="0" borderId="0" xfId="0" applyNumberFormat="1" applyFont="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4" fontId="24"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43" fillId="0" borderId="1" xfId="0" applyFont="1" applyBorder="1" applyAlignment="1">
      <alignment horizontal="left" vertical="center" wrapText="1"/>
    </xf>
    <xf numFmtId="0" fontId="42" fillId="0" borderId="29" xfId="0" applyFont="1" applyBorder="1" applyAlignment="1">
      <alignment horizontal="left" wrapText="1"/>
    </xf>
    <xf numFmtId="0" fontId="41" fillId="0" borderId="1" xfId="0" applyFont="1" applyBorder="1" applyAlignment="1">
      <alignment horizontal="center" vertical="center" wrapText="1"/>
    </xf>
    <xf numFmtId="49" fontId="43" fillId="0" borderId="1" xfId="0" applyNumberFormat="1" applyFont="1" applyBorder="1" applyAlignment="1">
      <alignment horizontal="left" vertical="center" wrapText="1"/>
    </xf>
    <xf numFmtId="0" fontId="41" fillId="0" borderId="1" xfId="0" applyFont="1" applyBorder="1" applyAlignment="1">
      <alignment horizontal="center" vertical="center"/>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4_01/966073812" TargetMode="External"/><Relationship Id="rId18" Type="http://schemas.openxmlformats.org/officeDocument/2006/relationships/hyperlink" Target="https://podminky.urs.cz/item/CS_URS_2024_01/968072558" TargetMode="External"/><Relationship Id="rId26" Type="http://schemas.openxmlformats.org/officeDocument/2006/relationships/hyperlink" Target="https://podminky.urs.cz/item/CS_URS_2024_01/997013215" TargetMode="External"/><Relationship Id="rId39" Type="http://schemas.openxmlformats.org/officeDocument/2006/relationships/hyperlink" Target="https://podminky.urs.cz/item/CS_URS_2024_01/764001821" TargetMode="External"/><Relationship Id="rId21" Type="http://schemas.openxmlformats.org/officeDocument/2006/relationships/hyperlink" Target="https://podminky.urs.cz/item/CS_URS_2024_01/974031664" TargetMode="External"/><Relationship Id="rId34" Type="http://schemas.openxmlformats.org/officeDocument/2006/relationships/hyperlink" Target="https://podminky.urs.cz/item/CS_URS_2024_01/762341811" TargetMode="External"/><Relationship Id="rId42" Type="http://schemas.openxmlformats.org/officeDocument/2006/relationships/hyperlink" Target="https://podminky.urs.cz/item/CS_URS_2024_01/764002851" TargetMode="External"/><Relationship Id="rId47" Type="http://schemas.openxmlformats.org/officeDocument/2006/relationships/hyperlink" Target="https://podminky.urs.cz/item/CS_URS_2024_01/765131823" TargetMode="External"/><Relationship Id="rId50" Type="http://schemas.openxmlformats.org/officeDocument/2006/relationships/hyperlink" Target="https://podminky.urs.cz/item/CS_URS_2024_01/765192811" TargetMode="External"/><Relationship Id="rId55" Type="http://schemas.openxmlformats.org/officeDocument/2006/relationships/hyperlink" Target="https://podminky.urs.cz/item/CS_URS_2024_01/767161814" TargetMode="External"/><Relationship Id="rId7" Type="http://schemas.openxmlformats.org/officeDocument/2006/relationships/hyperlink" Target="https://podminky.urs.cz/item/CS_URS_2024_01/965042241" TargetMode="External"/><Relationship Id="rId2" Type="http://schemas.openxmlformats.org/officeDocument/2006/relationships/hyperlink" Target="https://podminky.urs.cz/item/CS_URS_2024_01/962031133" TargetMode="External"/><Relationship Id="rId16" Type="http://schemas.openxmlformats.org/officeDocument/2006/relationships/hyperlink" Target="https://podminky.urs.cz/item/CS_URS_2024_01/968062375" TargetMode="External"/><Relationship Id="rId20" Type="http://schemas.openxmlformats.org/officeDocument/2006/relationships/hyperlink" Target="https://podminky.urs.cz/item/CS_URS_2024_01/971033641" TargetMode="External"/><Relationship Id="rId29" Type="http://schemas.openxmlformats.org/officeDocument/2006/relationships/hyperlink" Target="https://podminky.urs.cz/item/CS_URS_2024_01/997013631" TargetMode="External"/><Relationship Id="rId41" Type="http://schemas.openxmlformats.org/officeDocument/2006/relationships/hyperlink" Target="https://podminky.urs.cz/item/CS_URS_2024_01/764002841" TargetMode="External"/><Relationship Id="rId54" Type="http://schemas.openxmlformats.org/officeDocument/2006/relationships/hyperlink" Target="https://podminky.urs.cz/item/CS_URS_2024_01/766691914" TargetMode="External"/><Relationship Id="rId1" Type="http://schemas.openxmlformats.org/officeDocument/2006/relationships/hyperlink" Target="https://podminky.urs.cz/item/CS_URS_2024_01/962031132" TargetMode="External"/><Relationship Id="rId6" Type="http://schemas.openxmlformats.org/officeDocument/2006/relationships/hyperlink" Target="https://podminky.urs.cz/item/CS_URS_2024_01/963053936" TargetMode="External"/><Relationship Id="rId11" Type="http://schemas.openxmlformats.org/officeDocument/2006/relationships/hyperlink" Target="https://podminky.urs.cz/item/CS_URS_2024_01/966072811" TargetMode="External"/><Relationship Id="rId24" Type="http://schemas.openxmlformats.org/officeDocument/2006/relationships/hyperlink" Target="https://podminky.urs.cz/item/CS_URS_2024_01/978013191" TargetMode="External"/><Relationship Id="rId32" Type="http://schemas.openxmlformats.org/officeDocument/2006/relationships/hyperlink" Target="https://podminky.urs.cz/item/CS_URS_2024_01/713130823" TargetMode="External"/><Relationship Id="rId37" Type="http://schemas.openxmlformats.org/officeDocument/2006/relationships/hyperlink" Target="https://podminky.urs.cz/item/CS_URS_2024_01/762815811" TargetMode="External"/><Relationship Id="rId40" Type="http://schemas.openxmlformats.org/officeDocument/2006/relationships/hyperlink" Target="https://podminky.urs.cz/item/CS_URS_2024_01/764002801" TargetMode="External"/><Relationship Id="rId45" Type="http://schemas.openxmlformats.org/officeDocument/2006/relationships/hyperlink" Target="https://podminky.urs.cz/item/CS_URS_2024_01/764004861" TargetMode="External"/><Relationship Id="rId53" Type="http://schemas.openxmlformats.org/officeDocument/2006/relationships/hyperlink" Target="https://podminky.urs.cz/item/CS_URS_2024_01/766417831" TargetMode="External"/><Relationship Id="rId58" Type="http://schemas.openxmlformats.org/officeDocument/2006/relationships/hyperlink" Target="https://podminky.urs.cz/item/CS_URS_2024_01/776410811" TargetMode="External"/><Relationship Id="rId5" Type="http://schemas.openxmlformats.org/officeDocument/2006/relationships/hyperlink" Target="https://podminky.urs.cz/item/CS_URS_2024_01/961044111" TargetMode="External"/><Relationship Id="rId15" Type="http://schemas.openxmlformats.org/officeDocument/2006/relationships/hyperlink" Target="https://podminky.urs.cz/item/CS_URS_2024_01/968062374" TargetMode="External"/><Relationship Id="rId23" Type="http://schemas.openxmlformats.org/officeDocument/2006/relationships/hyperlink" Target="https://podminky.urs.cz/item/CS_URS_2024_01/978013161" TargetMode="External"/><Relationship Id="rId28" Type="http://schemas.openxmlformats.org/officeDocument/2006/relationships/hyperlink" Target="https://podminky.urs.cz/item/CS_URS_2024_01/997013509" TargetMode="External"/><Relationship Id="rId36" Type="http://schemas.openxmlformats.org/officeDocument/2006/relationships/hyperlink" Target="https://podminky.urs.cz/item/CS_URS_2024_01/762811811" TargetMode="External"/><Relationship Id="rId49" Type="http://schemas.openxmlformats.org/officeDocument/2006/relationships/hyperlink" Target="https://podminky.urs.cz/item/CS_URS_2024_01/765131853" TargetMode="External"/><Relationship Id="rId57" Type="http://schemas.openxmlformats.org/officeDocument/2006/relationships/hyperlink" Target="https://podminky.urs.cz/item/CS_URS_2024_01/776201812" TargetMode="External"/><Relationship Id="rId61" Type="http://schemas.openxmlformats.org/officeDocument/2006/relationships/drawing" Target="../drawings/drawing2.xml"/><Relationship Id="rId10" Type="http://schemas.openxmlformats.org/officeDocument/2006/relationships/hyperlink" Target="https://podminky.urs.cz/item/CS_URS_2024_01/966003810" TargetMode="External"/><Relationship Id="rId19" Type="http://schemas.openxmlformats.org/officeDocument/2006/relationships/hyperlink" Target="https://podminky.urs.cz/item/CS_URS_2024_01/971033651" TargetMode="External"/><Relationship Id="rId31" Type="http://schemas.openxmlformats.org/officeDocument/2006/relationships/hyperlink" Target="https://podminky.urs.cz/item/CS_URS_2024_01/997006004" TargetMode="External"/><Relationship Id="rId44" Type="http://schemas.openxmlformats.org/officeDocument/2006/relationships/hyperlink" Target="https://podminky.urs.cz/item/CS_URS_2024_01/764004801" TargetMode="External"/><Relationship Id="rId52" Type="http://schemas.openxmlformats.org/officeDocument/2006/relationships/hyperlink" Target="https://podminky.urs.cz/item/CS_URS_2024_01/766411822" TargetMode="External"/><Relationship Id="rId60" Type="http://schemas.openxmlformats.org/officeDocument/2006/relationships/hyperlink" Target="https://podminky.urs.cz/item/CS_URS_2024_01/784121001" TargetMode="External"/><Relationship Id="rId4" Type="http://schemas.openxmlformats.org/officeDocument/2006/relationships/hyperlink" Target="https://podminky.urs.cz/item/CS_URS_2024_01/962032631" TargetMode="External"/><Relationship Id="rId9" Type="http://schemas.openxmlformats.org/officeDocument/2006/relationships/hyperlink" Target="https://podminky.urs.cz/item/CS_URS_2024_01/965082923" TargetMode="External"/><Relationship Id="rId14" Type="http://schemas.openxmlformats.org/officeDocument/2006/relationships/hyperlink" Target="https://podminky.urs.cz/item/CS_URS_2024_01/978011191" TargetMode="External"/><Relationship Id="rId22" Type="http://schemas.openxmlformats.org/officeDocument/2006/relationships/hyperlink" Target="https://podminky.urs.cz/item/CS_URS_2024_01/978012191" TargetMode="External"/><Relationship Id="rId27" Type="http://schemas.openxmlformats.org/officeDocument/2006/relationships/hyperlink" Target="https://podminky.urs.cz/item/CS_URS_2024_01/997013501" TargetMode="External"/><Relationship Id="rId30" Type="http://schemas.openxmlformats.org/officeDocument/2006/relationships/hyperlink" Target="https://podminky.urs.cz/item/CS_URS_2024_01/997013821" TargetMode="External"/><Relationship Id="rId35" Type="http://schemas.openxmlformats.org/officeDocument/2006/relationships/hyperlink" Target="https://podminky.urs.cz/item/CS_URS_2024_01/762354811" TargetMode="External"/><Relationship Id="rId43" Type="http://schemas.openxmlformats.org/officeDocument/2006/relationships/hyperlink" Target="https://podminky.urs.cz/item/CS_URS_2024_01/764002881" TargetMode="External"/><Relationship Id="rId48" Type="http://schemas.openxmlformats.org/officeDocument/2006/relationships/hyperlink" Target="https://podminky.urs.cz/item/CS_URS_2024_01/765131843" TargetMode="External"/><Relationship Id="rId56" Type="http://schemas.openxmlformats.org/officeDocument/2006/relationships/hyperlink" Target="https://podminky.urs.cz/item/CS_URS_2024_01/771573810" TargetMode="External"/><Relationship Id="rId8" Type="http://schemas.openxmlformats.org/officeDocument/2006/relationships/hyperlink" Target="https://podminky.urs.cz/item/CS_URS_2024_01/965049112" TargetMode="External"/><Relationship Id="rId51" Type="http://schemas.openxmlformats.org/officeDocument/2006/relationships/hyperlink" Target="https://podminky.urs.cz/item/CS_URS_2024_01/766411821" TargetMode="External"/><Relationship Id="rId3" Type="http://schemas.openxmlformats.org/officeDocument/2006/relationships/hyperlink" Target="https://podminky.urs.cz/item/CS_URS_2024_01/962032231" TargetMode="External"/><Relationship Id="rId12" Type="http://schemas.openxmlformats.org/officeDocument/2006/relationships/hyperlink" Target="https://podminky.urs.cz/item/CS_URS_2024_01/966073810" TargetMode="External"/><Relationship Id="rId17" Type="http://schemas.openxmlformats.org/officeDocument/2006/relationships/hyperlink" Target="https://podminky.urs.cz/item/CS_URS_2024_01/968072455" TargetMode="External"/><Relationship Id="rId25" Type="http://schemas.openxmlformats.org/officeDocument/2006/relationships/hyperlink" Target="https://podminky.urs.cz/item/CS_URS_2024_01/978015391" TargetMode="External"/><Relationship Id="rId33" Type="http://schemas.openxmlformats.org/officeDocument/2006/relationships/hyperlink" Target="https://podminky.urs.cz/item/CS_URS_2024_01/762331923" TargetMode="External"/><Relationship Id="rId38" Type="http://schemas.openxmlformats.org/officeDocument/2006/relationships/hyperlink" Target="https://podminky.urs.cz/item/CS_URS_2024_01/762841812" TargetMode="External"/><Relationship Id="rId46" Type="http://schemas.openxmlformats.org/officeDocument/2006/relationships/hyperlink" Target="https://podminky.urs.cz/item/CS_URS_2024_01/765131803" TargetMode="External"/><Relationship Id="rId59" Type="http://schemas.openxmlformats.org/officeDocument/2006/relationships/hyperlink" Target="https://podminky.urs.cz/item/CS_URS_2024_01/781473810"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s://podminky.urs.cz/item/CS_URS_2024_01/762332922" TargetMode="External"/><Relationship Id="rId21" Type="http://schemas.openxmlformats.org/officeDocument/2006/relationships/hyperlink" Target="https://podminky.urs.cz/item/CS_URS_2024_01/611321145" TargetMode="External"/><Relationship Id="rId42" Type="http://schemas.openxmlformats.org/officeDocument/2006/relationships/hyperlink" Target="https://podminky.urs.cz/item/CS_URS_2024_01/621531012" TargetMode="External"/><Relationship Id="rId63" Type="http://schemas.openxmlformats.org/officeDocument/2006/relationships/hyperlink" Target="https://podminky.urs.cz/item/CS_URS_2024_01/629991011" TargetMode="External"/><Relationship Id="rId84" Type="http://schemas.openxmlformats.org/officeDocument/2006/relationships/hyperlink" Target="https://podminky.urs.cz/item/CS_URS_2024_01/977331111" TargetMode="External"/><Relationship Id="rId138" Type="http://schemas.openxmlformats.org/officeDocument/2006/relationships/hyperlink" Target="https://podminky.urs.cz/item/CS_URS_2024_01/763131752" TargetMode="External"/><Relationship Id="rId159" Type="http://schemas.openxmlformats.org/officeDocument/2006/relationships/hyperlink" Target="https://podminky.urs.cz/item/CS_URS_2024_01/771111012" TargetMode="External"/><Relationship Id="rId170" Type="http://schemas.openxmlformats.org/officeDocument/2006/relationships/hyperlink" Target="https://podminky.urs.cz/item/CS_URS_2024_01/771591241" TargetMode="External"/><Relationship Id="rId191" Type="http://schemas.openxmlformats.org/officeDocument/2006/relationships/hyperlink" Target="https://podminky.urs.cz/item/CS_URS_2024_01/781571141" TargetMode="External"/><Relationship Id="rId196" Type="http://schemas.openxmlformats.org/officeDocument/2006/relationships/hyperlink" Target="https://podminky.urs.cz/item/CS_URS_2024_01/998781123" TargetMode="External"/><Relationship Id="rId200" Type="http://schemas.openxmlformats.org/officeDocument/2006/relationships/hyperlink" Target="https://podminky.urs.cz/item/CS_URS_2024_01/783826615" TargetMode="External"/><Relationship Id="rId16" Type="http://schemas.openxmlformats.org/officeDocument/2006/relationships/hyperlink" Target="https://podminky.urs.cz/item/CS_URS_2024_01/413232211" TargetMode="External"/><Relationship Id="rId107" Type="http://schemas.openxmlformats.org/officeDocument/2006/relationships/hyperlink" Target="https://podminky.urs.cz/item/CS_URS_2024_01/713141335" TargetMode="External"/><Relationship Id="rId11" Type="http://schemas.openxmlformats.org/officeDocument/2006/relationships/hyperlink" Target="https://podminky.urs.cz/item/CS_URS_2024_01/317168012" TargetMode="External"/><Relationship Id="rId32" Type="http://schemas.openxmlformats.org/officeDocument/2006/relationships/hyperlink" Target="https://podminky.urs.cz/item/CS_URS_2024_01/622143004" TargetMode="External"/><Relationship Id="rId37" Type="http://schemas.openxmlformats.org/officeDocument/2006/relationships/hyperlink" Target="https://podminky.urs.cz/item/CS_URS_2024_01/619995001" TargetMode="External"/><Relationship Id="rId53" Type="http://schemas.openxmlformats.org/officeDocument/2006/relationships/hyperlink" Target="https://podminky.urs.cz/item/CS_URS_2024_01/622221031" TargetMode="External"/><Relationship Id="rId58" Type="http://schemas.openxmlformats.org/officeDocument/2006/relationships/hyperlink" Target="https://podminky.urs.cz/item/CS_URS_2024_01/622151031" TargetMode="External"/><Relationship Id="rId74" Type="http://schemas.openxmlformats.org/officeDocument/2006/relationships/hyperlink" Target="https://podminky.urs.cz/item/CS_URS_2024_01/212751107" TargetMode="External"/><Relationship Id="rId79" Type="http://schemas.openxmlformats.org/officeDocument/2006/relationships/hyperlink" Target="https://podminky.urs.cz/item/CS_URS_2024_01/944511211" TargetMode="External"/><Relationship Id="rId102" Type="http://schemas.openxmlformats.org/officeDocument/2006/relationships/hyperlink" Target="https://podminky.urs.cz/item/CS_URS_2024_01/713131241" TargetMode="External"/><Relationship Id="rId123" Type="http://schemas.openxmlformats.org/officeDocument/2006/relationships/hyperlink" Target="https://podminky.urs.cz/item/CS_URS_2024_01/762521108" TargetMode="External"/><Relationship Id="rId128" Type="http://schemas.openxmlformats.org/officeDocument/2006/relationships/hyperlink" Target="https://podminky.urs.cz/item/CS_URS_2024_01/763111437" TargetMode="External"/><Relationship Id="rId144" Type="http://schemas.openxmlformats.org/officeDocument/2006/relationships/hyperlink" Target="https://podminky.urs.cz/item/CS_URS_2024_01/763164525" TargetMode="External"/><Relationship Id="rId149" Type="http://schemas.openxmlformats.org/officeDocument/2006/relationships/hyperlink" Target="https://podminky.urs.cz/item/CS_URS_2024_01/764211603" TargetMode="External"/><Relationship Id="rId5" Type="http://schemas.openxmlformats.org/officeDocument/2006/relationships/hyperlink" Target="https://podminky.urs.cz/item/CS_URS_2024_01/171201231" TargetMode="External"/><Relationship Id="rId90" Type="http://schemas.openxmlformats.org/officeDocument/2006/relationships/hyperlink" Target="https://podminky.urs.cz/item/CS_URS_2024_01/712311101" TargetMode="External"/><Relationship Id="rId95" Type="http://schemas.openxmlformats.org/officeDocument/2006/relationships/hyperlink" Target="https://podminky.urs.cz/item/CS_URS_2024_01/712363357" TargetMode="External"/><Relationship Id="rId160" Type="http://schemas.openxmlformats.org/officeDocument/2006/relationships/hyperlink" Target="https://podminky.urs.cz/item/CS_URS_2024_01/771121011" TargetMode="External"/><Relationship Id="rId165" Type="http://schemas.openxmlformats.org/officeDocument/2006/relationships/hyperlink" Target="https://podminky.urs.cz/item/CS_URS_2024_01/771574414" TargetMode="External"/><Relationship Id="rId181" Type="http://schemas.openxmlformats.org/officeDocument/2006/relationships/hyperlink" Target="https://podminky.urs.cz/item/CS_URS_2024_01/776221111" TargetMode="External"/><Relationship Id="rId186" Type="http://schemas.openxmlformats.org/officeDocument/2006/relationships/hyperlink" Target="https://podminky.urs.cz/item/CS_URS_2024_01/998776123" TargetMode="External"/><Relationship Id="rId22" Type="http://schemas.openxmlformats.org/officeDocument/2006/relationships/hyperlink" Target="https://podminky.urs.cz/item/CS_URS_2024_01/612131121" TargetMode="External"/><Relationship Id="rId27" Type="http://schemas.openxmlformats.org/officeDocument/2006/relationships/hyperlink" Target="https://podminky.urs.cz/item/CS_URS_2024_01/612131151" TargetMode="External"/><Relationship Id="rId43" Type="http://schemas.openxmlformats.org/officeDocument/2006/relationships/hyperlink" Target="https://podminky.urs.cz/item/CS_URS_2024_01/629995101" TargetMode="External"/><Relationship Id="rId48" Type="http://schemas.openxmlformats.org/officeDocument/2006/relationships/hyperlink" Target="https://podminky.urs.cz/item/CS_URS_2024_01/622211051" TargetMode="External"/><Relationship Id="rId64" Type="http://schemas.openxmlformats.org/officeDocument/2006/relationships/hyperlink" Target="https://podminky.urs.cz/item/CS_URS_2024_01/631311135" TargetMode="External"/><Relationship Id="rId69" Type="http://schemas.openxmlformats.org/officeDocument/2006/relationships/hyperlink" Target="https://podminky.urs.cz/item/CS_URS_2024_01/631362021" TargetMode="External"/><Relationship Id="rId113" Type="http://schemas.openxmlformats.org/officeDocument/2006/relationships/hyperlink" Target="https://podminky.urs.cz/item/CS_URS_2024_01/713131243" TargetMode="External"/><Relationship Id="rId118" Type="http://schemas.openxmlformats.org/officeDocument/2006/relationships/hyperlink" Target="https://podminky.urs.cz/item/CS_URS_2024_01/762332924" TargetMode="External"/><Relationship Id="rId134" Type="http://schemas.openxmlformats.org/officeDocument/2006/relationships/hyperlink" Target="https://podminky.urs.cz/item/CS_URS_2024_01/763131541" TargetMode="External"/><Relationship Id="rId139" Type="http://schemas.openxmlformats.org/officeDocument/2006/relationships/hyperlink" Target="https://podminky.urs.cz/item/CS_URS_2024_01/763131752" TargetMode="External"/><Relationship Id="rId80" Type="http://schemas.openxmlformats.org/officeDocument/2006/relationships/hyperlink" Target="https://podminky.urs.cz/item/CS_URS_2024_01/944511811" TargetMode="External"/><Relationship Id="rId85" Type="http://schemas.openxmlformats.org/officeDocument/2006/relationships/hyperlink" Target="https://podminky.urs.cz/item/CS_URS_2024_01/952901111" TargetMode="External"/><Relationship Id="rId150" Type="http://schemas.openxmlformats.org/officeDocument/2006/relationships/hyperlink" Target="https://podminky.urs.cz/item/CS_URS_2024_01/998764313" TargetMode="External"/><Relationship Id="rId155" Type="http://schemas.openxmlformats.org/officeDocument/2006/relationships/hyperlink" Target="https://podminky.urs.cz/item/CS_URS_2024_01/998765123" TargetMode="External"/><Relationship Id="rId171" Type="http://schemas.openxmlformats.org/officeDocument/2006/relationships/hyperlink" Target="https://podminky.urs.cz/item/CS_URS_2024_01/771591242" TargetMode="External"/><Relationship Id="rId176" Type="http://schemas.openxmlformats.org/officeDocument/2006/relationships/hyperlink" Target="https://podminky.urs.cz/item/CS_URS_2024_01/776111311" TargetMode="External"/><Relationship Id="rId192" Type="http://schemas.openxmlformats.org/officeDocument/2006/relationships/hyperlink" Target="https://podminky.urs.cz/item/CS_URS_2024_01/781491021" TargetMode="External"/><Relationship Id="rId197" Type="http://schemas.openxmlformats.org/officeDocument/2006/relationships/hyperlink" Target="https://podminky.urs.cz/item/CS_URS_2024_01/783106801" TargetMode="External"/><Relationship Id="rId201" Type="http://schemas.openxmlformats.org/officeDocument/2006/relationships/hyperlink" Target="https://podminky.urs.cz/item/CS_URS_2024_01/784181121" TargetMode="External"/><Relationship Id="rId12" Type="http://schemas.openxmlformats.org/officeDocument/2006/relationships/hyperlink" Target="https://podminky.urs.cz/item/CS_URS_2024_01/317944321" TargetMode="External"/><Relationship Id="rId17" Type="http://schemas.openxmlformats.org/officeDocument/2006/relationships/hyperlink" Target="https://podminky.urs.cz/item/CS_URS_2024_01/413941121" TargetMode="External"/><Relationship Id="rId33" Type="http://schemas.openxmlformats.org/officeDocument/2006/relationships/hyperlink" Target="https://podminky.urs.cz/item/CS_URS_2024_01/622143003" TargetMode="External"/><Relationship Id="rId38" Type="http://schemas.openxmlformats.org/officeDocument/2006/relationships/hyperlink" Target="https://podminky.urs.cz/item/CS_URS_2024_01/621131121" TargetMode="External"/><Relationship Id="rId59" Type="http://schemas.openxmlformats.org/officeDocument/2006/relationships/hyperlink" Target="https://podminky.urs.cz/item/CS_URS_2024_01/622531012" TargetMode="External"/><Relationship Id="rId103" Type="http://schemas.openxmlformats.org/officeDocument/2006/relationships/hyperlink" Target="https://podminky.urs.cz/item/CS_URS_2024_01/713131243" TargetMode="External"/><Relationship Id="rId108" Type="http://schemas.openxmlformats.org/officeDocument/2006/relationships/hyperlink" Target="https://podminky.urs.cz/item/CS_URS_2024_01/713151111" TargetMode="External"/><Relationship Id="rId124" Type="http://schemas.openxmlformats.org/officeDocument/2006/relationships/hyperlink" Target="https://podminky.urs.cz/item/CS_URS_2024_01/762526130" TargetMode="External"/><Relationship Id="rId129" Type="http://schemas.openxmlformats.org/officeDocument/2006/relationships/hyperlink" Target="https://podminky.urs.cz/item/CS_URS_2024_01/763111462" TargetMode="External"/><Relationship Id="rId54" Type="http://schemas.openxmlformats.org/officeDocument/2006/relationships/hyperlink" Target="https://podminky.urs.cz/item/CS_URS_2024_01/622221041" TargetMode="External"/><Relationship Id="rId70" Type="http://schemas.openxmlformats.org/officeDocument/2006/relationships/hyperlink" Target="https://podminky.urs.cz/item/CS_URS_2024_01/637111112" TargetMode="External"/><Relationship Id="rId75" Type="http://schemas.openxmlformats.org/officeDocument/2006/relationships/hyperlink" Target="https://podminky.urs.cz/item/CS_URS_2024_01/941211112" TargetMode="External"/><Relationship Id="rId91" Type="http://schemas.openxmlformats.org/officeDocument/2006/relationships/hyperlink" Target="https://podminky.urs.cz/item/CS_URS_2024_01/712341559" TargetMode="External"/><Relationship Id="rId96" Type="http://schemas.openxmlformats.org/officeDocument/2006/relationships/hyperlink" Target="https://podminky.urs.cz/item/CS_URS_2024_01/998712123" TargetMode="External"/><Relationship Id="rId140" Type="http://schemas.openxmlformats.org/officeDocument/2006/relationships/hyperlink" Target="https://podminky.urs.cz/item/CS_URS_2024_01/763131752" TargetMode="External"/><Relationship Id="rId145" Type="http://schemas.openxmlformats.org/officeDocument/2006/relationships/hyperlink" Target="https://podminky.urs.cz/item/CS_URS_2024_01/998763333" TargetMode="External"/><Relationship Id="rId161" Type="http://schemas.openxmlformats.org/officeDocument/2006/relationships/hyperlink" Target="https://podminky.urs.cz/item/CS_URS_2024_01/771151011" TargetMode="External"/><Relationship Id="rId166" Type="http://schemas.openxmlformats.org/officeDocument/2006/relationships/hyperlink" Target="https://podminky.urs.cz/item/CS_URS_2024_01/771574154" TargetMode="External"/><Relationship Id="rId182" Type="http://schemas.openxmlformats.org/officeDocument/2006/relationships/hyperlink" Target="https://podminky.urs.cz/item/CS_URS_2024_01/776221111" TargetMode="External"/><Relationship Id="rId187" Type="http://schemas.openxmlformats.org/officeDocument/2006/relationships/hyperlink" Target="https://podminky.urs.cz/item/CS_URS_2024_01/781111011" TargetMode="External"/><Relationship Id="rId1" Type="http://schemas.openxmlformats.org/officeDocument/2006/relationships/hyperlink" Target="https://podminky.urs.cz/item/CS_URS_2024_01/115101201" TargetMode="External"/><Relationship Id="rId6" Type="http://schemas.openxmlformats.org/officeDocument/2006/relationships/hyperlink" Target="https://podminky.urs.cz/item/CS_URS_2024_01/171251201" TargetMode="External"/><Relationship Id="rId23" Type="http://schemas.openxmlformats.org/officeDocument/2006/relationships/hyperlink" Target="https://podminky.urs.cz/item/CS_URS_2024_01/612321111" TargetMode="External"/><Relationship Id="rId28" Type="http://schemas.openxmlformats.org/officeDocument/2006/relationships/hyperlink" Target="https://podminky.urs.cz/item/CS_URS_2024_01/612326121" TargetMode="External"/><Relationship Id="rId49" Type="http://schemas.openxmlformats.org/officeDocument/2006/relationships/hyperlink" Target="https://podminky.urs.cz/item/CS_URS_2024_01/622251101" TargetMode="External"/><Relationship Id="rId114" Type="http://schemas.openxmlformats.org/officeDocument/2006/relationships/hyperlink" Target="https://podminky.urs.cz/item/CS_URS_2024_01/713131244" TargetMode="External"/><Relationship Id="rId119" Type="http://schemas.openxmlformats.org/officeDocument/2006/relationships/hyperlink" Target="https://podminky.urs.cz/item/CS_URS_2024_01/762341210" TargetMode="External"/><Relationship Id="rId44" Type="http://schemas.openxmlformats.org/officeDocument/2006/relationships/hyperlink" Target="https://podminky.urs.cz/item/CS_URS_2024_01/622321111" TargetMode="External"/><Relationship Id="rId60" Type="http://schemas.openxmlformats.org/officeDocument/2006/relationships/hyperlink" Target="https://podminky.urs.cz/item/CS_URS_2024_01/622143003" TargetMode="External"/><Relationship Id="rId65" Type="http://schemas.openxmlformats.org/officeDocument/2006/relationships/hyperlink" Target="https://podminky.urs.cz/item/CS_URS_2024_01/631319013" TargetMode="External"/><Relationship Id="rId81" Type="http://schemas.openxmlformats.org/officeDocument/2006/relationships/hyperlink" Target="https://podminky.urs.cz/item/CS_URS_2024_01/949101111" TargetMode="External"/><Relationship Id="rId86" Type="http://schemas.openxmlformats.org/officeDocument/2006/relationships/hyperlink" Target="https://podminky.urs.cz/item/CS_URS_2024_01/998018003" TargetMode="External"/><Relationship Id="rId130" Type="http://schemas.openxmlformats.org/officeDocument/2006/relationships/hyperlink" Target="https://podminky.urs.cz/item/CS_URS_2024_01/763111741" TargetMode="External"/><Relationship Id="rId135" Type="http://schemas.openxmlformats.org/officeDocument/2006/relationships/hyperlink" Target="https://podminky.urs.cz/item/CS_URS_2024_01/763131551" TargetMode="External"/><Relationship Id="rId151" Type="http://schemas.openxmlformats.org/officeDocument/2006/relationships/hyperlink" Target="https://podminky.urs.cz/item/CS_URS_2024_01/765191001" TargetMode="External"/><Relationship Id="rId156" Type="http://schemas.openxmlformats.org/officeDocument/2006/relationships/hyperlink" Target="https://podminky.urs.cz/item/CS_URS_2024_01/998766313" TargetMode="External"/><Relationship Id="rId177" Type="http://schemas.openxmlformats.org/officeDocument/2006/relationships/hyperlink" Target="https://podminky.urs.cz/item/CS_URS_2024_01/776121112" TargetMode="External"/><Relationship Id="rId198" Type="http://schemas.openxmlformats.org/officeDocument/2006/relationships/hyperlink" Target="https://podminky.urs.cz/item/CS_URS_2024_01/783168211" TargetMode="External"/><Relationship Id="rId172" Type="http://schemas.openxmlformats.org/officeDocument/2006/relationships/hyperlink" Target="https://podminky.urs.cz/item/CS_URS_2024_01/771591264" TargetMode="External"/><Relationship Id="rId193" Type="http://schemas.openxmlformats.org/officeDocument/2006/relationships/hyperlink" Target="https://podminky.urs.cz/item/CS_URS_2024_01/781492211" TargetMode="External"/><Relationship Id="rId202" Type="http://schemas.openxmlformats.org/officeDocument/2006/relationships/hyperlink" Target="https://podminky.urs.cz/item/CS_URS_2024_01/784221101" TargetMode="External"/><Relationship Id="rId13" Type="http://schemas.openxmlformats.org/officeDocument/2006/relationships/hyperlink" Target="https://podminky.urs.cz/item/CS_URS_2024_01/342244211" TargetMode="External"/><Relationship Id="rId18" Type="http://schemas.openxmlformats.org/officeDocument/2006/relationships/hyperlink" Target="https://podminky.urs.cz/item/CS_URS_2024_01/611131121" TargetMode="External"/><Relationship Id="rId39" Type="http://schemas.openxmlformats.org/officeDocument/2006/relationships/hyperlink" Target="https://podminky.urs.cz/item/CS_URS_2024_01/621221011" TargetMode="External"/><Relationship Id="rId109" Type="http://schemas.openxmlformats.org/officeDocument/2006/relationships/hyperlink" Target="https://podminky.urs.cz/item/CS_URS_2024_01/713151121" TargetMode="External"/><Relationship Id="rId34" Type="http://schemas.openxmlformats.org/officeDocument/2006/relationships/hyperlink" Target="https://podminky.urs.cz/item/CS_URS_2024_01/629991011" TargetMode="External"/><Relationship Id="rId50" Type="http://schemas.openxmlformats.org/officeDocument/2006/relationships/hyperlink" Target="https://podminky.urs.cz/item/CS_URS_2024_01/622221011" TargetMode="External"/><Relationship Id="rId55" Type="http://schemas.openxmlformats.org/officeDocument/2006/relationships/hyperlink" Target="https://podminky.urs.cz/item/CS_URS_2024_01/622221051" TargetMode="External"/><Relationship Id="rId76" Type="http://schemas.openxmlformats.org/officeDocument/2006/relationships/hyperlink" Target="https://podminky.urs.cz/item/CS_URS_2024_01/941211211" TargetMode="External"/><Relationship Id="rId97" Type="http://schemas.openxmlformats.org/officeDocument/2006/relationships/hyperlink" Target="https://podminky.urs.cz/item/CS_URS_2024_01/713111111" TargetMode="External"/><Relationship Id="rId104" Type="http://schemas.openxmlformats.org/officeDocument/2006/relationships/hyperlink" Target="https://podminky.urs.cz/item/CS_URS_2024_01/713131245" TargetMode="External"/><Relationship Id="rId120" Type="http://schemas.openxmlformats.org/officeDocument/2006/relationships/hyperlink" Target="https://podminky.urs.cz/item/CS_URS_2024_01/762342511" TargetMode="External"/><Relationship Id="rId125" Type="http://schemas.openxmlformats.org/officeDocument/2006/relationships/hyperlink" Target="https://podminky.urs.cz/item/CS_URS_2024_01/762811210" TargetMode="External"/><Relationship Id="rId141" Type="http://schemas.openxmlformats.org/officeDocument/2006/relationships/hyperlink" Target="https://podminky.urs.cz/item/CS_URS_2024_01/763161718" TargetMode="External"/><Relationship Id="rId146" Type="http://schemas.openxmlformats.org/officeDocument/2006/relationships/hyperlink" Target="https://podminky.urs.cz/item/CS_URS_2024_01/764002414" TargetMode="External"/><Relationship Id="rId167" Type="http://schemas.openxmlformats.org/officeDocument/2006/relationships/hyperlink" Target="https://podminky.urs.cz/item/CS_URS_2024_01/771274112" TargetMode="External"/><Relationship Id="rId188" Type="http://schemas.openxmlformats.org/officeDocument/2006/relationships/hyperlink" Target="https://podminky.urs.cz/item/CS_URS_2024_01/781121011" TargetMode="External"/><Relationship Id="rId7" Type="http://schemas.openxmlformats.org/officeDocument/2006/relationships/hyperlink" Target="https://podminky.urs.cz/item/CS_URS_2024_01/174151101" TargetMode="External"/><Relationship Id="rId71" Type="http://schemas.openxmlformats.org/officeDocument/2006/relationships/hyperlink" Target="https://podminky.urs.cz/item/CS_URS_2024_01/637211134" TargetMode="External"/><Relationship Id="rId92" Type="http://schemas.openxmlformats.org/officeDocument/2006/relationships/hyperlink" Target="https://podminky.urs.cz/item/CS_URS_2024_01/712363001" TargetMode="External"/><Relationship Id="rId162" Type="http://schemas.openxmlformats.org/officeDocument/2006/relationships/hyperlink" Target="https://podminky.urs.cz/item/CS_URS_2024_01/771151012" TargetMode="External"/><Relationship Id="rId183" Type="http://schemas.openxmlformats.org/officeDocument/2006/relationships/hyperlink" Target="https://podminky.urs.cz/item/CS_URS_2024_01/776223112" TargetMode="External"/><Relationship Id="rId2" Type="http://schemas.openxmlformats.org/officeDocument/2006/relationships/hyperlink" Target="https://podminky.urs.cz/item/CS_URS_2024_01/132251103" TargetMode="External"/><Relationship Id="rId29" Type="http://schemas.openxmlformats.org/officeDocument/2006/relationships/hyperlink" Target="https://podminky.urs.cz/item/CS_URS_2024_01/612328131" TargetMode="External"/><Relationship Id="rId24" Type="http://schemas.openxmlformats.org/officeDocument/2006/relationships/hyperlink" Target="https://podminky.urs.cz/item/CS_URS_2024_01/612321141" TargetMode="External"/><Relationship Id="rId40" Type="http://schemas.openxmlformats.org/officeDocument/2006/relationships/hyperlink" Target="https://podminky.urs.cz/item/CS_URS_2024_01/621251105" TargetMode="External"/><Relationship Id="rId45" Type="http://schemas.openxmlformats.org/officeDocument/2006/relationships/hyperlink" Target="https://podminky.urs.cz/item/CS_URS_2024_01/622131121" TargetMode="External"/><Relationship Id="rId66" Type="http://schemas.openxmlformats.org/officeDocument/2006/relationships/hyperlink" Target="https://podminky.urs.cz/item/CS_URS_2024_01/631319175" TargetMode="External"/><Relationship Id="rId87" Type="http://schemas.openxmlformats.org/officeDocument/2006/relationships/hyperlink" Target="https://podminky.urs.cz/item/CS_URS_2024_01/711161212" TargetMode="External"/><Relationship Id="rId110" Type="http://schemas.openxmlformats.org/officeDocument/2006/relationships/hyperlink" Target="https://podminky.urs.cz/item/CS_URS_2024_01/713151111" TargetMode="External"/><Relationship Id="rId115" Type="http://schemas.openxmlformats.org/officeDocument/2006/relationships/hyperlink" Target="https://podminky.urs.cz/item/CS_URS_2024_01/998713123" TargetMode="External"/><Relationship Id="rId131" Type="http://schemas.openxmlformats.org/officeDocument/2006/relationships/hyperlink" Target="https://podminky.urs.cz/item/CS_URS_2024_01/763111742" TargetMode="External"/><Relationship Id="rId136" Type="http://schemas.openxmlformats.org/officeDocument/2006/relationships/hyperlink" Target="https://podminky.urs.cz/item/CS_URS_2024_01/763131751" TargetMode="External"/><Relationship Id="rId157" Type="http://schemas.openxmlformats.org/officeDocument/2006/relationships/hyperlink" Target="https://podminky.urs.cz/item/CS_URS_2024_01/998767313" TargetMode="External"/><Relationship Id="rId178" Type="http://schemas.openxmlformats.org/officeDocument/2006/relationships/hyperlink" Target="https://podminky.urs.cz/item/CS_URS_2024_01/776141111" TargetMode="External"/><Relationship Id="rId61" Type="http://schemas.openxmlformats.org/officeDocument/2006/relationships/hyperlink" Target="https://podminky.urs.cz/item/CS_URS_2024_01/622143004" TargetMode="External"/><Relationship Id="rId82" Type="http://schemas.openxmlformats.org/officeDocument/2006/relationships/hyperlink" Target="https://podminky.urs.cz/item/CS_URS_2024_01/953845212" TargetMode="External"/><Relationship Id="rId152" Type="http://schemas.openxmlformats.org/officeDocument/2006/relationships/hyperlink" Target="https://podminky.urs.cz/item/CS_URS_2024_01/765191023" TargetMode="External"/><Relationship Id="rId173" Type="http://schemas.openxmlformats.org/officeDocument/2006/relationships/hyperlink" Target="https://podminky.urs.cz/item/CS_URS_2024_01/771592011" TargetMode="External"/><Relationship Id="rId194" Type="http://schemas.openxmlformats.org/officeDocument/2006/relationships/hyperlink" Target="https://podminky.urs.cz/item/CS_URS_2024_01/781495115" TargetMode="External"/><Relationship Id="rId199" Type="http://schemas.openxmlformats.org/officeDocument/2006/relationships/hyperlink" Target="https://podminky.urs.cz/item/CS_URS_2024_01/783306811" TargetMode="External"/><Relationship Id="rId203" Type="http://schemas.openxmlformats.org/officeDocument/2006/relationships/drawing" Target="../drawings/drawing3.xml"/><Relationship Id="rId19" Type="http://schemas.openxmlformats.org/officeDocument/2006/relationships/hyperlink" Target="https://podminky.urs.cz/item/CS_URS_2024_01/611321141" TargetMode="External"/><Relationship Id="rId14" Type="http://schemas.openxmlformats.org/officeDocument/2006/relationships/hyperlink" Target="https://podminky.urs.cz/item/CS_URS_2024_01/342291121" TargetMode="External"/><Relationship Id="rId30" Type="http://schemas.openxmlformats.org/officeDocument/2006/relationships/hyperlink" Target="https://podminky.urs.cz/item/CS_URS_2024_01/612142001" TargetMode="External"/><Relationship Id="rId35" Type="http://schemas.openxmlformats.org/officeDocument/2006/relationships/hyperlink" Target="https://podminky.urs.cz/item/CS_URS_2024_01/619991001" TargetMode="External"/><Relationship Id="rId56" Type="http://schemas.openxmlformats.org/officeDocument/2006/relationships/hyperlink" Target="https://podminky.urs.cz/item/CS_URS_2024_01/622251105" TargetMode="External"/><Relationship Id="rId77" Type="http://schemas.openxmlformats.org/officeDocument/2006/relationships/hyperlink" Target="https://podminky.urs.cz/item/CS_URS_2024_01/941211812" TargetMode="External"/><Relationship Id="rId100" Type="http://schemas.openxmlformats.org/officeDocument/2006/relationships/hyperlink" Target="https://podminky.urs.cz/item/CS_URS_2024_01/713131151" TargetMode="External"/><Relationship Id="rId105" Type="http://schemas.openxmlformats.org/officeDocument/2006/relationships/hyperlink" Target="https://podminky.urs.cz/item/CS_URS_2024_01/713141135" TargetMode="External"/><Relationship Id="rId126" Type="http://schemas.openxmlformats.org/officeDocument/2006/relationships/hyperlink" Target="https://podminky.urs.cz/item/CS_URS_2024_01/998762123" TargetMode="External"/><Relationship Id="rId147" Type="http://schemas.openxmlformats.org/officeDocument/2006/relationships/hyperlink" Target="https://podminky.urs.cz/item/CS_URS_2024_01/764111643" TargetMode="External"/><Relationship Id="rId168" Type="http://schemas.openxmlformats.org/officeDocument/2006/relationships/hyperlink" Target="https://podminky.urs.cz/item/CS_URS_2024_01/771274232" TargetMode="External"/><Relationship Id="rId8" Type="http://schemas.openxmlformats.org/officeDocument/2006/relationships/hyperlink" Target="https://podminky.urs.cz/item/CS_URS_2024_01/211971122" TargetMode="External"/><Relationship Id="rId51" Type="http://schemas.openxmlformats.org/officeDocument/2006/relationships/hyperlink" Target="https://podminky.urs.cz/item/CS_URS_2024_01/622221021" TargetMode="External"/><Relationship Id="rId72" Type="http://schemas.openxmlformats.org/officeDocument/2006/relationships/hyperlink" Target="https://podminky.urs.cz/item/CS_URS_2024_01/636311122" TargetMode="External"/><Relationship Id="rId93" Type="http://schemas.openxmlformats.org/officeDocument/2006/relationships/hyperlink" Target="https://podminky.urs.cz/item/CS_URS_2024_01/712363352" TargetMode="External"/><Relationship Id="rId98" Type="http://schemas.openxmlformats.org/officeDocument/2006/relationships/hyperlink" Target="https://podminky.urs.cz/item/CS_URS_2024_01/713111111" TargetMode="External"/><Relationship Id="rId121" Type="http://schemas.openxmlformats.org/officeDocument/2006/relationships/hyperlink" Target="https://podminky.urs.cz/item/CS_URS_2024_01/762395000" TargetMode="External"/><Relationship Id="rId142" Type="http://schemas.openxmlformats.org/officeDocument/2006/relationships/hyperlink" Target="https://podminky.urs.cz/item/CS_URS_2024_01/763164516" TargetMode="External"/><Relationship Id="rId163" Type="http://schemas.openxmlformats.org/officeDocument/2006/relationships/hyperlink" Target="https://podminky.urs.cz/item/CS_URS_2024_01/771474112" TargetMode="External"/><Relationship Id="rId184" Type="http://schemas.openxmlformats.org/officeDocument/2006/relationships/hyperlink" Target="https://podminky.urs.cz/item/CS_URS_2024_01/776421111" TargetMode="External"/><Relationship Id="rId189" Type="http://schemas.openxmlformats.org/officeDocument/2006/relationships/hyperlink" Target="https://podminky.urs.cz/item/CS_URS_2024_01/781131112" TargetMode="External"/><Relationship Id="rId3" Type="http://schemas.openxmlformats.org/officeDocument/2006/relationships/hyperlink" Target="https://podminky.urs.cz/item/CS_URS_2024_01/162751117" TargetMode="External"/><Relationship Id="rId25" Type="http://schemas.openxmlformats.org/officeDocument/2006/relationships/hyperlink" Target="https://podminky.urs.cz/item/CS_URS_2024_01/612325403" TargetMode="External"/><Relationship Id="rId46" Type="http://schemas.openxmlformats.org/officeDocument/2006/relationships/hyperlink" Target="https://podminky.urs.cz/item/CS_URS_2024_01/622211031" TargetMode="External"/><Relationship Id="rId67" Type="http://schemas.openxmlformats.org/officeDocument/2006/relationships/hyperlink" Target="https://podminky.urs.cz/item/CS_URS_2024_01/631351101" TargetMode="External"/><Relationship Id="rId116" Type="http://schemas.openxmlformats.org/officeDocument/2006/relationships/hyperlink" Target="https://podminky.urs.cz/item/CS_URS_2024_01/762083111" TargetMode="External"/><Relationship Id="rId137" Type="http://schemas.openxmlformats.org/officeDocument/2006/relationships/hyperlink" Target="https://podminky.urs.cz/item/CS_URS_2024_01/763131752" TargetMode="External"/><Relationship Id="rId158" Type="http://schemas.openxmlformats.org/officeDocument/2006/relationships/hyperlink" Target="https://podminky.urs.cz/item/CS_URS_2024_01/771111011" TargetMode="External"/><Relationship Id="rId20" Type="http://schemas.openxmlformats.org/officeDocument/2006/relationships/hyperlink" Target="https://podminky.urs.cz/item/CS_URS_2024_01/611131125" TargetMode="External"/><Relationship Id="rId41" Type="http://schemas.openxmlformats.org/officeDocument/2006/relationships/hyperlink" Target="https://podminky.urs.cz/item/CS_URS_2024_01/621151031" TargetMode="External"/><Relationship Id="rId62" Type="http://schemas.openxmlformats.org/officeDocument/2006/relationships/hyperlink" Target="https://podminky.urs.cz/item/CS_URS_2024_01/622252002" TargetMode="External"/><Relationship Id="rId83" Type="http://schemas.openxmlformats.org/officeDocument/2006/relationships/hyperlink" Target="https://podminky.urs.cz/item/CS_URS_2024_01/953845222" TargetMode="External"/><Relationship Id="rId88" Type="http://schemas.openxmlformats.org/officeDocument/2006/relationships/hyperlink" Target="https://podminky.urs.cz/item/CS_URS_2024_01/711161384" TargetMode="External"/><Relationship Id="rId111" Type="http://schemas.openxmlformats.org/officeDocument/2006/relationships/hyperlink" Target="https://podminky.urs.cz/item/CS_URS_2024_01/713151121" TargetMode="External"/><Relationship Id="rId132" Type="http://schemas.openxmlformats.org/officeDocument/2006/relationships/hyperlink" Target="https://podminky.urs.cz/item/CS_URS_2024_01/763121426" TargetMode="External"/><Relationship Id="rId153" Type="http://schemas.openxmlformats.org/officeDocument/2006/relationships/hyperlink" Target="https://podminky.urs.cz/item/CS_URS_2024_01/765191031" TargetMode="External"/><Relationship Id="rId174" Type="http://schemas.openxmlformats.org/officeDocument/2006/relationships/hyperlink" Target="https://podminky.urs.cz/item/CS_URS_2024_01/998771123" TargetMode="External"/><Relationship Id="rId179" Type="http://schemas.openxmlformats.org/officeDocument/2006/relationships/hyperlink" Target="https://podminky.urs.cz/item/CS_URS_2024_01/776141112" TargetMode="External"/><Relationship Id="rId195" Type="http://schemas.openxmlformats.org/officeDocument/2006/relationships/hyperlink" Target="https://podminky.urs.cz/item/CS_URS_2024_01/781495211" TargetMode="External"/><Relationship Id="rId190" Type="http://schemas.openxmlformats.org/officeDocument/2006/relationships/hyperlink" Target="https://podminky.urs.cz/item/CS_URS_2024_01/781474154" TargetMode="External"/><Relationship Id="rId15" Type="http://schemas.openxmlformats.org/officeDocument/2006/relationships/hyperlink" Target="https://podminky.urs.cz/item/CS_URS_2024_01/389541112" TargetMode="External"/><Relationship Id="rId36" Type="http://schemas.openxmlformats.org/officeDocument/2006/relationships/hyperlink" Target="https://podminky.urs.cz/item/CS_URS_2024_01/632450121" TargetMode="External"/><Relationship Id="rId57" Type="http://schemas.openxmlformats.org/officeDocument/2006/relationships/hyperlink" Target="https://podminky.urs.cz/item/CS_URS_2024_01/622142001" TargetMode="External"/><Relationship Id="rId106" Type="http://schemas.openxmlformats.org/officeDocument/2006/relationships/hyperlink" Target="https://podminky.urs.cz/item/CS_URS_2024_01/713141233" TargetMode="External"/><Relationship Id="rId127" Type="http://schemas.openxmlformats.org/officeDocument/2006/relationships/hyperlink" Target="https://podminky.urs.cz/item/CS_URS_2024_01/763111431" TargetMode="External"/><Relationship Id="rId10" Type="http://schemas.openxmlformats.org/officeDocument/2006/relationships/hyperlink" Target="https://podminky.urs.cz/item/CS_URS_2024_01/310239211" TargetMode="External"/><Relationship Id="rId31" Type="http://schemas.openxmlformats.org/officeDocument/2006/relationships/hyperlink" Target="https://podminky.urs.cz/item/CS_URS_2024_01/612321131" TargetMode="External"/><Relationship Id="rId52" Type="http://schemas.openxmlformats.org/officeDocument/2006/relationships/hyperlink" Target="https://podminky.urs.cz/item/CS_URS_2024_01/622221021" TargetMode="External"/><Relationship Id="rId73" Type="http://schemas.openxmlformats.org/officeDocument/2006/relationships/hyperlink" Target="https://podminky.urs.cz/item/CS_URS_2024_01/895270001" TargetMode="External"/><Relationship Id="rId78" Type="http://schemas.openxmlformats.org/officeDocument/2006/relationships/hyperlink" Target="https://podminky.urs.cz/item/CS_URS_2024_01/944511111" TargetMode="External"/><Relationship Id="rId94" Type="http://schemas.openxmlformats.org/officeDocument/2006/relationships/hyperlink" Target="https://podminky.urs.cz/item/CS_URS_2024_01/712363354" TargetMode="External"/><Relationship Id="rId99" Type="http://schemas.openxmlformats.org/officeDocument/2006/relationships/hyperlink" Target="https://podminky.urs.cz/item/CS_URS_2024_01/713131151" TargetMode="External"/><Relationship Id="rId101" Type="http://schemas.openxmlformats.org/officeDocument/2006/relationships/hyperlink" Target="https://podminky.urs.cz/item/CS_URS_2024_01/713131241" TargetMode="External"/><Relationship Id="rId122" Type="http://schemas.openxmlformats.org/officeDocument/2006/relationships/hyperlink" Target="https://podminky.urs.cz/item/CS_URS_2024_01/762439001" TargetMode="External"/><Relationship Id="rId143" Type="http://schemas.openxmlformats.org/officeDocument/2006/relationships/hyperlink" Target="https://podminky.urs.cz/item/CS_URS_2024_01/763164536" TargetMode="External"/><Relationship Id="rId148" Type="http://schemas.openxmlformats.org/officeDocument/2006/relationships/hyperlink" Target="https://podminky.urs.cz/item/CS_URS_2024_01/764111641" TargetMode="External"/><Relationship Id="rId164" Type="http://schemas.openxmlformats.org/officeDocument/2006/relationships/hyperlink" Target="https://podminky.urs.cz/item/CS_URS_2024_01/771591115" TargetMode="External"/><Relationship Id="rId169" Type="http://schemas.openxmlformats.org/officeDocument/2006/relationships/hyperlink" Target="https://podminky.urs.cz/item/CS_URS_2024_01/771591112" TargetMode="External"/><Relationship Id="rId185" Type="http://schemas.openxmlformats.org/officeDocument/2006/relationships/hyperlink" Target="https://podminky.urs.cz/item/CS_URS_2024_01/776991121" TargetMode="External"/><Relationship Id="rId4" Type="http://schemas.openxmlformats.org/officeDocument/2006/relationships/hyperlink" Target="https://podminky.urs.cz/item/CS_URS_2024_01/162751119" TargetMode="External"/><Relationship Id="rId9" Type="http://schemas.openxmlformats.org/officeDocument/2006/relationships/hyperlink" Target="https://podminky.urs.cz/item/CS_URS_2024_01/310238211" TargetMode="External"/><Relationship Id="rId180" Type="http://schemas.openxmlformats.org/officeDocument/2006/relationships/hyperlink" Target="https://podminky.urs.cz/item/CS_URS_2024_01/776221111" TargetMode="External"/><Relationship Id="rId26" Type="http://schemas.openxmlformats.org/officeDocument/2006/relationships/hyperlink" Target="https://podminky.urs.cz/item/CS_URS_2024_01/612325419" TargetMode="External"/><Relationship Id="rId47" Type="http://schemas.openxmlformats.org/officeDocument/2006/relationships/hyperlink" Target="https://podminky.urs.cz/item/CS_URS_2024_01/622211041" TargetMode="External"/><Relationship Id="rId68" Type="http://schemas.openxmlformats.org/officeDocument/2006/relationships/hyperlink" Target="https://podminky.urs.cz/item/CS_URS_2024_01/631351102" TargetMode="External"/><Relationship Id="rId89" Type="http://schemas.openxmlformats.org/officeDocument/2006/relationships/hyperlink" Target="https://podminky.urs.cz/item/CS_URS_2024_01/998711123" TargetMode="External"/><Relationship Id="rId112" Type="http://schemas.openxmlformats.org/officeDocument/2006/relationships/hyperlink" Target="https://podminky.urs.cz/item/CS_URS_2024_01/713131242" TargetMode="External"/><Relationship Id="rId133" Type="http://schemas.openxmlformats.org/officeDocument/2006/relationships/hyperlink" Target="https://podminky.urs.cz/item/CS_URS_2024_01/763111742" TargetMode="External"/><Relationship Id="rId154" Type="http://schemas.openxmlformats.org/officeDocument/2006/relationships/hyperlink" Target="https://podminky.urs.cz/item/CS_URS_2024_01/765192001" TargetMode="External"/><Relationship Id="rId175" Type="http://schemas.openxmlformats.org/officeDocument/2006/relationships/hyperlink" Target="https://podminky.urs.cz/item/CS_URS_2024_01/998773313"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8" Type="http://schemas.openxmlformats.org/officeDocument/2006/relationships/hyperlink" Target="https://podminky.urs.cz/item/CS_URS_2024_01/181351103" TargetMode="External"/><Relationship Id="rId13" Type="http://schemas.openxmlformats.org/officeDocument/2006/relationships/hyperlink" Target="https://podminky.urs.cz/item/CS_URS_2024_01/577156121" TargetMode="External"/><Relationship Id="rId18" Type="http://schemas.openxmlformats.org/officeDocument/2006/relationships/hyperlink" Target="https://podminky.urs.cz/item/CS_URS_2024_01/913121211" TargetMode="External"/><Relationship Id="rId26" Type="http://schemas.openxmlformats.org/officeDocument/2006/relationships/hyperlink" Target="https://podminky.urs.cz/item/CS_URS_2024_01/997221873" TargetMode="External"/><Relationship Id="rId3" Type="http://schemas.openxmlformats.org/officeDocument/2006/relationships/hyperlink" Target="https://podminky.urs.cz/item/CS_URS_2024_01/113202111" TargetMode="External"/><Relationship Id="rId21" Type="http://schemas.openxmlformats.org/officeDocument/2006/relationships/hyperlink" Target="https://podminky.urs.cz/item/CS_URS_2024_01/916331112" TargetMode="External"/><Relationship Id="rId34" Type="http://schemas.openxmlformats.org/officeDocument/2006/relationships/drawing" Target="../drawings/drawing8.xml"/><Relationship Id="rId7" Type="http://schemas.openxmlformats.org/officeDocument/2006/relationships/hyperlink" Target="https://podminky.urs.cz/item/CS_URS_2024_01/171152101" TargetMode="External"/><Relationship Id="rId12" Type="http://schemas.openxmlformats.org/officeDocument/2006/relationships/hyperlink" Target="https://podminky.urs.cz/item/CS_URS_2024_01/577144121" TargetMode="External"/><Relationship Id="rId17" Type="http://schemas.openxmlformats.org/officeDocument/2006/relationships/hyperlink" Target="https://podminky.urs.cz/item/CS_URS_2024_01/913121111" TargetMode="External"/><Relationship Id="rId25" Type="http://schemas.openxmlformats.org/officeDocument/2006/relationships/hyperlink" Target="https://podminky.urs.cz/item/CS_URS_2024_01/997221559" TargetMode="External"/><Relationship Id="rId33" Type="http://schemas.openxmlformats.org/officeDocument/2006/relationships/hyperlink" Target="https://podminky.urs.cz/item/CS_URS_2024_01/998225111" TargetMode="External"/><Relationship Id="rId2" Type="http://schemas.openxmlformats.org/officeDocument/2006/relationships/hyperlink" Target="https://podminky.urs.cz/item/CS_URS_2024_01/113107343" TargetMode="External"/><Relationship Id="rId16" Type="http://schemas.openxmlformats.org/officeDocument/2006/relationships/hyperlink" Target="https://podminky.urs.cz/item/CS_URS_2024_01/596212210" TargetMode="External"/><Relationship Id="rId20" Type="http://schemas.openxmlformats.org/officeDocument/2006/relationships/hyperlink" Target="https://podminky.urs.cz/item/CS_URS_2024_01/916131213" TargetMode="External"/><Relationship Id="rId29" Type="http://schemas.openxmlformats.org/officeDocument/2006/relationships/hyperlink" Target="https://podminky.urs.cz/item/CS_URS_2024_01/997221875" TargetMode="External"/><Relationship Id="rId1" Type="http://schemas.openxmlformats.org/officeDocument/2006/relationships/hyperlink" Target="https://podminky.urs.cz/item/CS_URS_2024_01/113107322" TargetMode="External"/><Relationship Id="rId6" Type="http://schemas.openxmlformats.org/officeDocument/2006/relationships/hyperlink" Target="https://podminky.urs.cz/item/CS_URS_2024_01/162251101" TargetMode="External"/><Relationship Id="rId11" Type="http://schemas.openxmlformats.org/officeDocument/2006/relationships/hyperlink" Target="https://podminky.urs.cz/item/CS_URS_2024_01/564851111" TargetMode="External"/><Relationship Id="rId24" Type="http://schemas.openxmlformats.org/officeDocument/2006/relationships/hyperlink" Target="https://podminky.urs.cz/item/CS_URS_2024_01/997221551" TargetMode="External"/><Relationship Id="rId32" Type="http://schemas.openxmlformats.org/officeDocument/2006/relationships/hyperlink" Target="https://podminky.urs.cz/item/CS_URS_2024_01/997221615" TargetMode="External"/><Relationship Id="rId5" Type="http://schemas.openxmlformats.org/officeDocument/2006/relationships/hyperlink" Target="https://podminky.urs.cz/item/CS_URS_2024_01/122252203" TargetMode="External"/><Relationship Id="rId15" Type="http://schemas.openxmlformats.org/officeDocument/2006/relationships/hyperlink" Target="https://podminky.urs.cz/item/CS_URS_2024_01/596211110" TargetMode="External"/><Relationship Id="rId23" Type="http://schemas.openxmlformats.org/officeDocument/2006/relationships/hyperlink" Target="https://podminky.urs.cz/item/CS_URS_2024_01/919735113" TargetMode="External"/><Relationship Id="rId28" Type="http://schemas.openxmlformats.org/officeDocument/2006/relationships/hyperlink" Target="https://podminky.urs.cz/item/CS_URS_2024_01/997221569" TargetMode="External"/><Relationship Id="rId10" Type="http://schemas.openxmlformats.org/officeDocument/2006/relationships/hyperlink" Target="https://podminky.urs.cz/item/CS_URS_2024_01/181951112" TargetMode="External"/><Relationship Id="rId19" Type="http://schemas.openxmlformats.org/officeDocument/2006/relationships/hyperlink" Target="https://podminky.urs.cz/item/CS_URS_2024_01/915121112" TargetMode="External"/><Relationship Id="rId31" Type="http://schemas.openxmlformats.org/officeDocument/2006/relationships/hyperlink" Target="https://podminky.urs.cz/item/CS_URS_2024_01/997221579" TargetMode="External"/><Relationship Id="rId4" Type="http://schemas.openxmlformats.org/officeDocument/2006/relationships/hyperlink" Target="https://podminky.urs.cz/item/CS_URS_2024_01/121151113" TargetMode="External"/><Relationship Id="rId9" Type="http://schemas.openxmlformats.org/officeDocument/2006/relationships/hyperlink" Target="https://podminky.urs.cz/item/CS_URS_2024_01/181411131" TargetMode="External"/><Relationship Id="rId14" Type="http://schemas.openxmlformats.org/officeDocument/2006/relationships/hyperlink" Target="https://podminky.urs.cz/item/CS_URS_2024_01/596211111" TargetMode="External"/><Relationship Id="rId22" Type="http://schemas.openxmlformats.org/officeDocument/2006/relationships/hyperlink" Target="https://podminky.urs.cz/item/CS_URS_2024_01/919726122" TargetMode="External"/><Relationship Id="rId27" Type="http://schemas.openxmlformats.org/officeDocument/2006/relationships/hyperlink" Target="https://podminky.urs.cz/item/CS_URS_2024_01/997221561" TargetMode="External"/><Relationship Id="rId30" Type="http://schemas.openxmlformats.org/officeDocument/2006/relationships/hyperlink" Target="https://podminky.urs.cz/item/CS_URS_2024_01/997221571"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4_01/311113132" TargetMode="External"/><Relationship Id="rId13" Type="http://schemas.openxmlformats.org/officeDocument/2006/relationships/hyperlink" Target="https://podminky.urs.cz/item/CS_URS_2024_01/348401130" TargetMode="External"/><Relationship Id="rId18" Type="http://schemas.openxmlformats.org/officeDocument/2006/relationships/hyperlink" Target="https://podminky.urs.cz/item/CS_URS_2024_01/711141559" TargetMode="External"/><Relationship Id="rId3" Type="http://schemas.openxmlformats.org/officeDocument/2006/relationships/hyperlink" Target="https://podminky.urs.cz/item/CS_URS_2024_01/162751117" TargetMode="External"/><Relationship Id="rId21" Type="http://schemas.openxmlformats.org/officeDocument/2006/relationships/drawing" Target="../drawings/drawing9.xml"/><Relationship Id="rId7" Type="http://schemas.openxmlformats.org/officeDocument/2006/relationships/hyperlink" Target="https://podminky.urs.cz/item/CS_URS_2024_01/274313511" TargetMode="External"/><Relationship Id="rId12" Type="http://schemas.openxmlformats.org/officeDocument/2006/relationships/hyperlink" Target="https://podminky.urs.cz/item/CS_URS_2024_01/348121211" TargetMode="External"/><Relationship Id="rId17" Type="http://schemas.openxmlformats.org/officeDocument/2006/relationships/hyperlink" Target="https://podminky.urs.cz/item/CS_URS_2024_01/711132101" TargetMode="External"/><Relationship Id="rId2" Type="http://schemas.openxmlformats.org/officeDocument/2006/relationships/hyperlink" Target="https://podminky.urs.cz/item/CS_URS_2024_01/132251102" TargetMode="External"/><Relationship Id="rId16" Type="http://schemas.openxmlformats.org/officeDocument/2006/relationships/hyperlink" Target="https://podminky.urs.cz/item/CS_URS_2024_01/711111001" TargetMode="External"/><Relationship Id="rId20" Type="http://schemas.openxmlformats.org/officeDocument/2006/relationships/hyperlink" Target="https://podminky.urs.cz/item/CS_URS_2024_01/998767201" TargetMode="External"/><Relationship Id="rId1" Type="http://schemas.openxmlformats.org/officeDocument/2006/relationships/hyperlink" Target="https://podminky.urs.cz/item/CS_URS_2024_01/131111333" TargetMode="External"/><Relationship Id="rId6" Type="http://schemas.openxmlformats.org/officeDocument/2006/relationships/hyperlink" Target="https://podminky.urs.cz/item/CS_URS_2024_01/171251201" TargetMode="External"/><Relationship Id="rId11" Type="http://schemas.openxmlformats.org/officeDocument/2006/relationships/hyperlink" Target="https://podminky.urs.cz/item/CS_URS_2024_01/338171123" TargetMode="External"/><Relationship Id="rId5" Type="http://schemas.openxmlformats.org/officeDocument/2006/relationships/hyperlink" Target="https://podminky.urs.cz/item/CS_URS_2024_01/171201231" TargetMode="External"/><Relationship Id="rId15" Type="http://schemas.openxmlformats.org/officeDocument/2006/relationships/hyperlink" Target="https://podminky.urs.cz/item/CS_URS_2024_01/998232110" TargetMode="External"/><Relationship Id="rId10" Type="http://schemas.openxmlformats.org/officeDocument/2006/relationships/hyperlink" Target="https://podminky.urs.cz/item/CS_URS_2024_01/338171113" TargetMode="External"/><Relationship Id="rId19" Type="http://schemas.openxmlformats.org/officeDocument/2006/relationships/hyperlink" Target="https://podminky.urs.cz/item/CS_URS_2024_01/998711101" TargetMode="External"/><Relationship Id="rId4" Type="http://schemas.openxmlformats.org/officeDocument/2006/relationships/hyperlink" Target="https://podminky.urs.cz/item/CS_URS_2024_01/162751119" TargetMode="External"/><Relationship Id="rId9" Type="http://schemas.openxmlformats.org/officeDocument/2006/relationships/hyperlink" Target="https://podminky.urs.cz/item/CS_URS_2024_01/311361821" TargetMode="External"/><Relationship Id="rId14" Type="http://schemas.openxmlformats.org/officeDocument/2006/relationships/hyperlink" Target="https://podminky.urs.cz/item/CS_URS_2024_01/34810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7"/>
  <sheetViews>
    <sheetView showGridLines="0" topLeftCell="A109"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9" t="s">
        <v>0</v>
      </c>
      <c r="AZ1" s="19" t="s">
        <v>1</v>
      </c>
      <c r="BA1" s="19" t="s">
        <v>2</v>
      </c>
      <c r="BB1" s="19" t="s">
        <v>3</v>
      </c>
      <c r="BT1" s="19" t="s">
        <v>4</v>
      </c>
      <c r="BU1" s="19" t="s">
        <v>4</v>
      </c>
      <c r="BV1" s="19" t="s">
        <v>5</v>
      </c>
    </row>
    <row r="2" spans="1:74" s="1" customFormat="1" ht="36.950000000000003" customHeight="1">
      <c r="AR2" s="332" t="s">
        <v>6</v>
      </c>
      <c r="AS2" s="317"/>
      <c r="AT2" s="317"/>
      <c r="AU2" s="317"/>
      <c r="AV2" s="317"/>
      <c r="AW2" s="317"/>
      <c r="AX2" s="317"/>
      <c r="AY2" s="317"/>
      <c r="AZ2" s="317"/>
      <c r="BA2" s="317"/>
      <c r="BB2" s="317"/>
      <c r="BC2" s="317"/>
      <c r="BD2" s="317"/>
      <c r="BE2" s="317"/>
      <c r="BS2" s="20" t="s">
        <v>7</v>
      </c>
      <c r="BT2" s="20" t="s">
        <v>8</v>
      </c>
    </row>
    <row r="3" spans="1:74" s="1" customFormat="1" ht="6.95"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7</v>
      </c>
      <c r="BT3" s="20" t="s">
        <v>9</v>
      </c>
    </row>
    <row r="4" spans="1:74" s="1" customFormat="1" ht="24.95" customHeight="1">
      <c r="B4" s="23"/>
      <c r="D4" s="24" t="s">
        <v>10</v>
      </c>
      <c r="AR4" s="23"/>
      <c r="AS4" s="25" t="s">
        <v>11</v>
      </c>
      <c r="BE4" s="26" t="s">
        <v>12</v>
      </c>
      <c r="BS4" s="20" t="s">
        <v>13</v>
      </c>
    </row>
    <row r="5" spans="1:74" s="1" customFormat="1" ht="12" customHeight="1">
      <c r="B5" s="23"/>
      <c r="D5" s="27" t="s">
        <v>14</v>
      </c>
      <c r="K5" s="316" t="s">
        <v>15</v>
      </c>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R5" s="23"/>
      <c r="BE5" s="313" t="s">
        <v>16</v>
      </c>
      <c r="BS5" s="20" t="s">
        <v>7</v>
      </c>
    </row>
    <row r="6" spans="1:74" s="1" customFormat="1" ht="36.950000000000003" customHeight="1">
      <c r="B6" s="23"/>
      <c r="D6" s="29" t="s">
        <v>17</v>
      </c>
      <c r="K6" s="318" t="s">
        <v>18</v>
      </c>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R6" s="23"/>
      <c r="BE6" s="314"/>
      <c r="BS6" s="20" t="s">
        <v>7</v>
      </c>
    </row>
    <row r="7" spans="1:74" s="1" customFormat="1" ht="12" customHeight="1">
      <c r="B7" s="23"/>
      <c r="D7" s="30" t="s">
        <v>19</v>
      </c>
      <c r="K7" s="28" t="s">
        <v>3</v>
      </c>
      <c r="AK7" s="30" t="s">
        <v>20</v>
      </c>
      <c r="AN7" s="28" t="s">
        <v>3</v>
      </c>
      <c r="AR7" s="23"/>
      <c r="BE7" s="314"/>
      <c r="BS7" s="20" t="s">
        <v>7</v>
      </c>
    </row>
    <row r="8" spans="1:74" s="1" customFormat="1" ht="12" customHeight="1">
      <c r="B8" s="23"/>
      <c r="D8" s="30" t="s">
        <v>21</v>
      </c>
      <c r="K8" s="28" t="s">
        <v>22</v>
      </c>
      <c r="AK8" s="30" t="s">
        <v>23</v>
      </c>
      <c r="AN8" s="31" t="s">
        <v>24</v>
      </c>
      <c r="AR8" s="23"/>
      <c r="BE8" s="314"/>
      <c r="BS8" s="20" t="s">
        <v>7</v>
      </c>
    </row>
    <row r="9" spans="1:74" s="1" customFormat="1" ht="14.45" customHeight="1">
      <c r="B9" s="23"/>
      <c r="AR9" s="23"/>
      <c r="BE9" s="314"/>
      <c r="BS9" s="20" t="s">
        <v>7</v>
      </c>
    </row>
    <row r="10" spans="1:74" s="1" customFormat="1" ht="12" customHeight="1">
      <c r="B10" s="23"/>
      <c r="D10" s="30" t="s">
        <v>25</v>
      </c>
      <c r="AK10" s="30" t="s">
        <v>26</v>
      </c>
      <c r="AN10" s="28" t="s">
        <v>3</v>
      </c>
      <c r="AR10" s="23"/>
      <c r="BE10" s="314"/>
      <c r="BS10" s="20" t="s">
        <v>7</v>
      </c>
    </row>
    <row r="11" spans="1:74" s="1" customFormat="1" ht="18.399999999999999" customHeight="1">
      <c r="B11" s="23"/>
      <c r="E11" s="28" t="s">
        <v>27</v>
      </c>
      <c r="AK11" s="30" t="s">
        <v>28</v>
      </c>
      <c r="AN11" s="28" t="s">
        <v>3</v>
      </c>
      <c r="AR11" s="23"/>
      <c r="BE11" s="314"/>
      <c r="BS11" s="20" t="s">
        <v>7</v>
      </c>
    </row>
    <row r="12" spans="1:74" s="1" customFormat="1" ht="6.95" customHeight="1">
      <c r="B12" s="23"/>
      <c r="AR12" s="23"/>
      <c r="BE12" s="314"/>
      <c r="BS12" s="20" t="s">
        <v>7</v>
      </c>
    </row>
    <row r="13" spans="1:74" s="1" customFormat="1" ht="12" customHeight="1">
      <c r="B13" s="23"/>
      <c r="D13" s="30" t="s">
        <v>29</v>
      </c>
      <c r="AK13" s="30" t="s">
        <v>26</v>
      </c>
      <c r="AN13" s="32" t="s">
        <v>30</v>
      </c>
      <c r="AR13" s="23"/>
      <c r="BE13" s="314"/>
      <c r="BS13" s="20" t="s">
        <v>7</v>
      </c>
    </row>
    <row r="14" spans="1:74" ht="12.75">
      <c r="B14" s="23"/>
      <c r="E14" s="319" t="s">
        <v>30</v>
      </c>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0" t="s">
        <v>28</v>
      </c>
      <c r="AN14" s="32" t="s">
        <v>30</v>
      </c>
      <c r="AR14" s="23"/>
      <c r="BE14" s="314"/>
      <c r="BS14" s="20" t="s">
        <v>7</v>
      </c>
    </row>
    <row r="15" spans="1:74" s="1" customFormat="1" ht="6.95" customHeight="1">
      <c r="B15" s="23"/>
      <c r="AR15" s="23"/>
      <c r="BE15" s="314"/>
      <c r="BS15" s="20" t="s">
        <v>4</v>
      </c>
    </row>
    <row r="16" spans="1:74" s="1" customFormat="1" ht="12" customHeight="1">
      <c r="B16" s="23"/>
      <c r="D16" s="30" t="s">
        <v>31</v>
      </c>
      <c r="AK16" s="30" t="s">
        <v>26</v>
      </c>
      <c r="AN16" s="28" t="s">
        <v>3</v>
      </c>
      <c r="AR16" s="23"/>
      <c r="BE16" s="314"/>
      <c r="BS16" s="20" t="s">
        <v>4</v>
      </c>
    </row>
    <row r="17" spans="1:71" s="1" customFormat="1" ht="18.399999999999999" customHeight="1">
      <c r="B17" s="23"/>
      <c r="E17" s="28" t="s">
        <v>32</v>
      </c>
      <c r="AK17" s="30" t="s">
        <v>28</v>
      </c>
      <c r="AN17" s="28" t="s">
        <v>3</v>
      </c>
      <c r="AR17" s="23"/>
      <c r="BE17" s="314"/>
      <c r="BS17" s="20" t="s">
        <v>33</v>
      </c>
    </row>
    <row r="18" spans="1:71" s="1" customFormat="1" ht="6.95" customHeight="1">
      <c r="B18" s="23"/>
      <c r="AR18" s="23"/>
      <c r="BE18" s="314"/>
      <c r="BS18" s="20" t="s">
        <v>7</v>
      </c>
    </row>
    <row r="19" spans="1:71" s="1" customFormat="1" ht="12" customHeight="1">
      <c r="B19" s="23"/>
      <c r="D19" s="30" t="s">
        <v>34</v>
      </c>
      <c r="AK19" s="30" t="s">
        <v>26</v>
      </c>
      <c r="AN19" s="28" t="s">
        <v>3</v>
      </c>
      <c r="AR19" s="23"/>
      <c r="BE19" s="314"/>
      <c r="BS19" s="20" t="s">
        <v>7</v>
      </c>
    </row>
    <row r="20" spans="1:71" s="1" customFormat="1" ht="18.399999999999999" customHeight="1">
      <c r="B20" s="23"/>
      <c r="E20" s="28" t="s">
        <v>22</v>
      </c>
      <c r="AK20" s="30" t="s">
        <v>28</v>
      </c>
      <c r="AN20" s="28" t="s">
        <v>3</v>
      </c>
      <c r="AR20" s="23"/>
      <c r="BE20" s="314"/>
      <c r="BS20" s="20" t="s">
        <v>4</v>
      </c>
    </row>
    <row r="21" spans="1:71" s="1" customFormat="1" ht="6.95" customHeight="1">
      <c r="B21" s="23"/>
      <c r="AR21" s="23"/>
      <c r="BE21" s="314"/>
    </row>
    <row r="22" spans="1:71" s="1" customFormat="1" ht="12" customHeight="1">
      <c r="B22" s="23"/>
      <c r="D22" s="30" t="s">
        <v>35</v>
      </c>
      <c r="AR22" s="23"/>
      <c r="BE22" s="314"/>
    </row>
    <row r="23" spans="1:71" s="1" customFormat="1" ht="59.25" customHeight="1">
      <c r="B23" s="23"/>
      <c r="E23" s="321" t="s">
        <v>36</v>
      </c>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R23" s="23"/>
      <c r="BE23" s="314"/>
    </row>
    <row r="24" spans="1:71" s="1" customFormat="1" ht="6.95" customHeight="1">
      <c r="B24" s="23"/>
      <c r="AR24" s="23"/>
      <c r="BE24" s="314"/>
    </row>
    <row r="25" spans="1:71" s="1" customFormat="1" ht="6.95" customHeight="1">
      <c r="B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R25" s="23"/>
      <c r="BE25" s="314"/>
    </row>
    <row r="26" spans="1:71" s="2" customFormat="1" ht="25.9" customHeight="1">
      <c r="A26" s="35"/>
      <c r="B26" s="36"/>
      <c r="C26" s="35"/>
      <c r="D26" s="37" t="s">
        <v>37</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22">
        <f>ROUND(AG54,2)</f>
        <v>0</v>
      </c>
      <c r="AL26" s="323"/>
      <c r="AM26" s="323"/>
      <c r="AN26" s="323"/>
      <c r="AO26" s="323"/>
      <c r="AP26" s="35"/>
      <c r="AQ26" s="35"/>
      <c r="AR26" s="36"/>
      <c r="BE26" s="314"/>
    </row>
    <row r="27" spans="1:71" s="2" customFormat="1" ht="6.95" customHeight="1">
      <c r="A27" s="35"/>
      <c r="B27" s="36"/>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6"/>
      <c r="BE27" s="314"/>
    </row>
    <row r="28" spans="1:71" s="2" customFormat="1" ht="12.75">
      <c r="A28" s="35"/>
      <c r="B28" s="36"/>
      <c r="C28" s="35"/>
      <c r="D28" s="35"/>
      <c r="E28" s="35"/>
      <c r="F28" s="35"/>
      <c r="G28" s="35"/>
      <c r="H28" s="35"/>
      <c r="I28" s="35"/>
      <c r="J28" s="35"/>
      <c r="K28" s="35"/>
      <c r="L28" s="324" t="s">
        <v>38</v>
      </c>
      <c r="M28" s="324"/>
      <c r="N28" s="324"/>
      <c r="O28" s="324"/>
      <c r="P28" s="324"/>
      <c r="Q28" s="35"/>
      <c r="R28" s="35"/>
      <c r="S28" s="35"/>
      <c r="T28" s="35"/>
      <c r="U28" s="35"/>
      <c r="V28" s="35"/>
      <c r="W28" s="324" t="s">
        <v>39</v>
      </c>
      <c r="X28" s="324"/>
      <c r="Y28" s="324"/>
      <c r="Z28" s="324"/>
      <c r="AA28" s="324"/>
      <c r="AB28" s="324"/>
      <c r="AC28" s="324"/>
      <c r="AD28" s="324"/>
      <c r="AE28" s="324"/>
      <c r="AF28" s="35"/>
      <c r="AG28" s="35"/>
      <c r="AH28" s="35"/>
      <c r="AI28" s="35"/>
      <c r="AJ28" s="35"/>
      <c r="AK28" s="324" t="s">
        <v>40</v>
      </c>
      <c r="AL28" s="324"/>
      <c r="AM28" s="324"/>
      <c r="AN28" s="324"/>
      <c r="AO28" s="324"/>
      <c r="AP28" s="35"/>
      <c r="AQ28" s="35"/>
      <c r="AR28" s="36"/>
      <c r="BE28" s="314"/>
    </row>
    <row r="29" spans="1:71" s="3" customFormat="1" ht="14.45" customHeight="1">
      <c r="B29" s="40"/>
      <c r="D29" s="30" t="s">
        <v>41</v>
      </c>
      <c r="F29" s="30" t="s">
        <v>42</v>
      </c>
      <c r="L29" s="327">
        <v>0.21</v>
      </c>
      <c r="M29" s="326"/>
      <c r="N29" s="326"/>
      <c r="O29" s="326"/>
      <c r="P29" s="326"/>
      <c r="W29" s="325">
        <f>ROUND(AZ54, 2)</f>
        <v>0</v>
      </c>
      <c r="X29" s="326"/>
      <c r="Y29" s="326"/>
      <c r="Z29" s="326"/>
      <c r="AA29" s="326"/>
      <c r="AB29" s="326"/>
      <c r="AC29" s="326"/>
      <c r="AD29" s="326"/>
      <c r="AE29" s="326"/>
      <c r="AK29" s="325">
        <f>ROUND(AV54, 2)</f>
        <v>0</v>
      </c>
      <c r="AL29" s="326"/>
      <c r="AM29" s="326"/>
      <c r="AN29" s="326"/>
      <c r="AO29" s="326"/>
      <c r="AR29" s="40"/>
      <c r="BE29" s="315"/>
    </row>
    <row r="30" spans="1:71" s="3" customFormat="1" ht="14.45" customHeight="1">
      <c r="B30" s="40"/>
      <c r="F30" s="30" t="s">
        <v>43</v>
      </c>
      <c r="L30" s="327">
        <v>0.12</v>
      </c>
      <c r="M30" s="326"/>
      <c r="N30" s="326"/>
      <c r="O30" s="326"/>
      <c r="P30" s="326"/>
      <c r="W30" s="325">
        <f>ROUND(BA54, 2)</f>
        <v>0</v>
      </c>
      <c r="X30" s="326"/>
      <c r="Y30" s="326"/>
      <c r="Z30" s="326"/>
      <c r="AA30" s="326"/>
      <c r="AB30" s="326"/>
      <c r="AC30" s="326"/>
      <c r="AD30" s="326"/>
      <c r="AE30" s="326"/>
      <c r="AK30" s="325">
        <f>ROUND(AW54, 2)</f>
        <v>0</v>
      </c>
      <c r="AL30" s="326"/>
      <c r="AM30" s="326"/>
      <c r="AN30" s="326"/>
      <c r="AO30" s="326"/>
      <c r="AR30" s="40"/>
      <c r="BE30" s="315"/>
    </row>
    <row r="31" spans="1:71" s="3" customFormat="1" ht="14.45" hidden="1" customHeight="1">
      <c r="B31" s="40"/>
      <c r="F31" s="30" t="s">
        <v>44</v>
      </c>
      <c r="L31" s="327">
        <v>0.21</v>
      </c>
      <c r="M31" s="326"/>
      <c r="N31" s="326"/>
      <c r="O31" s="326"/>
      <c r="P31" s="326"/>
      <c r="W31" s="325">
        <f>ROUND(BB54, 2)</f>
        <v>0</v>
      </c>
      <c r="X31" s="326"/>
      <c r="Y31" s="326"/>
      <c r="Z31" s="326"/>
      <c r="AA31" s="326"/>
      <c r="AB31" s="326"/>
      <c r="AC31" s="326"/>
      <c r="AD31" s="326"/>
      <c r="AE31" s="326"/>
      <c r="AK31" s="325">
        <v>0</v>
      </c>
      <c r="AL31" s="326"/>
      <c r="AM31" s="326"/>
      <c r="AN31" s="326"/>
      <c r="AO31" s="326"/>
      <c r="AR31" s="40"/>
      <c r="BE31" s="315"/>
    </row>
    <row r="32" spans="1:71" s="3" customFormat="1" ht="14.45" hidden="1" customHeight="1">
      <c r="B32" s="40"/>
      <c r="F32" s="30" t="s">
        <v>45</v>
      </c>
      <c r="L32" s="327">
        <v>0.12</v>
      </c>
      <c r="M32" s="326"/>
      <c r="N32" s="326"/>
      <c r="O32" s="326"/>
      <c r="P32" s="326"/>
      <c r="W32" s="325">
        <f>ROUND(BC54, 2)</f>
        <v>0</v>
      </c>
      <c r="X32" s="326"/>
      <c r="Y32" s="326"/>
      <c r="Z32" s="326"/>
      <c r="AA32" s="326"/>
      <c r="AB32" s="326"/>
      <c r="AC32" s="326"/>
      <c r="AD32" s="326"/>
      <c r="AE32" s="326"/>
      <c r="AK32" s="325">
        <v>0</v>
      </c>
      <c r="AL32" s="326"/>
      <c r="AM32" s="326"/>
      <c r="AN32" s="326"/>
      <c r="AO32" s="326"/>
      <c r="AR32" s="40"/>
      <c r="BE32" s="315"/>
    </row>
    <row r="33" spans="1:57" s="3" customFormat="1" ht="14.45" hidden="1" customHeight="1">
      <c r="B33" s="40"/>
      <c r="F33" s="30" t="s">
        <v>46</v>
      </c>
      <c r="L33" s="327">
        <v>0</v>
      </c>
      <c r="M33" s="326"/>
      <c r="N33" s="326"/>
      <c r="O33" s="326"/>
      <c r="P33" s="326"/>
      <c r="W33" s="325">
        <f>ROUND(BD54, 2)</f>
        <v>0</v>
      </c>
      <c r="X33" s="326"/>
      <c r="Y33" s="326"/>
      <c r="Z33" s="326"/>
      <c r="AA33" s="326"/>
      <c r="AB33" s="326"/>
      <c r="AC33" s="326"/>
      <c r="AD33" s="326"/>
      <c r="AE33" s="326"/>
      <c r="AK33" s="325">
        <v>0</v>
      </c>
      <c r="AL33" s="326"/>
      <c r="AM33" s="326"/>
      <c r="AN33" s="326"/>
      <c r="AO33" s="326"/>
      <c r="AR33" s="40"/>
    </row>
    <row r="34" spans="1:57" s="2" customFormat="1" ht="6.95" customHeight="1">
      <c r="A34" s="35"/>
      <c r="B34" s="36"/>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6"/>
      <c r="BE34" s="35"/>
    </row>
    <row r="35" spans="1:57" s="2" customFormat="1" ht="25.9" customHeight="1">
      <c r="A35" s="35"/>
      <c r="B35" s="36"/>
      <c r="C35" s="41"/>
      <c r="D35" s="42" t="s">
        <v>47</v>
      </c>
      <c r="E35" s="43"/>
      <c r="F35" s="43"/>
      <c r="G35" s="43"/>
      <c r="H35" s="43"/>
      <c r="I35" s="43"/>
      <c r="J35" s="43"/>
      <c r="K35" s="43"/>
      <c r="L35" s="43"/>
      <c r="M35" s="43"/>
      <c r="N35" s="43"/>
      <c r="O35" s="43"/>
      <c r="P35" s="43"/>
      <c r="Q35" s="43"/>
      <c r="R35" s="43"/>
      <c r="S35" s="43"/>
      <c r="T35" s="44" t="s">
        <v>48</v>
      </c>
      <c r="U35" s="43"/>
      <c r="V35" s="43"/>
      <c r="W35" s="43"/>
      <c r="X35" s="331" t="s">
        <v>49</v>
      </c>
      <c r="Y35" s="329"/>
      <c r="Z35" s="329"/>
      <c r="AA35" s="329"/>
      <c r="AB35" s="329"/>
      <c r="AC35" s="43"/>
      <c r="AD35" s="43"/>
      <c r="AE35" s="43"/>
      <c r="AF35" s="43"/>
      <c r="AG35" s="43"/>
      <c r="AH35" s="43"/>
      <c r="AI35" s="43"/>
      <c r="AJ35" s="43"/>
      <c r="AK35" s="328">
        <f>SUM(AK26:AK33)</f>
        <v>0</v>
      </c>
      <c r="AL35" s="329"/>
      <c r="AM35" s="329"/>
      <c r="AN35" s="329"/>
      <c r="AO35" s="330"/>
      <c r="AP35" s="41"/>
      <c r="AQ35" s="41"/>
      <c r="AR35" s="36"/>
      <c r="BE35" s="35"/>
    </row>
    <row r="36" spans="1:57" s="2" customFormat="1" ht="6.95" customHeight="1">
      <c r="A36" s="35"/>
      <c r="B36" s="36"/>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6"/>
      <c r="BE36" s="35"/>
    </row>
    <row r="37" spans="1:57" s="2" customFormat="1" ht="6.95" customHeight="1">
      <c r="A37" s="35"/>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6"/>
      <c r="BE37" s="35"/>
    </row>
    <row r="41" spans="1:57" s="2" customFormat="1" ht="6.95" customHeight="1">
      <c r="A41" s="35"/>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6"/>
      <c r="BE41" s="35"/>
    </row>
    <row r="42" spans="1:57" s="2" customFormat="1" ht="24.95" customHeight="1">
      <c r="A42" s="35"/>
      <c r="B42" s="36"/>
      <c r="C42" s="24" t="s">
        <v>50</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6"/>
      <c r="BE42" s="35"/>
    </row>
    <row r="43" spans="1:57" s="2" customFormat="1" ht="6.95" customHeight="1">
      <c r="A43" s="35"/>
      <c r="B43" s="36"/>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6"/>
      <c r="BE43" s="35"/>
    </row>
    <row r="44" spans="1:57" s="4" customFormat="1" ht="12" customHeight="1">
      <c r="B44" s="49"/>
      <c r="C44" s="30" t="s">
        <v>14</v>
      </c>
      <c r="L44" s="4" t="str">
        <f>K5</f>
        <v>1</v>
      </c>
      <c r="AR44" s="49"/>
    </row>
    <row r="45" spans="1:57" s="5" customFormat="1" ht="36.950000000000003" customHeight="1">
      <c r="B45" s="50"/>
      <c r="C45" s="51" t="s">
        <v>17</v>
      </c>
      <c r="L45" s="310" t="str">
        <f>K6</f>
        <v>Stavební úpravy BD Komenského 27, Karlovy Vary</v>
      </c>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1"/>
      <c r="AL45" s="311"/>
      <c r="AM45" s="311"/>
      <c r="AN45" s="311"/>
      <c r="AO45" s="311"/>
      <c r="AR45" s="50"/>
    </row>
    <row r="46" spans="1:57" s="2" customFormat="1" ht="6.95" customHeight="1">
      <c r="A46" s="35"/>
      <c r="B46" s="36"/>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6"/>
      <c r="BE46" s="35"/>
    </row>
    <row r="47" spans="1:57" s="2" customFormat="1" ht="12" customHeight="1">
      <c r="A47" s="35"/>
      <c r="B47" s="36"/>
      <c r="C47" s="30" t="s">
        <v>21</v>
      </c>
      <c r="D47" s="35"/>
      <c r="E47" s="35"/>
      <c r="F47" s="35"/>
      <c r="G47" s="35"/>
      <c r="H47" s="35"/>
      <c r="I47" s="35"/>
      <c r="J47" s="35"/>
      <c r="K47" s="35"/>
      <c r="L47" s="52" t="str">
        <f>IF(K8="","",K8)</f>
        <v xml:space="preserve"> </v>
      </c>
      <c r="M47" s="35"/>
      <c r="N47" s="35"/>
      <c r="O47" s="35"/>
      <c r="P47" s="35"/>
      <c r="Q47" s="35"/>
      <c r="R47" s="35"/>
      <c r="S47" s="35"/>
      <c r="T47" s="35"/>
      <c r="U47" s="35"/>
      <c r="V47" s="35"/>
      <c r="W47" s="35"/>
      <c r="X47" s="35"/>
      <c r="Y47" s="35"/>
      <c r="Z47" s="35"/>
      <c r="AA47" s="35"/>
      <c r="AB47" s="35"/>
      <c r="AC47" s="35"/>
      <c r="AD47" s="35"/>
      <c r="AE47" s="35"/>
      <c r="AF47" s="35"/>
      <c r="AG47" s="35"/>
      <c r="AH47" s="35"/>
      <c r="AI47" s="30" t="s">
        <v>23</v>
      </c>
      <c r="AJ47" s="35"/>
      <c r="AK47" s="35"/>
      <c r="AL47" s="35"/>
      <c r="AM47" s="339" t="str">
        <f>IF(AN8= "","",AN8)</f>
        <v>16. 5. 2023</v>
      </c>
      <c r="AN47" s="339"/>
      <c r="AO47" s="35"/>
      <c r="AP47" s="35"/>
      <c r="AQ47" s="35"/>
      <c r="AR47" s="36"/>
      <c r="BE47" s="35"/>
    </row>
    <row r="48" spans="1:57" s="2" customFormat="1" ht="6.95" customHeight="1">
      <c r="A48" s="35"/>
      <c r="B48" s="36"/>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6"/>
      <c r="BE48" s="35"/>
    </row>
    <row r="49" spans="1:91" s="2" customFormat="1" ht="15.2" customHeight="1">
      <c r="A49" s="35"/>
      <c r="B49" s="36"/>
      <c r="C49" s="30" t="s">
        <v>25</v>
      </c>
      <c r="D49" s="35"/>
      <c r="E49" s="35"/>
      <c r="F49" s="35"/>
      <c r="G49" s="35"/>
      <c r="H49" s="35"/>
      <c r="I49" s="35"/>
      <c r="J49" s="35"/>
      <c r="K49" s="35"/>
      <c r="L49" s="4" t="str">
        <f>IF(E11= "","",E11)</f>
        <v>STATUTÁRNÍ MĚSTO KARLOVY VARY</v>
      </c>
      <c r="M49" s="35"/>
      <c r="N49" s="35"/>
      <c r="O49" s="35"/>
      <c r="P49" s="35"/>
      <c r="Q49" s="35"/>
      <c r="R49" s="35"/>
      <c r="S49" s="35"/>
      <c r="T49" s="35"/>
      <c r="U49" s="35"/>
      <c r="V49" s="35"/>
      <c r="W49" s="35"/>
      <c r="X49" s="35"/>
      <c r="Y49" s="35"/>
      <c r="Z49" s="35"/>
      <c r="AA49" s="35"/>
      <c r="AB49" s="35"/>
      <c r="AC49" s="35"/>
      <c r="AD49" s="35"/>
      <c r="AE49" s="35"/>
      <c r="AF49" s="35"/>
      <c r="AG49" s="35"/>
      <c r="AH49" s="35"/>
      <c r="AI49" s="30" t="s">
        <v>31</v>
      </c>
      <c r="AJ49" s="35"/>
      <c r="AK49" s="35"/>
      <c r="AL49" s="35"/>
      <c r="AM49" s="340" t="str">
        <f>IF(E17="","",E17)</f>
        <v>ARD architects s.r.o.</v>
      </c>
      <c r="AN49" s="341"/>
      <c r="AO49" s="341"/>
      <c r="AP49" s="341"/>
      <c r="AQ49" s="35"/>
      <c r="AR49" s="36"/>
      <c r="AS49" s="342" t="s">
        <v>51</v>
      </c>
      <c r="AT49" s="343"/>
      <c r="AU49" s="54"/>
      <c r="AV49" s="54"/>
      <c r="AW49" s="54"/>
      <c r="AX49" s="54"/>
      <c r="AY49" s="54"/>
      <c r="AZ49" s="54"/>
      <c r="BA49" s="54"/>
      <c r="BB49" s="54"/>
      <c r="BC49" s="54"/>
      <c r="BD49" s="55"/>
      <c r="BE49" s="35"/>
    </row>
    <row r="50" spans="1:91" s="2" customFormat="1" ht="15.2" customHeight="1">
      <c r="A50" s="35"/>
      <c r="B50" s="36"/>
      <c r="C50" s="30" t="s">
        <v>29</v>
      </c>
      <c r="D50" s="35"/>
      <c r="E50" s="35"/>
      <c r="F50" s="35"/>
      <c r="G50" s="35"/>
      <c r="H50" s="35"/>
      <c r="I50" s="35"/>
      <c r="J50" s="35"/>
      <c r="K50" s="35"/>
      <c r="L50" s="4"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30" t="s">
        <v>34</v>
      </c>
      <c r="AJ50" s="35"/>
      <c r="AK50" s="35"/>
      <c r="AL50" s="35"/>
      <c r="AM50" s="340" t="str">
        <f>IF(E20="","",E20)</f>
        <v xml:space="preserve"> </v>
      </c>
      <c r="AN50" s="341"/>
      <c r="AO50" s="341"/>
      <c r="AP50" s="341"/>
      <c r="AQ50" s="35"/>
      <c r="AR50" s="36"/>
      <c r="AS50" s="344"/>
      <c r="AT50" s="345"/>
      <c r="AU50" s="56"/>
      <c r="AV50" s="56"/>
      <c r="AW50" s="56"/>
      <c r="AX50" s="56"/>
      <c r="AY50" s="56"/>
      <c r="AZ50" s="56"/>
      <c r="BA50" s="56"/>
      <c r="BB50" s="56"/>
      <c r="BC50" s="56"/>
      <c r="BD50" s="57"/>
      <c r="BE50" s="35"/>
    </row>
    <row r="51" spans="1:91" s="2" customFormat="1" ht="10.9" customHeight="1">
      <c r="A51" s="35"/>
      <c r="B51" s="36"/>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6"/>
      <c r="AS51" s="344"/>
      <c r="AT51" s="345"/>
      <c r="AU51" s="56"/>
      <c r="AV51" s="56"/>
      <c r="AW51" s="56"/>
      <c r="AX51" s="56"/>
      <c r="AY51" s="56"/>
      <c r="AZ51" s="56"/>
      <c r="BA51" s="56"/>
      <c r="BB51" s="56"/>
      <c r="BC51" s="56"/>
      <c r="BD51" s="57"/>
      <c r="BE51" s="35"/>
    </row>
    <row r="52" spans="1:91" s="2" customFormat="1" ht="29.25" customHeight="1">
      <c r="A52" s="35"/>
      <c r="B52" s="36"/>
      <c r="C52" s="305" t="s">
        <v>52</v>
      </c>
      <c r="D52" s="306"/>
      <c r="E52" s="306"/>
      <c r="F52" s="306"/>
      <c r="G52" s="306"/>
      <c r="H52" s="58"/>
      <c r="I52" s="309" t="s">
        <v>53</v>
      </c>
      <c r="J52" s="306"/>
      <c r="K52" s="306"/>
      <c r="L52" s="306"/>
      <c r="M52" s="306"/>
      <c r="N52" s="306"/>
      <c r="O52" s="306"/>
      <c r="P52" s="306"/>
      <c r="Q52" s="306"/>
      <c r="R52" s="306"/>
      <c r="S52" s="306"/>
      <c r="T52" s="306"/>
      <c r="U52" s="306"/>
      <c r="V52" s="306"/>
      <c r="W52" s="306"/>
      <c r="X52" s="306"/>
      <c r="Y52" s="306"/>
      <c r="Z52" s="306"/>
      <c r="AA52" s="306"/>
      <c r="AB52" s="306"/>
      <c r="AC52" s="306"/>
      <c r="AD52" s="306"/>
      <c r="AE52" s="306"/>
      <c r="AF52" s="306"/>
      <c r="AG52" s="337" t="s">
        <v>54</v>
      </c>
      <c r="AH52" s="306"/>
      <c r="AI52" s="306"/>
      <c r="AJ52" s="306"/>
      <c r="AK52" s="306"/>
      <c r="AL52" s="306"/>
      <c r="AM52" s="306"/>
      <c r="AN52" s="309" t="s">
        <v>55</v>
      </c>
      <c r="AO52" s="306"/>
      <c r="AP52" s="306"/>
      <c r="AQ52" s="59" t="s">
        <v>56</v>
      </c>
      <c r="AR52" s="36"/>
      <c r="AS52" s="60" t="s">
        <v>57</v>
      </c>
      <c r="AT52" s="61" t="s">
        <v>58</v>
      </c>
      <c r="AU52" s="61" t="s">
        <v>59</v>
      </c>
      <c r="AV52" s="61" t="s">
        <v>60</v>
      </c>
      <c r="AW52" s="61" t="s">
        <v>61</v>
      </c>
      <c r="AX52" s="61" t="s">
        <v>62</v>
      </c>
      <c r="AY52" s="61" t="s">
        <v>63</v>
      </c>
      <c r="AZ52" s="61" t="s">
        <v>64</v>
      </c>
      <c r="BA52" s="61" t="s">
        <v>65</v>
      </c>
      <c r="BB52" s="61" t="s">
        <v>66</v>
      </c>
      <c r="BC52" s="61" t="s">
        <v>67</v>
      </c>
      <c r="BD52" s="62" t="s">
        <v>68</v>
      </c>
      <c r="BE52" s="35"/>
    </row>
    <row r="53" spans="1:91" s="2" customFormat="1" ht="10.9" customHeight="1">
      <c r="A53" s="35"/>
      <c r="B53" s="36"/>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6"/>
      <c r="AS53" s="63"/>
      <c r="AT53" s="64"/>
      <c r="AU53" s="64"/>
      <c r="AV53" s="64"/>
      <c r="AW53" s="64"/>
      <c r="AX53" s="64"/>
      <c r="AY53" s="64"/>
      <c r="AZ53" s="64"/>
      <c r="BA53" s="64"/>
      <c r="BB53" s="64"/>
      <c r="BC53" s="64"/>
      <c r="BD53" s="65"/>
      <c r="BE53" s="35"/>
    </row>
    <row r="54" spans="1:91" s="6" customFormat="1" ht="32.450000000000003" customHeight="1">
      <c r="B54" s="66"/>
      <c r="C54" s="67" t="s">
        <v>69</v>
      </c>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312">
        <f>ROUND(AG55+AG58+SUM(AG63:AG65),2)</f>
        <v>0</v>
      </c>
      <c r="AH54" s="312"/>
      <c r="AI54" s="312"/>
      <c r="AJ54" s="312"/>
      <c r="AK54" s="312"/>
      <c r="AL54" s="312"/>
      <c r="AM54" s="312"/>
      <c r="AN54" s="346">
        <f t="shared" ref="AN54:AN65" si="0">SUM(AG54,AT54)</f>
        <v>0</v>
      </c>
      <c r="AO54" s="346"/>
      <c r="AP54" s="346"/>
      <c r="AQ54" s="70" t="s">
        <v>3</v>
      </c>
      <c r="AR54" s="66"/>
      <c r="AS54" s="71">
        <f>ROUND(AS55+AS58+SUM(AS63:AS65),2)</f>
        <v>0</v>
      </c>
      <c r="AT54" s="72">
        <f t="shared" ref="AT54:AT65" si="1">ROUND(SUM(AV54:AW54),2)</f>
        <v>0</v>
      </c>
      <c r="AU54" s="73">
        <f>ROUND(AU55+AU58+SUM(AU63:AU65),5)</f>
        <v>0</v>
      </c>
      <c r="AV54" s="72">
        <f>ROUND(AZ54*L29,2)</f>
        <v>0</v>
      </c>
      <c r="AW54" s="72">
        <f>ROUND(BA54*L30,2)</f>
        <v>0</v>
      </c>
      <c r="AX54" s="72">
        <f>ROUND(BB54*L29,2)</f>
        <v>0</v>
      </c>
      <c r="AY54" s="72">
        <f>ROUND(BC54*L30,2)</f>
        <v>0</v>
      </c>
      <c r="AZ54" s="72">
        <f>ROUND(AZ55+AZ58+SUM(AZ63:AZ65),2)</f>
        <v>0</v>
      </c>
      <c r="BA54" s="72">
        <f>ROUND(BA55+BA58+SUM(BA63:BA65),2)</f>
        <v>0</v>
      </c>
      <c r="BB54" s="72">
        <f>ROUND(BB55+BB58+SUM(BB63:BB65),2)</f>
        <v>0</v>
      </c>
      <c r="BC54" s="72">
        <f>ROUND(BC55+BC58+SUM(BC63:BC65),2)</f>
        <v>0</v>
      </c>
      <c r="BD54" s="74">
        <f>ROUND(BD55+BD58+SUM(BD63:BD65),2)</f>
        <v>0</v>
      </c>
      <c r="BS54" s="75" t="s">
        <v>70</v>
      </c>
      <c r="BT54" s="75" t="s">
        <v>71</v>
      </c>
      <c r="BU54" s="76" t="s">
        <v>72</v>
      </c>
      <c r="BV54" s="75" t="s">
        <v>73</v>
      </c>
      <c r="BW54" s="75" t="s">
        <v>5</v>
      </c>
      <c r="BX54" s="75" t="s">
        <v>74</v>
      </c>
      <c r="CL54" s="75" t="s">
        <v>3</v>
      </c>
    </row>
    <row r="55" spans="1:91" s="7" customFormat="1" ht="16.5" customHeight="1">
      <c r="B55" s="77"/>
      <c r="C55" s="78"/>
      <c r="D55" s="307" t="s">
        <v>15</v>
      </c>
      <c r="E55" s="307"/>
      <c r="F55" s="307"/>
      <c r="G55" s="307"/>
      <c r="H55" s="307"/>
      <c r="I55" s="79"/>
      <c r="J55" s="307" t="s">
        <v>75</v>
      </c>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38">
        <f>ROUND(SUM(AG56:AG57),2)</f>
        <v>0</v>
      </c>
      <c r="AH55" s="336"/>
      <c r="AI55" s="336"/>
      <c r="AJ55" s="336"/>
      <c r="AK55" s="336"/>
      <c r="AL55" s="336"/>
      <c r="AM55" s="336"/>
      <c r="AN55" s="335">
        <f t="shared" si="0"/>
        <v>0</v>
      </c>
      <c r="AO55" s="336"/>
      <c r="AP55" s="336"/>
      <c r="AQ55" s="80" t="s">
        <v>76</v>
      </c>
      <c r="AR55" s="77"/>
      <c r="AS55" s="81">
        <f>ROUND(SUM(AS56:AS57),2)</f>
        <v>0</v>
      </c>
      <c r="AT55" s="82">
        <f t="shared" si="1"/>
        <v>0</v>
      </c>
      <c r="AU55" s="83">
        <f>ROUND(SUM(AU56:AU57),5)</f>
        <v>0</v>
      </c>
      <c r="AV55" s="82">
        <f>ROUND(AZ55*L29,2)</f>
        <v>0</v>
      </c>
      <c r="AW55" s="82">
        <f>ROUND(BA55*L30,2)</f>
        <v>0</v>
      </c>
      <c r="AX55" s="82">
        <f>ROUND(BB55*L29,2)</f>
        <v>0</v>
      </c>
      <c r="AY55" s="82">
        <f>ROUND(BC55*L30,2)</f>
        <v>0</v>
      </c>
      <c r="AZ55" s="82">
        <f>ROUND(SUM(AZ56:AZ57),2)</f>
        <v>0</v>
      </c>
      <c r="BA55" s="82">
        <f>ROUND(SUM(BA56:BA57),2)</f>
        <v>0</v>
      </c>
      <c r="BB55" s="82">
        <f>ROUND(SUM(BB56:BB57),2)</f>
        <v>0</v>
      </c>
      <c r="BC55" s="82">
        <f>ROUND(SUM(BC56:BC57),2)</f>
        <v>0</v>
      </c>
      <c r="BD55" s="84">
        <f>ROUND(SUM(BD56:BD57),2)</f>
        <v>0</v>
      </c>
      <c r="BS55" s="85" t="s">
        <v>70</v>
      </c>
      <c r="BT55" s="85" t="s">
        <v>15</v>
      </c>
      <c r="BU55" s="85" t="s">
        <v>72</v>
      </c>
      <c r="BV55" s="85" t="s">
        <v>73</v>
      </c>
      <c r="BW55" s="85" t="s">
        <v>77</v>
      </c>
      <c r="BX55" s="85" t="s">
        <v>5</v>
      </c>
      <c r="CL55" s="85" t="s">
        <v>3</v>
      </c>
      <c r="CM55" s="85" t="s">
        <v>15</v>
      </c>
    </row>
    <row r="56" spans="1:91" s="4" customFormat="1" ht="16.5" customHeight="1">
      <c r="A56" s="86" t="s">
        <v>78</v>
      </c>
      <c r="B56" s="49"/>
      <c r="C56" s="10"/>
      <c r="D56" s="10"/>
      <c r="E56" s="308" t="s">
        <v>15</v>
      </c>
      <c r="F56" s="308"/>
      <c r="G56" s="308"/>
      <c r="H56" s="308"/>
      <c r="I56" s="308"/>
      <c r="J56" s="10"/>
      <c r="K56" s="308" t="s">
        <v>79</v>
      </c>
      <c r="L56" s="308"/>
      <c r="M56" s="308"/>
      <c r="N56" s="308"/>
      <c r="O56" s="308"/>
      <c r="P56" s="308"/>
      <c r="Q56" s="308"/>
      <c r="R56" s="308"/>
      <c r="S56" s="308"/>
      <c r="T56" s="308"/>
      <c r="U56" s="308"/>
      <c r="V56" s="308"/>
      <c r="W56" s="308"/>
      <c r="X56" s="308"/>
      <c r="Y56" s="308"/>
      <c r="Z56" s="308"/>
      <c r="AA56" s="308"/>
      <c r="AB56" s="308"/>
      <c r="AC56" s="308"/>
      <c r="AD56" s="308"/>
      <c r="AE56" s="308"/>
      <c r="AF56" s="308"/>
      <c r="AG56" s="333">
        <f>'1 - Bourací práce'!J32</f>
        <v>0</v>
      </c>
      <c r="AH56" s="334"/>
      <c r="AI56" s="334"/>
      <c r="AJ56" s="334"/>
      <c r="AK56" s="334"/>
      <c r="AL56" s="334"/>
      <c r="AM56" s="334"/>
      <c r="AN56" s="333">
        <f t="shared" si="0"/>
        <v>0</v>
      </c>
      <c r="AO56" s="334"/>
      <c r="AP56" s="334"/>
      <c r="AQ56" s="87" t="s">
        <v>80</v>
      </c>
      <c r="AR56" s="49"/>
      <c r="AS56" s="88">
        <v>0</v>
      </c>
      <c r="AT56" s="89">
        <f t="shared" si="1"/>
        <v>0</v>
      </c>
      <c r="AU56" s="90">
        <f>'1 - Bourací práce'!P99</f>
        <v>0</v>
      </c>
      <c r="AV56" s="89">
        <f>'1 - Bourací práce'!J35</f>
        <v>0</v>
      </c>
      <c r="AW56" s="89">
        <f>'1 - Bourací práce'!J36</f>
        <v>0</v>
      </c>
      <c r="AX56" s="89">
        <f>'1 - Bourací práce'!J37</f>
        <v>0</v>
      </c>
      <c r="AY56" s="89">
        <f>'1 - Bourací práce'!J38</f>
        <v>0</v>
      </c>
      <c r="AZ56" s="89">
        <f>'1 - Bourací práce'!F35</f>
        <v>0</v>
      </c>
      <c r="BA56" s="89">
        <f>'1 - Bourací práce'!F36</f>
        <v>0</v>
      </c>
      <c r="BB56" s="89">
        <f>'1 - Bourací práce'!F37</f>
        <v>0</v>
      </c>
      <c r="BC56" s="89">
        <f>'1 - Bourací práce'!F38</f>
        <v>0</v>
      </c>
      <c r="BD56" s="91">
        <f>'1 - Bourací práce'!F39</f>
        <v>0</v>
      </c>
      <c r="BT56" s="28" t="s">
        <v>81</v>
      </c>
      <c r="BV56" s="28" t="s">
        <v>73</v>
      </c>
      <c r="BW56" s="28" t="s">
        <v>82</v>
      </c>
      <c r="BX56" s="28" t="s">
        <v>77</v>
      </c>
      <c r="CL56" s="28" t="s">
        <v>3</v>
      </c>
    </row>
    <row r="57" spans="1:91" s="4" customFormat="1" ht="16.5" customHeight="1">
      <c r="A57" s="86" t="s">
        <v>78</v>
      </c>
      <c r="B57" s="49"/>
      <c r="C57" s="10"/>
      <c r="D57" s="10"/>
      <c r="E57" s="308" t="s">
        <v>81</v>
      </c>
      <c r="F57" s="308"/>
      <c r="G57" s="308"/>
      <c r="H57" s="308"/>
      <c r="I57" s="308"/>
      <c r="J57" s="10"/>
      <c r="K57" s="308" t="s">
        <v>83</v>
      </c>
      <c r="L57" s="308"/>
      <c r="M57" s="308"/>
      <c r="N57" s="308"/>
      <c r="O57" s="308"/>
      <c r="P57" s="308"/>
      <c r="Q57" s="308"/>
      <c r="R57" s="308"/>
      <c r="S57" s="308"/>
      <c r="T57" s="308"/>
      <c r="U57" s="308"/>
      <c r="V57" s="308"/>
      <c r="W57" s="308"/>
      <c r="X57" s="308"/>
      <c r="Y57" s="308"/>
      <c r="Z57" s="308"/>
      <c r="AA57" s="308"/>
      <c r="AB57" s="308"/>
      <c r="AC57" s="308"/>
      <c r="AD57" s="308"/>
      <c r="AE57" s="308"/>
      <c r="AF57" s="308"/>
      <c r="AG57" s="333">
        <f>'2 - Nový stav'!J32</f>
        <v>0</v>
      </c>
      <c r="AH57" s="334"/>
      <c r="AI57" s="334"/>
      <c r="AJ57" s="334"/>
      <c r="AK57" s="334"/>
      <c r="AL57" s="334"/>
      <c r="AM57" s="334"/>
      <c r="AN57" s="333">
        <f t="shared" si="0"/>
        <v>0</v>
      </c>
      <c r="AO57" s="334"/>
      <c r="AP57" s="334"/>
      <c r="AQ57" s="87" t="s">
        <v>80</v>
      </c>
      <c r="AR57" s="49"/>
      <c r="AS57" s="88">
        <v>0</v>
      </c>
      <c r="AT57" s="89">
        <f t="shared" si="1"/>
        <v>0</v>
      </c>
      <c r="AU57" s="90">
        <f>'2 - Nový stav'!P116</f>
        <v>0</v>
      </c>
      <c r="AV57" s="89">
        <f>'2 - Nový stav'!J35</f>
        <v>0</v>
      </c>
      <c r="AW57" s="89">
        <f>'2 - Nový stav'!J36</f>
        <v>0</v>
      </c>
      <c r="AX57" s="89">
        <f>'2 - Nový stav'!J37</f>
        <v>0</v>
      </c>
      <c r="AY57" s="89">
        <f>'2 - Nový stav'!J38</f>
        <v>0</v>
      </c>
      <c r="AZ57" s="89">
        <f>'2 - Nový stav'!F35</f>
        <v>0</v>
      </c>
      <c r="BA57" s="89">
        <f>'2 - Nový stav'!F36</f>
        <v>0</v>
      </c>
      <c r="BB57" s="89">
        <f>'2 - Nový stav'!F37</f>
        <v>0</v>
      </c>
      <c r="BC57" s="89">
        <f>'2 - Nový stav'!F38</f>
        <v>0</v>
      </c>
      <c r="BD57" s="91">
        <f>'2 - Nový stav'!F39</f>
        <v>0</v>
      </c>
      <c r="BT57" s="28" t="s">
        <v>81</v>
      </c>
      <c r="BV57" s="28" t="s">
        <v>73</v>
      </c>
      <c r="BW57" s="28" t="s">
        <v>84</v>
      </c>
      <c r="BX57" s="28" t="s">
        <v>77</v>
      </c>
      <c r="CL57" s="28" t="s">
        <v>3</v>
      </c>
    </row>
    <row r="58" spans="1:91" s="7" customFormat="1" ht="16.5" customHeight="1">
      <c r="B58" s="77"/>
      <c r="C58" s="78"/>
      <c r="D58" s="307" t="s">
        <v>81</v>
      </c>
      <c r="E58" s="307"/>
      <c r="F58" s="307"/>
      <c r="G58" s="307"/>
      <c r="H58" s="307"/>
      <c r="I58" s="79"/>
      <c r="J58" s="307" t="s">
        <v>85</v>
      </c>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38">
        <f>ROUND(SUM(AG59:AG62),2)</f>
        <v>0</v>
      </c>
      <c r="AH58" s="336"/>
      <c r="AI58" s="336"/>
      <c r="AJ58" s="336"/>
      <c r="AK58" s="336"/>
      <c r="AL58" s="336"/>
      <c r="AM58" s="336"/>
      <c r="AN58" s="335">
        <f t="shared" si="0"/>
        <v>0</v>
      </c>
      <c r="AO58" s="336"/>
      <c r="AP58" s="336"/>
      <c r="AQ58" s="80" t="s">
        <v>76</v>
      </c>
      <c r="AR58" s="77"/>
      <c r="AS58" s="81">
        <f>ROUND(SUM(AS59:AS62),2)</f>
        <v>0</v>
      </c>
      <c r="AT58" s="82">
        <f t="shared" si="1"/>
        <v>0</v>
      </c>
      <c r="AU58" s="83">
        <f>ROUND(SUM(AU59:AU62),5)</f>
        <v>0</v>
      </c>
      <c r="AV58" s="82">
        <f>ROUND(AZ58*L29,2)</f>
        <v>0</v>
      </c>
      <c r="AW58" s="82">
        <f>ROUND(BA58*L30,2)</f>
        <v>0</v>
      </c>
      <c r="AX58" s="82">
        <f>ROUND(BB58*L29,2)</f>
        <v>0</v>
      </c>
      <c r="AY58" s="82">
        <f>ROUND(BC58*L30,2)</f>
        <v>0</v>
      </c>
      <c r="AZ58" s="82">
        <f>ROUND(SUM(AZ59:AZ62),2)</f>
        <v>0</v>
      </c>
      <c r="BA58" s="82">
        <f>ROUND(SUM(BA59:BA62),2)</f>
        <v>0</v>
      </c>
      <c r="BB58" s="82">
        <f>ROUND(SUM(BB59:BB62),2)</f>
        <v>0</v>
      </c>
      <c r="BC58" s="82">
        <f>ROUND(SUM(BC59:BC62),2)</f>
        <v>0</v>
      </c>
      <c r="BD58" s="84">
        <f>ROUND(SUM(BD59:BD62),2)</f>
        <v>0</v>
      </c>
      <c r="BS58" s="85" t="s">
        <v>70</v>
      </c>
      <c r="BT58" s="85" t="s">
        <v>15</v>
      </c>
      <c r="BU58" s="85" t="s">
        <v>72</v>
      </c>
      <c r="BV58" s="85" t="s">
        <v>73</v>
      </c>
      <c r="BW58" s="85" t="s">
        <v>86</v>
      </c>
      <c r="BX58" s="85" t="s">
        <v>5</v>
      </c>
      <c r="CL58" s="85" t="s">
        <v>3</v>
      </c>
      <c r="CM58" s="85" t="s">
        <v>15</v>
      </c>
    </row>
    <row r="59" spans="1:91" s="4" customFormat="1" ht="16.5" customHeight="1">
      <c r="A59" s="86" t="s">
        <v>78</v>
      </c>
      <c r="B59" s="49"/>
      <c r="C59" s="10"/>
      <c r="D59" s="10"/>
      <c r="E59" s="308" t="s">
        <v>15</v>
      </c>
      <c r="F59" s="308"/>
      <c r="G59" s="308"/>
      <c r="H59" s="308"/>
      <c r="I59" s="308"/>
      <c r="J59" s="10"/>
      <c r="K59" s="308" t="s">
        <v>87</v>
      </c>
      <c r="L59" s="308"/>
      <c r="M59" s="308"/>
      <c r="N59" s="308"/>
      <c r="O59" s="308"/>
      <c r="P59" s="308"/>
      <c r="Q59" s="308"/>
      <c r="R59" s="308"/>
      <c r="S59" s="308"/>
      <c r="T59" s="308"/>
      <c r="U59" s="308"/>
      <c r="V59" s="308"/>
      <c r="W59" s="308"/>
      <c r="X59" s="308"/>
      <c r="Y59" s="308"/>
      <c r="Z59" s="308"/>
      <c r="AA59" s="308"/>
      <c r="AB59" s="308"/>
      <c r="AC59" s="308"/>
      <c r="AD59" s="308"/>
      <c r="AE59" s="308"/>
      <c r="AF59" s="308"/>
      <c r="AG59" s="333">
        <f>'1 - Ústřední vytápění'!J32</f>
        <v>0</v>
      </c>
      <c r="AH59" s="334"/>
      <c r="AI59" s="334"/>
      <c r="AJ59" s="334"/>
      <c r="AK59" s="334"/>
      <c r="AL59" s="334"/>
      <c r="AM59" s="334"/>
      <c r="AN59" s="333">
        <f t="shared" si="0"/>
        <v>0</v>
      </c>
      <c r="AO59" s="334"/>
      <c r="AP59" s="334"/>
      <c r="AQ59" s="87" t="s">
        <v>80</v>
      </c>
      <c r="AR59" s="49"/>
      <c r="AS59" s="88">
        <v>0</v>
      </c>
      <c r="AT59" s="89">
        <f t="shared" si="1"/>
        <v>0</v>
      </c>
      <c r="AU59" s="90">
        <f>'1 - Ústřední vytápění'!P92</f>
        <v>0</v>
      </c>
      <c r="AV59" s="89">
        <f>'1 - Ústřední vytápění'!J35</f>
        <v>0</v>
      </c>
      <c r="AW59" s="89">
        <f>'1 - Ústřední vytápění'!J36</f>
        <v>0</v>
      </c>
      <c r="AX59" s="89">
        <f>'1 - Ústřední vytápění'!J37</f>
        <v>0</v>
      </c>
      <c r="AY59" s="89">
        <f>'1 - Ústřední vytápění'!J38</f>
        <v>0</v>
      </c>
      <c r="AZ59" s="89">
        <f>'1 - Ústřední vytápění'!F35</f>
        <v>0</v>
      </c>
      <c r="BA59" s="89">
        <f>'1 - Ústřední vytápění'!F36</f>
        <v>0</v>
      </c>
      <c r="BB59" s="89">
        <f>'1 - Ústřední vytápění'!F37</f>
        <v>0</v>
      </c>
      <c r="BC59" s="89">
        <f>'1 - Ústřední vytápění'!F38</f>
        <v>0</v>
      </c>
      <c r="BD59" s="91">
        <f>'1 - Ústřední vytápění'!F39</f>
        <v>0</v>
      </c>
      <c r="BT59" s="28" t="s">
        <v>81</v>
      </c>
      <c r="BV59" s="28" t="s">
        <v>73</v>
      </c>
      <c r="BW59" s="28" t="s">
        <v>88</v>
      </c>
      <c r="BX59" s="28" t="s">
        <v>86</v>
      </c>
      <c r="CL59" s="28" t="s">
        <v>3</v>
      </c>
    </row>
    <row r="60" spans="1:91" s="4" customFormat="1" ht="16.5" customHeight="1">
      <c r="A60" s="86" t="s">
        <v>78</v>
      </c>
      <c r="B60" s="49"/>
      <c r="C60" s="10"/>
      <c r="D60" s="10"/>
      <c r="E60" s="308" t="s">
        <v>81</v>
      </c>
      <c r="F60" s="308"/>
      <c r="G60" s="308"/>
      <c r="H60" s="308"/>
      <c r="I60" s="308"/>
      <c r="J60" s="10"/>
      <c r="K60" s="308" t="s">
        <v>89</v>
      </c>
      <c r="L60" s="308"/>
      <c r="M60" s="308"/>
      <c r="N60" s="308"/>
      <c r="O60" s="308"/>
      <c r="P60" s="308"/>
      <c r="Q60" s="308"/>
      <c r="R60" s="308"/>
      <c r="S60" s="308"/>
      <c r="T60" s="308"/>
      <c r="U60" s="308"/>
      <c r="V60" s="308"/>
      <c r="W60" s="308"/>
      <c r="X60" s="308"/>
      <c r="Y60" s="308"/>
      <c r="Z60" s="308"/>
      <c r="AA60" s="308"/>
      <c r="AB60" s="308"/>
      <c r="AC60" s="308"/>
      <c r="AD60" s="308"/>
      <c r="AE60" s="308"/>
      <c r="AF60" s="308"/>
      <c r="AG60" s="333">
        <f>'2 - Elektro'!J32</f>
        <v>0</v>
      </c>
      <c r="AH60" s="334"/>
      <c r="AI60" s="334"/>
      <c r="AJ60" s="334"/>
      <c r="AK60" s="334"/>
      <c r="AL60" s="334"/>
      <c r="AM60" s="334"/>
      <c r="AN60" s="333">
        <f t="shared" si="0"/>
        <v>0</v>
      </c>
      <c r="AO60" s="334"/>
      <c r="AP60" s="334"/>
      <c r="AQ60" s="87" t="s">
        <v>80</v>
      </c>
      <c r="AR60" s="49"/>
      <c r="AS60" s="88">
        <v>0</v>
      </c>
      <c r="AT60" s="89">
        <f t="shared" si="1"/>
        <v>0</v>
      </c>
      <c r="AU60" s="90">
        <f>'2 - Elektro'!P97</f>
        <v>0</v>
      </c>
      <c r="AV60" s="89">
        <f>'2 - Elektro'!J35</f>
        <v>0</v>
      </c>
      <c r="AW60" s="89">
        <f>'2 - Elektro'!J36</f>
        <v>0</v>
      </c>
      <c r="AX60" s="89">
        <f>'2 - Elektro'!J37</f>
        <v>0</v>
      </c>
      <c r="AY60" s="89">
        <f>'2 - Elektro'!J38</f>
        <v>0</v>
      </c>
      <c r="AZ60" s="89">
        <f>'2 - Elektro'!F35</f>
        <v>0</v>
      </c>
      <c r="BA60" s="89">
        <f>'2 - Elektro'!F36</f>
        <v>0</v>
      </c>
      <c r="BB60" s="89">
        <f>'2 - Elektro'!F37</f>
        <v>0</v>
      </c>
      <c r="BC60" s="89">
        <f>'2 - Elektro'!F38</f>
        <v>0</v>
      </c>
      <c r="BD60" s="91">
        <f>'2 - Elektro'!F39</f>
        <v>0</v>
      </c>
      <c r="BT60" s="28" t="s">
        <v>81</v>
      </c>
      <c r="BV60" s="28" t="s">
        <v>73</v>
      </c>
      <c r="BW60" s="28" t="s">
        <v>90</v>
      </c>
      <c r="BX60" s="28" t="s">
        <v>86</v>
      </c>
      <c r="CL60" s="28" t="s">
        <v>3</v>
      </c>
    </row>
    <row r="61" spans="1:91" s="4" customFormat="1" ht="16.5" customHeight="1">
      <c r="A61" s="86" t="s">
        <v>78</v>
      </c>
      <c r="B61" s="49"/>
      <c r="C61" s="10"/>
      <c r="D61" s="10"/>
      <c r="E61" s="308" t="s">
        <v>91</v>
      </c>
      <c r="F61" s="308"/>
      <c r="G61" s="308"/>
      <c r="H61" s="308"/>
      <c r="I61" s="308"/>
      <c r="J61" s="10"/>
      <c r="K61" s="308" t="s">
        <v>92</v>
      </c>
      <c r="L61" s="308"/>
      <c r="M61" s="308"/>
      <c r="N61" s="308"/>
      <c r="O61" s="308"/>
      <c r="P61" s="308"/>
      <c r="Q61" s="308"/>
      <c r="R61" s="308"/>
      <c r="S61" s="308"/>
      <c r="T61" s="308"/>
      <c r="U61" s="308"/>
      <c r="V61" s="308"/>
      <c r="W61" s="308"/>
      <c r="X61" s="308"/>
      <c r="Y61" s="308"/>
      <c r="Z61" s="308"/>
      <c r="AA61" s="308"/>
      <c r="AB61" s="308"/>
      <c r="AC61" s="308"/>
      <c r="AD61" s="308"/>
      <c r="AE61" s="308"/>
      <c r="AF61" s="308"/>
      <c r="AG61" s="333">
        <f>'3 - ZTI'!J32</f>
        <v>0</v>
      </c>
      <c r="AH61" s="334"/>
      <c r="AI61" s="334"/>
      <c r="AJ61" s="334"/>
      <c r="AK61" s="334"/>
      <c r="AL61" s="334"/>
      <c r="AM61" s="334"/>
      <c r="AN61" s="333">
        <f t="shared" si="0"/>
        <v>0</v>
      </c>
      <c r="AO61" s="334"/>
      <c r="AP61" s="334"/>
      <c r="AQ61" s="87" t="s">
        <v>80</v>
      </c>
      <c r="AR61" s="49"/>
      <c r="AS61" s="88">
        <v>0</v>
      </c>
      <c r="AT61" s="89">
        <f t="shared" si="1"/>
        <v>0</v>
      </c>
      <c r="AU61" s="90">
        <f>'3 - ZTI'!P100</f>
        <v>0</v>
      </c>
      <c r="AV61" s="89">
        <f>'3 - ZTI'!J35</f>
        <v>0</v>
      </c>
      <c r="AW61" s="89">
        <f>'3 - ZTI'!J36</f>
        <v>0</v>
      </c>
      <c r="AX61" s="89">
        <f>'3 - ZTI'!J37</f>
        <v>0</v>
      </c>
      <c r="AY61" s="89">
        <f>'3 - ZTI'!J38</f>
        <v>0</v>
      </c>
      <c r="AZ61" s="89">
        <f>'3 - ZTI'!F35</f>
        <v>0</v>
      </c>
      <c r="BA61" s="89">
        <f>'3 - ZTI'!F36</f>
        <v>0</v>
      </c>
      <c r="BB61" s="89">
        <f>'3 - ZTI'!F37</f>
        <v>0</v>
      </c>
      <c r="BC61" s="89">
        <f>'3 - ZTI'!F38</f>
        <v>0</v>
      </c>
      <c r="BD61" s="91">
        <f>'3 - ZTI'!F39</f>
        <v>0</v>
      </c>
      <c r="BT61" s="28" t="s">
        <v>81</v>
      </c>
      <c r="BV61" s="28" t="s">
        <v>73</v>
      </c>
      <c r="BW61" s="28" t="s">
        <v>93</v>
      </c>
      <c r="BX61" s="28" t="s">
        <v>86</v>
      </c>
      <c r="CL61" s="28" t="s">
        <v>3</v>
      </c>
    </row>
    <row r="62" spans="1:91" s="4" customFormat="1" ht="16.5" customHeight="1">
      <c r="A62" s="86" t="s">
        <v>78</v>
      </c>
      <c r="B62" s="49"/>
      <c r="C62" s="10"/>
      <c r="D62" s="10"/>
      <c r="E62" s="308" t="s">
        <v>94</v>
      </c>
      <c r="F62" s="308"/>
      <c r="G62" s="308"/>
      <c r="H62" s="308"/>
      <c r="I62" s="308"/>
      <c r="J62" s="10"/>
      <c r="K62" s="308" t="s">
        <v>95</v>
      </c>
      <c r="L62" s="308"/>
      <c r="M62" s="308"/>
      <c r="N62" s="308"/>
      <c r="O62" s="308"/>
      <c r="P62" s="308"/>
      <c r="Q62" s="308"/>
      <c r="R62" s="308"/>
      <c r="S62" s="308"/>
      <c r="T62" s="308"/>
      <c r="U62" s="308"/>
      <c r="V62" s="308"/>
      <c r="W62" s="308"/>
      <c r="X62" s="308"/>
      <c r="Y62" s="308"/>
      <c r="Z62" s="308"/>
      <c r="AA62" s="308"/>
      <c r="AB62" s="308"/>
      <c r="AC62" s="308"/>
      <c r="AD62" s="308"/>
      <c r="AE62" s="308"/>
      <c r="AF62" s="308"/>
      <c r="AG62" s="333">
        <f>'4 - Vytápění'!J32</f>
        <v>0</v>
      </c>
      <c r="AH62" s="334"/>
      <c r="AI62" s="334"/>
      <c r="AJ62" s="334"/>
      <c r="AK62" s="334"/>
      <c r="AL62" s="334"/>
      <c r="AM62" s="334"/>
      <c r="AN62" s="333">
        <f t="shared" si="0"/>
        <v>0</v>
      </c>
      <c r="AO62" s="334"/>
      <c r="AP62" s="334"/>
      <c r="AQ62" s="87" t="s">
        <v>80</v>
      </c>
      <c r="AR62" s="49"/>
      <c r="AS62" s="88">
        <v>0</v>
      </c>
      <c r="AT62" s="89">
        <f t="shared" si="1"/>
        <v>0</v>
      </c>
      <c r="AU62" s="90">
        <f>'4 - Vytápění'!P95</f>
        <v>0</v>
      </c>
      <c r="AV62" s="89">
        <f>'4 - Vytápění'!J35</f>
        <v>0</v>
      </c>
      <c r="AW62" s="89">
        <f>'4 - Vytápění'!J36</f>
        <v>0</v>
      </c>
      <c r="AX62" s="89">
        <f>'4 - Vytápění'!J37</f>
        <v>0</v>
      </c>
      <c r="AY62" s="89">
        <f>'4 - Vytápění'!J38</f>
        <v>0</v>
      </c>
      <c r="AZ62" s="89">
        <f>'4 - Vytápění'!F35</f>
        <v>0</v>
      </c>
      <c r="BA62" s="89">
        <f>'4 - Vytápění'!F36</f>
        <v>0</v>
      </c>
      <c r="BB62" s="89">
        <f>'4 - Vytápění'!F37</f>
        <v>0</v>
      </c>
      <c r="BC62" s="89">
        <f>'4 - Vytápění'!F38</f>
        <v>0</v>
      </c>
      <c r="BD62" s="91">
        <f>'4 - Vytápění'!F39</f>
        <v>0</v>
      </c>
      <c r="BT62" s="28" t="s">
        <v>81</v>
      </c>
      <c r="BV62" s="28" t="s">
        <v>73</v>
      </c>
      <c r="BW62" s="28" t="s">
        <v>96</v>
      </c>
      <c r="BX62" s="28" t="s">
        <v>86</v>
      </c>
      <c r="CL62" s="28" t="s">
        <v>3</v>
      </c>
    </row>
    <row r="63" spans="1:91" s="7" customFormat="1" ht="16.5" customHeight="1">
      <c r="A63" s="86" t="s">
        <v>78</v>
      </c>
      <c r="B63" s="77"/>
      <c r="C63" s="78"/>
      <c r="D63" s="307" t="s">
        <v>91</v>
      </c>
      <c r="E63" s="307"/>
      <c r="F63" s="307"/>
      <c r="G63" s="307"/>
      <c r="H63" s="307"/>
      <c r="I63" s="79"/>
      <c r="J63" s="307" t="s">
        <v>97</v>
      </c>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35">
        <f>'3 - Zpevněné plochy'!J30</f>
        <v>0</v>
      </c>
      <c r="AH63" s="336"/>
      <c r="AI63" s="336"/>
      <c r="AJ63" s="336"/>
      <c r="AK63" s="336"/>
      <c r="AL63" s="336"/>
      <c r="AM63" s="336"/>
      <c r="AN63" s="335">
        <f t="shared" si="0"/>
        <v>0</v>
      </c>
      <c r="AO63" s="336"/>
      <c r="AP63" s="336"/>
      <c r="AQ63" s="80" t="s">
        <v>76</v>
      </c>
      <c r="AR63" s="77"/>
      <c r="AS63" s="81">
        <v>0</v>
      </c>
      <c r="AT63" s="82">
        <f t="shared" si="1"/>
        <v>0</v>
      </c>
      <c r="AU63" s="83">
        <f>'3 - Zpevněné plochy'!P86</f>
        <v>0</v>
      </c>
      <c r="AV63" s="82">
        <f>'3 - Zpevněné plochy'!J33</f>
        <v>0</v>
      </c>
      <c r="AW63" s="82">
        <f>'3 - Zpevněné plochy'!J34</f>
        <v>0</v>
      </c>
      <c r="AX63" s="82">
        <f>'3 - Zpevněné plochy'!J35</f>
        <v>0</v>
      </c>
      <c r="AY63" s="82">
        <f>'3 - Zpevněné plochy'!J36</f>
        <v>0</v>
      </c>
      <c r="AZ63" s="82">
        <f>'3 - Zpevněné plochy'!F33</f>
        <v>0</v>
      </c>
      <c r="BA63" s="82">
        <f>'3 - Zpevněné plochy'!F34</f>
        <v>0</v>
      </c>
      <c r="BB63" s="82">
        <f>'3 - Zpevněné plochy'!F35</f>
        <v>0</v>
      </c>
      <c r="BC63" s="82">
        <f>'3 - Zpevněné plochy'!F36</f>
        <v>0</v>
      </c>
      <c r="BD63" s="84">
        <f>'3 - Zpevněné plochy'!F37</f>
        <v>0</v>
      </c>
      <c r="BT63" s="85" t="s">
        <v>15</v>
      </c>
      <c r="BV63" s="85" t="s">
        <v>73</v>
      </c>
      <c r="BW63" s="85" t="s">
        <v>98</v>
      </c>
      <c r="BX63" s="85" t="s">
        <v>5</v>
      </c>
      <c r="CL63" s="85" t="s">
        <v>3</v>
      </c>
      <c r="CM63" s="85" t="s">
        <v>15</v>
      </c>
    </row>
    <row r="64" spans="1:91" s="7" customFormat="1" ht="16.5" customHeight="1">
      <c r="A64" s="86" t="s">
        <v>78</v>
      </c>
      <c r="B64" s="77"/>
      <c r="C64" s="78"/>
      <c r="D64" s="307" t="s">
        <v>94</v>
      </c>
      <c r="E64" s="307"/>
      <c r="F64" s="307"/>
      <c r="G64" s="307"/>
      <c r="H64" s="307"/>
      <c r="I64" s="79"/>
      <c r="J64" s="307" t="s">
        <v>99</v>
      </c>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35">
        <f>'4 - Oplocení'!J30</f>
        <v>0</v>
      </c>
      <c r="AH64" s="336"/>
      <c r="AI64" s="336"/>
      <c r="AJ64" s="336"/>
      <c r="AK64" s="336"/>
      <c r="AL64" s="336"/>
      <c r="AM64" s="336"/>
      <c r="AN64" s="335">
        <f t="shared" si="0"/>
        <v>0</v>
      </c>
      <c r="AO64" s="336"/>
      <c r="AP64" s="336"/>
      <c r="AQ64" s="80" t="s">
        <v>76</v>
      </c>
      <c r="AR64" s="77"/>
      <c r="AS64" s="81">
        <v>0</v>
      </c>
      <c r="AT64" s="82">
        <f t="shared" si="1"/>
        <v>0</v>
      </c>
      <c r="AU64" s="83">
        <f>'4 - Oplocení'!P87</f>
        <v>0</v>
      </c>
      <c r="AV64" s="82">
        <f>'4 - Oplocení'!J33</f>
        <v>0</v>
      </c>
      <c r="AW64" s="82">
        <f>'4 - Oplocení'!J34</f>
        <v>0</v>
      </c>
      <c r="AX64" s="82">
        <f>'4 - Oplocení'!J35</f>
        <v>0</v>
      </c>
      <c r="AY64" s="82">
        <f>'4 - Oplocení'!J36</f>
        <v>0</v>
      </c>
      <c r="AZ64" s="82">
        <f>'4 - Oplocení'!F33</f>
        <v>0</v>
      </c>
      <c r="BA64" s="82">
        <f>'4 - Oplocení'!F34</f>
        <v>0</v>
      </c>
      <c r="BB64" s="82">
        <f>'4 - Oplocení'!F35</f>
        <v>0</v>
      </c>
      <c r="BC64" s="82">
        <f>'4 - Oplocení'!F36</f>
        <v>0</v>
      </c>
      <c r="BD64" s="84">
        <f>'4 - Oplocení'!F37</f>
        <v>0</v>
      </c>
      <c r="BT64" s="85" t="s">
        <v>15</v>
      </c>
      <c r="BV64" s="85" t="s">
        <v>73</v>
      </c>
      <c r="BW64" s="85" t="s">
        <v>100</v>
      </c>
      <c r="BX64" s="85" t="s">
        <v>5</v>
      </c>
      <c r="CL64" s="85" t="s">
        <v>3</v>
      </c>
      <c r="CM64" s="85" t="s">
        <v>15</v>
      </c>
    </row>
    <row r="65" spans="1:91" s="7" customFormat="1" ht="16.5" customHeight="1">
      <c r="A65" s="86" t="s">
        <v>78</v>
      </c>
      <c r="B65" s="77"/>
      <c r="C65" s="78"/>
      <c r="D65" s="307" t="s">
        <v>101</v>
      </c>
      <c r="E65" s="307"/>
      <c r="F65" s="307"/>
      <c r="G65" s="307"/>
      <c r="H65" s="307"/>
      <c r="I65" s="79"/>
      <c r="J65" s="307" t="s">
        <v>102</v>
      </c>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35">
        <f>'VRN - Ostatní a vedlejší ...'!J30</f>
        <v>0</v>
      </c>
      <c r="AH65" s="336"/>
      <c r="AI65" s="336"/>
      <c r="AJ65" s="336"/>
      <c r="AK65" s="336"/>
      <c r="AL65" s="336"/>
      <c r="AM65" s="336"/>
      <c r="AN65" s="335">
        <f t="shared" si="0"/>
        <v>0</v>
      </c>
      <c r="AO65" s="336"/>
      <c r="AP65" s="336"/>
      <c r="AQ65" s="80" t="s">
        <v>76</v>
      </c>
      <c r="AR65" s="77"/>
      <c r="AS65" s="92">
        <v>0</v>
      </c>
      <c r="AT65" s="93">
        <f t="shared" si="1"/>
        <v>0</v>
      </c>
      <c r="AU65" s="94">
        <f>'VRN - Ostatní a vedlejší ...'!P80</f>
        <v>0</v>
      </c>
      <c r="AV65" s="93">
        <f>'VRN - Ostatní a vedlejší ...'!J33</f>
        <v>0</v>
      </c>
      <c r="AW65" s="93">
        <f>'VRN - Ostatní a vedlejší ...'!J34</f>
        <v>0</v>
      </c>
      <c r="AX65" s="93">
        <f>'VRN - Ostatní a vedlejší ...'!J35</f>
        <v>0</v>
      </c>
      <c r="AY65" s="93">
        <f>'VRN - Ostatní a vedlejší ...'!J36</f>
        <v>0</v>
      </c>
      <c r="AZ65" s="93">
        <f>'VRN - Ostatní a vedlejší ...'!F33</f>
        <v>0</v>
      </c>
      <c r="BA65" s="93">
        <f>'VRN - Ostatní a vedlejší ...'!F34</f>
        <v>0</v>
      </c>
      <c r="BB65" s="93">
        <f>'VRN - Ostatní a vedlejší ...'!F35</f>
        <v>0</v>
      </c>
      <c r="BC65" s="93">
        <f>'VRN - Ostatní a vedlejší ...'!F36</f>
        <v>0</v>
      </c>
      <c r="BD65" s="95">
        <f>'VRN - Ostatní a vedlejší ...'!F37</f>
        <v>0</v>
      </c>
      <c r="BT65" s="85" t="s">
        <v>15</v>
      </c>
      <c r="BV65" s="85" t="s">
        <v>73</v>
      </c>
      <c r="BW65" s="85" t="s">
        <v>103</v>
      </c>
      <c r="BX65" s="85" t="s">
        <v>5</v>
      </c>
      <c r="CL65" s="85" t="s">
        <v>3</v>
      </c>
      <c r="CM65" s="85" t="s">
        <v>15</v>
      </c>
    </row>
    <row r="66" spans="1:91" s="2" customFormat="1" ht="30" customHeight="1">
      <c r="A66" s="35"/>
      <c r="B66" s="36"/>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6"/>
      <c r="AS66" s="35"/>
      <c r="AT66" s="35"/>
      <c r="AU66" s="35"/>
      <c r="AV66" s="35"/>
      <c r="AW66" s="35"/>
      <c r="AX66" s="35"/>
      <c r="AY66" s="35"/>
      <c r="AZ66" s="35"/>
      <c r="BA66" s="35"/>
      <c r="BB66" s="35"/>
      <c r="BC66" s="35"/>
      <c r="BD66" s="35"/>
      <c r="BE66" s="35"/>
    </row>
    <row r="67" spans="1:91" s="2" customFormat="1" ht="6.95" customHeight="1">
      <c r="A67" s="35"/>
      <c r="B67" s="45"/>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36"/>
      <c r="AS67" s="35"/>
      <c r="AT67" s="35"/>
      <c r="AU67" s="35"/>
      <c r="AV67" s="35"/>
      <c r="AW67" s="35"/>
      <c r="AX67" s="35"/>
      <c r="AY67" s="35"/>
      <c r="AZ67" s="35"/>
      <c r="BA67" s="35"/>
      <c r="BB67" s="35"/>
      <c r="BC67" s="35"/>
      <c r="BD67" s="35"/>
      <c r="BE67" s="35"/>
    </row>
  </sheetData>
  <mergeCells count="82">
    <mergeCell ref="AS49:AT51"/>
    <mergeCell ref="AN65:AP65"/>
    <mergeCell ref="AG65:AM65"/>
    <mergeCell ref="AN54:AP54"/>
    <mergeCell ref="AM50:AP50"/>
    <mergeCell ref="AN56:AP56"/>
    <mergeCell ref="AN64:AP64"/>
    <mergeCell ref="AN63:AP63"/>
    <mergeCell ref="AN52:AP52"/>
    <mergeCell ref="AN58:AP58"/>
    <mergeCell ref="AN62:AP62"/>
    <mergeCell ref="AN59:AP59"/>
    <mergeCell ref="AN61:AP61"/>
    <mergeCell ref="AN60:AP60"/>
    <mergeCell ref="AN55:AP55"/>
    <mergeCell ref="AN57:AP57"/>
    <mergeCell ref="AK35:AO35"/>
    <mergeCell ref="X35:AB35"/>
    <mergeCell ref="AR2:BE2"/>
    <mergeCell ref="AG61:AM61"/>
    <mergeCell ref="AG64:AM64"/>
    <mergeCell ref="AG63:AM63"/>
    <mergeCell ref="AG62:AM62"/>
    <mergeCell ref="AG52:AM52"/>
    <mergeCell ref="AG57:AM57"/>
    <mergeCell ref="AG60:AM60"/>
    <mergeCell ref="AG58:AM58"/>
    <mergeCell ref="AG59:AM59"/>
    <mergeCell ref="AG55:AM55"/>
    <mergeCell ref="AG56:AM56"/>
    <mergeCell ref="AM47:AN47"/>
    <mergeCell ref="AM49:AP49"/>
    <mergeCell ref="L32:P32"/>
    <mergeCell ref="W32:AE32"/>
    <mergeCell ref="AK32:AO32"/>
    <mergeCell ref="L33:P33"/>
    <mergeCell ref="AK33:AO33"/>
    <mergeCell ref="W33:AE33"/>
    <mergeCell ref="W30:AE30"/>
    <mergeCell ref="AK30:AO30"/>
    <mergeCell ref="L30:P30"/>
    <mergeCell ref="AK31:AO31"/>
    <mergeCell ref="W31:AE31"/>
    <mergeCell ref="L31:P31"/>
    <mergeCell ref="L45:AO45"/>
    <mergeCell ref="D65:H65"/>
    <mergeCell ref="J65:AF65"/>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K61:AF61"/>
    <mergeCell ref="K57:AF57"/>
    <mergeCell ref="K62:AF62"/>
    <mergeCell ref="K56:AF56"/>
    <mergeCell ref="K59:AF59"/>
    <mergeCell ref="K60:AF60"/>
    <mergeCell ref="C52:G52"/>
    <mergeCell ref="D64:H64"/>
    <mergeCell ref="D58:H58"/>
    <mergeCell ref="D63:H63"/>
    <mergeCell ref="D55:H55"/>
    <mergeCell ref="E56:I56"/>
    <mergeCell ref="E59:I59"/>
    <mergeCell ref="E60:I60"/>
    <mergeCell ref="E57:I57"/>
    <mergeCell ref="E61:I61"/>
    <mergeCell ref="E62:I62"/>
    <mergeCell ref="I52:AF52"/>
    <mergeCell ref="J55:AF55"/>
    <mergeCell ref="J63:AF63"/>
    <mergeCell ref="J64:AF64"/>
    <mergeCell ref="J58:AF58"/>
  </mergeCells>
  <hyperlinks>
    <hyperlink ref="A56" location="'1 - Bourací práce'!C2" display="/"/>
    <hyperlink ref="A57" location="'2 - Nový stav'!C2" display="/"/>
    <hyperlink ref="A59" location="'1 - Ústřední vytápění'!C2" display="/"/>
    <hyperlink ref="A60" location="'2 - Elektro'!C2" display="/"/>
    <hyperlink ref="A61" location="'3 - ZTI'!C2" display="/"/>
    <hyperlink ref="A62" location="'4 - Vytápění'!C2" display="/"/>
    <hyperlink ref="A63" location="'3 - Zpevněné plochy'!C2" display="/"/>
    <hyperlink ref="A64" location="'4 - Oplocení'!C2" display="/"/>
    <hyperlink ref="A65" location="'VRN - Ostatní a vedlejš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2" t="s">
        <v>6</v>
      </c>
      <c r="M2" s="317"/>
      <c r="N2" s="317"/>
      <c r="O2" s="317"/>
      <c r="P2" s="317"/>
      <c r="Q2" s="317"/>
      <c r="R2" s="317"/>
      <c r="S2" s="317"/>
      <c r="T2" s="317"/>
      <c r="U2" s="317"/>
      <c r="V2" s="317"/>
      <c r="AT2" s="20" t="s">
        <v>103</v>
      </c>
    </row>
    <row r="3" spans="1:46" s="1" customFormat="1" ht="6.95" customHeight="1">
      <c r="B3" s="21"/>
      <c r="C3" s="22"/>
      <c r="D3" s="22"/>
      <c r="E3" s="22"/>
      <c r="F3" s="22"/>
      <c r="G3" s="22"/>
      <c r="H3" s="22"/>
      <c r="I3" s="22"/>
      <c r="J3" s="22"/>
      <c r="K3" s="22"/>
      <c r="L3" s="23"/>
      <c r="AT3" s="20" t="s">
        <v>15</v>
      </c>
    </row>
    <row r="4" spans="1:46" s="1" customFormat="1" ht="24.95" customHeight="1">
      <c r="B4" s="23"/>
      <c r="D4" s="24" t="s">
        <v>104</v>
      </c>
      <c r="L4" s="23"/>
      <c r="M4" s="96" t="s">
        <v>11</v>
      </c>
      <c r="AT4" s="20" t="s">
        <v>4</v>
      </c>
    </row>
    <row r="5" spans="1:46" s="1" customFormat="1" ht="6.95" customHeight="1">
      <c r="B5" s="23"/>
      <c r="L5" s="23"/>
    </row>
    <row r="6" spans="1:46" s="1" customFormat="1" ht="12" customHeight="1">
      <c r="B6" s="23"/>
      <c r="D6" s="30" t="s">
        <v>17</v>
      </c>
      <c r="L6" s="23"/>
    </row>
    <row r="7" spans="1:46" s="1" customFormat="1" ht="16.5" customHeight="1">
      <c r="B7" s="23"/>
      <c r="E7" s="347" t="str">
        <f>'Rekapitulace stavby'!K6</f>
        <v>Stavební úpravy BD Komenského 27, Karlovy Vary</v>
      </c>
      <c r="F7" s="348"/>
      <c r="G7" s="348"/>
      <c r="H7" s="348"/>
      <c r="L7" s="23"/>
    </row>
    <row r="8" spans="1:46" s="2" customFormat="1" ht="12" customHeight="1">
      <c r="A8" s="35"/>
      <c r="B8" s="36"/>
      <c r="C8" s="35"/>
      <c r="D8" s="30" t="s">
        <v>105</v>
      </c>
      <c r="E8" s="35"/>
      <c r="F8" s="35"/>
      <c r="G8" s="35"/>
      <c r="H8" s="35"/>
      <c r="I8" s="35"/>
      <c r="J8" s="35"/>
      <c r="K8" s="35"/>
      <c r="L8" s="97"/>
      <c r="S8" s="35"/>
      <c r="T8" s="35"/>
      <c r="U8" s="35"/>
      <c r="V8" s="35"/>
      <c r="W8" s="35"/>
      <c r="X8" s="35"/>
      <c r="Y8" s="35"/>
      <c r="Z8" s="35"/>
      <c r="AA8" s="35"/>
      <c r="AB8" s="35"/>
      <c r="AC8" s="35"/>
      <c r="AD8" s="35"/>
      <c r="AE8" s="35"/>
    </row>
    <row r="9" spans="1:46" s="2" customFormat="1" ht="16.5" customHeight="1">
      <c r="A9" s="35"/>
      <c r="B9" s="36"/>
      <c r="C9" s="35"/>
      <c r="D9" s="35"/>
      <c r="E9" s="310" t="s">
        <v>4646</v>
      </c>
      <c r="F9" s="349"/>
      <c r="G9" s="349"/>
      <c r="H9" s="349"/>
      <c r="I9" s="35"/>
      <c r="J9" s="35"/>
      <c r="K9" s="35"/>
      <c r="L9" s="97"/>
      <c r="S9" s="35"/>
      <c r="T9" s="35"/>
      <c r="U9" s="35"/>
      <c r="V9" s="35"/>
      <c r="W9" s="35"/>
      <c r="X9" s="35"/>
      <c r="Y9" s="35"/>
      <c r="Z9" s="35"/>
      <c r="AA9" s="35"/>
      <c r="AB9" s="35"/>
      <c r="AC9" s="35"/>
      <c r="AD9" s="35"/>
      <c r="AE9" s="35"/>
    </row>
    <row r="10" spans="1:46" s="2" customFormat="1" ht="11.25">
      <c r="A10" s="35"/>
      <c r="B10" s="36"/>
      <c r="C10" s="35"/>
      <c r="D10" s="35"/>
      <c r="E10" s="35"/>
      <c r="F10" s="35"/>
      <c r="G10" s="35"/>
      <c r="H10" s="35"/>
      <c r="I10" s="35"/>
      <c r="J10" s="35"/>
      <c r="K10" s="35"/>
      <c r="L10" s="97"/>
      <c r="S10" s="35"/>
      <c r="T10" s="35"/>
      <c r="U10" s="35"/>
      <c r="V10" s="35"/>
      <c r="W10" s="35"/>
      <c r="X10" s="35"/>
      <c r="Y10" s="35"/>
      <c r="Z10" s="35"/>
      <c r="AA10" s="35"/>
      <c r="AB10" s="35"/>
      <c r="AC10" s="35"/>
      <c r="AD10" s="35"/>
      <c r="AE10" s="35"/>
    </row>
    <row r="11" spans="1:46" s="2" customFormat="1" ht="12" customHeight="1">
      <c r="A11" s="35"/>
      <c r="B11" s="36"/>
      <c r="C11" s="35"/>
      <c r="D11" s="30" t="s">
        <v>19</v>
      </c>
      <c r="E11" s="35"/>
      <c r="F11" s="28" t="s">
        <v>3</v>
      </c>
      <c r="G11" s="35"/>
      <c r="H11" s="35"/>
      <c r="I11" s="30" t="s">
        <v>20</v>
      </c>
      <c r="J11" s="28" t="s">
        <v>3</v>
      </c>
      <c r="K11" s="35"/>
      <c r="L11" s="97"/>
      <c r="S11" s="35"/>
      <c r="T11" s="35"/>
      <c r="U11" s="35"/>
      <c r="V11" s="35"/>
      <c r="W11" s="35"/>
      <c r="X11" s="35"/>
      <c r="Y11" s="35"/>
      <c r="Z11" s="35"/>
      <c r="AA11" s="35"/>
      <c r="AB11" s="35"/>
      <c r="AC11" s="35"/>
      <c r="AD11" s="35"/>
      <c r="AE11" s="35"/>
    </row>
    <row r="12" spans="1:46" s="2" customFormat="1" ht="12" customHeight="1">
      <c r="A12" s="35"/>
      <c r="B12" s="36"/>
      <c r="C12" s="35"/>
      <c r="D12" s="30" t="s">
        <v>21</v>
      </c>
      <c r="E12" s="35"/>
      <c r="F12" s="28" t="s">
        <v>22</v>
      </c>
      <c r="G12" s="35"/>
      <c r="H12" s="35"/>
      <c r="I12" s="30" t="s">
        <v>23</v>
      </c>
      <c r="J12" s="53" t="str">
        <f>'Rekapitulace stavby'!AN8</f>
        <v>16. 5. 2023</v>
      </c>
      <c r="K12" s="35"/>
      <c r="L12" s="97"/>
      <c r="S12" s="35"/>
      <c r="T12" s="35"/>
      <c r="U12" s="35"/>
      <c r="V12" s="35"/>
      <c r="W12" s="35"/>
      <c r="X12" s="35"/>
      <c r="Y12" s="35"/>
      <c r="Z12" s="35"/>
      <c r="AA12" s="35"/>
      <c r="AB12" s="35"/>
      <c r="AC12" s="35"/>
      <c r="AD12" s="35"/>
      <c r="AE12" s="35"/>
    </row>
    <row r="13" spans="1:46" s="2" customFormat="1" ht="10.9" customHeight="1">
      <c r="A13" s="35"/>
      <c r="B13" s="36"/>
      <c r="C13" s="35"/>
      <c r="D13" s="35"/>
      <c r="E13" s="35"/>
      <c r="F13" s="35"/>
      <c r="G13" s="35"/>
      <c r="H13" s="35"/>
      <c r="I13" s="35"/>
      <c r="J13" s="35"/>
      <c r="K13" s="35"/>
      <c r="L13" s="97"/>
      <c r="S13" s="35"/>
      <c r="T13" s="35"/>
      <c r="U13" s="35"/>
      <c r="V13" s="35"/>
      <c r="W13" s="35"/>
      <c r="X13" s="35"/>
      <c r="Y13" s="35"/>
      <c r="Z13" s="35"/>
      <c r="AA13" s="35"/>
      <c r="AB13" s="35"/>
      <c r="AC13" s="35"/>
      <c r="AD13" s="35"/>
      <c r="AE13" s="35"/>
    </row>
    <row r="14" spans="1:46" s="2" customFormat="1" ht="12" customHeight="1">
      <c r="A14" s="35"/>
      <c r="B14" s="36"/>
      <c r="C14" s="35"/>
      <c r="D14" s="30" t="s">
        <v>25</v>
      </c>
      <c r="E14" s="35"/>
      <c r="F14" s="35"/>
      <c r="G14" s="35"/>
      <c r="H14" s="35"/>
      <c r="I14" s="30" t="s">
        <v>26</v>
      </c>
      <c r="J14" s="28" t="str">
        <f>IF('Rekapitulace stavby'!AN10="","",'Rekapitulace stavby'!AN10)</f>
        <v/>
      </c>
      <c r="K14" s="35"/>
      <c r="L14" s="97"/>
      <c r="S14" s="35"/>
      <c r="T14" s="35"/>
      <c r="U14" s="35"/>
      <c r="V14" s="35"/>
      <c r="W14" s="35"/>
      <c r="X14" s="35"/>
      <c r="Y14" s="35"/>
      <c r="Z14" s="35"/>
      <c r="AA14" s="35"/>
      <c r="AB14" s="35"/>
      <c r="AC14" s="35"/>
      <c r="AD14" s="35"/>
      <c r="AE14" s="35"/>
    </row>
    <row r="15" spans="1:46" s="2" customFormat="1" ht="18" customHeight="1">
      <c r="A15" s="35"/>
      <c r="B15" s="36"/>
      <c r="C15" s="35"/>
      <c r="D15" s="35"/>
      <c r="E15" s="28" t="str">
        <f>IF('Rekapitulace stavby'!E11="","",'Rekapitulace stavby'!E11)</f>
        <v>STATUTÁRNÍ MĚSTO KARLOVY VARY</v>
      </c>
      <c r="F15" s="35"/>
      <c r="G15" s="35"/>
      <c r="H15" s="35"/>
      <c r="I15" s="30" t="s">
        <v>28</v>
      </c>
      <c r="J15" s="28" t="str">
        <f>IF('Rekapitulace stavby'!AN11="","",'Rekapitulace stavby'!AN11)</f>
        <v/>
      </c>
      <c r="K15" s="35"/>
      <c r="L15" s="97"/>
      <c r="S15" s="35"/>
      <c r="T15" s="35"/>
      <c r="U15" s="35"/>
      <c r="V15" s="35"/>
      <c r="W15" s="35"/>
      <c r="X15" s="35"/>
      <c r="Y15" s="35"/>
      <c r="Z15" s="35"/>
      <c r="AA15" s="35"/>
      <c r="AB15" s="35"/>
      <c r="AC15" s="35"/>
      <c r="AD15" s="35"/>
      <c r="AE15" s="35"/>
    </row>
    <row r="16" spans="1:46" s="2" customFormat="1" ht="6.95" customHeight="1">
      <c r="A16" s="35"/>
      <c r="B16" s="36"/>
      <c r="C16" s="35"/>
      <c r="D16" s="35"/>
      <c r="E16" s="35"/>
      <c r="F16" s="35"/>
      <c r="G16" s="35"/>
      <c r="H16" s="35"/>
      <c r="I16" s="35"/>
      <c r="J16" s="35"/>
      <c r="K16" s="35"/>
      <c r="L16" s="97"/>
      <c r="S16" s="35"/>
      <c r="T16" s="35"/>
      <c r="U16" s="35"/>
      <c r="V16" s="35"/>
      <c r="W16" s="35"/>
      <c r="X16" s="35"/>
      <c r="Y16" s="35"/>
      <c r="Z16" s="35"/>
      <c r="AA16" s="35"/>
      <c r="AB16" s="35"/>
      <c r="AC16" s="35"/>
      <c r="AD16" s="35"/>
      <c r="AE16" s="35"/>
    </row>
    <row r="17" spans="1:31" s="2" customFormat="1" ht="12" customHeight="1">
      <c r="A17" s="35"/>
      <c r="B17" s="36"/>
      <c r="C17" s="35"/>
      <c r="D17" s="30" t="s">
        <v>29</v>
      </c>
      <c r="E17" s="35"/>
      <c r="F17" s="35"/>
      <c r="G17" s="35"/>
      <c r="H17" s="35"/>
      <c r="I17" s="30" t="s">
        <v>26</v>
      </c>
      <c r="J17" s="31" t="str">
        <f>'Rekapitulace stavby'!AN13</f>
        <v>Vyplň údaj</v>
      </c>
      <c r="K17" s="35"/>
      <c r="L17" s="97"/>
      <c r="S17" s="35"/>
      <c r="T17" s="35"/>
      <c r="U17" s="35"/>
      <c r="V17" s="35"/>
      <c r="W17" s="35"/>
      <c r="X17" s="35"/>
      <c r="Y17" s="35"/>
      <c r="Z17" s="35"/>
      <c r="AA17" s="35"/>
      <c r="AB17" s="35"/>
      <c r="AC17" s="35"/>
      <c r="AD17" s="35"/>
      <c r="AE17" s="35"/>
    </row>
    <row r="18" spans="1:31" s="2" customFormat="1" ht="18" customHeight="1">
      <c r="A18" s="35"/>
      <c r="B18" s="36"/>
      <c r="C18" s="35"/>
      <c r="D18" s="35"/>
      <c r="E18" s="350" t="str">
        <f>'Rekapitulace stavby'!E14</f>
        <v>Vyplň údaj</v>
      </c>
      <c r="F18" s="316"/>
      <c r="G18" s="316"/>
      <c r="H18" s="316"/>
      <c r="I18" s="30" t="s">
        <v>28</v>
      </c>
      <c r="J18" s="31" t="str">
        <f>'Rekapitulace stavby'!AN14</f>
        <v>Vyplň údaj</v>
      </c>
      <c r="K18" s="35"/>
      <c r="L18" s="97"/>
      <c r="S18" s="35"/>
      <c r="T18" s="35"/>
      <c r="U18" s="35"/>
      <c r="V18" s="35"/>
      <c r="W18" s="35"/>
      <c r="X18" s="35"/>
      <c r="Y18" s="35"/>
      <c r="Z18" s="35"/>
      <c r="AA18" s="35"/>
      <c r="AB18" s="35"/>
      <c r="AC18" s="35"/>
      <c r="AD18" s="35"/>
      <c r="AE18" s="35"/>
    </row>
    <row r="19" spans="1:31" s="2" customFormat="1" ht="6.95" customHeight="1">
      <c r="A19" s="35"/>
      <c r="B19" s="36"/>
      <c r="C19" s="35"/>
      <c r="D19" s="35"/>
      <c r="E19" s="35"/>
      <c r="F19" s="35"/>
      <c r="G19" s="35"/>
      <c r="H19" s="35"/>
      <c r="I19" s="35"/>
      <c r="J19" s="35"/>
      <c r="K19" s="35"/>
      <c r="L19" s="97"/>
      <c r="S19" s="35"/>
      <c r="T19" s="35"/>
      <c r="U19" s="35"/>
      <c r="V19" s="35"/>
      <c r="W19" s="35"/>
      <c r="X19" s="35"/>
      <c r="Y19" s="35"/>
      <c r="Z19" s="35"/>
      <c r="AA19" s="35"/>
      <c r="AB19" s="35"/>
      <c r="AC19" s="35"/>
      <c r="AD19" s="35"/>
      <c r="AE19" s="35"/>
    </row>
    <row r="20" spans="1:31" s="2" customFormat="1" ht="12" customHeight="1">
      <c r="A20" s="35"/>
      <c r="B20" s="36"/>
      <c r="C20" s="35"/>
      <c r="D20" s="30" t="s">
        <v>31</v>
      </c>
      <c r="E20" s="35"/>
      <c r="F20" s="35"/>
      <c r="G20" s="35"/>
      <c r="H20" s="35"/>
      <c r="I20" s="30" t="s">
        <v>26</v>
      </c>
      <c r="J20" s="28" t="str">
        <f>IF('Rekapitulace stavby'!AN16="","",'Rekapitulace stavby'!AN16)</f>
        <v/>
      </c>
      <c r="K20" s="35"/>
      <c r="L20" s="97"/>
      <c r="S20" s="35"/>
      <c r="T20" s="35"/>
      <c r="U20" s="35"/>
      <c r="V20" s="35"/>
      <c r="W20" s="35"/>
      <c r="X20" s="35"/>
      <c r="Y20" s="35"/>
      <c r="Z20" s="35"/>
      <c r="AA20" s="35"/>
      <c r="AB20" s="35"/>
      <c r="AC20" s="35"/>
      <c r="AD20" s="35"/>
      <c r="AE20" s="35"/>
    </row>
    <row r="21" spans="1:31" s="2" customFormat="1" ht="18" customHeight="1">
      <c r="A21" s="35"/>
      <c r="B21" s="36"/>
      <c r="C21" s="35"/>
      <c r="D21" s="35"/>
      <c r="E21" s="28" t="str">
        <f>IF('Rekapitulace stavby'!E17="","",'Rekapitulace stavby'!E17)</f>
        <v>ARD architects s.r.o.</v>
      </c>
      <c r="F21" s="35"/>
      <c r="G21" s="35"/>
      <c r="H21" s="35"/>
      <c r="I21" s="30" t="s">
        <v>28</v>
      </c>
      <c r="J21" s="28" t="str">
        <f>IF('Rekapitulace stavby'!AN17="","",'Rekapitulace stavby'!AN17)</f>
        <v/>
      </c>
      <c r="K21" s="35"/>
      <c r="L21" s="97"/>
      <c r="S21" s="35"/>
      <c r="T21" s="35"/>
      <c r="U21" s="35"/>
      <c r="V21" s="35"/>
      <c r="W21" s="35"/>
      <c r="X21" s="35"/>
      <c r="Y21" s="35"/>
      <c r="Z21" s="35"/>
      <c r="AA21" s="35"/>
      <c r="AB21" s="35"/>
      <c r="AC21" s="35"/>
      <c r="AD21" s="35"/>
      <c r="AE21" s="35"/>
    </row>
    <row r="22" spans="1:31" s="2" customFormat="1" ht="6.95" customHeight="1">
      <c r="A22" s="35"/>
      <c r="B22" s="36"/>
      <c r="C22" s="35"/>
      <c r="D22" s="35"/>
      <c r="E22" s="35"/>
      <c r="F22" s="35"/>
      <c r="G22" s="35"/>
      <c r="H22" s="35"/>
      <c r="I22" s="35"/>
      <c r="J22" s="35"/>
      <c r="K22" s="35"/>
      <c r="L22" s="97"/>
      <c r="S22" s="35"/>
      <c r="T22" s="35"/>
      <c r="U22" s="35"/>
      <c r="V22" s="35"/>
      <c r="W22" s="35"/>
      <c r="X22" s="35"/>
      <c r="Y22" s="35"/>
      <c r="Z22" s="35"/>
      <c r="AA22" s="35"/>
      <c r="AB22" s="35"/>
      <c r="AC22" s="35"/>
      <c r="AD22" s="35"/>
      <c r="AE22" s="35"/>
    </row>
    <row r="23" spans="1:31" s="2" customFormat="1" ht="12" customHeight="1">
      <c r="A23" s="35"/>
      <c r="B23" s="36"/>
      <c r="C23" s="35"/>
      <c r="D23" s="30" t="s">
        <v>34</v>
      </c>
      <c r="E23" s="35"/>
      <c r="F23" s="35"/>
      <c r="G23" s="35"/>
      <c r="H23" s="35"/>
      <c r="I23" s="30" t="s">
        <v>26</v>
      </c>
      <c r="J23" s="28" t="str">
        <f>IF('Rekapitulace stavby'!AN19="","",'Rekapitulace stavby'!AN19)</f>
        <v/>
      </c>
      <c r="K23" s="35"/>
      <c r="L23" s="97"/>
      <c r="S23" s="35"/>
      <c r="T23" s="35"/>
      <c r="U23" s="35"/>
      <c r="V23" s="35"/>
      <c r="W23" s="35"/>
      <c r="X23" s="35"/>
      <c r="Y23" s="35"/>
      <c r="Z23" s="35"/>
      <c r="AA23" s="35"/>
      <c r="AB23" s="35"/>
      <c r="AC23" s="35"/>
      <c r="AD23" s="35"/>
      <c r="AE23" s="35"/>
    </row>
    <row r="24" spans="1:31" s="2" customFormat="1" ht="18" customHeight="1">
      <c r="A24" s="35"/>
      <c r="B24" s="36"/>
      <c r="C24" s="35"/>
      <c r="D24" s="35"/>
      <c r="E24" s="28" t="str">
        <f>IF('Rekapitulace stavby'!E20="","",'Rekapitulace stavby'!E20)</f>
        <v xml:space="preserve"> </v>
      </c>
      <c r="F24" s="35"/>
      <c r="G24" s="35"/>
      <c r="H24" s="35"/>
      <c r="I24" s="30" t="s">
        <v>28</v>
      </c>
      <c r="J24" s="28" t="str">
        <f>IF('Rekapitulace stavby'!AN20="","",'Rekapitulace stavby'!AN20)</f>
        <v/>
      </c>
      <c r="K24" s="35"/>
      <c r="L24" s="97"/>
      <c r="S24" s="35"/>
      <c r="T24" s="35"/>
      <c r="U24" s="35"/>
      <c r="V24" s="35"/>
      <c r="W24" s="35"/>
      <c r="X24" s="35"/>
      <c r="Y24" s="35"/>
      <c r="Z24" s="35"/>
      <c r="AA24" s="35"/>
      <c r="AB24" s="35"/>
      <c r="AC24" s="35"/>
      <c r="AD24" s="35"/>
      <c r="AE24" s="35"/>
    </row>
    <row r="25" spans="1:31" s="2" customFormat="1" ht="6.95" customHeight="1">
      <c r="A25" s="35"/>
      <c r="B25" s="36"/>
      <c r="C25" s="35"/>
      <c r="D25" s="35"/>
      <c r="E25" s="35"/>
      <c r="F25" s="35"/>
      <c r="G25" s="35"/>
      <c r="H25" s="35"/>
      <c r="I25" s="35"/>
      <c r="J25" s="35"/>
      <c r="K25" s="35"/>
      <c r="L25" s="97"/>
      <c r="S25" s="35"/>
      <c r="T25" s="35"/>
      <c r="U25" s="35"/>
      <c r="V25" s="35"/>
      <c r="W25" s="35"/>
      <c r="X25" s="35"/>
      <c r="Y25" s="35"/>
      <c r="Z25" s="35"/>
      <c r="AA25" s="35"/>
      <c r="AB25" s="35"/>
      <c r="AC25" s="35"/>
      <c r="AD25" s="35"/>
      <c r="AE25" s="35"/>
    </row>
    <row r="26" spans="1:31" s="2" customFormat="1" ht="12" customHeight="1">
      <c r="A26" s="35"/>
      <c r="B26" s="36"/>
      <c r="C26" s="35"/>
      <c r="D26" s="30" t="s">
        <v>35</v>
      </c>
      <c r="E26" s="35"/>
      <c r="F26" s="35"/>
      <c r="G26" s="35"/>
      <c r="H26" s="35"/>
      <c r="I26" s="35"/>
      <c r="J26" s="35"/>
      <c r="K26" s="35"/>
      <c r="L26" s="97"/>
      <c r="S26" s="35"/>
      <c r="T26" s="35"/>
      <c r="U26" s="35"/>
      <c r="V26" s="35"/>
      <c r="W26" s="35"/>
      <c r="X26" s="35"/>
      <c r="Y26" s="35"/>
      <c r="Z26" s="35"/>
      <c r="AA26" s="35"/>
      <c r="AB26" s="35"/>
      <c r="AC26" s="35"/>
      <c r="AD26" s="35"/>
      <c r="AE26" s="35"/>
    </row>
    <row r="27" spans="1:31" s="8" customFormat="1" ht="16.5" customHeight="1">
      <c r="A27" s="98"/>
      <c r="B27" s="99"/>
      <c r="C27" s="98"/>
      <c r="D27" s="98"/>
      <c r="E27" s="321" t="s">
        <v>3</v>
      </c>
      <c r="F27" s="321"/>
      <c r="G27" s="321"/>
      <c r="H27" s="321"/>
      <c r="I27" s="98"/>
      <c r="J27" s="98"/>
      <c r="K27" s="98"/>
      <c r="L27" s="100"/>
      <c r="S27" s="98"/>
      <c r="T27" s="98"/>
      <c r="U27" s="98"/>
      <c r="V27" s="98"/>
      <c r="W27" s="98"/>
      <c r="X27" s="98"/>
      <c r="Y27" s="98"/>
      <c r="Z27" s="98"/>
      <c r="AA27" s="98"/>
      <c r="AB27" s="98"/>
      <c r="AC27" s="98"/>
      <c r="AD27" s="98"/>
      <c r="AE27" s="98"/>
    </row>
    <row r="28" spans="1:31" s="2" customFormat="1" ht="6.95" customHeight="1">
      <c r="A28" s="35"/>
      <c r="B28" s="36"/>
      <c r="C28" s="35"/>
      <c r="D28" s="35"/>
      <c r="E28" s="35"/>
      <c r="F28" s="35"/>
      <c r="G28" s="35"/>
      <c r="H28" s="35"/>
      <c r="I28" s="35"/>
      <c r="J28" s="35"/>
      <c r="K28" s="35"/>
      <c r="L28" s="97"/>
      <c r="S28" s="35"/>
      <c r="T28" s="35"/>
      <c r="U28" s="35"/>
      <c r="V28" s="35"/>
      <c r="W28" s="35"/>
      <c r="X28" s="35"/>
      <c r="Y28" s="35"/>
      <c r="Z28" s="35"/>
      <c r="AA28" s="35"/>
      <c r="AB28" s="35"/>
      <c r="AC28" s="35"/>
      <c r="AD28" s="35"/>
      <c r="AE28" s="35"/>
    </row>
    <row r="29" spans="1:31" s="2" customFormat="1" ht="6.95" customHeight="1">
      <c r="A29" s="35"/>
      <c r="B29" s="36"/>
      <c r="C29" s="35"/>
      <c r="D29" s="64"/>
      <c r="E29" s="64"/>
      <c r="F29" s="64"/>
      <c r="G29" s="64"/>
      <c r="H29" s="64"/>
      <c r="I29" s="64"/>
      <c r="J29" s="64"/>
      <c r="K29" s="64"/>
      <c r="L29" s="97"/>
      <c r="S29" s="35"/>
      <c r="T29" s="35"/>
      <c r="U29" s="35"/>
      <c r="V29" s="35"/>
      <c r="W29" s="35"/>
      <c r="X29" s="35"/>
      <c r="Y29" s="35"/>
      <c r="Z29" s="35"/>
      <c r="AA29" s="35"/>
      <c r="AB29" s="35"/>
      <c r="AC29" s="35"/>
      <c r="AD29" s="35"/>
      <c r="AE29" s="35"/>
    </row>
    <row r="30" spans="1:31" s="2" customFormat="1" ht="25.35" customHeight="1">
      <c r="A30" s="35"/>
      <c r="B30" s="36"/>
      <c r="C30" s="35"/>
      <c r="D30" s="101" t="s">
        <v>37</v>
      </c>
      <c r="E30" s="35"/>
      <c r="F30" s="35"/>
      <c r="G30" s="35"/>
      <c r="H30" s="35"/>
      <c r="I30" s="35"/>
      <c r="J30" s="69">
        <f>ROUND(J80, 2)</f>
        <v>0</v>
      </c>
      <c r="K30" s="35"/>
      <c r="L30" s="97"/>
      <c r="S30" s="35"/>
      <c r="T30" s="35"/>
      <c r="U30" s="35"/>
      <c r="V30" s="35"/>
      <c r="W30" s="35"/>
      <c r="X30" s="35"/>
      <c r="Y30" s="35"/>
      <c r="Z30" s="35"/>
      <c r="AA30" s="35"/>
      <c r="AB30" s="35"/>
      <c r="AC30" s="35"/>
      <c r="AD30" s="35"/>
      <c r="AE30" s="35"/>
    </row>
    <row r="31" spans="1:31" s="2" customFormat="1" ht="6.95" customHeight="1">
      <c r="A31" s="35"/>
      <c r="B31" s="36"/>
      <c r="C31" s="35"/>
      <c r="D31" s="64"/>
      <c r="E31" s="64"/>
      <c r="F31" s="64"/>
      <c r="G31" s="64"/>
      <c r="H31" s="64"/>
      <c r="I31" s="64"/>
      <c r="J31" s="64"/>
      <c r="K31" s="64"/>
      <c r="L31" s="97"/>
      <c r="S31" s="35"/>
      <c r="T31" s="35"/>
      <c r="U31" s="35"/>
      <c r="V31" s="35"/>
      <c r="W31" s="35"/>
      <c r="X31" s="35"/>
      <c r="Y31" s="35"/>
      <c r="Z31" s="35"/>
      <c r="AA31" s="35"/>
      <c r="AB31" s="35"/>
      <c r="AC31" s="35"/>
      <c r="AD31" s="35"/>
      <c r="AE31" s="35"/>
    </row>
    <row r="32" spans="1:31" s="2" customFormat="1" ht="14.45" customHeight="1">
      <c r="A32" s="35"/>
      <c r="B32" s="36"/>
      <c r="C32" s="35"/>
      <c r="D32" s="35"/>
      <c r="E32" s="35"/>
      <c r="F32" s="39" t="s">
        <v>39</v>
      </c>
      <c r="G32" s="35"/>
      <c r="H32" s="35"/>
      <c r="I32" s="39" t="s">
        <v>38</v>
      </c>
      <c r="J32" s="39" t="s">
        <v>40</v>
      </c>
      <c r="K32" s="35"/>
      <c r="L32" s="97"/>
      <c r="S32" s="35"/>
      <c r="T32" s="35"/>
      <c r="U32" s="35"/>
      <c r="V32" s="35"/>
      <c r="W32" s="35"/>
      <c r="X32" s="35"/>
      <c r="Y32" s="35"/>
      <c r="Z32" s="35"/>
      <c r="AA32" s="35"/>
      <c r="AB32" s="35"/>
      <c r="AC32" s="35"/>
      <c r="AD32" s="35"/>
      <c r="AE32" s="35"/>
    </row>
    <row r="33" spans="1:31" s="2" customFormat="1" ht="14.45" customHeight="1">
      <c r="A33" s="35"/>
      <c r="B33" s="36"/>
      <c r="C33" s="35"/>
      <c r="D33" s="102" t="s">
        <v>41</v>
      </c>
      <c r="E33" s="30" t="s">
        <v>42</v>
      </c>
      <c r="F33" s="103">
        <f>ROUND((SUM(BE80:BE94)),  2)</f>
        <v>0</v>
      </c>
      <c r="G33" s="35"/>
      <c r="H33" s="35"/>
      <c r="I33" s="104">
        <v>0.21</v>
      </c>
      <c r="J33" s="103">
        <f>ROUND(((SUM(BE80:BE94))*I33),  2)</f>
        <v>0</v>
      </c>
      <c r="K33" s="35"/>
      <c r="L33" s="97"/>
      <c r="S33" s="35"/>
      <c r="T33" s="35"/>
      <c r="U33" s="35"/>
      <c r="V33" s="35"/>
      <c r="W33" s="35"/>
      <c r="X33" s="35"/>
      <c r="Y33" s="35"/>
      <c r="Z33" s="35"/>
      <c r="AA33" s="35"/>
      <c r="AB33" s="35"/>
      <c r="AC33" s="35"/>
      <c r="AD33" s="35"/>
      <c r="AE33" s="35"/>
    </row>
    <row r="34" spans="1:31" s="2" customFormat="1" ht="14.45" customHeight="1">
      <c r="A34" s="35"/>
      <c r="B34" s="36"/>
      <c r="C34" s="35"/>
      <c r="D34" s="35"/>
      <c r="E34" s="30" t="s">
        <v>43</v>
      </c>
      <c r="F34" s="103">
        <f>ROUND((SUM(BF80:BF94)),  2)</f>
        <v>0</v>
      </c>
      <c r="G34" s="35"/>
      <c r="H34" s="35"/>
      <c r="I34" s="104">
        <v>0.12</v>
      </c>
      <c r="J34" s="103">
        <f>ROUND(((SUM(BF80:BF94))*I34),  2)</f>
        <v>0</v>
      </c>
      <c r="K34" s="35"/>
      <c r="L34" s="97"/>
      <c r="S34" s="35"/>
      <c r="T34" s="35"/>
      <c r="U34" s="35"/>
      <c r="V34" s="35"/>
      <c r="W34" s="35"/>
      <c r="X34" s="35"/>
      <c r="Y34" s="35"/>
      <c r="Z34" s="35"/>
      <c r="AA34" s="35"/>
      <c r="AB34" s="35"/>
      <c r="AC34" s="35"/>
      <c r="AD34" s="35"/>
      <c r="AE34" s="35"/>
    </row>
    <row r="35" spans="1:31" s="2" customFormat="1" ht="14.45" hidden="1" customHeight="1">
      <c r="A35" s="35"/>
      <c r="B35" s="36"/>
      <c r="C35" s="35"/>
      <c r="D35" s="35"/>
      <c r="E35" s="30" t="s">
        <v>44</v>
      </c>
      <c r="F35" s="103">
        <f>ROUND((SUM(BG80:BG94)),  2)</f>
        <v>0</v>
      </c>
      <c r="G35" s="35"/>
      <c r="H35" s="35"/>
      <c r="I35" s="104">
        <v>0.21</v>
      </c>
      <c r="J35" s="103">
        <f>0</f>
        <v>0</v>
      </c>
      <c r="K35" s="35"/>
      <c r="L35" s="97"/>
      <c r="S35" s="35"/>
      <c r="T35" s="35"/>
      <c r="U35" s="35"/>
      <c r="V35" s="35"/>
      <c r="W35" s="35"/>
      <c r="X35" s="35"/>
      <c r="Y35" s="35"/>
      <c r="Z35" s="35"/>
      <c r="AA35" s="35"/>
      <c r="AB35" s="35"/>
      <c r="AC35" s="35"/>
      <c r="AD35" s="35"/>
      <c r="AE35" s="35"/>
    </row>
    <row r="36" spans="1:31" s="2" customFormat="1" ht="14.45" hidden="1" customHeight="1">
      <c r="A36" s="35"/>
      <c r="B36" s="36"/>
      <c r="C36" s="35"/>
      <c r="D36" s="35"/>
      <c r="E36" s="30" t="s">
        <v>45</v>
      </c>
      <c r="F36" s="103">
        <f>ROUND((SUM(BH80:BH94)),  2)</f>
        <v>0</v>
      </c>
      <c r="G36" s="35"/>
      <c r="H36" s="35"/>
      <c r="I36" s="104">
        <v>0.12</v>
      </c>
      <c r="J36" s="103">
        <f>0</f>
        <v>0</v>
      </c>
      <c r="K36" s="35"/>
      <c r="L36" s="97"/>
      <c r="S36" s="35"/>
      <c r="T36" s="35"/>
      <c r="U36" s="35"/>
      <c r="V36" s="35"/>
      <c r="W36" s="35"/>
      <c r="X36" s="35"/>
      <c r="Y36" s="35"/>
      <c r="Z36" s="35"/>
      <c r="AA36" s="35"/>
      <c r="AB36" s="35"/>
      <c r="AC36" s="35"/>
      <c r="AD36" s="35"/>
      <c r="AE36" s="35"/>
    </row>
    <row r="37" spans="1:31" s="2" customFormat="1" ht="14.45" hidden="1" customHeight="1">
      <c r="A37" s="35"/>
      <c r="B37" s="36"/>
      <c r="C37" s="35"/>
      <c r="D37" s="35"/>
      <c r="E37" s="30" t="s">
        <v>46</v>
      </c>
      <c r="F37" s="103">
        <f>ROUND((SUM(BI80:BI94)),  2)</f>
        <v>0</v>
      </c>
      <c r="G37" s="35"/>
      <c r="H37" s="35"/>
      <c r="I37" s="104">
        <v>0</v>
      </c>
      <c r="J37" s="103">
        <f>0</f>
        <v>0</v>
      </c>
      <c r="K37" s="35"/>
      <c r="L37" s="97"/>
      <c r="S37" s="35"/>
      <c r="T37" s="35"/>
      <c r="U37" s="35"/>
      <c r="V37" s="35"/>
      <c r="W37" s="35"/>
      <c r="X37" s="35"/>
      <c r="Y37" s="35"/>
      <c r="Z37" s="35"/>
      <c r="AA37" s="35"/>
      <c r="AB37" s="35"/>
      <c r="AC37" s="35"/>
      <c r="AD37" s="35"/>
      <c r="AE37" s="35"/>
    </row>
    <row r="38" spans="1:31" s="2" customFormat="1" ht="6.95" customHeight="1">
      <c r="A38" s="35"/>
      <c r="B38" s="36"/>
      <c r="C38" s="35"/>
      <c r="D38" s="35"/>
      <c r="E38" s="35"/>
      <c r="F38" s="35"/>
      <c r="G38" s="35"/>
      <c r="H38" s="35"/>
      <c r="I38" s="35"/>
      <c r="J38" s="35"/>
      <c r="K38" s="35"/>
      <c r="L38" s="97"/>
      <c r="S38" s="35"/>
      <c r="T38" s="35"/>
      <c r="U38" s="35"/>
      <c r="V38" s="35"/>
      <c r="W38" s="35"/>
      <c r="X38" s="35"/>
      <c r="Y38" s="35"/>
      <c r="Z38" s="35"/>
      <c r="AA38" s="35"/>
      <c r="AB38" s="35"/>
      <c r="AC38" s="35"/>
      <c r="AD38" s="35"/>
      <c r="AE38" s="35"/>
    </row>
    <row r="39" spans="1:31" s="2" customFormat="1" ht="25.35" customHeight="1">
      <c r="A39" s="35"/>
      <c r="B39" s="36"/>
      <c r="C39" s="105"/>
      <c r="D39" s="106" t="s">
        <v>47</v>
      </c>
      <c r="E39" s="58"/>
      <c r="F39" s="58"/>
      <c r="G39" s="107" t="s">
        <v>48</v>
      </c>
      <c r="H39" s="108" t="s">
        <v>49</v>
      </c>
      <c r="I39" s="58"/>
      <c r="J39" s="109">
        <f>SUM(J30:J37)</f>
        <v>0</v>
      </c>
      <c r="K39" s="110"/>
      <c r="L39" s="97"/>
      <c r="S39" s="35"/>
      <c r="T39" s="35"/>
      <c r="U39" s="35"/>
      <c r="V39" s="35"/>
      <c r="W39" s="35"/>
      <c r="X39" s="35"/>
      <c r="Y39" s="35"/>
      <c r="Z39" s="35"/>
      <c r="AA39" s="35"/>
      <c r="AB39" s="35"/>
      <c r="AC39" s="35"/>
      <c r="AD39" s="35"/>
      <c r="AE39" s="35"/>
    </row>
    <row r="40" spans="1:31" s="2" customFormat="1" ht="14.45" customHeight="1">
      <c r="A40" s="35"/>
      <c r="B40" s="45"/>
      <c r="C40" s="46"/>
      <c r="D40" s="46"/>
      <c r="E40" s="46"/>
      <c r="F40" s="46"/>
      <c r="G40" s="46"/>
      <c r="H40" s="46"/>
      <c r="I40" s="46"/>
      <c r="J40" s="46"/>
      <c r="K40" s="46"/>
      <c r="L40" s="97"/>
      <c r="S40" s="35"/>
      <c r="T40" s="35"/>
      <c r="U40" s="35"/>
      <c r="V40" s="35"/>
      <c r="W40" s="35"/>
      <c r="X40" s="35"/>
      <c r="Y40" s="35"/>
      <c r="Z40" s="35"/>
      <c r="AA40" s="35"/>
      <c r="AB40" s="35"/>
      <c r="AC40" s="35"/>
      <c r="AD40" s="35"/>
      <c r="AE40" s="35"/>
    </row>
    <row r="44" spans="1:31" s="2" customFormat="1" ht="6.95" customHeight="1">
      <c r="A44" s="35"/>
      <c r="B44" s="47"/>
      <c r="C44" s="48"/>
      <c r="D44" s="48"/>
      <c r="E44" s="48"/>
      <c r="F44" s="48"/>
      <c r="G44" s="48"/>
      <c r="H44" s="48"/>
      <c r="I44" s="48"/>
      <c r="J44" s="48"/>
      <c r="K44" s="48"/>
      <c r="L44" s="97"/>
      <c r="S44" s="35"/>
      <c r="T44" s="35"/>
      <c r="U44" s="35"/>
      <c r="V44" s="35"/>
      <c r="W44" s="35"/>
      <c r="X44" s="35"/>
      <c r="Y44" s="35"/>
      <c r="Z44" s="35"/>
      <c r="AA44" s="35"/>
      <c r="AB44" s="35"/>
      <c r="AC44" s="35"/>
      <c r="AD44" s="35"/>
      <c r="AE44" s="35"/>
    </row>
    <row r="45" spans="1:31" s="2" customFormat="1" ht="24.95" customHeight="1">
      <c r="A45" s="35"/>
      <c r="B45" s="36"/>
      <c r="C45" s="24" t="s">
        <v>109</v>
      </c>
      <c r="D45" s="35"/>
      <c r="E45" s="35"/>
      <c r="F45" s="35"/>
      <c r="G45" s="35"/>
      <c r="H45" s="35"/>
      <c r="I45" s="35"/>
      <c r="J45" s="35"/>
      <c r="K45" s="35"/>
      <c r="L45" s="97"/>
      <c r="S45" s="35"/>
      <c r="T45" s="35"/>
      <c r="U45" s="35"/>
      <c r="V45" s="35"/>
      <c r="W45" s="35"/>
      <c r="X45" s="35"/>
      <c r="Y45" s="35"/>
      <c r="Z45" s="35"/>
      <c r="AA45" s="35"/>
      <c r="AB45" s="35"/>
      <c r="AC45" s="35"/>
      <c r="AD45" s="35"/>
      <c r="AE45" s="35"/>
    </row>
    <row r="46" spans="1:31" s="2" customFormat="1" ht="6.95" customHeight="1">
      <c r="A46" s="35"/>
      <c r="B46" s="36"/>
      <c r="C46" s="35"/>
      <c r="D46" s="35"/>
      <c r="E46" s="35"/>
      <c r="F46" s="35"/>
      <c r="G46" s="35"/>
      <c r="H46" s="35"/>
      <c r="I46" s="35"/>
      <c r="J46" s="35"/>
      <c r="K46" s="35"/>
      <c r="L46" s="97"/>
      <c r="S46" s="35"/>
      <c r="T46" s="35"/>
      <c r="U46" s="35"/>
      <c r="V46" s="35"/>
      <c r="W46" s="35"/>
      <c r="X46" s="35"/>
      <c r="Y46" s="35"/>
      <c r="Z46" s="35"/>
      <c r="AA46" s="35"/>
      <c r="AB46" s="35"/>
      <c r="AC46" s="35"/>
      <c r="AD46" s="35"/>
      <c r="AE46" s="35"/>
    </row>
    <row r="47" spans="1:31" s="2" customFormat="1" ht="12" customHeight="1">
      <c r="A47" s="35"/>
      <c r="B47" s="36"/>
      <c r="C47" s="30" t="s">
        <v>17</v>
      </c>
      <c r="D47" s="35"/>
      <c r="E47" s="35"/>
      <c r="F47" s="35"/>
      <c r="G47" s="35"/>
      <c r="H47" s="35"/>
      <c r="I47" s="35"/>
      <c r="J47" s="35"/>
      <c r="K47" s="35"/>
      <c r="L47" s="97"/>
      <c r="S47" s="35"/>
      <c r="T47" s="35"/>
      <c r="U47" s="35"/>
      <c r="V47" s="35"/>
      <c r="W47" s="35"/>
      <c r="X47" s="35"/>
      <c r="Y47" s="35"/>
      <c r="Z47" s="35"/>
      <c r="AA47" s="35"/>
      <c r="AB47" s="35"/>
      <c r="AC47" s="35"/>
      <c r="AD47" s="35"/>
      <c r="AE47" s="35"/>
    </row>
    <row r="48" spans="1:31" s="2" customFormat="1" ht="16.5" customHeight="1">
      <c r="A48" s="35"/>
      <c r="B48" s="36"/>
      <c r="C48" s="35"/>
      <c r="D48" s="35"/>
      <c r="E48" s="347" t="str">
        <f>E7</f>
        <v>Stavební úpravy BD Komenského 27, Karlovy Vary</v>
      </c>
      <c r="F48" s="348"/>
      <c r="G48" s="348"/>
      <c r="H48" s="348"/>
      <c r="I48" s="35"/>
      <c r="J48" s="35"/>
      <c r="K48" s="35"/>
      <c r="L48" s="97"/>
      <c r="S48" s="35"/>
      <c r="T48" s="35"/>
      <c r="U48" s="35"/>
      <c r="V48" s="35"/>
      <c r="W48" s="35"/>
      <c r="X48" s="35"/>
      <c r="Y48" s="35"/>
      <c r="Z48" s="35"/>
      <c r="AA48" s="35"/>
      <c r="AB48" s="35"/>
      <c r="AC48" s="35"/>
      <c r="AD48" s="35"/>
      <c r="AE48" s="35"/>
    </row>
    <row r="49" spans="1:47" s="2" customFormat="1" ht="12" customHeight="1">
      <c r="A49" s="35"/>
      <c r="B49" s="36"/>
      <c r="C49" s="30" t="s">
        <v>105</v>
      </c>
      <c r="D49" s="35"/>
      <c r="E49" s="35"/>
      <c r="F49" s="35"/>
      <c r="G49" s="35"/>
      <c r="H49" s="35"/>
      <c r="I49" s="35"/>
      <c r="J49" s="35"/>
      <c r="K49" s="35"/>
      <c r="L49" s="97"/>
      <c r="S49" s="35"/>
      <c r="T49" s="35"/>
      <c r="U49" s="35"/>
      <c r="V49" s="35"/>
      <c r="W49" s="35"/>
      <c r="X49" s="35"/>
      <c r="Y49" s="35"/>
      <c r="Z49" s="35"/>
      <c r="AA49" s="35"/>
      <c r="AB49" s="35"/>
      <c r="AC49" s="35"/>
      <c r="AD49" s="35"/>
      <c r="AE49" s="35"/>
    </row>
    <row r="50" spans="1:47" s="2" customFormat="1" ht="16.5" customHeight="1">
      <c r="A50" s="35"/>
      <c r="B50" s="36"/>
      <c r="C50" s="35"/>
      <c r="D50" s="35"/>
      <c r="E50" s="310" t="str">
        <f>E9</f>
        <v>VRN - Ostatní a vedlejší náklady</v>
      </c>
      <c r="F50" s="349"/>
      <c r="G50" s="349"/>
      <c r="H50" s="349"/>
      <c r="I50" s="35"/>
      <c r="J50" s="35"/>
      <c r="K50" s="35"/>
      <c r="L50" s="97"/>
      <c r="S50" s="35"/>
      <c r="T50" s="35"/>
      <c r="U50" s="35"/>
      <c r="V50" s="35"/>
      <c r="W50" s="35"/>
      <c r="X50" s="35"/>
      <c r="Y50" s="35"/>
      <c r="Z50" s="35"/>
      <c r="AA50" s="35"/>
      <c r="AB50" s="35"/>
      <c r="AC50" s="35"/>
      <c r="AD50" s="35"/>
      <c r="AE50" s="35"/>
    </row>
    <row r="51" spans="1:47" s="2" customFormat="1" ht="6.95" customHeight="1">
      <c r="A51" s="35"/>
      <c r="B51" s="36"/>
      <c r="C51" s="35"/>
      <c r="D51" s="35"/>
      <c r="E51" s="35"/>
      <c r="F51" s="35"/>
      <c r="G51" s="35"/>
      <c r="H51" s="35"/>
      <c r="I51" s="35"/>
      <c r="J51" s="35"/>
      <c r="K51" s="35"/>
      <c r="L51" s="97"/>
      <c r="S51" s="35"/>
      <c r="T51" s="35"/>
      <c r="U51" s="35"/>
      <c r="V51" s="35"/>
      <c r="W51" s="35"/>
      <c r="X51" s="35"/>
      <c r="Y51" s="35"/>
      <c r="Z51" s="35"/>
      <c r="AA51" s="35"/>
      <c r="AB51" s="35"/>
      <c r="AC51" s="35"/>
      <c r="AD51" s="35"/>
      <c r="AE51" s="35"/>
    </row>
    <row r="52" spans="1:47" s="2" customFormat="1" ht="12" customHeight="1">
      <c r="A52" s="35"/>
      <c r="B52" s="36"/>
      <c r="C52" s="30" t="s">
        <v>21</v>
      </c>
      <c r="D52" s="35"/>
      <c r="E52" s="35"/>
      <c r="F52" s="28" t="str">
        <f>F12</f>
        <v xml:space="preserve"> </v>
      </c>
      <c r="G52" s="35"/>
      <c r="H52" s="35"/>
      <c r="I52" s="30" t="s">
        <v>23</v>
      </c>
      <c r="J52" s="53" t="str">
        <f>IF(J12="","",J12)</f>
        <v>16. 5. 2023</v>
      </c>
      <c r="K52" s="35"/>
      <c r="L52" s="97"/>
      <c r="S52" s="35"/>
      <c r="T52" s="35"/>
      <c r="U52" s="35"/>
      <c r="V52" s="35"/>
      <c r="W52" s="35"/>
      <c r="X52" s="35"/>
      <c r="Y52" s="35"/>
      <c r="Z52" s="35"/>
      <c r="AA52" s="35"/>
      <c r="AB52" s="35"/>
      <c r="AC52" s="35"/>
      <c r="AD52" s="35"/>
      <c r="AE52" s="35"/>
    </row>
    <row r="53" spans="1:47" s="2" customFormat="1" ht="6.95" customHeight="1">
      <c r="A53" s="35"/>
      <c r="B53" s="36"/>
      <c r="C53" s="35"/>
      <c r="D53" s="35"/>
      <c r="E53" s="35"/>
      <c r="F53" s="35"/>
      <c r="G53" s="35"/>
      <c r="H53" s="35"/>
      <c r="I53" s="35"/>
      <c r="J53" s="35"/>
      <c r="K53" s="35"/>
      <c r="L53" s="97"/>
      <c r="S53" s="35"/>
      <c r="T53" s="35"/>
      <c r="U53" s="35"/>
      <c r="V53" s="35"/>
      <c r="W53" s="35"/>
      <c r="X53" s="35"/>
      <c r="Y53" s="35"/>
      <c r="Z53" s="35"/>
      <c r="AA53" s="35"/>
      <c r="AB53" s="35"/>
      <c r="AC53" s="35"/>
      <c r="AD53" s="35"/>
      <c r="AE53" s="35"/>
    </row>
    <row r="54" spans="1:47" s="2" customFormat="1" ht="15.2" customHeight="1">
      <c r="A54" s="35"/>
      <c r="B54" s="36"/>
      <c r="C54" s="30" t="s">
        <v>25</v>
      </c>
      <c r="D54" s="35"/>
      <c r="E54" s="35"/>
      <c r="F54" s="28" t="str">
        <f>E15</f>
        <v>STATUTÁRNÍ MĚSTO KARLOVY VARY</v>
      </c>
      <c r="G54" s="35"/>
      <c r="H54" s="35"/>
      <c r="I54" s="30" t="s">
        <v>31</v>
      </c>
      <c r="J54" s="33" t="str">
        <f>E21</f>
        <v>ARD architects s.r.o.</v>
      </c>
      <c r="K54" s="35"/>
      <c r="L54" s="97"/>
      <c r="S54" s="35"/>
      <c r="T54" s="35"/>
      <c r="U54" s="35"/>
      <c r="V54" s="35"/>
      <c r="W54" s="35"/>
      <c r="X54" s="35"/>
      <c r="Y54" s="35"/>
      <c r="Z54" s="35"/>
      <c r="AA54" s="35"/>
      <c r="AB54" s="35"/>
      <c r="AC54" s="35"/>
      <c r="AD54" s="35"/>
      <c r="AE54" s="35"/>
    </row>
    <row r="55" spans="1:47" s="2" customFormat="1" ht="15.2" customHeight="1">
      <c r="A55" s="35"/>
      <c r="B55" s="36"/>
      <c r="C55" s="30" t="s">
        <v>29</v>
      </c>
      <c r="D55" s="35"/>
      <c r="E55" s="35"/>
      <c r="F55" s="28" t="str">
        <f>IF(E18="","",E18)</f>
        <v>Vyplň údaj</v>
      </c>
      <c r="G55" s="35"/>
      <c r="H55" s="35"/>
      <c r="I55" s="30" t="s">
        <v>34</v>
      </c>
      <c r="J55" s="33" t="str">
        <f>E24</f>
        <v xml:space="preserve"> </v>
      </c>
      <c r="K55" s="35"/>
      <c r="L55" s="97"/>
      <c r="S55" s="35"/>
      <c r="T55" s="35"/>
      <c r="U55" s="35"/>
      <c r="V55" s="35"/>
      <c r="W55" s="35"/>
      <c r="X55" s="35"/>
      <c r="Y55" s="35"/>
      <c r="Z55" s="35"/>
      <c r="AA55" s="35"/>
      <c r="AB55" s="35"/>
      <c r="AC55" s="35"/>
      <c r="AD55" s="35"/>
      <c r="AE55" s="35"/>
    </row>
    <row r="56" spans="1:47" s="2" customFormat="1" ht="10.35" customHeight="1">
      <c r="A56" s="35"/>
      <c r="B56" s="36"/>
      <c r="C56" s="35"/>
      <c r="D56" s="35"/>
      <c r="E56" s="35"/>
      <c r="F56" s="35"/>
      <c r="G56" s="35"/>
      <c r="H56" s="35"/>
      <c r="I56" s="35"/>
      <c r="J56" s="35"/>
      <c r="K56" s="35"/>
      <c r="L56" s="97"/>
      <c r="S56" s="35"/>
      <c r="T56" s="35"/>
      <c r="U56" s="35"/>
      <c r="V56" s="35"/>
      <c r="W56" s="35"/>
      <c r="X56" s="35"/>
      <c r="Y56" s="35"/>
      <c r="Z56" s="35"/>
      <c r="AA56" s="35"/>
      <c r="AB56" s="35"/>
      <c r="AC56" s="35"/>
      <c r="AD56" s="35"/>
      <c r="AE56" s="35"/>
    </row>
    <row r="57" spans="1:47" s="2" customFormat="1" ht="29.25" customHeight="1">
      <c r="A57" s="35"/>
      <c r="B57" s="36"/>
      <c r="C57" s="111" t="s">
        <v>110</v>
      </c>
      <c r="D57" s="105"/>
      <c r="E57" s="105"/>
      <c r="F57" s="105"/>
      <c r="G57" s="105"/>
      <c r="H57" s="105"/>
      <c r="I57" s="105"/>
      <c r="J57" s="112" t="s">
        <v>111</v>
      </c>
      <c r="K57" s="105"/>
      <c r="L57" s="97"/>
      <c r="S57" s="35"/>
      <c r="T57" s="35"/>
      <c r="U57" s="35"/>
      <c r="V57" s="35"/>
      <c r="W57" s="35"/>
      <c r="X57" s="35"/>
      <c r="Y57" s="35"/>
      <c r="Z57" s="35"/>
      <c r="AA57" s="35"/>
      <c r="AB57" s="35"/>
      <c r="AC57" s="35"/>
      <c r="AD57" s="35"/>
      <c r="AE57" s="35"/>
    </row>
    <row r="58" spans="1:47" s="2" customFormat="1" ht="10.35" customHeight="1">
      <c r="A58" s="35"/>
      <c r="B58" s="36"/>
      <c r="C58" s="35"/>
      <c r="D58" s="35"/>
      <c r="E58" s="35"/>
      <c r="F58" s="35"/>
      <c r="G58" s="35"/>
      <c r="H58" s="35"/>
      <c r="I58" s="35"/>
      <c r="J58" s="35"/>
      <c r="K58" s="35"/>
      <c r="L58" s="97"/>
      <c r="S58" s="35"/>
      <c r="T58" s="35"/>
      <c r="U58" s="35"/>
      <c r="V58" s="35"/>
      <c r="W58" s="35"/>
      <c r="X58" s="35"/>
      <c r="Y58" s="35"/>
      <c r="Z58" s="35"/>
      <c r="AA58" s="35"/>
      <c r="AB58" s="35"/>
      <c r="AC58" s="35"/>
      <c r="AD58" s="35"/>
      <c r="AE58" s="35"/>
    </row>
    <row r="59" spans="1:47" s="2" customFormat="1" ht="22.9" customHeight="1">
      <c r="A59" s="35"/>
      <c r="B59" s="36"/>
      <c r="C59" s="113" t="s">
        <v>69</v>
      </c>
      <c r="D59" s="35"/>
      <c r="E59" s="35"/>
      <c r="F59" s="35"/>
      <c r="G59" s="35"/>
      <c r="H59" s="35"/>
      <c r="I59" s="35"/>
      <c r="J59" s="69">
        <f>J80</f>
        <v>0</v>
      </c>
      <c r="K59" s="35"/>
      <c r="L59" s="97"/>
      <c r="S59" s="35"/>
      <c r="T59" s="35"/>
      <c r="U59" s="35"/>
      <c r="V59" s="35"/>
      <c r="W59" s="35"/>
      <c r="X59" s="35"/>
      <c r="Y59" s="35"/>
      <c r="Z59" s="35"/>
      <c r="AA59" s="35"/>
      <c r="AB59" s="35"/>
      <c r="AC59" s="35"/>
      <c r="AD59" s="35"/>
      <c r="AE59" s="35"/>
      <c r="AU59" s="20" t="s">
        <v>112</v>
      </c>
    </row>
    <row r="60" spans="1:47" s="9" customFormat="1" ht="24.95" customHeight="1">
      <c r="B60" s="114"/>
      <c r="D60" s="115" t="s">
        <v>4647</v>
      </c>
      <c r="E60" s="116"/>
      <c r="F60" s="116"/>
      <c r="G60" s="116"/>
      <c r="H60" s="116"/>
      <c r="I60" s="116"/>
      <c r="J60" s="117">
        <f>J81</f>
        <v>0</v>
      </c>
      <c r="L60" s="114"/>
    </row>
    <row r="61" spans="1:47" s="2" customFormat="1" ht="21.75" customHeight="1">
      <c r="A61" s="35"/>
      <c r="B61" s="36"/>
      <c r="C61" s="35"/>
      <c r="D61" s="35"/>
      <c r="E61" s="35"/>
      <c r="F61" s="35"/>
      <c r="G61" s="35"/>
      <c r="H61" s="35"/>
      <c r="I61" s="35"/>
      <c r="J61" s="35"/>
      <c r="K61" s="35"/>
      <c r="L61" s="97"/>
      <c r="S61" s="35"/>
      <c r="T61" s="35"/>
      <c r="U61" s="35"/>
      <c r="V61" s="35"/>
      <c r="W61" s="35"/>
      <c r="X61" s="35"/>
      <c r="Y61" s="35"/>
      <c r="Z61" s="35"/>
      <c r="AA61" s="35"/>
      <c r="AB61" s="35"/>
      <c r="AC61" s="35"/>
      <c r="AD61" s="35"/>
      <c r="AE61" s="35"/>
    </row>
    <row r="62" spans="1:47" s="2" customFormat="1" ht="6.95" customHeight="1">
      <c r="A62" s="35"/>
      <c r="B62" s="45"/>
      <c r="C62" s="46"/>
      <c r="D62" s="46"/>
      <c r="E62" s="46"/>
      <c r="F62" s="46"/>
      <c r="G62" s="46"/>
      <c r="H62" s="46"/>
      <c r="I62" s="46"/>
      <c r="J62" s="46"/>
      <c r="K62" s="46"/>
      <c r="L62" s="97"/>
      <c r="S62" s="35"/>
      <c r="T62" s="35"/>
      <c r="U62" s="35"/>
      <c r="V62" s="35"/>
      <c r="W62" s="35"/>
      <c r="X62" s="35"/>
      <c r="Y62" s="35"/>
      <c r="Z62" s="35"/>
      <c r="AA62" s="35"/>
      <c r="AB62" s="35"/>
      <c r="AC62" s="35"/>
      <c r="AD62" s="35"/>
      <c r="AE62" s="35"/>
    </row>
    <row r="66" spans="1:63" s="2" customFormat="1" ht="6.95" customHeight="1">
      <c r="A66" s="35"/>
      <c r="B66" s="47"/>
      <c r="C66" s="48"/>
      <c r="D66" s="48"/>
      <c r="E66" s="48"/>
      <c r="F66" s="48"/>
      <c r="G66" s="48"/>
      <c r="H66" s="48"/>
      <c r="I66" s="48"/>
      <c r="J66" s="48"/>
      <c r="K66" s="48"/>
      <c r="L66" s="97"/>
      <c r="S66" s="35"/>
      <c r="T66" s="35"/>
      <c r="U66" s="35"/>
      <c r="V66" s="35"/>
      <c r="W66" s="35"/>
      <c r="X66" s="35"/>
      <c r="Y66" s="35"/>
      <c r="Z66" s="35"/>
      <c r="AA66" s="35"/>
      <c r="AB66" s="35"/>
      <c r="AC66" s="35"/>
      <c r="AD66" s="35"/>
      <c r="AE66" s="35"/>
    </row>
    <row r="67" spans="1:63" s="2" customFormat="1" ht="24.95" customHeight="1">
      <c r="A67" s="35"/>
      <c r="B67" s="36"/>
      <c r="C67" s="24" t="s">
        <v>127</v>
      </c>
      <c r="D67" s="35"/>
      <c r="E67" s="35"/>
      <c r="F67" s="35"/>
      <c r="G67" s="35"/>
      <c r="H67" s="35"/>
      <c r="I67" s="35"/>
      <c r="J67" s="35"/>
      <c r="K67" s="35"/>
      <c r="L67" s="97"/>
      <c r="S67" s="35"/>
      <c r="T67" s="35"/>
      <c r="U67" s="35"/>
      <c r="V67" s="35"/>
      <c r="W67" s="35"/>
      <c r="X67" s="35"/>
      <c r="Y67" s="35"/>
      <c r="Z67" s="35"/>
      <c r="AA67" s="35"/>
      <c r="AB67" s="35"/>
      <c r="AC67" s="35"/>
      <c r="AD67" s="35"/>
      <c r="AE67" s="35"/>
    </row>
    <row r="68" spans="1:63" s="2" customFormat="1" ht="6.95" customHeight="1">
      <c r="A68" s="35"/>
      <c r="B68" s="36"/>
      <c r="C68" s="35"/>
      <c r="D68" s="35"/>
      <c r="E68" s="35"/>
      <c r="F68" s="35"/>
      <c r="G68" s="35"/>
      <c r="H68" s="35"/>
      <c r="I68" s="35"/>
      <c r="J68" s="35"/>
      <c r="K68" s="35"/>
      <c r="L68" s="97"/>
      <c r="S68" s="35"/>
      <c r="T68" s="35"/>
      <c r="U68" s="35"/>
      <c r="V68" s="35"/>
      <c r="W68" s="35"/>
      <c r="X68" s="35"/>
      <c r="Y68" s="35"/>
      <c r="Z68" s="35"/>
      <c r="AA68" s="35"/>
      <c r="AB68" s="35"/>
      <c r="AC68" s="35"/>
      <c r="AD68" s="35"/>
      <c r="AE68" s="35"/>
    </row>
    <row r="69" spans="1:63" s="2" customFormat="1" ht="12" customHeight="1">
      <c r="A69" s="35"/>
      <c r="B69" s="36"/>
      <c r="C69" s="30" t="s">
        <v>17</v>
      </c>
      <c r="D69" s="35"/>
      <c r="E69" s="35"/>
      <c r="F69" s="35"/>
      <c r="G69" s="35"/>
      <c r="H69" s="35"/>
      <c r="I69" s="35"/>
      <c r="J69" s="35"/>
      <c r="K69" s="35"/>
      <c r="L69" s="97"/>
      <c r="S69" s="35"/>
      <c r="T69" s="35"/>
      <c r="U69" s="35"/>
      <c r="V69" s="35"/>
      <c r="W69" s="35"/>
      <c r="X69" s="35"/>
      <c r="Y69" s="35"/>
      <c r="Z69" s="35"/>
      <c r="AA69" s="35"/>
      <c r="AB69" s="35"/>
      <c r="AC69" s="35"/>
      <c r="AD69" s="35"/>
      <c r="AE69" s="35"/>
    </row>
    <row r="70" spans="1:63" s="2" customFormat="1" ht="16.5" customHeight="1">
      <c r="A70" s="35"/>
      <c r="B70" s="36"/>
      <c r="C70" s="35"/>
      <c r="D70" s="35"/>
      <c r="E70" s="347" t="str">
        <f>E7</f>
        <v>Stavební úpravy BD Komenského 27, Karlovy Vary</v>
      </c>
      <c r="F70" s="348"/>
      <c r="G70" s="348"/>
      <c r="H70" s="348"/>
      <c r="I70" s="35"/>
      <c r="J70" s="35"/>
      <c r="K70" s="35"/>
      <c r="L70" s="97"/>
      <c r="S70" s="35"/>
      <c r="T70" s="35"/>
      <c r="U70" s="35"/>
      <c r="V70" s="35"/>
      <c r="W70" s="35"/>
      <c r="X70" s="35"/>
      <c r="Y70" s="35"/>
      <c r="Z70" s="35"/>
      <c r="AA70" s="35"/>
      <c r="AB70" s="35"/>
      <c r="AC70" s="35"/>
      <c r="AD70" s="35"/>
      <c r="AE70" s="35"/>
    </row>
    <row r="71" spans="1:63" s="2" customFormat="1" ht="12" customHeight="1">
      <c r="A71" s="35"/>
      <c r="B71" s="36"/>
      <c r="C71" s="30" t="s">
        <v>105</v>
      </c>
      <c r="D71" s="35"/>
      <c r="E71" s="35"/>
      <c r="F71" s="35"/>
      <c r="G71" s="35"/>
      <c r="H71" s="35"/>
      <c r="I71" s="35"/>
      <c r="J71" s="35"/>
      <c r="K71" s="35"/>
      <c r="L71" s="97"/>
      <c r="S71" s="35"/>
      <c r="T71" s="35"/>
      <c r="U71" s="35"/>
      <c r="V71" s="35"/>
      <c r="W71" s="35"/>
      <c r="X71" s="35"/>
      <c r="Y71" s="35"/>
      <c r="Z71" s="35"/>
      <c r="AA71" s="35"/>
      <c r="AB71" s="35"/>
      <c r="AC71" s="35"/>
      <c r="AD71" s="35"/>
      <c r="AE71" s="35"/>
    </row>
    <row r="72" spans="1:63" s="2" customFormat="1" ht="16.5" customHeight="1">
      <c r="A72" s="35"/>
      <c r="B72" s="36"/>
      <c r="C72" s="35"/>
      <c r="D72" s="35"/>
      <c r="E72" s="310" t="str">
        <f>E9</f>
        <v>VRN - Ostatní a vedlejší náklady</v>
      </c>
      <c r="F72" s="349"/>
      <c r="G72" s="349"/>
      <c r="H72" s="349"/>
      <c r="I72" s="35"/>
      <c r="J72" s="35"/>
      <c r="K72" s="35"/>
      <c r="L72" s="97"/>
      <c r="S72" s="35"/>
      <c r="T72" s="35"/>
      <c r="U72" s="35"/>
      <c r="V72" s="35"/>
      <c r="W72" s="35"/>
      <c r="X72" s="35"/>
      <c r="Y72" s="35"/>
      <c r="Z72" s="35"/>
      <c r="AA72" s="35"/>
      <c r="AB72" s="35"/>
      <c r="AC72" s="35"/>
      <c r="AD72" s="35"/>
      <c r="AE72" s="35"/>
    </row>
    <row r="73" spans="1:63" s="2" customFormat="1" ht="6.95" customHeight="1">
      <c r="A73" s="35"/>
      <c r="B73" s="36"/>
      <c r="C73" s="35"/>
      <c r="D73" s="35"/>
      <c r="E73" s="35"/>
      <c r="F73" s="35"/>
      <c r="G73" s="35"/>
      <c r="H73" s="35"/>
      <c r="I73" s="35"/>
      <c r="J73" s="35"/>
      <c r="K73" s="35"/>
      <c r="L73" s="97"/>
      <c r="S73" s="35"/>
      <c r="T73" s="35"/>
      <c r="U73" s="35"/>
      <c r="V73" s="35"/>
      <c r="W73" s="35"/>
      <c r="X73" s="35"/>
      <c r="Y73" s="35"/>
      <c r="Z73" s="35"/>
      <c r="AA73" s="35"/>
      <c r="AB73" s="35"/>
      <c r="AC73" s="35"/>
      <c r="AD73" s="35"/>
      <c r="AE73" s="35"/>
    </row>
    <row r="74" spans="1:63" s="2" customFormat="1" ht="12" customHeight="1">
      <c r="A74" s="35"/>
      <c r="B74" s="36"/>
      <c r="C74" s="30" t="s">
        <v>21</v>
      </c>
      <c r="D74" s="35"/>
      <c r="E74" s="35"/>
      <c r="F74" s="28" t="str">
        <f>F12</f>
        <v xml:space="preserve"> </v>
      </c>
      <c r="G74" s="35"/>
      <c r="H74" s="35"/>
      <c r="I74" s="30" t="s">
        <v>23</v>
      </c>
      <c r="J74" s="53" t="str">
        <f>IF(J12="","",J12)</f>
        <v>16. 5. 2023</v>
      </c>
      <c r="K74" s="35"/>
      <c r="L74" s="97"/>
      <c r="S74" s="35"/>
      <c r="T74" s="35"/>
      <c r="U74" s="35"/>
      <c r="V74" s="35"/>
      <c r="W74" s="35"/>
      <c r="X74" s="35"/>
      <c r="Y74" s="35"/>
      <c r="Z74" s="35"/>
      <c r="AA74" s="35"/>
      <c r="AB74" s="35"/>
      <c r="AC74" s="35"/>
      <c r="AD74" s="35"/>
      <c r="AE74" s="35"/>
    </row>
    <row r="75" spans="1:63" s="2" customFormat="1" ht="6.95" customHeight="1">
      <c r="A75" s="35"/>
      <c r="B75" s="36"/>
      <c r="C75" s="35"/>
      <c r="D75" s="35"/>
      <c r="E75" s="35"/>
      <c r="F75" s="35"/>
      <c r="G75" s="35"/>
      <c r="H75" s="35"/>
      <c r="I75" s="35"/>
      <c r="J75" s="35"/>
      <c r="K75" s="35"/>
      <c r="L75" s="97"/>
      <c r="S75" s="35"/>
      <c r="T75" s="35"/>
      <c r="U75" s="35"/>
      <c r="V75" s="35"/>
      <c r="W75" s="35"/>
      <c r="X75" s="35"/>
      <c r="Y75" s="35"/>
      <c r="Z75" s="35"/>
      <c r="AA75" s="35"/>
      <c r="AB75" s="35"/>
      <c r="AC75" s="35"/>
      <c r="AD75" s="35"/>
      <c r="AE75" s="35"/>
    </row>
    <row r="76" spans="1:63" s="2" customFormat="1" ht="15.2" customHeight="1">
      <c r="A76" s="35"/>
      <c r="B76" s="36"/>
      <c r="C76" s="30" t="s">
        <v>25</v>
      </c>
      <c r="D76" s="35"/>
      <c r="E76" s="35"/>
      <c r="F76" s="28" t="str">
        <f>E15</f>
        <v>STATUTÁRNÍ MĚSTO KARLOVY VARY</v>
      </c>
      <c r="G76" s="35"/>
      <c r="H76" s="35"/>
      <c r="I76" s="30" t="s">
        <v>31</v>
      </c>
      <c r="J76" s="33" t="str">
        <f>E21</f>
        <v>ARD architects s.r.o.</v>
      </c>
      <c r="K76" s="35"/>
      <c r="L76" s="97"/>
      <c r="S76" s="35"/>
      <c r="T76" s="35"/>
      <c r="U76" s="35"/>
      <c r="V76" s="35"/>
      <c r="W76" s="35"/>
      <c r="X76" s="35"/>
      <c r="Y76" s="35"/>
      <c r="Z76" s="35"/>
      <c r="AA76" s="35"/>
      <c r="AB76" s="35"/>
      <c r="AC76" s="35"/>
      <c r="AD76" s="35"/>
      <c r="AE76" s="35"/>
    </row>
    <row r="77" spans="1:63" s="2" customFormat="1" ht="15.2" customHeight="1">
      <c r="A77" s="35"/>
      <c r="B77" s="36"/>
      <c r="C77" s="30" t="s">
        <v>29</v>
      </c>
      <c r="D77" s="35"/>
      <c r="E77" s="35"/>
      <c r="F77" s="28" t="str">
        <f>IF(E18="","",E18)</f>
        <v>Vyplň údaj</v>
      </c>
      <c r="G77" s="35"/>
      <c r="H77" s="35"/>
      <c r="I77" s="30" t="s">
        <v>34</v>
      </c>
      <c r="J77" s="33" t="str">
        <f>E24</f>
        <v xml:space="preserve"> </v>
      </c>
      <c r="K77" s="35"/>
      <c r="L77" s="97"/>
      <c r="S77" s="35"/>
      <c r="T77" s="35"/>
      <c r="U77" s="35"/>
      <c r="V77" s="35"/>
      <c r="W77" s="35"/>
      <c r="X77" s="35"/>
      <c r="Y77" s="35"/>
      <c r="Z77" s="35"/>
      <c r="AA77" s="35"/>
      <c r="AB77" s="35"/>
      <c r="AC77" s="35"/>
      <c r="AD77" s="35"/>
      <c r="AE77" s="35"/>
    </row>
    <row r="78" spans="1:63" s="2" customFormat="1" ht="10.35" customHeight="1">
      <c r="A78" s="35"/>
      <c r="B78" s="36"/>
      <c r="C78" s="35"/>
      <c r="D78" s="35"/>
      <c r="E78" s="35"/>
      <c r="F78" s="35"/>
      <c r="G78" s="35"/>
      <c r="H78" s="35"/>
      <c r="I78" s="35"/>
      <c r="J78" s="35"/>
      <c r="K78" s="35"/>
      <c r="L78" s="97"/>
      <c r="S78" s="35"/>
      <c r="T78" s="35"/>
      <c r="U78" s="35"/>
      <c r="V78" s="35"/>
      <c r="W78" s="35"/>
      <c r="X78" s="35"/>
      <c r="Y78" s="35"/>
      <c r="Z78" s="35"/>
      <c r="AA78" s="35"/>
      <c r="AB78" s="35"/>
      <c r="AC78" s="35"/>
      <c r="AD78" s="35"/>
      <c r="AE78" s="35"/>
    </row>
    <row r="79" spans="1:63" s="11" customFormat="1" ht="29.25" customHeight="1">
      <c r="A79" s="122"/>
      <c r="B79" s="123"/>
      <c r="C79" s="124" t="s">
        <v>128</v>
      </c>
      <c r="D79" s="125" t="s">
        <v>56</v>
      </c>
      <c r="E79" s="125" t="s">
        <v>52</v>
      </c>
      <c r="F79" s="125" t="s">
        <v>53</v>
      </c>
      <c r="G79" s="125" t="s">
        <v>129</v>
      </c>
      <c r="H79" s="125" t="s">
        <v>130</v>
      </c>
      <c r="I79" s="125" t="s">
        <v>131</v>
      </c>
      <c r="J79" s="125" t="s">
        <v>111</v>
      </c>
      <c r="K79" s="126" t="s">
        <v>132</v>
      </c>
      <c r="L79" s="127"/>
      <c r="M79" s="60" t="s">
        <v>3</v>
      </c>
      <c r="N79" s="61" t="s">
        <v>41</v>
      </c>
      <c r="O79" s="61" t="s">
        <v>133</v>
      </c>
      <c r="P79" s="61" t="s">
        <v>134</v>
      </c>
      <c r="Q79" s="61" t="s">
        <v>135</v>
      </c>
      <c r="R79" s="61" t="s">
        <v>136</v>
      </c>
      <c r="S79" s="61" t="s">
        <v>137</v>
      </c>
      <c r="T79" s="62" t="s">
        <v>138</v>
      </c>
      <c r="U79" s="122"/>
      <c r="V79" s="122"/>
      <c r="W79" s="122"/>
      <c r="X79" s="122"/>
      <c r="Y79" s="122"/>
      <c r="Z79" s="122"/>
      <c r="AA79" s="122"/>
      <c r="AB79" s="122"/>
      <c r="AC79" s="122"/>
      <c r="AD79" s="122"/>
      <c r="AE79" s="122"/>
    </row>
    <row r="80" spans="1:63" s="2" customFormat="1" ht="22.9" customHeight="1">
      <c r="A80" s="35"/>
      <c r="B80" s="36"/>
      <c r="C80" s="67" t="s">
        <v>139</v>
      </c>
      <c r="D80" s="35"/>
      <c r="E80" s="35"/>
      <c r="F80" s="35"/>
      <c r="G80" s="35"/>
      <c r="H80" s="35"/>
      <c r="I80" s="35"/>
      <c r="J80" s="128">
        <f>BK80</f>
        <v>0</v>
      </c>
      <c r="K80" s="35"/>
      <c r="L80" s="36"/>
      <c r="M80" s="63"/>
      <c r="N80" s="54"/>
      <c r="O80" s="64"/>
      <c r="P80" s="129">
        <f>P81</f>
        <v>0</v>
      </c>
      <c r="Q80" s="64"/>
      <c r="R80" s="129">
        <f>R81</f>
        <v>0</v>
      </c>
      <c r="S80" s="64"/>
      <c r="T80" s="130">
        <f>T81</f>
        <v>0</v>
      </c>
      <c r="U80" s="35"/>
      <c r="V80" s="35"/>
      <c r="W80" s="35"/>
      <c r="X80" s="35"/>
      <c r="Y80" s="35"/>
      <c r="Z80" s="35"/>
      <c r="AA80" s="35"/>
      <c r="AB80" s="35"/>
      <c r="AC80" s="35"/>
      <c r="AD80" s="35"/>
      <c r="AE80" s="35"/>
      <c r="AT80" s="20" t="s">
        <v>70</v>
      </c>
      <c r="AU80" s="20" t="s">
        <v>112</v>
      </c>
      <c r="BK80" s="131">
        <f>BK81</f>
        <v>0</v>
      </c>
    </row>
    <row r="81" spans="1:65" s="12" customFormat="1" ht="25.9" customHeight="1">
      <c r="B81" s="132"/>
      <c r="D81" s="133" t="s">
        <v>70</v>
      </c>
      <c r="E81" s="134" t="s">
        <v>101</v>
      </c>
      <c r="F81" s="134" t="s">
        <v>4648</v>
      </c>
      <c r="I81" s="135"/>
      <c r="J81" s="136">
        <f>BK81</f>
        <v>0</v>
      </c>
      <c r="L81" s="132"/>
      <c r="M81" s="137"/>
      <c r="N81" s="138"/>
      <c r="O81" s="138"/>
      <c r="P81" s="139">
        <f>SUM(P82:P94)</f>
        <v>0</v>
      </c>
      <c r="Q81" s="138"/>
      <c r="R81" s="139">
        <f>SUM(R82:R94)</f>
        <v>0</v>
      </c>
      <c r="S81" s="138"/>
      <c r="T81" s="140">
        <f>SUM(T82:T94)</f>
        <v>0</v>
      </c>
      <c r="AR81" s="133" t="s">
        <v>181</v>
      </c>
      <c r="AT81" s="141" t="s">
        <v>70</v>
      </c>
      <c r="AU81" s="141" t="s">
        <v>71</v>
      </c>
      <c r="AY81" s="133" t="s">
        <v>142</v>
      </c>
      <c r="BK81" s="142">
        <f>SUM(BK82:BK94)</f>
        <v>0</v>
      </c>
    </row>
    <row r="82" spans="1:65" s="2" customFormat="1" ht="24.2" customHeight="1">
      <c r="A82" s="35"/>
      <c r="B82" s="145"/>
      <c r="C82" s="146" t="s">
        <v>81</v>
      </c>
      <c r="D82" s="146" t="s">
        <v>145</v>
      </c>
      <c r="E82" s="147" t="s">
        <v>2383</v>
      </c>
      <c r="F82" s="148" t="s">
        <v>4649</v>
      </c>
      <c r="G82" s="149" t="s">
        <v>391</v>
      </c>
      <c r="H82" s="150">
        <v>1</v>
      </c>
      <c r="I82" s="151"/>
      <c r="J82" s="152">
        <f t="shared" ref="J82:J94" si="0">ROUND(I82*H82,2)</f>
        <v>0</v>
      </c>
      <c r="K82" s="148" t="s">
        <v>3</v>
      </c>
      <c r="L82" s="36"/>
      <c r="M82" s="153" t="s">
        <v>3</v>
      </c>
      <c r="N82" s="154" t="s">
        <v>43</v>
      </c>
      <c r="O82" s="56"/>
      <c r="P82" s="155">
        <f t="shared" ref="P82:P94" si="1">O82*H82</f>
        <v>0</v>
      </c>
      <c r="Q82" s="155">
        <v>0</v>
      </c>
      <c r="R82" s="155">
        <f t="shared" ref="R82:R94" si="2">Q82*H82</f>
        <v>0</v>
      </c>
      <c r="S82" s="155">
        <v>0</v>
      </c>
      <c r="T82" s="156">
        <f t="shared" ref="T82:T94" si="3">S82*H82</f>
        <v>0</v>
      </c>
      <c r="U82" s="35"/>
      <c r="V82" s="35"/>
      <c r="W82" s="35"/>
      <c r="X82" s="35"/>
      <c r="Y82" s="35"/>
      <c r="Z82" s="35"/>
      <c r="AA82" s="35"/>
      <c r="AB82" s="35"/>
      <c r="AC82" s="35"/>
      <c r="AD82" s="35"/>
      <c r="AE82" s="35"/>
      <c r="AR82" s="157" t="s">
        <v>94</v>
      </c>
      <c r="AT82" s="157" t="s">
        <v>145</v>
      </c>
      <c r="AU82" s="157" t="s">
        <v>15</v>
      </c>
      <c r="AY82" s="20" t="s">
        <v>142</v>
      </c>
      <c r="BE82" s="158">
        <f t="shared" ref="BE82:BE94" si="4">IF(N82="základní",J82,0)</f>
        <v>0</v>
      </c>
      <c r="BF82" s="158">
        <f t="shared" ref="BF82:BF94" si="5">IF(N82="snížená",J82,0)</f>
        <v>0</v>
      </c>
      <c r="BG82" s="158">
        <f t="shared" ref="BG82:BG94" si="6">IF(N82="zákl. přenesená",J82,0)</f>
        <v>0</v>
      </c>
      <c r="BH82" s="158">
        <f t="shared" ref="BH82:BH94" si="7">IF(N82="sníž. přenesená",J82,0)</f>
        <v>0</v>
      </c>
      <c r="BI82" s="158">
        <f t="shared" ref="BI82:BI94" si="8">IF(N82="nulová",J82,0)</f>
        <v>0</v>
      </c>
      <c r="BJ82" s="20" t="s">
        <v>81</v>
      </c>
      <c r="BK82" s="158">
        <f t="shared" ref="BK82:BK94" si="9">ROUND(I82*H82,2)</f>
        <v>0</v>
      </c>
      <c r="BL82" s="20" t="s">
        <v>94</v>
      </c>
      <c r="BM82" s="157" t="s">
        <v>4650</v>
      </c>
    </row>
    <row r="83" spans="1:65" s="2" customFormat="1" ht="24.2" customHeight="1">
      <c r="A83" s="35"/>
      <c r="B83" s="145"/>
      <c r="C83" s="146" t="s">
        <v>94</v>
      </c>
      <c r="D83" s="146" t="s">
        <v>145</v>
      </c>
      <c r="E83" s="147" t="s">
        <v>2519</v>
      </c>
      <c r="F83" s="148" t="s">
        <v>4651</v>
      </c>
      <c r="G83" s="149" t="s">
        <v>391</v>
      </c>
      <c r="H83" s="150">
        <v>1</v>
      </c>
      <c r="I83" s="151"/>
      <c r="J83" s="152">
        <f t="shared" si="0"/>
        <v>0</v>
      </c>
      <c r="K83" s="148" t="s">
        <v>3</v>
      </c>
      <c r="L83" s="36"/>
      <c r="M83" s="153" t="s">
        <v>3</v>
      </c>
      <c r="N83" s="154" t="s">
        <v>43</v>
      </c>
      <c r="O83" s="56"/>
      <c r="P83" s="155">
        <f t="shared" si="1"/>
        <v>0</v>
      </c>
      <c r="Q83" s="155">
        <v>0</v>
      </c>
      <c r="R83" s="155">
        <f t="shared" si="2"/>
        <v>0</v>
      </c>
      <c r="S83" s="155">
        <v>0</v>
      </c>
      <c r="T83" s="156">
        <f t="shared" si="3"/>
        <v>0</v>
      </c>
      <c r="U83" s="35"/>
      <c r="V83" s="35"/>
      <c r="W83" s="35"/>
      <c r="X83" s="35"/>
      <c r="Y83" s="35"/>
      <c r="Z83" s="35"/>
      <c r="AA83" s="35"/>
      <c r="AB83" s="35"/>
      <c r="AC83" s="35"/>
      <c r="AD83" s="35"/>
      <c r="AE83" s="35"/>
      <c r="AR83" s="157" t="s">
        <v>94</v>
      </c>
      <c r="AT83" s="157" t="s">
        <v>145</v>
      </c>
      <c r="AU83" s="157" t="s">
        <v>15</v>
      </c>
      <c r="AY83" s="20" t="s">
        <v>142</v>
      </c>
      <c r="BE83" s="158">
        <f t="shared" si="4"/>
        <v>0</v>
      </c>
      <c r="BF83" s="158">
        <f t="shared" si="5"/>
        <v>0</v>
      </c>
      <c r="BG83" s="158">
        <f t="shared" si="6"/>
        <v>0</v>
      </c>
      <c r="BH83" s="158">
        <f t="shared" si="7"/>
        <v>0</v>
      </c>
      <c r="BI83" s="158">
        <f t="shared" si="8"/>
        <v>0</v>
      </c>
      <c r="BJ83" s="20" t="s">
        <v>81</v>
      </c>
      <c r="BK83" s="158">
        <f t="shared" si="9"/>
        <v>0</v>
      </c>
      <c r="BL83" s="20" t="s">
        <v>94</v>
      </c>
      <c r="BM83" s="157" t="s">
        <v>4652</v>
      </c>
    </row>
    <row r="84" spans="1:65" s="2" customFormat="1" ht="16.5" customHeight="1">
      <c r="A84" s="35"/>
      <c r="B84" s="145"/>
      <c r="C84" s="146" t="s">
        <v>195</v>
      </c>
      <c r="D84" s="146" t="s">
        <v>145</v>
      </c>
      <c r="E84" s="147" t="s">
        <v>2576</v>
      </c>
      <c r="F84" s="148" t="s">
        <v>4653</v>
      </c>
      <c r="G84" s="149" t="s">
        <v>391</v>
      </c>
      <c r="H84" s="150">
        <v>1</v>
      </c>
      <c r="I84" s="151"/>
      <c r="J84" s="152">
        <f t="shared" si="0"/>
        <v>0</v>
      </c>
      <c r="K84" s="148" t="s">
        <v>3</v>
      </c>
      <c r="L84" s="36"/>
      <c r="M84" s="153" t="s">
        <v>3</v>
      </c>
      <c r="N84" s="154" t="s">
        <v>43</v>
      </c>
      <c r="O84" s="56"/>
      <c r="P84" s="155">
        <f t="shared" si="1"/>
        <v>0</v>
      </c>
      <c r="Q84" s="155">
        <v>0</v>
      </c>
      <c r="R84" s="155">
        <f t="shared" si="2"/>
        <v>0</v>
      </c>
      <c r="S84" s="155">
        <v>0</v>
      </c>
      <c r="T84" s="156">
        <f t="shared" si="3"/>
        <v>0</v>
      </c>
      <c r="U84" s="35"/>
      <c r="V84" s="35"/>
      <c r="W84" s="35"/>
      <c r="X84" s="35"/>
      <c r="Y84" s="35"/>
      <c r="Z84" s="35"/>
      <c r="AA84" s="35"/>
      <c r="AB84" s="35"/>
      <c r="AC84" s="35"/>
      <c r="AD84" s="35"/>
      <c r="AE84" s="35"/>
      <c r="AR84" s="157" t="s">
        <v>94</v>
      </c>
      <c r="AT84" s="157" t="s">
        <v>145</v>
      </c>
      <c r="AU84" s="157" t="s">
        <v>15</v>
      </c>
      <c r="AY84" s="20" t="s">
        <v>142</v>
      </c>
      <c r="BE84" s="158">
        <f t="shared" si="4"/>
        <v>0</v>
      </c>
      <c r="BF84" s="158">
        <f t="shared" si="5"/>
        <v>0</v>
      </c>
      <c r="BG84" s="158">
        <f t="shared" si="6"/>
        <v>0</v>
      </c>
      <c r="BH84" s="158">
        <f t="shared" si="7"/>
        <v>0</v>
      </c>
      <c r="BI84" s="158">
        <f t="shared" si="8"/>
        <v>0</v>
      </c>
      <c r="BJ84" s="20" t="s">
        <v>81</v>
      </c>
      <c r="BK84" s="158">
        <f t="shared" si="9"/>
        <v>0</v>
      </c>
      <c r="BL84" s="20" t="s">
        <v>94</v>
      </c>
      <c r="BM84" s="157" t="s">
        <v>4654</v>
      </c>
    </row>
    <row r="85" spans="1:65" s="2" customFormat="1" ht="16.5" customHeight="1">
      <c r="A85" s="35"/>
      <c r="B85" s="145"/>
      <c r="C85" s="146" t="s">
        <v>202</v>
      </c>
      <c r="D85" s="146" t="s">
        <v>145</v>
      </c>
      <c r="E85" s="147" t="s">
        <v>2588</v>
      </c>
      <c r="F85" s="148" t="s">
        <v>4655</v>
      </c>
      <c r="G85" s="149" t="s">
        <v>391</v>
      </c>
      <c r="H85" s="150">
        <v>1</v>
      </c>
      <c r="I85" s="151"/>
      <c r="J85" s="152">
        <f t="shared" si="0"/>
        <v>0</v>
      </c>
      <c r="K85" s="148" t="s">
        <v>3</v>
      </c>
      <c r="L85" s="36"/>
      <c r="M85" s="153" t="s">
        <v>3</v>
      </c>
      <c r="N85" s="154" t="s">
        <v>43</v>
      </c>
      <c r="O85" s="56"/>
      <c r="P85" s="155">
        <f t="shared" si="1"/>
        <v>0</v>
      </c>
      <c r="Q85" s="155">
        <v>0</v>
      </c>
      <c r="R85" s="155">
        <f t="shared" si="2"/>
        <v>0</v>
      </c>
      <c r="S85" s="155">
        <v>0</v>
      </c>
      <c r="T85" s="156">
        <f t="shared" si="3"/>
        <v>0</v>
      </c>
      <c r="U85" s="35"/>
      <c r="V85" s="35"/>
      <c r="W85" s="35"/>
      <c r="X85" s="35"/>
      <c r="Y85" s="35"/>
      <c r="Z85" s="35"/>
      <c r="AA85" s="35"/>
      <c r="AB85" s="35"/>
      <c r="AC85" s="35"/>
      <c r="AD85" s="35"/>
      <c r="AE85" s="35"/>
      <c r="AR85" s="157" t="s">
        <v>94</v>
      </c>
      <c r="AT85" s="157" t="s">
        <v>145</v>
      </c>
      <c r="AU85" s="157" t="s">
        <v>15</v>
      </c>
      <c r="AY85" s="20" t="s">
        <v>142</v>
      </c>
      <c r="BE85" s="158">
        <f t="shared" si="4"/>
        <v>0</v>
      </c>
      <c r="BF85" s="158">
        <f t="shared" si="5"/>
        <v>0</v>
      </c>
      <c r="BG85" s="158">
        <f t="shared" si="6"/>
        <v>0</v>
      </c>
      <c r="BH85" s="158">
        <f t="shared" si="7"/>
        <v>0</v>
      </c>
      <c r="BI85" s="158">
        <f t="shared" si="8"/>
        <v>0</v>
      </c>
      <c r="BJ85" s="20" t="s">
        <v>81</v>
      </c>
      <c r="BK85" s="158">
        <f t="shared" si="9"/>
        <v>0</v>
      </c>
      <c r="BL85" s="20" t="s">
        <v>94</v>
      </c>
      <c r="BM85" s="157" t="s">
        <v>4656</v>
      </c>
    </row>
    <row r="86" spans="1:65" s="2" customFormat="1" ht="24.2" customHeight="1">
      <c r="A86" s="35"/>
      <c r="B86" s="145"/>
      <c r="C86" s="146" t="s">
        <v>209</v>
      </c>
      <c r="D86" s="146" t="s">
        <v>145</v>
      </c>
      <c r="E86" s="147" t="s">
        <v>4657</v>
      </c>
      <c r="F86" s="148" t="s">
        <v>4658</v>
      </c>
      <c r="G86" s="149" t="s">
        <v>391</v>
      </c>
      <c r="H86" s="150">
        <v>1</v>
      </c>
      <c r="I86" s="151"/>
      <c r="J86" s="152">
        <f t="shared" si="0"/>
        <v>0</v>
      </c>
      <c r="K86" s="148" t="s">
        <v>3</v>
      </c>
      <c r="L86" s="36"/>
      <c r="M86" s="153" t="s">
        <v>3</v>
      </c>
      <c r="N86" s="154" t="s">
        <v>43</v>
      </c>
      <c r="O86" s="56"/>
      <c r="P86" s="155">
        <f t="shared" si="1"/>
        <v>0</v>
      </c>
      <c r="Q86" s="155">
        <v>0</v>
      </c>
      <c r="R86" s="155">
        <f t="shared" si="2"/>
        <v>0</v>
      </c>
      <c r="S86" s="155">
        <v>0</v>
      </c>
      <c r="T86" s="156">
        <f t="shared" si="3"/>
        <v>0</v>
      </c>
      <c r="U86" s="35"/>
      <c r="V86" s="35"/>
      <c r="W86" s="35"/>
      <c r="X86" s="35"/>
      <c r="Y86" s="35"/>
      <c r="Z86" s="35"/>
      <c r="AA86" s="35"/>
      <c r="AB86" s="35"/>
      <c r="AC86" s="35"/>
      <c r="AD86" s="35"/>
      <c r="AE86" s="35"/>
      <c r="AR86" s="157" t="s">
        <v>94</v>
      </c>
      <c r="AT86" s="157" t="s">
        <v>145</v>
      </c>
      <c r="AU86" s="157" t="s">
        <v>15</v>
      </c>
      <c r="AY86" s="20" t="s">
        <v>142</v>
      </c>
      <c r="BE86" s="158">
        <f t="shared" si="4"/>
        <v>0</v>
      </c>
      <c r="BF86" s="158">
        <f t="shared" si="5"/>
        <v>0</v>
      </c>
      <c r="BG86" s="158">
        <f t="shared" si="6"/>
        <v>0</v>
      </c>
      <c r="BH86" s="158">
        <f t="shared" si="7"/>
        <v>0</v>
      </c>
      <c r="BI86" s="158">
        <f t="shared" si="8"/>
        <v>0</v>
      </c>
      <c r="BJ86" s="20" t="s">
        <v>81</v>
      </c>
      <c r="BK86" s="158">
        <f t="shared" si="9"/>
        <v>0</v>
      </c>
      <c r="BL86" s="20" t="s">
        <v>94</v>
      </c>
      <c r="BM86" s="157" t="s">
        <v>4659</v>
      </c>
    </row>
    <row r="87" spans="1:65" s="2" customFormat="1" ht="16.5" customHeight="1">
      <c r="A87" s="35"/>
      <c r="B87" s="145"/>
      <c r="C87" s="146" t="s">
        <v>222</v>
      </c>
      <c r="D87" s="146" t="s">
        <v>145</v>
      </c>
      <c r="E87" s="147" t="s">
        <v>4660</v>
      </c>
      <c r="F87" s="148" t="s">
        <v>4661</v>
      </c>
      <c r="G87" s="149" t="s">
        <v>391</v>
      </c>
      <c r="H87" s="150">
        <v>1</v>
      </c>
      <c r="I87" s="151"/>
      <c r="J87" s="152">
        <f t="shared" si="0"/>
        <v>0</v>
      </c>
      <c r="K87" s="148" t="s">
        <v>3</v>
      </c>
      <c r="L87" s="36"/>
      <c r="M87" s="153" t="s">
        <v>3</v>
      </c>
      <c r="N87" s="154" t="s">
        <v>43</v>
      </c>
      <c r="O87" s="56"/>
      <c r="P87" s="155">
        <f t="shared" si="1"/>
        <v>0</v>
      </c>
      <c r="Q87" s="155">
        <v>0</v>
      </c>
      <c r="R87" s="155">
        <f t="shared" si="2"/>
        <v>0</v>
      </c>
      <c r="S87" s="155">
        <v>0</v>
      </c>
      <c r="T87" s="156">
        <f t="shared" si="3"/>
        <v>0</v>
      </c>
      <c r="U87" s="35"/>
      <c r="V87" s="35"/>
      <c r="W87" s="35"/>
      <c r="X87" s="35"/>
      <c r="Y87" s="35"/>
      <c r="Z87" s="35"/>
      <c r="AA87" s="35"/>
      <c r="AB87" s="35"/>
      <c r="AC87" s="35"/>
      <c r="AD87" s="35"/>
      <c r="AE87" s="35"/>
      <c r="AR87" s="157" t="s">
        <v>94</v>
      </c>
      <c r="AT87" s="157" t="s">
        <v>145</v>
      </c>
      <c r="AU87" s="157" t="s">
        <v>15</v>
      </c>
      <c r="AY87" s="20" t="s">
        <v>142</v>
      </c>
      <c r="BE87" s="158">
        <f t="shared" si="4"/>
        <v>0</v>
      </c>
      <c r="BF87" s="158">
        <f t="shared" si="5"/>
        <v>0</v>
      </c>
      <c r="BG87" s="158">
        <f t="shared" si="6"/>
        <v>0</v>
      </c>
      <c r="BH87" s="158">
        <f t="shared" si="7"/>
        <v>0</v>
      </c>
      <c r="BI87" s="158">
        <f t="shared" si="8"/>
        <v>0</v>
      </c>
      <c r="BJ87" s="20" t="s">
        <v>81</v>
      </c>
      <c r="BK87" s="158">
        <f t="shared" si="9"/>
        <v>0</v>
      </c>
      <c r="BL87" s="20" t="s">
        <v>94</v>
      </c>
      <c r="BM87" s="157" t="s">
        <v>4662</v>
      </c>
    </row>
    <row r="88" spans="1:65" s="2" customFormat="1" ht="33" customHeight="1">
      <c r="A88" s="35"/>
      <c r="B88" s="145"/>
      <c r="C88" s="146" t="s">
        <v>91</v>
      </c>
      <c r="D88" s="146" t="s">
        <v>145</v>
      </c>
      <c r="E88" s="147" t="s">
        <v>4663</v>
      </c>
      <c r="F88" s="148" t="s">
        <v>4664</v>
      </c>
      <c r="G88" s="149" t="s">
        <v>391</v>
      </c>
      <c r="H88" s="150">
        <v>1</v>
      </c>
      <c r="I88" s="151"/>
      <c r="J88" s="152">
        <f t="shared" si="0"/>
        <v>0</v>
      </c>
      <c r="K88" s="148" t="s">
        <v>3</v>
      </c>
      <c r="L88" s="36"/>
      <c r="M88" s="153" t="s">
        <v>3</v>
      </c>
      <c r="N88" s="154" t="s">
        <v>43</v>
      </c>
      <c r="O88" s="56"/>
      <c r="P88" s="155">
        <f t="shared" si="1"/>
        <v>0</v>
      </c>
      <c r="Q88" s="155">
        <v>0</v>
      </c>
      <c r="R88" s="155">
        <f t="shared" si="2"/>
        <v>0</v>
      </c>
      <c r="S88" s="155">
        <v>0</v>
      </c>
      <c r="T88" s="156">
        <f t="shared" si="3"/>
        <v>0</v>
      </c>
      <c r="U88" s="35"/>
      <c r="V88" s="35"/>
      <c r="W88" s="35"/>
      <c r="X88" s="35"/>
      <c r="Y88" s="35"/>
      <c r="Z88" s="35"/>
      <c r="AA88" s="35"/>
      <c r="AB88" s="35"/>
      <c r="AC88" s="35"/>
      <c r="AD88" s="35"/>
      <c r="AE88" s="35"/>
      <c r="AR88" s="157" t="s">
        <v>256</v>
      </c>
      <c r="AT88" s="157" t="s">
        <v>145</v>
      </c>
      <c r="AU88" s="157" t="s">
        <v>15</v>
      </c>
      <c r="AY88" s="20" t="s">
        <v>142</v>
      </c>
      <c r="BE88" s="158">
        <f t="shared" si="4"/>
        <v>0</v>
      </c>
      <c r="BF88" s="158">
        <f t="shared" si="5"/>
        <v>0</v>
      </c>
      <c r="BG88" s="158">
        <f t="shared" si="6"/>
        <v>0</v>
      </c>
      <c r="BH88" s="158">
        <f t="shared" si="7"/>
        <v>0</v>
      </c>
      <c r="BI88" s="158">
        <f t="shared" si="8"/>
        <v>0</v>
      </c>
      <c r="BJ88" s="20" t="s">
        <v>81</v>
      </c>
      <c r="BK88" s="158">
        <f t="shared" si="9"/>
        <v>0</v>
      </c>
      <c r="BL88" s="20" t="s">
        <v>256</v>
      </c>
      <c r="BM88" s="157" t="s">
        <v>4665</v>
      </c>
    </row>
    <row r="89" spans="1:65" s="2" customFormat="1" ht="24.2" customHeight="1">
      <c r="A89" s="35"/>
      <c r="B89" s="145"/>
      <c r="C89" s="146" t="s">
        <v>9</v>
      </c>
      <c r="D89" s="146" t="s">
        <v>145</v>
      </c>
      <c r="E89" s="147" t="s">
        <v>4666</v>
      </c>
      <c r="F89" s="148" t="s">
        <v>4667</v>
      </c>
      <c r="G89" s="149" t="s">
        <v>391</v>
      </c>
      <c r="H89" s="150">
        <v>1</v>
      </c>
      <c r="I89" s="151"/>
      <c r="J89" s="152">
        <f t="shared" si="0"/>
        <v>0</v>
      </c>
      <c r="K89" s="148" t="s">
        <v>3</v>
      </c>
      <c r="L89" s="36"/>
      <c r="M89" s="153" t="s">
        <v>3</v>
      </c>
      <c r="N89" s="154" t="s">
        <v>43</v>
      </c>
      <c r="O89" s="56"/>
      <c r="P89" s="155">
        <f t="shared" si="1"/>
        <v>0</v>
      </c>
      <c r="Q89" s="155">
        <v>0</v>
      </c>
      <c r="R89" s="155">
        <f t="shared" si="2"/>
        <v>0</v>
      </c>
      <c r="S89" s="155">
        <v>0</v>
      </c>
      <c r="T89" s="156">
        <f t="shared" si="3"/>
        <v>0</v>
      </c>
      <c r="U89" s="35"/>
      <c r="V89" s="35"/>
      <c r="W89" s="35"/>
      <c r="X89" s="35"/>
      <c r="Y89" s="35"/>
      <c r="Z89" s="35"/>
      <c r="AA89" s="35"/>
      <c r="AB89" s="35"/>
      <c r="AC89" s="35"/>
      <c r="AD89" s="35"/>
      <c r="AE89" s="35"/>
      <c r="AR89" s="157" t="s">
        <v>94</v>
      </c>
      <c r="AT89" s="157" t="s">
        <v>145</v>
      </c>
      <c r="AU89" s="157" t="s">
        <v>15</v>
      </c>
      <c r="AY89" s="20" t="s">
        <v>142</v>
      </c>
      <c r="BE89" s="158">
        <f t="shared" si="4"/>
        <v>0</v>
      </c>
      <c r="BF89" s="158">
        <f t="shared" si="5"/>
        <v>0</v>
      </c>
      <c r="BG89" s="158">
        <f t="shared" si="6"/>
        <v>0</v>
      </c>
      <c r="BH89" s="158">
        <f t="shared" si="7"/>
        <v>0</v>
      </c>
      <c r="BI89" s="158">
        <f t="shared" si="8"/>
        <v>0</v>
      </c>
      <c r="BJ89" s="20" t="s">
        <v>81</v>
      </c>
      <c r="BK89" s="158">
        <f t="shared" si="9"/>
        <v>0</v>
      </c>
      <c r="BL89" s="20" t="s">
        <v>94</v>
      </c>
      <c r="BM89" s="157" t="s">
        <v>4668</v>
      </c>
    </row>
    <row r="90" spans="1:65" s="2" customFormat="1" ht="44.25" customHeight="1">
      <c r="A90" s="35"/>
      <c r="B90" s="145"/>
      <c r="C90" s="146" t="s">
        <v>239</v>
      </c>
      <c r="D90" s="146" t="s">
        <v>145</v>
      </c>
      <c r="E90" s="147" t="s">
        <v>4421</v>
      </c>
      <c r="F90" s="148" t="s">
        <v>4669</v>
      </c>
      <c r="G90" s="149" t="s">
        <v>391</v>
      </c>
      <c r="H90" s="150">
        <v>1</v>
      </c>
      <c r="I90" s="151"/>
      <c r="J90" s="152">
        <f t="shared" si="0"/>
        <v>0</v>
      </c>
      <c r="K90" s="148" t="s">
        <v>3</v>
      </c>
      <c r="L90" s="36"/>
      <c r="M90" s="153" t="s">
        <v>3</v>
      </c>
      <c r="N90" s="154" t="s">
        <v>43</v>
      </c>
      <c r="O90" s="56"/>
      <c r="P90" s="155">
        <f t="shared" si="1"/>
        <v>0</v>
      </c>
      <c r="Q90" s="155">
        <v>0</v>
      </c>
      <c r="R90" s="155">
        <f t="shared" si="2"/>
        <v>0</v>
      </c>
      <c r="S90" s="155">
        <v>0</v>
      </c>
      <c r="T90" s="156">
        <f t="shared" si="3"/>
        <v>0</v>
      </c>
      <c r="U90" s="35"/>
      <c r="V90" s="35"/>
      <c r="W90" s="35"/>
      <c r="X90" s="35"/>
      <c r="Y90" s="35"/>
      <c r="Z90" s="35"/>
      <c r="AA90" s="35"/>
      <c r="AB90" s="35"/>
      <c r="AC90" s="35"/>
      <c r="AD90" s="35"/>
      <c r="AE90" s="35"/>
      <c r="AR90" s="157" t="s">
        <v>94</v>
      </c>
      <c r="AT90" s="157" t="s">
        <v>145</v>
      </c>
      <c r="AU90" s="157" t="s">
        <v>15</v>
      </c>
      <c r="AY90" s="20" t="s">
        <v>142</v>
      </c>
      <c r="BE90" s="158">
        <f t="shared" si="4"/>
        <v>0</v>
      </c>
      <c r="BF90" s="158">
        <f t="shared" si="5"/>
        <v>0</v>
      </c>
      <c r="BG90" s="158">
        <f t="shared" si="6"/>
        <v>0</v>
      </c>
      <c r="BH90" s="158">
        <f t="shared" si="7"/>
        <v>0</v>
      </c>
      <c r="BI90" s="158">
        <f t="shared" si="8"/>
        <v>0</v>
      </c>
      <c r="BJ90" s="20" t="s">
        <v>81</v>
      </c>
      <c r="BK90" s="158">
        <f t="shared" si="9"/>
        <v>0</v>
      </c>
      <c r="BL90" s="20" t="s">
        <v>94</v>
      </c>
      <c r="BM90" s="157" t="s">
        <v>4670</v>
      </c>
    </row>
    <row r="91" spans="1:65" s="2" customFormat="1" ht="232.15" customHeight="1">
      <c r="A91" s="35"/>
      <c r="B91" s="145"/>
      <c r="C91" s="146" t="s">
        <v>244</v>
      </c>
      <c r="D91" s="146" t="s">
        <v>145</v>
      </c>
      <c r="E91" s="147" t="s">
        <v>4671</v>
      </c>
      <c r="F91" s="148" t="s">
        <v>4672</v>
      </c>
      <c r="G91" s="149" t="s">
        <v>391</v>
      </c>
      <c r="H91" s="150">
        <v>1</v>
      </c>
      <c r="I91" s="151"/>
      <c r="J91" s="152">
        <f t="shared" si="0"/>
        <v>0</v>
      </c>
      <c r="K91" s="148" t="s">
        <v>3</v>
      </c>
      <c r="L91" s="36"/>
      <c r="M91" s="153" t="s">
        <v>3</v>
      </c>
      <c r="N91" s="154" t="s">
        <v>43</v>
      </c>
      <c r="O91" s="56"/>
      <c r="P91" s="155">
        <f t="shared" si="1"/>
        <v>0</v>
      </c>
      <c r="Q91" s="155">
        <v>0</v>
      </c>
      <c r="R91" s="155">
        <f t="shared" si="2"/>
        <v>0</v>
      </c>
      <c r="S91" s="155">
        <v>0</v>
      </c>
      <c r="T91" s="156">
        <f t="shared" si="3"/>
        <v>0</v>
      </c>
      <c r="U91" s="35"/>
      <c r="V91" s="35"/>
      <c r="W91" s="35"/>
      <c r="X91" s="35"/>
      <c r="Y91" s="35"/>
      <c r="Z91" s="35"/>
      <c r="AA91" s="35"/>
      <c r="AB91" s="35"/>
      <c r="AC91" s="35"/>
      <c r="AD91" s="35"/>
      <c r="AE91" s="35"/>
      <c r="AR91" s="157" t="s">
        <v>94</v>
      </c>
      <c r="AT91" s="157" t="s">
        <v>145</v>
      </c>
      <c r="AU91" s="157" t="s">
        <v>15</v>
      </c>
      <c r="AY91" s="20" t="s">
        <v>142</v>
      </c>
      <c r="BE91" s="158">
        <f t="shared" si="4"/>
        <v>0</v>
      </c>
      <c r="BF91" s="158">
        <f t="shared" si="5"/>
        <v>0</v>
      </c>
      <c r="BG91" s="158">
        <f t="shared" si="6"/>
        <v>0</v>
      </c>
      <c r="BH91" s="158">
        <f t="shared" si="7"/>
        <v>0</v>
      </c>
      <c r="BI91" s="158">
        <f t="shared" si="8"/>
        <v>0</v>
      </c>
      <c r="BJ91" s="20" t="s">
        <v>81</v>
      </c>
      <c r="BK91" s="158">
        <f t="shared" si="9"/>
        <v>0</v>
      </c>
      <c r="BL91" s="20" t="s">
        <v>94</v>
      </c>
      <c r="BM91" s="157" t="s">
        <v>4673</v>
      </c>
    </row>
    <row r="92" spans="1:65" s="2" customFormat="1" ht="204.95" customHeight="1">
      <c r="A92" s="35"/>
      <c r="B92" s="145"/>
      <c r="C92" s="146" t="s">
        <v>250</v>
      </c>
      <c r="D92" s="146" t="s">
        <v>145</v>
      </c>
      <c r="E92" s="147" t="s">
        <v>4425</v>
      </c>
      <c r="F92" s="148" t="s">
        <v>4674</v>
      </c>
      <c r="G92" s="149" t="s">
        <v>391</v>
      </c>
      <c r="H92" s="150">
        <v>1</v>
      </c>
      <c r="I92" s="151"/>
      <c r="J92" s="152">
        <f t="shared" si="0"/>
        <v>0</v>
      </c>
      <c r="K92" s="148" t="s">
        <v>3</v>
      </c>
      <c r="L92" s="36"/>
      <c r="M92" s="153" t="s">
        <v>3</v>
      </c>
      <c r="N92" s="154" t="s">
        <v>43</v>
      </c>
      <c r="O92" s="56"/>
      <c r="P92" s="155">
        <f t="shared" si="1"/>
        <v>0</v>
      </c>
      <c r="Q92" s="155">
        <v>0</v>
      </c>
      <c r="R92" s="155">
        <f t="shared" si="2"/>
        <v>0</v>
      </c>
      <c r="S92" s="155">
        <v>0</v>
      </c>
      <c r="T92" s="156">
        <f t="shared" si="3"/>
        <v>0</v>
      </c>
      <c r="U92" s="35"/>
      <c r="V92" s="35"/>
      <c r="W92" s="35"/>
      <c r="X92" s="35"/>
      <c r="Y92" s="35"/>
      <c r="Z92" s="35"/>
      <c r="AA92" s="35"/>
      <c r="AB92" s="35"/>
      <c r="AC92" s="35"/>
      <c r="AD92" s="35"/>
      <c r="AE92" s="35"/>
      <c r="AR92" s="157" t="s">
        <v>94</v>
      </c>
      <c r="AT92" s="157" t="s">
        <v>145</v>
      </c>
      <c r="AU92" s="157" t="s">
        <v>15</v>
      </c>
      <c r="AY92" s="20" t="s">
        <v>142</v>
      </c>
      <c r="BE92" s="158">
        <f t="shared" si="4"/>
        <v>0</v>
      </c>
      <c r="BF92" s="158">
        <f t="shared" si="5"/>
        <v>0</v>
      </c>
      <c r="BG92" s="158">
        <f t="shared" si="6"/>
        <v>0</v>
      </c>
      <c r="BH92" s="158">
        <f t="shared" si="7"/>
        <v>0</v>
      </c>
      <c r="BI92" s="158">
        <f t="shared" si="8"/>
        <v>0</v>
      </c>
      <c r="BJ92" s="20" t="s">
        <v>81</v>
      </c>
      <c r="BK92" s="158">
        <f t="shared" si="9"/>
        <v>0</v>
      </c>
      <c r="BL92" s="20" t="s">
        <v>94</v>
      </c>
      <c r="BM92" s="157" t="s">
        <v>4675</v>
      </c>
    </row>
    <row r="93" spans="1:65" s="2" customFormat="1" ht="271.5" customHeight="1">
      <c r="A93" s="35"/>
      <c r="B93" s="145"/>
      <c r="C93" s="146" t="s">
        <v>256</v>
      </c>
      <c r="D93" s="146" t="s">
        <v>145</v>
      </c>
      <c r="E93" s="147" t="s">
        <v>4676</v>
      </c>
      <c r="F93" s="148" t="s">
        <v>4677</v>
      </c>
      <c r="G93" s="149" t="s">
        <v>391</v>
      </c>
      <c r="H93" s="150">
        <v>1</v>
      </c>
      <c r="I93" s="151"/>
      <c r="J93" s="152">
        <f t="shared" si="0"/>
        <v>0</v>
      </c>
      <c r="K93" s="148" t="s">
        <v>3</v>
      </c>
      <c r="L93" s="36"/>
      <c r="M93" s="153" t="s">
        <v>3</v>
      </c>
      <c r="N93" s="154" t="s">
        <v>43</v>
      </c>
      <c r="O93" s="56"/>
      <c r="P93" s="155">
        <f t="shared" si="1"/>
        <v>0</v>
      </c>
      <c r="Q93" s="155">
        <v>0</v>
      </c>
      <c r="R93" s="155">
        <f t="shared" si="2"/>
        <v>0</v>
      </c>
      <c r="S93" s="155">
        <v>0</v>
      </c>
      <c r="T93" s="156">
        <f t="shared" si="3"/>
        <v>0</v>
      </c>
      <c r="U93" s="35"/>
      <c r="V93" s="35"/>
      <c r="W93" s="35"/>
      <c r="X93" s="35"/>
      <c r="Y93" s="35"/>
      <c r="Z93" s="35"/>
      <c r="AA93" s="35"/>
      <c r="AB93" s="35"/>
      <c r="AC93" s="35"/>
      <c r="AD93" s="35"/>
      <c r="AE93" s="35"/>
      <c r="AR93" s="157" t="s">
        <v>94</v>
      </c>
      <c r="AT93" s="157" t="s">
        <v>145</v>
      </c>
      <c r="AU93" s="157" t="s">
        <v>15</v>
      </c>
      <c r="AY93" s="20" t="s">
        <v>142</v>
      </c>
      <c r="BE93" s="158">
        <f t="shared" si="4"/>
        <v>0</v>
      </c>
      <c r="BF93" s="158">
        <f t="shared" si="5"/>
        <v>0</v>
      </c>
      <c r="BG93" s="158">
        <f t="shared" si="6"/>
        <v>0</v>
      </c>
      <c r="BH93" s="158">
        <f t="shared" si="7"/>
        <v>0</v>
      </c>
      <c r="BI93" s="158">
        <f t="shared" si="8"/>
        <v>0</v>
      </c>
      <c r="BJ93" s="20" t="s">
        <v>81</v>
      </c>
      <c r="BK93" s="158">
        <f t="shared" si="9"/>
        <v>0</v>
      </c>
      <c r="BL93" s="20" t="s">
        <v>94</v>
      </c>
      <c r="BM93" s="157" t="s">
        <v>4678</v>
      </c>
    </row>
    <row r="94" spans="1:65" s="2" customFormat="1" ht="167.85" customHeight="1">
      <c r="A94" s="35"/>
      <c r="B94" s="145"/>
      <c r="C94" s="146" t="s">
        <v>262</v>
      </c>
      <c r="D94" s="146" t="s">
        <v>145</v>
      </c>
      <c r="E94" s="147" t="s">
        <v>4679</v>
      </c>
      <c r="F94" s="148" t="s">
        <v>4680</v>
      </c>
      <c r="G94" s="149" t="s">
        <v>391</v>
      </c>
      <c r="H94" s="150">
        <v>1</v>
      </c>
      <c r="I94" s="151"/>
      <c r="J94" s="152">
        <f t="shared" si="0"/>
        <v>0</v>
      </c>
      <c r="K94" s="148" t="s">
        <v>3</v>
      </c>
      <c r="L94" s="36"/>
      <c r="M94" s="214" t="s">
        <v>3</v>
      </c>
      <c r="N94" s="215" t="s">
        <v>43</v>
      </c>
      <c r="O94" s="212"/>
      <c r="P94" s="216">
        <f t="shared" si="1"/>
        <v>0</v>
      </c>
      <c r="Q94" s="216">
        <v>0</v>
      </c>
      <c r="R94" s="216">
        <f t="shared" si="2"/>
        <v>0</v>
      </c>
      <c r="S94" s="216">
        <v>0</v>
      </c>
      <c r="T94" s="217">
        <f t="shared" si="3"/>
        <v>0</v>
      </c>
      <c r="U94" s="35"/>
      <c r="V94" s="35"/>
      <c r="W94" s="35"/>
      <c r="X94" s="35"/>
      <c r="Y94" s="35"/>
      <c r="Z94" s="35"/>
      <c r="AA94" s="35"/>
      <c r="AB94" s="35"/>
      <c r="AC94" s="35"/>
      <c r="AD94" s="35"/>
      <c r="AE94" s="35"/>
      <c r="AR94" s="157" t="s">
        <v>94</v>
      </c>
      <c r="AT94" s="157" t="s">
        <v>145</v>
      </c>
      <c r="AU94" s="157" t="s">
        <v>15</v>
      </c>
      <c r="AY94" s="20" t="s">
        <v>142</v>
      </c>
      <c r="BE94" s="158">
        <f t="shared" si="4"/>
        <v>0</v>
      </c>
      <c r="BF94" s="158">
        <f t="shared" si="5"/>
        <v>0</v>
      </c>
      <c r="BG94" s="158">
        <f t="shared" si="6"/>
        <v>0</v>
      </c>
      <c r="BH94" s="158">
        <f t="shared" si="7"/>
        <v>0</v>
      </c>
      <c r="BI94" s="158">
        <f t="shared" si="8"/>
        <v>0</v>
      </c>
      <c r="BJ94" s="20" t="s">
        <v>81</v>
      </c>
      <c r="BK94" s="158">
        <f t="shared" si="9"/>
        <v>0</v>
      </c>
      <c r="BL94" s="20" t="s">
        <v>94</v>
      </c>
      <c r="BM94" s="157" t="s">
        <v>4681</v>
      </c>
    </row>
    <row r="95" spans="1:65" s="2" customFormat="1" ht="6.95" customHeight="1">
      <c r="A95" s="35"/>
      <c r="B95" s="45"/>
      <c r="C95" s="46"/>
      <c r="D95" s="46"/>
      <c r="E95" s="46"/>
      <c r="F95" s="46"/>
      <c r="G95" s="46"/>
      <c r="H95" s="46"/>
      <c r="I95" s="46"/>
      <c r="J95" s="46"/>
      <c r="K95" s="46"/>
      <c r="L95" s="36"/>
      <c r="M95" s="35"/>
      <c r="O95" s="35"/>
      <c r="P95" s="35"/>
      <c r="Q95" s="35"/>
      <c r="R95" s="35"/>
      <c r="S95" s="35"/>
      <c r="T95" s="35"/>
      <c r="U95" s="35"/>
      <c r="V95" s="35"/>
      <c r="W95" s="35"/>
      <c r="X95" s="35"/>
      <c r="Y95" s="35"/>
      <c r="Z95" s="35"/>
      <c r="AA95" s="35"/>
      <c r="AB95" s="35"/>
      <c r="AC95" s="35"/>
      <c r="AD95" s="35"/>
      <c r="AE95" s="35"/>
    </row>
  </sheetData>
  <autoFilter ref="C79:K94"/>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9"/>
  <sheetViews>
    <sheetView showGridLines="0" tabSelected="1" topLeftCell="A58" zoomScale="110" zoomScaleNormal="110" workbookViewId="0">
      <selection activeCell="N79" sqref="N79"/>
    </sheetView>
  </sheetViews>
  <sheetFormatPr defaultRowHeight="15"/>
  <cols>
    <col min="1" max="1" width="8.33203125" style="218" customWidth="1"/>
    <col min="2" max="2" width="1.6640625" style="218" customWidth="1"/>
    <col min="3" max="4" width="5" style="218" customWidth="1"/>
    <col min="5" max="5" width="11.6640625" style="218" customWidth="1"/>
    <col min="6" max="6" width="9.1640625" style="218" customWidth="1"/>
    <col min="7" max="7" width="5" style="218" customWidth="1"/>
    <col min="8" max="8" width="77.83203125" style="218" customWidth="1"/>
    <col min="9" max="10" width="20" style="218" customWidth="1"/>
    <col min="11" max="11" width="1.6640625" style="218" customWidth="1"/>
  </cols>
  <sheetData>
    <row r="1" spans="2:11" s="1" customFormat="1" ht="37.5" customHeight="1"/>
    <row r="2" spans="2:11" s="1" customFormat="1" ht="7.5" customHeight="1">
      <c r="B2" s="219"/>
      <c r="C2" s="220"/>
      <c r="D2" s="220"/>
      <c r="E2" s="220"/>
      <c r="F2" s="220"/>
      <c r="G2" s="220"/>
      <c r="H2" s="220"/>
      <c r="I2" s="220"/>
      <c r="J2" s="220"/>
      <c r="K2" s="221"/>
    </row>
    <row r="3" spans="2:11" s="17" customFormat="1" ht="45" customHeight="1">
      <c r="B3" s="222"/>
      <c r="C3" s="353" t="s">
        <v>4682</v>
      </c>
      <c r="D3" s="353"/>
      <c r="E3" s="353"/>
      <c r="F3" s="353"/>
      <c r="G3" s="353"/>
      <c r="H3" s="353"/>
      <c r="I3" s="353"/>
      <c r="J3" s="353"/>
      <c r="K3" s="223"/>
    </row>
    <row r="4" spans="2:11" s="1" customFormat="1" ht="25.5" customHeight="1">
      <c r="B4" s="224"/>
      <c r="C4" s="352" t="s">
        <v>4683</v>
      </c>
      <c r="D4" s="352"/>
      <c r="E4" s="352"/>
      <c r="F4" s="352"/>
      <c r="G4" s="352"/>
      <c r="H4" s="352"/>
      <c r="I4" s="352"/>
      <c r="J4" s="352"/>
      <c r="K4" s="225"/>
    </row>
    <row r="5" spans="2:11" s="1" customFormat="1" ht="5.25" customHeight="1">
      <c r="B5" s="224"/>
      <c r="C5" s="226"/>
      <c r="D5" s="226"/>
      <c r="E5" s="226"/>
      <c r="F5" s="226"/>
      <c r="G5" s="226"/>
      <c r="H5" s="226"/>
      <c r="I5" s="226"/>
      <c r="J5" s="226"/>
      <c r="K5" s="225"/>
    </row>
    <row r="6" spans="2:11" s="1" customFormat="1" ht="15" customHeight="1">
      <c r="B6" s="224"/>
      <c r="C6" s="351" t="s">
        <v>4684</v>
      </c>
      <c r="D6" s="351"/>
      <c r="E6" s="351"/>
      <c r="F6" s="351"/>
      <c r="G6" s="351"/>
      <c r="H6" s="351"/>
      <c r="I6" s="351"/>
      <c r="J6" s="351"/>
      <c r="K6" s="225"/>
    </row>
    <row r="7" spans="2:11" s="1" customFormat="1" ht="15" customHeight="1">
      <c r="B7" s="228"/>
      <c r="C7" s="351" t="s">
        <v>4685</v>
      </c>
      <c r="D7" s="351"/>
      <c r="E7" s="351"/>
      <c r="F7" s="351"/>
      <c r="G7" s="351"/>
      <c r="H7" s="351"/>
      <c r="I7" s="351"/>
      <c r="J7" s="351"/>
      <c r="K7" s="225"/>
    </row>
    <row r="8" spans="2:11" s="1" customFormat="1" ht="12.75" customHeight="1">
      <c r="B8" s="228"/>
      <c r="C8" s="227"/>
      <c r="D8" s="227"/>
      <c r="E8" s="227"/>
      <c r="F8" s="227"/>
      <c r="G8" s="227"/>
      <c r="H8" s="227"/>
      <c r="I8" s="227"/>
      <c r="J8" s="227"/>
      <c r="K8" s="225"/>
    </row>
    <row r="9" spans="2:11" s="1" customFormat="1" ht="15" customHeight="1">
      <c r="B9" s="228"/>
      <c r="C9" s="351" t="s">
        <v>4686</v>
      </c>
      <c r="D9" s="351"/>
      <c r="E9" s="351"/>
      <c r="F9" s="351"/>
      <c r="G9" s="351"/>
      <c r="H9" s="351"/>
      <c r="I9" s="351"/>
      <c r="J9" s="351"/>
      <c r="K9" s="225"/>
    </row>
    <row r="10" spans="2:11" s="1" customFormat="1" ht="15" customHeight="1">
      <c r="B10" s="228"/>
      <c r="C10" s="227"/>
      <c r="D10" s="351" t="s">
        <v>4687</v>
      </c>
      <c r="E10" s="351"/>
      <c r="F10" s="351"/>
      <c r="G10" s="351"/>
      <c r="H10" s="351"/>
      <c r="I10" s="351"/>
      <c r="J10" s="351"/>
      <c r="K10" s="225"/>
    </row>
    <row r="11" spans="2:11" s="1" customFormat="1" ht="15" customHeight="1">
      <c r="B11" s="228"/>
      <c r="C11" s="229"/>
      <c r="D11" s="351" t="s">
        <v>4688</v>
      </c>
      <c r="E11" s="351"/>
      <c r="F11" s="351"/>
      <c r="G11" s="351"/>
      <c r="H11" s="351"/>
      <c r="I11" s="351"/>
      <c r="J11" s="351"/>
      <c r="K11" s="225"/>
    </row>
    <row r="12" spans="2:11" s="1" customFormat="1" ht="15" customHeight="1">
      <c r="B12" s="228"/>
      <c r="C12" s="229"/>
      <c r="D12" s="227"/>
      <c r="E12" s="227"/>
      <c r="F12" s="227"/>
      <c r="G12" s="227"/>
      <c r="H12" s="227"/>
      <c r="I12" s="227"/>
      <c r="J12" s="227"/>
      <c r="K12" s="225"/>
    </row>
    <row r="13" spans="2:11" s="1" customFormat="1" ht="15" customHeight="1">
      <c r="B13" s="228"/>
      <c r="C13" s="229"/>
      <c r="D13" s="230" t="s">
        <v>4689</v>
      </c>
      <c r="E13" s="227"/>
      <c r="F13" s="227"/>
      <c r="G13" s="227"/>
      <c r="H13" s="227"/>
      <c r="I13" s="227"/>
      <c r="J13" s="227"/>
      <c r="K13" s="225"/>
    </row>
    <row r="14" spans="2:11" s="1" customFormat="1" ht="12.75" customHeight="1">
      <c r="B14" s="228"/>
      <c r="C14" s="229"/>
      <c r="D14" s="229"/>
      <c r="E14" s="229"/>
      <c r="F14" s="229"/>
      <c r="G14" s="229"/>
      <c r="H14" s="229"/>
      <c r="I14" s="229"/>
      <c r="J14" s="229"/>
      <c r="K14" s="225"/>
    </row>
    <row r="15" spans="2:11" s="1" customFormat="1" ht="15" customHeight="1">
      <c r="B15" s="228"/>
      <c r="C15" s="229"/>
      <c r="D15" s="351" t="s">
        <v>4690</v>
      </c>
      <c r="E15" s="351"/>
      <c r="F15" s="351"/>
      <c r="G15" s="351"/>
      <c r="H15" s="351"/>
      <c r="I15" s="351"/>
      <c r="J15" s="351"/>
      <c r="K15" s="225"/>
    </row>
    <row r="16" spans="2:11" s="1" customFormat="1" ht="15" customHeight="1">
      <c r="B16" s="228"/>
      <c r="C16" s="229"/>
      <c r="D16" s="351" t="s">
        <v>4691</v>
      </c>
      <c r="E16" s="351"/>
      <c r="F16" s="351"/>
      <c r="G16" s="351"/>
      <c r="H16" s="351"/>
      <c r="I16" s="351"/>
      <c r="J16" s="351"/>
      <c r="K16" s="225"/>
    </row>
    <row r="17" spans="2:11" s="1" customFormat="1" ht="15" customHeight="1">
      <c r="B17" s="228"/>
      <c r="C17" s="229"/>
      <c r="D17" s="351" t="s">
        <v>4692</v>
      </c>
      <c r="E17" s="351"/>
      <c r="F17" s="351"/>
      <c r="G17" s="351"/>
      <c r="H17" s="351"/>
      <c r="I17" s="351"/>
      <c r="J17" s="351"/>
      <c r="K17" s="225"/>
    </row>
    <row r="18" spans="2:11" s="1" customFormat="1" ht="15" customHeight="1">
      <c r="B18" s="228"/>
      <c r="C18" s="229"/>
      <c r="D18" s="229"/>
      <c r="E18" s="231" t="s">
        <v>76</v>
      </c>
      <c r="F18" s="351" t="s">
        <v>4693</v>
      </c>
      <c r="G18" s="351"/>
      <c r="H18" s="351"/>
      <c r="I18" s="351"/>
      <c r="J18" s="351"/>
      <c r="K18" s="225"/>
    </row>
    <row r="19" spans="2:11" s="1" customFormat="1" ht="15" customHeight="1">
      <c r="B19" s="228"/>
      <c r="C19" s="229"/>
      <c r="D19" s="229"/>
      <c r="E19" s="231" t="s">
        <v>4694</v>
      </c>
      <c r="F19" s="351" t="s">
        <v>4695</v>
      </c>
      <c r="G19" s="351"/>
      <c r="H19" s="351"/>
      <c r="I19" s="351"/>
      <c r="J19" s="351"/>
      <c r="K19" s="225"/>
    </row>
    <row r="20" spans="2:11" s="1" customFormat="1" ht="15" customHeight="1">
      <c r="B20" s="228"/>
      <c r="C20" s="229"/>
      <c r="D20" s="229"/>
      <c r="E20" s="231" t="s">
        <v>4696</v>
      </c>
      <c r="F20" s="351" t="s">
        <v>4697</v>
      </c>
      <c r="G20" s="351"/>
      <c r="H20" s="351"/>
      <c r="I20" s="351"/>
      <c r="J20" s="351"/>
      <c r="K20" s="225"/>
    </row>
    <row r="21" spans="2:11" s="1" customFormat="1" ht="15" customHeight="1">
      <c r="B21" s="228"/>
      <c r="C21" s="229"/>
      <c r="D21" s="229"/>
      <c r="E21" s="231" t="s">
        <v>4698</v>
      </c>
      <c r="F21" s="351" t="s">
        <v>4699</v>
      </c>
      <c r="G21" s="351"/>
      <c r="H21" s="351"/>
      <c r="I21" s="351"/>
      <c r="J21" s="351"/>
      <c r="K21" s="225"/>
    </row>
    <row r="22" spans="2:11" s="1" customFormat="1" ht="15" customHeight="1">
      <c r="B22" s="228"/>
      <c r="C22" s="229"/>
      <c r="D22" s="229"/>
      <c r="E22" s="231" t="s">
        <v>4700</v>
      </c>
      <c r="F22" s="351" t="s">
        <v>3616</v>
      </c>
      <c r="G22" s="351"/>
      <c r="H22" s="351"/>
      <c r="I22" s="351"/>
      <c r="J22" s="351"/>
      <c r="K22" s="225"/>
    </row>
    <row r="23" spans="2:11" s="1" customFormat="1" ht="15" customHeight="1">
      <c r="B23" s="228"/>
      <c r="C23" s="229"/>
      <c r="D23" s="229"/>
      <c r="E23" s="231" t="s">
        <v>80</v>
      </c>
      <c r="F23" s="351" t="s">
        <v>4701</v>
      </c>
      <c r="G23" s="351"/>
      <c r="H23" s="351"/>
      <c r="I23" s="351"/>
      <c r="J23" s="351"/>
      <c r="K23" s="225"/>
    </row>
    <row r="24" spans="2:11" s="1" customFormat="1" ht="12.75" customHeight="1">
      <c r="B24" s="228"/>
      <c r="C24" s="229"/>
      <c r="D24" s="229"/>
      <c r="E24" s="229"/>
      <c r="F24" s="229"/>
      <c r="G24" s="229"/>
      <c r="H24" s="229"/>
      <c r="I24" s="229"/>
      <c r="J24" s="229"/>
      <c r="K24" s="225"/>
    </row>
    <row r="25" spans="2:11" s="1" customFormat="1" ht="15" customHeight="1">
      <c r="B25" s="228"/>
      <c r="C25" s="351" t="s">
        <v>4702</v>
      </c>
      <c r="D25" s="351"/>
      <c r="E25" s="351"/>
      <c r="F25" s="351"/>
      <c r="G25" s="351"/>
      <c r="H25" s="351"/>
      <c r="I25" s="351"/>
      <c r="J25" s="351"/>
      <c r="K25" s="225"/>
    </row>
    <row r="26" spans="2:11" s="1" customFormat="1" ht="15" customHeight="1">
      <c r="B26" s="228"/>
      <c r="C26" s="351" t="s">
        <v>4703</v>
      </c>
      <c r="D26" s="351"/>
      <c r="E26" s="351"/>
      <c r="F26" s="351"/>
      <c r="G26" s="351"/>
      <c r="H26" s="351"/>
      <c r="I26" s="351"/>
      <c r="J26" s="351"/>
      <c r="K26" s="225"/>
    </row>
    <row r="27" spans="2:11" s="1" customFormat="1" ht="15" customHeight="1">
      <c r="B27" s="228"/>
      <c r="C27" s="227"/>
      <c r="D27" s="351" t="s">
        <v>4704</v>
      </c>
      <c r="E27" s="351"/>
      <c r="F27" s="351"/>
      <c r="G27" s="351"/>
      <c r="H27" s="351"/>
      <c r="I27" s="351"/>
      <c r="J27" s="351"/>
      <c r="K27" s="225"/>
    </row>
    <row r="28" spans="2:11" s="1" customFormat="1" ht="15" customHeight="1">
      <c r="B28" s="228"/>
      <c r="C28" s="229"/>
      <c r="D28" s="351" t="s">
        <v>4705</v>
      </c>
      <c r="E28" s="351"/>
      <c r="F28" s="351"/>
      <c r="G28" s="351"/>
      <c r="H28" s="351"/>
      <c r="I28" s="351"/>
      <c r="J28" s="351"/>
      <c r="K28" s="225"/>
    </row>
    <row r="29" spans="2:11" s="1" customFormat="1" ht="12.75" customHeight="1">
      <c r="B29" s="228"/>
      <c r="C29" s="229"/>
      <c r="D29" s="229"/>
      <c r="E29" s="229"/>
      <c r="F29" s="229"/>
      <c r="G29" s="229"/>
      <c r="H29" s="229"/>
      <c r="I29" s="229"/>
      <c r="J29" s="229"/>
      <c r="K29" s="225"/>
    </row>
    <row r="30" spans="2:11" s="1" customFormat="1" ht="15" customHeight="1">
      <c r="B30" s="228"/>
      <c r="C30" s="229"/>
      <c r="D30" s="351" t="s">
        <v>4706</v>
      </c>
      <c r="E30" s="351"/>
      <c r="F30" s="351"/>
      <c r="G30" s="351"/>
      <c r="H30" s="351"/>
      <c r="I30" s="351"/>
      <c r="J30" s="351"/>
      <c r="K30" s="225"/>
    </row>
    <row r="31" spans="2:11" s="1" customFormat="1" ht="15" customHeight="1">
      <c r="B31" s="228"/>
      <c r="C31" s="229"/>
      <c r="D31" s="351" t="s">
        <v>4707</v>
      </c>
      <c r="E31" s="351"/>
      <c r="F31" s="351"/>
      <c r="G31" s="351"/>
      <c r="H31" s="351"/>
      <c r="I31" s="351"/>
      <c r="J31" s="351"/>
      <c r="K31" s="225"/>
    </row>
    <row r="32" spans="2:11" s="1" customFormat="1" ht="12.75" customHeight="1">
      <c r="B32" s="228"/>
      <c r="C32" s="229"/>
      <c r="D32" s="229"/>
      <c r="E32" s="229"/>
      <c r="F32" s="229"/>
      <c r="G32" s="229"/>
      <c r="H32" s="229"/>
      <c r="I32" s="229"/>
      <c r="J32" s="229"/>
      <c r="K32" s="225"/>
    </row>
    <row r="33" spans="2:11" s="1" customFormat="1" ht="15" customHeight="1">
      <c r="B33" s="228"/>
      <c r="C33" s="229"/>
      <c r="D33" s="351" t="s">
        <v>4708</v>
      </c>
      <c r="E33" s="351"/>
      <c r="F33" s="351"/>
      <c r="G33" s="351"/>
      <c r="H33" s="351"/>
      <c r="I33" s="351"/>
      <c r="J33" s="351"/>
      <c r="K33" s="225"/>
    </row>
    <row r="34" spans="2:11" s="1" customFormat="1" ht="15" customHeight="1">
      <c r="B34" s="228"/>
      <c r="C34" s="229"/>
      <c r="D34" s="351" t="s">
        <v>4709</v>
      </c>
      <c r="E34" s="351"/>
      <c r="F34" s="351"/>
      <c r="G34" s="351"/>
      <c r="H34" s="351"/>
      <c r="I34" s="351"/>
      <c r="J34" s="351"/>
      <c r="K34" s="225"/>
    </row>
    <row r="35" spans="2:11" s="1" customFormat="1" ht="15" customHeight="1">
      <c r="B35" s="228"/>
      <c r="C35" s="229"/>
      <c r="D35" s="351" t="s">
        <v>4710</v>
      </c>
      <c r="E35" s="351"/>
      <c r="F35" s="351"/>
      <c r="G35" s="351"/>
      <c r="H35" s="351"/>
      <c r="I35" s="351"/>
      <c r="J35" s="351"/>
      <c r="K35" s="225"/>
    </row>
    <row r="36" spans="2:11" s="1" customFormat="1" ht="15" customHeight="1">
      <c r="B36" s="228"/>
      <c r="C36" s="229"/>
      <c r="D36" s="227"/>
      <c r="E36" s="230" t="s">
        <v>128</v>
      </c>
      <c r="F36" s="227"/>
      <c r="G36" s="351" t="s">
        <v>4711</v>
      </c>
      <c r="H36" s="351"/>
      <c r="I36" s="351"/>
      <c r="J36" s="351"/>
      <c r="K36" s="225"/>
    </row>
    <row r="37" spans="2:11" s="1" customFormat="1" ht="30.75" customHeight="1">
      <c r="B37" s="228"/>
      <c r="C37" s="229"/>
      <c r="D37" s="227"/>
      <c r="E37" s="230" t="s">
        <v>4712</v>
      </c>
      <c r="F37" s="227"/>
      <c r="G37" s="351" t="s">
        <v>4713</v>
      </c>
      <c r="H37" s="351"/>
      <c r="I37" s="351"/>
      <c r="J37" s="351"/>
      <c r="K37" s="225"/>
    </row>
    <row r="38" spans="2:11" s="1" customFormat="1" ht="15" customHeight="1">
      <c r="B38" s="228"/>
      <c r="C38" s="229"/>
      <c r="D38" s="227"/>
      <c r="E38" s="230" t="s">
        <v>52</v>
      </c>
      <c r="F38" s="227"/>
      <c r="G38" s="351" t="s">
        <v>4714</v>
      </c>
      <c r="H38" s="351"/>
      <c r="I38" s="351"/>
      <c r="J38" s="351"/>
      <c r="K38" s="225"/>
    </row>
    <row r="39" spans="2:11" s="1" customFormat="1" ht="15" customHeight="1">
      <c r="B39" s="228"/>
      <c r="C39" s="229"/>
      <c r="D39" s="227"/>
      <c r="E39" s="230" t="s">
        <v>53</v>
      </c>
      <c r="F39" s="227"/>
      <c r="G39" s="351" t="s">
        <v>4715</v>
      </c>
      <c r="H39" s="351"/>
      <c r="I39" s="351"/>
      <c r="J39" s="351"/>
      <c r="K39" s="225"/>
    </row>
    <row r="40" spans="2:11" s="1" customFormat="1" ht="15" customHeight="1">
      <c r="B40" s="228"/>
      <c r="C40" s="229"/>
      <c r="D40" s="227"/>
      <c r="E40" s="230" t="s">
        <v>129</v>
      </c>
      <c r="F40" s="227"/>
      <c r="G40" s="351" t="s">
        <v>4716</v>
      </c>
      <c r="H40" s="351"/>
      <c r="I40" s="351"/>
      <c r="J40" s="351"/>
      <c r="K40" s="225"/>
    </row>
    <row r="41" spans="2:11" s="1" customFormat="1" ht="15" customHeight="1">
      <c r="B41" s="228"/>
      <c r="C41" s="229"/>
      <c r="D41" s="227"/>
      <c r="E41" s="230" t="s">
        <v>130</v>
      </c>
      <c r="F41" s="227"/>
      <c r="G41" s="351" t="s">
        <v>4717</v>
      </c>
      <c r="H41" s="351"/>
      <c r="I41" s="351"/>
      <c r="J41" s="351"/>
      <c r="K41" s="225"/>
    </row>
    <row r="42" spans="2:11" s="1" customFormat="1" ht="15" customHeight="1">
      <c r="B42" s="228"/>
      <c r="C42" s="229"/>
      <c r="D42" s="227"/>
      <c r="E42" s="230" t="s">
        <v>4718</v>
      </c>
      <c r="F42" s="227"/>
      <c r="G42" s="351" t="s">
        <v>4719</v>
      </c>
      <c r="H42" s="351"/>
      <c r="I42" s="351"/>
      <c r="J42" s="351"/>
      <c r="K42" s="225"/>
    </row>
    <row r="43" spans="2:11" s="1" customFormat="1" ht="15" customHeight="1">
      <c r="B43" s="228"/>
      <c r="C43" s="229"/>
      <c r="D43" s="227"/>
      <c r="E43" s="230"/>
      <c r="F43" s="227"/>
      <c r="G43" s="351" t="s">
        <v>4720</v>
      </c>
      <c r="H43" s="351"/>
      <c r="I43" s="351"/>
      <c r="J43" s="351"/>
      <c r="K43" s="225"/>
    </row>
    <row r="44" spans="2:11" s="1" customFormat="1" ht="15" customHeight="1">
      <c r="B44" s="228"/>
      <c r="C44" s="229"/>
      <c r="D44" s="227"/>
      <c r="E44" s="230" t="s">
        <v>4721</v>
      </c>
      <c r="F44" s="227"/>
      <c r="G44" s="351" t="s">
        <v>4722</v>
      </c>
      <c r="H44" s="351"/>
      <c r="I44" s="351"/>
      <c r="J44" s="351"/>
      <c r="K44" s="225"/>
    </row>
    <row r="45" spans="2:11" s="1" customFormat="1" ht="15" customHeight="1">
      <c r="B45" s="228"/>
      <c r="C45" s="229"/>
      <c r="D45" s="227"/>
      <c r="E45" s="230" t="s">
        <v>132</v>
      </c>
      <c r="F45" s="227"/>
      <c r="G45" s="351" t="s">
        <v>4723</v>
      </c>
      <c r="H45" s="351"/>
      <c r="I45" s="351"/>
      <c r="J45" s="351"/>
      <c r="K45" s="225"/>
    </row>
    <row r="46" spans="2:11" s="1" customFormat="1" ht="12.75" customHeight="1">
      <c r="B46" s="228"/>
      <c r="C46" s="229"/>
      <c r="D46" s="227"/>
      <c r="E46" s="227"/>
      <c r="F46" s="227"/>
      <c r="G46" s="227"/>
      <c r="H46" s="227"/>
      <c r="I46" s="227"/>
      <c r="J46" s="227"/>
      <c r="K46" s="225"/>
    </row>
    <row r="47" spans="2:11" s="1" customFormat="1" ht="15" customHeight="1">
      <c r="B47" s="228"/>
      <c r="C47" s="229"/>
      <c r="D47" s="351" t="s">
        <v>4724</v>
      </c>
      <c r="E47" s="351"/>
      <c r="F47" s="351"/>
      <c r="G47" s="351"/>
      <c r="H47" s="351"/>
      <c r="I47" s="351"/>
      <c r="J47" s="351"/>
      <c r="K47" s="225"/>
    </row>
    <row r="48" spans="2:11" s="1" customFormat="1" ht="15" customHeight="1">
      <c r="B48" s="228"/>
      <c r="C48" s="229"/>
      <c r="D48" s="229"/>
      <c r="E48" s="351" t="s">
        <v>4725</v>
      </c>
      <c r="F48" s="351"/>
      <c r="G48" s="351"/>
      <c r="H48" s="351"/>
      <c r="I48" s="351"/>
      <c r="J48" s="351"/>
      <c r="K48" s="225"/>
    </row>
    <row r="49" spans="2:11" s="1" customFormat="1" ht="15" customHeight="1">
      <c r="B49" s="228"/>
      <c r="C49" s="229"/>
      <c r="D49" s="229"/>
      <c r="E49" s="351" t="s">
        <v>4726</v>
      </c>
      <c r="F49" s="351"/>
      <c r="G49" s="351"/>
      <c r="H49" s="351"/>
      <c r="I49" s="351"/>
      <c r="J49" s="351"/>
      <c r="K49" s="225"/>
    </row>
    <row r="50" spans="2:11" s="1" customFormat="1" ht="15" customHeight="1">
      <c r="B50" s="228"/>
      <c r="C50" s="229"/>
      <c r="D50" s="229"/>
      <c r="E50" s="351" t="s">
        <v>4727</v>
      </c>
      <c r="F50" s="351"/>
      <c r="G50" s="351"/>
      <c r="H50" s="351"/>
      <c r="I50" s="351"/>
      <c r="J50" s="351"/>
      <c r="K50" s="225"/>
    </row>
    <row r="51" spans="2:11" s="1" customFormat="1" ht="15" customHeight="1">
      <c r="B51" s="228"/>
      <c r="C51" s="229"/>
      <c r="D51" s="351" t="s">
        <v>4728</v>
      </c>
      <c r="E51" s="351"/>
      <c r="F51" s="351"/>
      <c r="G51" s="351"/>
      <c r="H51" s="351"/>
      <c r="I51" s="351"/>
      <c r="J51" s="351"/>
      <c r="K51" s="225"/>
    </row>
    <row r="52" spans="2:11" s="1" customFormat="1" ht="25.5" customHeight="1">
      <c r="B52" s="224"/>
      <c r="C52" s="352" t="s">
        <v>4729</v>
      </c>
      <c r="D52" s="352"/>
      <c r="E52" s="352"/>
      <c r="F52" s="352"/>
      <c r="G52" s="352"/>
      <c r="H52" s="352"/>
      <c r="I52" s="352"/>
      <c r="J52" s="352"/>
      <c r="K52" s="225"/>
    </row>
    <row r="53" spans="2:11" s="1" customFormat="1" ht="5.25" customHeight="1">
      <c r="B53" s="224"/>
      <c r="C53" s="226"/>
      <c r="D53" s="226"/>
      <c r="E53" s="226"/>
      <c r="F53" s="226"/>
      <c r="G53" s="226"/>
      <c r="H53" s="226"/>
      <c r="I53" s="226"/>
      <c r="J53" s="226"/>
      <c r="K53" s="225"/>
    </row>
    <row r="54" spans="2:11" s="1" customFormat="1" ht="15" customHeight="1">
      <c r="B54" s="224"/>
      <c r="C54" s="351" t="s">
        <v>4730</v>
      </c>
      <c r="D54" s="351"/>
      <c r="E54" s="351"/>
      <c r="F54" s="351"/>
      <c r="G54" s="351"/>
      <c r="H54" s="351"/>
      <c r="I54" s="351"/>
      <c r="J54" s="351"/>
      <c r="K54" s="225"/>
    </row>
    <row r="55" spans="2:11" s="1" customFormat="1" ht="15" customHeight="1">
      <c r="B55" s="224"/>
      <c r="C55" s="351" t="s">
        <v>4731</v>
      </c>
      <c r="D55" s="351"/>
      <c r="E55" s="351"/>
      <c r="F55" s="351"/>
      <c r="G55" s="351"/>
      <c r="H55" s="351"/>
      <c r="I55" s="351"/>
      <c r="J55" s="351"/>
      <c r="K55" s="225"/>
    </row>
    <row r="56" spans="2:11" s="1" customFormat="1" ht="12.75" customHeight="1">
      <c r="B56" s="224"/>
      <c r="C56" s="227"/>
      <c r="D56" s="227"/>
      <c r="E56" s="227"/>
      <c r="F56" s="227"/>
      <c r="G56" s="227"/>
      <c r="H56" s="227"/>
      <c r="I56" s="227"/>
      <c r="J56" s="227"/>
      <c r="K56" s="225"/>
    </row>
    <row r="57" spans="2:11" s="1" customFormat="1" ht="15" customHeight="1">
      <c r="B57" s="224"/>
      <c r="C57" s="351" t="s">
        <v>4732</v>
      </c>
      <c r="D57" s="351"/>
      <c r="E57" s="351"/>
      <c r="F57" s="351"/>
      <c r="G57" s="351"/>
      <c r="H57" s="351"/>
      <c r="I57" s="351"/>
      <c r="J57" s="351"/>
      <c r="K57" s="225"/>
    </row>
    <row r="58" spans="2:11" s="1" customFormat="1" ht="15" customHeight="1">
      <c r="B58" s="224"/>
      <c r="C58" s="229"/>
      <c r="D58" s="351" t="s">
        <v>4733</v>
      </c>
      <c r="E58" s="351"/>
      <c r="F58" s="351"/>
      <c r="G58" s="351"/>
      <c r="H58" s="351"/>
      <c r="I58" s="351"/>
      <c r="J58" s="351"/>
      <c r="K58" s="225"/>
    </row>
    <row r="59" spans="2:11" s="1" customFormat="1" ht="15" customHeight="1">
      <c r="B59" s="224"/>
      <c r="C59" s="229"/>
      <c r="D59" s="351" t="s">
        <v>4734</v>
      </c>
      <c r="E59" s="351"/>
      <c r="F59" s="351"/>
      <c r="G59" s="351"/>
      <c r="H59" s="351"/>
      <c r="I59" s="351"/>
      <c r="J59" s="351"/>
      <c r="K59" s="225"/>
    </row>
    <row r="60" spans="2:11" s="1" customFormat="1" ht="15" customHeight="1">
      <c r="B60" s="224"/>
      <c r="C60" s="229"/>
      <c r="D60" s="351" t="s">
        <v>4735</v>
      </c>
      <c r="E60" s="351"/>
      <c r="F60" s="351"/>
      <c r="G60" s="351"/>
      <c r="H60" s="351"/>
      <c r="I60" s="351"/>
      <c r="J60" s="351"/>
      <c r="K60" s="225"/>
    </row>
    <row r="61" spans="2:11" s="1" customFormat="1" ht="15" customHeight="1">
      <c r="B61" s="224"/>
      <c r="C61" s="229"/>
      <c r="D61" s="351" t="s">
        <v>4736</v>
      </c>
      <c r="E61" s="351"/>
      <c r="F61" s="351"/>
      <c r="G61" s="351"/>
      <c r="H61" s="351"/>
      <c r="I61" s="351"/>
      <c r="J61" s="351"/>
      <c r="K61" s="225"/>
    </row>
    <row r="62" spans="2:11" s="1" customFormat="1" ht="15" customHeight="1">
      <c r="B62" s="224"/>
      <c r="C62" s="229"/>
      <c r="D62" s="354" t="s">
        <v>4737</v>
      </c>
      <c r="E62" s="354"/>
      <c r="F62" s="354"/>
      <c r="G62" s="354"/>
      <c r="H62" s="354"/>
      <c r="I62" s="354"/>
      <c r="J62" s="354"/>
      <c r="K62" s="225"/>
    </row>
    <row r="63" spans="2:11" s="1" customFormat="1" ht="15" customHeight="1">
      <c r="B63" s="224"/>
      <c r="C63" s="229"/>
      <c r="D63" s="351" t="s">
        <v>4738</v>
      </c>
      <c r="E63" s="351"/>
      <c r="F63" s="351"/>
      <c r="G63" s="351"/>
      <c r="H63" s="351"/>
      <c r="I63" s="351"/>
      <c r="J63" s="351"/>
      <c r="K63" s="225"/>
    </row>
    <row r="64" spans="2:11" s="1" customFormat="1" ht="12.75" customHeight="1">
      <c r="B64" s="224"/>
      <c r="C64" s="229"/>
      <c r="D64" s="229"/>
      <c r="E64" s="232"/>
      <c r="F64" s="229"/>
      <c r="G64" s="229"/>
      <c r="H64" s="229"/>
      <c r="I64" s="229"/>
      <c r="J64" s="229"/>
      <c r="K64" s="225"/>
    </row>
    <row r="65" spans="2:11" s="1" customFormat="1" ht="15" customHeight="1">
      <c r="B65" s="224"/>
      <c r="C65" s="229"/>
      <c r="D65" s="351" t="s">
        <v>4739</v>
      </c>
      <c r="E65" s="351"/>
      <c r="F65" s="351"/>
      <c r="G65" s="351"/>
      <c r="H65" s="351"/>
      <c r="I65" s="351"/>
      <c r="J65" s="351"/>
      <c r="K65" s="225"/>
    </row>
    <row r="66" spans="2:11" s="1" customFormat="1" ht="15" customHeight="1">
      <c r="B66" s="224"/>
      <c r="C66" s="229"/>
      <c r="D66" s="354" t="s">
        <v>4740</v>
      </c>
      <c r="E66" s="354"/>
      <c r="F66" s="354"/>
      <c r="G66" s="354"/>
      <c r="H66" s="354"/>
      <c r="I66" s="354"/>
      <c r="J66" s="354"/>
      <c r="K66" s="225"/>
    </row>
    <row r="67" spans="2:11" s="1" customFormat="1" ht="15" customHeight="1">
      <c r="B67" s="224"/>
      <c r="C67" s="229"/>
      <c r="D67" s="351" t="s">
        <v>4741</v>
      </c>
      <c r="E67" s="351"/>
      <c r="F67" s="351"/>
      <c r="G67" s="351"/>
      <c r="H67" s="351"/>
      <c r="I67" s="351"/>
      <c r="J67" s="351"/>
      <c r="K67" s="225"/>
    </row>
    <row r="68" spans="2:11" s="1" customFormat="1" ht="15" customHeight="1">
      <c r="B68" s="224"/>
      <c r="C68" s="229"/>
      <c r="D68" s="351" t="s">
        <v>4742</v>
      </c>
      <c r="E68" s="351"/>
      <c r="F68" s="351"/>
      <c r="G68" s="351"/>
      <c r="H68" s="351"/>
      <c r="I68" s="351"/>
      <c r="J68" s="351"/>
      <c r="K68" s="225"/>
    </row>
    <row r="69" spans="2:11" s="1" customFormat="1" ht="15" customHeight="1">
      <c r="B69" s="224"/>
      <c r="C69" s="229"/>
      <c r="D69" s="351" t="s">
        <v>4743</v>
      </c>
      <c r="E69" s="351"/>
      <c r="F69" s="351"/>
      <c r="G69" s="351"/>
      <c r="H69" s="351"/>
      <c r="I69" s="351"/>
      <c r="J69" s="351"/>
      <c r="K69" s="225"/>
    </row>
    <row r="70" spans="2:11" s="1" customFormat="1" ht="15" customHeight="1">
      <c r="B70" s="224"/>
      <c r="C70" s="229"/>
      <c r="D70" s="351" t="s">
        <v>4744</v>
      </c>
      <c r="E70" s="351"/>
      <c r="F70" s="351"/>
      <c r="G70" s="351"/>
      <c r="H70" s="351"/>
      <c r="I70" s="351"/>
      <c r="J70" s="351"/>
      <c r="K70" s="225"/>
    </row>
    <row r="71" spans="2:11" s="1" customFormat="1" ht="12.75" customHeight="1">
      <c r="B71" s="233"/>
      <c r="C71" s="234"/>
      <c r="D71" s="234"/>
      <c r="E71" s="234"/>
      <c r="F71" s="234"/>
      <c r="G71" s="234"/>
      <c r="H71" s="234"/>
      <c r="I71" s="234"/>
      <c r="J71" s="234"/>
      <c r="K71" s="235"/>
    </row>
    <row r="72" spans="2:11" s="1" customFormat="1" ht="18.75" customHeight="1">
      <c r="B72" s="236"/>
      <c r="C72" s="236"/>
      <c r="D72" s="236"/>
      <c r="E72" s="236"/>
      <c r="F72" s="236"/>
      <c r="G72" s="236"/>
      <c r="H72" s="236"/>
      <c r="I72" s="236"/>
      <c r="J72" s="236"/>
      <c r="K72" s="237"/>
    </row>
    <row r="73" spans="2:11" s="1" customFormat="1" ht="18.75" customHeight="1">
      <c r="B73" s="237"/>
      <c r="C73" s="237"/>
      <c r="D73" s="237"/>
      <c r="E73" s="237"/>
      <c r="F73" s="237"/>
      <c r="G73" s="237"/>
      <c r="H73" s="237"/>
      <c r="I73" s="237"/>
      <c r="J73" s="237"/>
      <c r="K73" s="237"/>
    </row>
    <row r="74" spans="2:11" s="1" customFormat="1" ht="7.5" customHeight="1">
      <c r="B74" s="238"/>
      <c r="C74" s="239"/>
      <c r="D74" s="239"/>
      <c r="E74" s="239"/>
      <c r="F74" s="239"/>
      <c r="G74" s="239"/>
      <c r="H74" s="239"/>
      <c r="I74" s="239"/>
      <c r="J74" s="239"/>
      <c r="K74" s="240"/>
    </row>
    <row r="75" spans="2:11" s="1" customFormat="1" ht="45" customHeight="1">
      <c r="B75" s="241"/>
      <c r="C75" s="355" t="s">
        <v>4745</v>
      </c>
      <c r="D75" s="355"/>
      <c r="E75" s="355"/>
      <c r="F75" s="355"/>
      <c r="G75" s="355"/>
      <c r="H75" s="355"/>
      <c r="I75" s="355"/>
      <c r="J75" s="355"/>
      <c r="K75" s="242"/>
    </row>
    <row r="76" spans="2:11" s="1" customFormat="1" ht="17.25" customHeight="1">
      <c r="B76" s="241"/>
      <c r="C76" s="243" t="s">
        <v>4746</v>
      </c>
      <c r="D76" s="243"/>
      <c r="E76" s="243"/>
      <c r="F76" s="243" t="s">
        <v>4747</v>
      </c>
      <c r="G76" s="244"/>
      <c r="H76" s="243" t="s">
        <v>53</v>
      </c>
      <c r="I76" s="243" t="s">
        <v>56</v>
      </c>
      <c r="J76" s="243" t="s">
        <v>4748</v>
      </c>
      <c r="K76" s="242"/>
    </row>
    <row r="77" spans="2:11" s="1" customFormat="1" ht="17.25" customHeight="1">
      <c r="B77" s="241"/>
      <c r="C77" s="245" t="s">
        <v>4749</v>
      </c>
      <c r="D77" s="245"/>
      <c r="E77" s="245"/>
      <c r="F77" s="246" t="s">
        <v>4750</v>
      </c>
      <c r="G77" s="247"/>
      <c r="H77" s="245"/>
      <c r="I77" s="245"/>
      <c r="J77" s="245" t="s">
        <v>4751</v>
      </c>
      <c r="K77" s="242"/>
    </row>
    <row r="78" spans="2:11" s="1" customFormat="1" ht="5.25" customHeight="1">
      <c r="B78" s="241"/>
      <c r="C78" s="248"/>
      <c r="D78" s="248"/>
      <c r="E78" s="248"/>
      <c r="F78" s="248"/>
      <c r="G78" s="249"/>
      <c r="H78" s="248"/>
      <c r="I78" s="248"/>
      <c r="J78" s="248"/>
      <c r="K78" s="242"/>
    </row>
    <row r="79" spans="2:11" s="1" customFormat="1" ht="15" customHeight="1">
      <c r="B79" s="241"/>
      <c r="C79" s="230" t="s">
        <v>52</v>
      </c>
      <c r="D79" s="250"/>
      <c r="E79" s="250"/>
      <c r="F79" s="251" t="s">
        <v>4752</v>
      </c>
      <c r="G79" s="252"/>
      <c r="H79" s="230" t="s">
        <v>4753</v>
      </c>
      <c r="I79" s="230" t="s">
        <v>4754</v>
      </c>
      <c r="J79" s="230">
        <v>20</v>
      </c>
      <c r="K79" s="242"/>
    </row>
    <row r="80" spans="2:11" s="1" customFormat="1" ht="15" customHeight="1">
      <c r="B80" s="241"/>
      <c r="C80" s="230" t="s">
        <v>4755</v>
      </c>
      <c r="D80" s="230"/>
      <c r="E80" s="230"/>
      <c r="F80" s="251" t="s">
        <v>4752</v>
      </c>
      <c r="G80" s="252"/>
      <c r="H80" s="230" t="s">
        <v>4756</v>
      </c>
      <c r="I80" s="230" t="s">
        <v>4754</v>
      </c>
      <c r="J80" s="230">
        <v>120</v>
      </c>
      <c r="K80" s="242"/>
    </row>
    <row r="81" spans="2:11" s="1" customFormat="1" ht="15" customHeight="1">
      <c r="B81" s="253"/>
      <c r="C81" s="230" t="s">
        <v>4757</v>
      </c>
      <c r="D81" s="230"/>
      <c r="E81" s="230"/>
      <c r="F81" s="251" t="s">
        <v>4758</v>
      </c>
      <c r="G81" s="252"/>
      <c r="H81" s="230" t="s">
        <v>4759</v>
      </c>
      <c r="I81" s="230" t="s">
        <v>4754</v>
      </c>
      <c r="J81" s="230">
        <v>50</v>
      </c>
      <c r="K81" s="242"/>
    </row>
    <row r="82" spans="2:11" s="1" customFormat="1" ht="15" customHeight="1">
      <c r="B82" s="253"/>
      <c r="C82" s="230" t="s">
        <v>4760</v>
      </c>
      <c r="D82" s="230"/>
      <c r="E82" s="230"/>
      <c r="F82" s="251" t="s">
        <v>4752</v>
      </c>
      <c r="G82" s="252"/>
      <c r="H82" s="230" t="s">
        <v>4761</v>
      </c>
      <c r="I82" s="230" t="s">
        <v>4762</v>
      </c>
      <c r="J82" s="230"/>
      <c r="K82" s="242"/>
    </row>
    <row r="83" spans="2:11" s="1" customFormat="1" ht="15" customHeight="1">
      <c r="B83" s="253"/>
      <c r="C83" s="254" t="s">
        <v>4763</v>
      </c>
      <c r="D83" s="254"/>
      <c r="E83" s="254"/>
      <c r="F83" s="255" t="s">
        <v>4758</v>
      </c>
      <c r="G83" s="254"/>
      <c r="H83" s="254" t="s">
        <v>4764</v>
      </c>
      <c r="I83" s="254" t="s">
        <v>4754</v>
      </c>
      <c r="J83" s="254">
        <v>15</v>
      </c>
      <c r="K83" s="242"/>
    </row>
    <row r="84" spans="2:11" s="1" customFormat="1" ht="15" customHeight="1">
      <c r="B84" s="253"/>
      <c r="C84" s="254" t="s">
        <v>4765</v>
      </c>
      <c r="D84" s="254"/>
      <c r="E84" s="254"/>
      <c r="F84" s="255" t="s">
        <v>4758</v>
      </c>
      <c r="G84" s="254"/>
      <c r="H84" s="254" t="s">
        <v>4766</v>
      </c>
      <c r="I84" s="254" t="s">
        <v>4754</v>
      </c>
      <c r="J84" s="254">
        <v>15</v>
      </c>
      <c r="K84" s="242"/>
    </row>
    <row r="85" spans="2:11" s="1" customFormat="1" ht="15" customHeight="1">
      <c r="B85" s="253"/>
      <c r="C85" s="254" t="s">
        <v>4767</v>
      </c>
      <c r="D85" s="254"/>
      <c r="E85" s="254"/>
      <c r="F85" s="255" t="s">
        <v>4758</v>
      </c>
      <c r="G85" s="254"/>
      <c r="H85" s="254" t="s">
        <v>4768</v>
      </c>
      <c r="I85" s="254" t="s">
        <v>4754</v>
      </c>
      <c r="J85" s="254">
        <v>20</v>
      </c>
      <c r="K85" s="242"/>
    </row>
    <row r="86" spans="2:11" s="1" customFormat="1" ht="15" customHeight="1">
      <c r="B86" s="253"/>
      <c r="C86" s="254" t="s">
        <v>4769</v>
      </c>
      <c r="D86" s="254"/>
      <c r="E86" s="254"/>
      <c r="F86" s="255" t="s">
        <v>4758</v>
      </c>
      <c r="G86" s="254"/>
      <c r="H86" s="254" t="s">
        <v>4770</v>
      </c>
      <c r="I86" s="254" t="s">
        <v>4754</v>
      </c>
      <c r="J86" s="254">
        <v>20</v>
      </c>
      <c r="K86" s="242"/>
    </row>
    <row r="87" spans="2:11" s="1" customFormat="1" ht="15" customHeight="1">
      <c r="B87" s="253"/>
      <c r="C87" s="230" t="s">
        <v>4771</v>
      </c>
      <c r="D87" s="230"/>
      <c r="E87" s="230"/>
      <c r="F87" s="251" t="s">
        <v>4758</v>
      </c>
      <c r="G87" s="252"/>
      <c r="H87" s="230" t="s">
        <v>4772</v>
      </c>
      <c r="I87" s="230" t="s">
        <v>4754</v>
      </c>
      <c r="J87" s="230">
        <v>50</v>
      </c>
      <c r="K87" s="242"/>
    </row>
    <row r="88" spans="2:11" s="1" customFormat="1" ht="15" customHeight="1">
      <c r="B88" s="253"/>
      <c r="C88" s="230" t="s">
        <v>4773</v>
      </c>
      <c r="D88" s="230"/>
      <c r="E88" s="230"/>
      <c r="F88" s="251" t="s">
        <v>4758</v>
      </c>
      <c r="G88" s="252"/>
      <c r="H88" s="230" t="s">
        <v>4774</v>
      </c>
      <c r="I88" s="230" t="s">
        <v>4754</v>
      </c>
      <c r="J88" s="230">
        <v>20</v>
      </c>
      <c r="K88" s="242"/>
    </row>
    <row r="89" spans="2:11" s="1" customFormat="1" ht="15" customHeight="1">
      <c r="B89" s="253"/>
      <c r="C89" s="230" t="s">
        <v>4775</v>
      </c>
      <c r="D89" s="230"/>
      <c r="E89" s="230"/>
      <c r="F89" s="251" t="s">
        <v>4758</v>
      </c>
      <c r="G89" s="252"/>
      <c r="H89" s="230" t="s">
        <v>4776</v>
      </c>
      <c r="I89" s="230" t="s">
        <v>4754</v>
      </c>
      <c r="J89" s="230">
        <v>20</v>
      </c>
      <c r="K89" s="242"/>
    </row>
    <row r="90" spans="2:11" s="1" customFormat="1" ht="15" customHeight="1">
      <c r="B90" s="253"/>
      <c r="C90" s="230" t="s">
        <v>4777</v>
      </c>
      <c r="D90" s="230"/>
      <c r="E90" s="230"/>
      <c r="F90" s="251" t="s">
        <v>4758</v>
      </c>
      <c r="G90" s="252"/>
      <c r="H90" s="230" t="s">
        <v>4778</v>
      </c>
      <c r="I90" s="230" t="s">
        <v>4754</v>
      </c>
      <c r="J90" s="230">
        <v>50</v>
      </c>
      <c r="K90" s="242"/>
    </row>
    <row r="91" spans="2:11" s="1" customFormat="1" ht="15" customHeight="1">
      <c r="B91" s="253"/>
      <c r="C91" s="230" t="s">
        <v>4779</v>
      </c>
      <c r="D91" s="230"/>
      <c r="E91" s="230"/>
      <c r="F91" s="251" t="s">
        <v>4758</v>
      </c>
      <c r="G91" s="252"/>
      <c r="H91" s="230" t="s">
        <v>4779</v>
      </c>
      <c r="I91" s="230" t="s">
        <v>4754</v>
      </c>
      <c r="J91" s="230">
        <v>50</v>
      </c>
      <c r="K91" s="242"/>
    </row>
    <row r="92" spans="2:11" s="1" customFormat="1" ht="15" customHeight="1">
      <c r="B92" s="253"/>
      <c r="C92" s="230" t="s">
        <v>4780</v>
      </c>
      <c r="D92" s="230"/>
      <c r="E92" s="230"/>
      <c r="F92" s="251" t="s">
        <v>4758</v>
      </c>
      <c r="G92" s="252"/>
      <c r="H92" s="230" t="s">
        <v>4781</v>
      </c>
      <c r="I92" s="230" t="s">
        <v>4754</v>
      </c>
      <c r="J92" s="230">
        <v>255</v>
      </c>
      <c r="K92" s="242"/>
    </row>
    <row r="93" spans="2:11" s="1" customFormat="1" ht="15" customHeight="1">
      <c r="B93" s="253"/>
      <c r="C93" s="230" t="s">
        <v>4782</v>
      </c>
      <c r="D93" s="230"/>
      <c r="E93" s="230"/>
      <c r="F93" s="251" t="s">
        <v>4752</v>
      </c>
      <c r="G93" s="252"/>
      <c r="H93" s="230" t="s">
        <v>4783</v>
      </c>
      <c r="I93" s="230" t="s">
        <v>4784</v>
      </c>
      <c r="J93" s="230"/>
      <c r="K93" s="242"/>
    </row>
    <row r="94" spans="2:11" s="1" customFormat="1" ht="15" customHeight="1">
      <c r="B94" s="253"/>
      <c r="C94" s="230" t="s">
        <v>4785</v>
      </c>
      <c r="D94" s="230"/>
      <c r="E94" s="230"/>
      <c r="F94" s="251" t="s">
        <v>4752</v>
      </c>
      <c r="G94" s="252"/>
      <c r="H94" s="230" t="s">
        <v>4786</v>
      </c>
      <c r="I94" s="230" t="s">
        <v>4787</v>
      </c>
      <c r="J94" s="230"/>
      <c r="K94" s="242"/>
    </row>
    <row r="95" spans="2:11" s="1" customFormat="1" ht="15" customHeight="1">
      <c r="B95" s="253"/>
      <c r="C95" s="230" t="s">
        <v>4788</v>
      </c>
      <c r="D95" s="230"/>
      <c r="E95" s="230"/>
      <c r="F95" s="251" t="s">
        <v>4752</v>
      </c>
      <c r="G95" s="252"/>
      <c r="H95" s="230" t="s">
        <v>4788</v>
      </c>
      <c r="I95" s="230" t="s">
        <v>4787</v>
      </c>
      <c r="J95" s="230"/>
      <c r="K95" s="242"/>
    </row>
    <row r="96" spans="2:11" s="1" customFormat="1" ht="15" customHeight="1">
      <c r="B96" s="253"/>
      <c r="C96" s="230" t="s">
        <v>37</v>
      </c>
      <c r="D96" s="230"/>
      <c r="E96" s="230"/>
      <c r="F96" s="251" t="s">
        <v>4752</v>
      </c>
      <c r="G96" s="252"/>
      <c r="H96" s="230" t="s">
        <v>4789</v>
      </c>
      <c r="I96" s="230" t="s">
        <v>4787</v>
      </c>
      <c r="J96" s="230"/>
      <c r="K96" s="242"/>
    </row>
    <row r="97" spans="2:11" s="1" customFormat="1" ht="15" customHeight="1">
      <c r="B97" s="253"/>
      <c r="C97" s="230" t="s">
        <v>47</v>
      </c>
      <c r="D97" s="230"/>
      <c r="E97" s="230"/>
      <c r="F97" s="251" t="s">
        <v>4752</v>
      </c>
      <c r="G97" s="252"/>
      <c r="H97" s="230" t="s">
        <v>4790</v>
      </c>
      <c r="I97" s="230" t="s">
        <v>4787</v>
      </c>
      <c r="J97" s="230"/>
      <c r="K97" s="242"/>
    </row>
    <row r="98" spans="2:11" s="1" customFormat="1" ht="15" customHeight="1">
      <c r="B98" s="256"/>
      <c r="C98" s="257"/>
      <c r="D98" s="257"/>
      <c r="E98" s="257"/>
      <c r="F98" s="257"/>
      <c r="G98" s="257"/>
      <c r="H98" s="257"/>
      <c r="I98" s="257"/>
      <c r="J98" s="257"/>
      <c r="K98" s="258"/>
    </row>
    <row r="99" spans="2:11" s="1" customFormat="1" ht="18.75" customHeight="1">
      <c r="B99" s="259"/>
      <c r="C99" s="260"/>
      <c r="D99" s="260"/>
      <c r="E99" s="260"/>
      <c r="F99" s="260"/>
      <c r="G99" s="260"/>
      <c r="H99" s="260"/>
      <c r="I99" s="260"/>
      <c r="J99" s="260"/>
      <c r="K99" s="259"/>
    </row>
    <row r="100" spans="2:11" s="1" customFormat="1" ht="18.75" customHeight="1">
      <c r="B100" s="237"/>
      <c r="C100" s="237"/>
      <c r="D100" s="237"/>
      <c r="E100" s="237"/>
      <c r="F100" s="237"/>
      <c r="G100" s="237"/>
      <c r="H100" s="237"/>
      <c r="I100" s="237"/>
      <c r="J100" s="237"/>
      <c r="K100" s="237"/>
    </row>
    <row r="101" spans="2:11" s="1" customFormat="1" ht="7.5" customHeight="1">
      <c r="B101" s="238"/>
      <c r="C101" s="239"/>
      <c r="D101" s="239"/>
      <c r="E101" s="239"/>
      <c r="F101" s="239"/>
      <c r="G101" s="239"/>
      <c r="H101" s="239"/>
      <c r="I101" s="239"/>
      <c r="J101" s="239"/>
      <c r="K101" s="240"/>
    </row>
    <row r="102" spans="2:11" s="1" customFormat="1" ht="45" customHeight="1">
      <c r="B102" s="241"/>
      <c r="C102" s="355" t="s">
        <v>4791</v>
      </c>
      <c r="D102" s="355"/>
      <c r="E102" s="355"/>
      <c r="F102" s="355"/>
      <c r="G102" s="355"/>
      <c r="H102" s="355"/>
      <c r="I102" s="355"/>
      <c r="J102" s="355"/>
      <c r="K102" s="242"/>
    </row>
    <row r="103" spans="2:11" s="1" customFormat="1" ht="17.25" customHeight="1">
      <c r="B103" s="241"/>
      <c r="C103" s="243" t="s">
        <v>4746</v>
      </c>
      <c r="D103" s="243"/>
      <c r="E103" s="243"/>
      <c r="F103" s="243" t="s">
        <v>4747</v>
      </c>
      <c r="G103" s="244"/>
      <c r="H103" s="243" t="s">
        <v>53</v>
      </c>
      <c r="I103" s="243" t="s">
        <v>56</v>
      </c>
      <c r="J103" s="243" t="s">
        <v>4748</v>
      </c>
      <c r="K103" s="242"/>
    </row>
    <row r="104" spans="2:11" s="1" customFormat="1" ht="17.25" customHeight="1">
      <c r="B104" s="241"/>
      <c r="C104" s="245" t="s">
        <v>4749</v>
      </c>
      <c r="D104" s="245"/>
      <c r="E104" s="245"/>
      <c r="F104" s="246" t="s">
        <v>4750</v>
      </c>
      <c r="G104" s="247"/>
      <c r="H104" s="245"/>
      <c r="I104" s="245"/>
      <c r="J104" s="245" t="s">
        <v>4751</v>
      </c>
      <c r="K104" s="242"/>
    </row>
    <row r="105" spans="2:11" s="1" customFormat="1" ht="5.25" customHeight="1">
      <c r="B105" s="241"/>
      <c r="C105" s="243"/>
      <c r="D105" s="243"/>
      <c r="E105" s="243"/>
      <c r="F105" s="243"/>
      <c r="G105" s="261"/>
      <c r="H105" s="243"/>
      <c r="I105" s="243"/>
      <c r="J105" s="243"/>
      <c r="K105" s="242"/>
    </row>
    <row r="106" spans="2:11" s="1" customFormat="1" ht="15" customHeight="1">
      <c r="B106" s="241"/>
      <c r="C106" s="230" t="s">
        <v>52</v>
      </c>
      <c r="D106" s="250"/>
      <c r="E106" s="250"/>
      <c r="F106" s="251" t="s">
        <v>4752</v>
      </c>
      <c r="G106" s="230"/>
      <c r="H106" s="230" t="s">
        <v>4792</v>
      </c>
      <c r="I106" s="230" t="s">
        <v>4754</v>
      </c>
      <c r="J106" s="230">
        <v>20</v>
      </c>
      <c r="K106" s="242"/>
    </row>
    <row r="107" spans="2:11" s="1" customFormat="1" ht="15" customHeight="1">
      <c r="B107" s="241"/>
      <c r="C107" s="230" t="s">
        <v>4755</v>
      </c>
      <c r="D107" s="230"/>
      <c r="E107" s="230"/>
      <c r="F107" s="251" t="s">
        <v>4752</v>
      </c>
      <c r="G107" s="230"/>
      <c r="H107" s="230" t="s">
        <v>4792</v>
      </c>
      <c r="I107" s="230" t="s">
        <v>4754</v>
      </c>
      <c r="J107" s="230">
        <v>120</v>
      </c>
      <c r="K107" s="242"/>
    </row>
    <row r="108" spans="2:11" s="1" customFormat="1" ht="15" customHeight="1">
      <c r="B108" s="253"/>
      <c r="C108" s="230" t="s">
        <v>4757</v>
      </c>
      <c r="D108" s="230"/>
      <c r="E108" s="230"/>
      <c r="F108" s="251" t="s">
        <v>4758</v>
      </c>
      <c r="G108" s="230"/>
      <c r="H108" s="230" t="s">
        <v>4792</v>
      </c>
      <c r="I108" s="230" t="s">
        <v>4754</v>
      </c>
      <c r="J108" s="230">
        <v>50</v>
      </c>
      <c r="K108" s="242"/>
    </row>
    <row r="109" spans="2:11" s="1" customFormat="1" ht="15" customHeight="1">
      <c r="B109" s="253"/>
      <c r="C109" s="230" t="s">
        <v>4760</v>
      </c>
      <c r="D109" s="230"/>
      <c r="E109" s="230"/>
      <c r="F109" s="251" t="s">
        <v>4752</v>
      </c>
      <c r="G109" s="230"/>
      <c r="H109" s="230" t="s">
        <v>4792</v>
      </c>
      <c r="I109" s="230" t="s">
        <v>4762</v>
      </c>
      <c r="J109" s="230"/>
      <c r="K109" s="242"/>
    </row>
    <row r="110" spans="2:11" s="1" customFormat="1" ht="15" customHeight="1">
      <c r="B110" s="253"/>
      <c r="C110" s="230" t="s">
        <v>4771</v>
      </c>
      <c r="D110" s="230"/>
      <c r="E110" s="230"/>
      <c r="F110" s="251" t="s">
        <v>4758</v>
      </c>
      <c r="G110" s="230"/>
      <c r="H110" s="230" t="s">
        <v>4792</v>
      </c>
      <c r="I110" s="230" t="s">
        <v>4754</v>
      </c>
      <c r="J110" s="230">
        <v>50</v>
      </c>
      <c r="K110" s="242"/>
    </row>
    <row r="111" spans="2:11" s="1" customFormat="1" ht="15" customHeight="1">
      <c r="B111" s="253"/>
      <c r="C111" s="230" t="s">
        <v>4779</v>
      </c>
      <c r="D111" s="230"/>
      <c r="E111" s="230"/>
      <c r="F111" s="251" t="s">
        <v>4758</v>
      </c>
      <c r="G111" s="230"/>
      <c r="H111" s="230" t="s">
        <v>4792</v>
      </c>
      <c r="I111" s="230" t="s">
        <v>4754</v>
      </c>
      <c r="J111" s="230">
        <v>50</v>
      </c>
      <c r="K111" s="242"/>
    </row>
    <row r="112" spans="2:11" s="1" customFormat="1" ht="15" customHeight="1">
      <c r="B112" s="253"/>
      <c r="C112" s="230" t="s">
        <v>4777</v>
      </c>
      <c r="D112" s="230"/>
      <c r="E112" s="230"/>
      <c r="F112" s="251" t="s">
        <v>4758</v>
      </c>
      <c r="G112" s="230"/>
      <c r="H112" s="230" t="s">
        <v>4792</v>
      </c>
      <c r="I112" s="230" t="s">
        <v>4754</v>
      </c>
      <c r="J112" s="230">
        <v>50</v>
      </c>
      <c r="K112" s="242"/>
    </row>
    <row r="113" spans="2:11" s="1" customFormat="1" ht="15" customHeight="1">
      <c r="B113" s="253"/>
      <c r="C113" s="230" t="s">
        <v>52</v>
      </c>
      <c r="D113" s="230"/>
      <c r="E113" s="230"/>
      <c r="F113" s="251" t="s">
        <v>4752</v>
      </c>
      <c r="G113" s="230"/>
      <c r="H113" s="230" t="s">
        <v>4793</v>
      </c>
      <c r="I113" s="230" t="s">
        <v>4754</v>
      </c>
      <c r="J113" s="230">
        <v>20</v>
      </c>
      <c r="K113" s="242"/>
    </row>
    <row r="114" spans="2:11" s="1" customFormat="1" ht="15" customHeight="1">
      <c r="B114" s="253"/>
      <c r="C114" s="230" t="s">
        <v>4794</v>
      </c>
      <c r="D114" s="230"/>
      <c r="E114" s="230"/>
      <c r="F114" s="251" t="s">
        <v>4752</v>
      </c>
      <c r="G114" s="230"/>
      <c r="H114" s="230" t="s">
        <v>4795</v>
      </c>
      <c r="I114" s="230" t="s">
        <v>4754</v>
      </c>
      <c r="J114" s="230">
        <v>120</v>
      </c>
      <c r="K114" s="242"/>
    </row>
    <row r="115" spans="2:11" s="1" customFormat="1" ht="15" customHeight="1">
      <c r="B115" s="253"/>
      <c r="C115" s="230" t="s">
        <v>37</v>
      </c>
      <c r="D115" s="230"/>
      <c r="E115" s="230"/>
      <c r="F115" s="251" t="s">
        <v>4752</v>
      </c>
      <c r="G115" s="230"/>
      <c r="H115" s="230" t="s">
        <v>4796</v>
      </c>
      <c r="I115" s="230" t="s">
        <v>4787</v>
      </c>
      <c r="J115" s="230"/>
      <c r="K115" s="242"/>
    </row>
    <row r="116" spans="2:11" s="1" customFormat="1" ht="15" customHeight="1">
      <c r="B116" s="253"/>
      <c r="C116" s="230" t="s">
        <v>47</v>
      </c>
      <c r="D116" s="230"/>
      <c r="E116" s="230"/>
      <c r="F116" s="251" t="s">
        <v>4752</v>
      </c>
      <c r="G116" s="230"/>
      <c r="H116" s="230" t="s">
        <v>4797</v>
      </c>
      <c r="I116" s="230" t="s">
        <v>4787</v>
      </c>
      <c r="J116" s="230"/>
      <c r="K116" s="242"/>
    </row>
    <row r="117" spans="2:11" s="1" customFormat="1" ht="15" customHeight="1">
      <c r="B117" s="253"/>
      <c r="C117" s="230" t="s">
        <v>56</v>
      </c>
      <c r="D117" s="230"/>
      <c r="E117" s="230"/>
      <c r="F117" s="251" t="s">
        <v>4752</v>
      </c>
      <c r="G117" s="230"/>
      <c r="H117" s="230" t="s">
        <v>4798</v>
      </c>
      <c r="I117" s="230" t="s">
        <v>4799</v>
      </c>
      <c r="J117" s="230"/>
      <c r="K117" s="242"/>
    </row>
    <row r="118" spans="2:11" s="1" customFormat="1" ht="15" customHeight="1">
      <c r="B118" s="256"/>
      <c r="C118" s="262"/>
      <c r="D118" s="262"/>
      <c r="E118" s="262"/>
      <c r="F118" s="262"/>
      <c r="G118" s="262"/>
      <c r="H118" s="262"/>
      <c r="I118" s="262"/>
      <c r="J118" s="262"/>
      <c r="K118" s="258"/>
    </row>
    <row r="119" spans="2:11" s="1" customFormat="1" ht="18.75" customHeight="1">
      <c r="B119" s="263"/>
      <c r="C119" s="264"/>
      <c r="D119" s="264"/>
      <c r="E119" s="264"/>
      <c r="F119" s="265"/>
      <c r="G119" s="264"/>
      <c r="H119" s="264"/>
      <c r="I119" s="264"/>
      <c r="J119" s="264"/>
      <c r="K119" s="263"/>
    </row>
    <row r="120" spans="2:11" s="1" customFormat="1" ht="18.75" customHeight="1">
      <c r="B120" s="237"/>
      <c r="C120" s="237"/>
      <c r="D120" s="237"/>
      <c r="E120" s="237"/>
      <c r="F120" s="237"/>
      <c r="G120" s="237"/>
      <c r="H120" s="237"/>
      <c r="I120" s="237"/>
      <c r="J120" s="237"/>
      <c r="K120" s="237"/>
    </row>
    <row r="121" spans="2:11" s="1" customFormat="1" ht="7.5" customHeight="1">
      <c r="B121" s="266"/>
      <c r="C121" s="267"/>
      <c r="D121" s="267"/>
      <c r="E121" s="267"/>
      <c r="F121" s="267"/>
      <c r="G121" s="267"/>
      <c r="H121" s="267"/>
      <c r="I121" s="267"/>
      <c r="J121" s="267"/>
      <c r="K121" s="268"/>
    </row>
    <row r="122" spans="2:11" s="1" customFormat="1" ht="45" customHeight="1">
      <c r="B122" s="269"/>
      <c r="C122" s="353" t="s">
        <v>4800</v>
      </c>
      <c r="D122" s="353"/>
      <c r="E122" s="353"/>
      <c r="F122" s="353"/>
      <c r="G122" s="353"/>
      <c r="H122" s="353"/>
      <c r="I122" s="353"/>
      <c r="J122" s="353"/>
      <c r="K122" s="270"/>
    </row>
    <row r="123" spans="2:11" s="1" customFormat="1" ht="17.25" customHeight="1">
      <c r="B123" s="271"/>
      <c r="C123" s="243" t="s">
        <v>4746</v>
      </c>
      <c r="D123" s="243"/>
      <c r="E123" s="243"/>
      <c r="F123" s="243" t="s">
        <v>4747</v>
      </c>
      <c r="G123" s="244"/>
      <c r="H123" s="243" t="s">
        <v>53</v>
      </c>
      <c r="I123" s="243" t="s">
        <v>56</v>
      </c>
      <c r="J123" s="243" t="s">
        <v>4748</v>
      </c>
      <c r="K123" s="272"/>
    </row>
    <row r="124" spans="2:11" s="1" customFormat="1" ht="17.25" customHeight="1">
      <c r="B124" s="271"/>
      <c r="C124" s="245" t="s">
        <v>4749</v>
      </c>
      <c r="D124" s="245"/>
      <c r="E124" s="245"/>
      <c r="F124" s="246" t="s">
        <v>4750</v>
      </c>
      <c r="G124" s="247"/>
      <c r="H124" s="245"/>
      <c r="I124" s="245"/>
      <c r="J124" s="245" t="s">
        <v>4751</v>
      </c>
      <c r="K124" s="272"/>
    </row>
    <row r="125" spans="2:11" s="1" customFormat="1" ht="5.25" customHeight="1">
      <c r="B125" s="273"/>
      <c r="C125" s="248"/>
      <c r="D125" s="248"/>
      <c r="E125" s="248"/>
      <c r="F125" s="248"/>
      <c r="G125" s="274"/>
      <c r="H125" s="248"/>
      <c r="I125" s="248"/>
      <c r="J125" s="248"/>
      <c r="K125" s="275"/>
    </row>
    <row r="126" spans="2:11" s="1" customFormat="1" ht="15" customHeight="1">
      <c r="B126" s="273"/>
      <c r="C126" s="230" t="s">
        <v>4755</v>
      </c>
      <c r="D126" s="250"/>
      <c r="E126" s="250"/>
      <c r="F126" s="251" t="s">
        <v>4752</v>
      </c>
      <c r="G126" s="230"/>
      <c r="H126" s="230" t="s">
        <v>4792</v>
      </c>
      <c r="I126" s="230" t="s">
        <v>4754</v>
      </c>
      <c r="J126" s="230">
        <v>120</v>
      </c>
      <c r="K126" s="276"/>
    </row>
    <row r="127" spans="2:11" s="1" customFormat="1" ht="15" customHeight="1">
      <c r="B127" s="273"/>
      <c r="C127" s="230" t="s">
        <v>4801</v>
      </c>
      <c r="D127" s="230"/>
      <c r="E127" s="230"/>
      <c r="F127" s="251" t="s">
        <v>4752</v>
      </c>
      <c r="G127" s="230"/>
      <c r="H127" s="230" t="s">
        <v>4802</v>
      </c>
      <c r="I127" s="230" t="s">
        <v>4754</v>
      </c>
      <c r="J127" s="230" t="s">
        <v>4803</v>
      </c>
      <c r="K127" s="276"/>
    </row>
    <row r="128" spans="2:11" s="1" customFormat="1" ht="15" customHeight="1">
      <c r="B128" s="273"/>
      <c r="C128" s="230" t="s">
        <v>80</v>
      </c>
      <c r="D128" s="230"/>
      <c r="E128" s="230"/>
      <c r="F128" s="251" t="s">
        <v>4752</v>
      </c>
      <c r="G128" s="230"/>
      <c r="H128" s="230" t="s">
        <v>4804</v>
      </c>
      <c r="I128" s="230" t="s">
        <v>4754</v>
      </c>
      <c r="J128" s="230" t="s">
        <v>4803</v>
      </c>
      <c r="K128" s="276"/>
    </row>
    <row r="129" spans="2:11" s="1" customFormat="1" ht="15" customHeight="1">
      <c r="B129" s="273"/>
      <c r="C129" s="230" t="s">
        <v>4763</v>
      </c>
      <c r="D129" s="230"/>
      <c r="E129" s="230"/>
      <c r="F129" s="251" t="s">
        <v>4758</v>
      </c>
      <c r="G129" s="230"/>
      <c r="H129" s="230" t="s">
        <v>4764</v>
      </c>
      <c r="I129" s="230" t="s">
        <v>4754</v>
      </c>
      <c r="J129" s="230">
        <v>15</v>
      </c>
      <c r="K129" s="276"/>
    </row>
    <row r="130" spans="2:11" s="1" customFormat="1" ht="15" customHeight="1">
      <c r="B130" s="273"/>
      <c r="C130" s="254" t="s">
        <v>4765</v>
      </c>
      <c r="D130" s="254"/>
      <c r="E130" s="254"/>
      <c r="F130" s="255" t="s">
        <v>4758</v>
      </c>
      <c r="G130" s="254"/>
      <c r="H130" s="254" t="s">
        <v>4766</v>
      </c>
      <c r="I130" s="254" t="s">
        <v>4754</v>
      </c>
      <c r="J130" s="254">
        <v>15</v>
      </c>
      <c r="K130" s="276"/>
    </row>
    <row r="131" spans="2:11" s="1" customFormat="1" ht="15" customHeight="1">
      <c r="B131" s="273"/>
      <c r="C131" s="254" t="s">
        <v>4767</v>
      </c>
      <c r="D131" s="254"/>
      <c r="E131" s="254"/>
      <c r="F131" s="255" t="s">
        <v>4758</v>
      </c>
      <c r="G131" s="254"/>
      <c r="H131" s="254" t="s">
        <v>4768</v>
      </c>
      <c r="I131" s="254" t="s">
        <v>4754</v>
      </c>
      <c r="J131" s="254">
        <v>20</v>
      </c>
      <c r="K131" s="276"/>
    </row>
    <row r="132" spans="2:11" s="1" customFormat="1" ht="15" customHeight="1">
      <c r="B132" s="273"/>
      <c r="C132" s="254" t="s">
        <v>4769</v>
      </c>
      <c r="D132" s="254"/>
      <c r="E132" s="254"/>
      <c r="F132" s="255" t="s">
        <v>4758</v>
      </c>
      <c r="G132" s="254"/>
      <c r="H132" s="254" t="s">
        <v>4770</v>
      </c>
      <c r="I132" s="254" t="s">
        <v>4754</v>
      </c>
      <c r="J132" s="254">
        <v>20</v>
      </c>
      <c r="K132" s="276"/>
    </row>
    <row r="133" spans="2:11" s="1" customFormat="1" ht="15" customHeight="1">
      <c r="B133" s="273"/>
      <c r="C133" s="230" t="s">
        <v>4757</v>
      </c>
      <c r="D133" s="230"/>
      <c r="E133" s="230"/>
      <c r="F133" s="251" t="s">
        <v>4758</v>
      </c>
      <c r="G133" s="230"/>
      <c r="H133" s="230" t="s">
        <v>4792</v>
      </c>
      <c r="I133" s="230" t="s">
        <v>4754</v>
      </c>
      <c r="J133" s="230">
        <v>50</v>
      </c>
      <c r="K133" s="276"/>
    </row>
    <row r="134" spans="2:11" s="1" customFormat="1" ht="15" customHeight="1">
      <c r="B134" s="273"/>
      <c r="C134" s="230" t="s">
        <v>4771</v>
      </c>
      <c r="D134" s="230"/>
      <c r="E134" s="230"/>
      <c r="F134" s="251" t="s">
        <v>4758</v>
      </c>
      <c r="G134" s="230"/>
      <c r="H134" s="230" t="s">
        <v>4792</v>
      </c>
      <c r="I134" s="230" t="s">
        <v>4754</v>
      </c>
      <c r="J134" s="230">
        <v>50</v>
      </c>
      <c r="K134" s="276"/>
    </row>
    <row r="135" spans="2:11" s="1" customFormat="1" ht="15" customHeight="1">
      <c r="B135" s="273"/>
      <c r="C135" s="230" t="s">
        <v>4777</v>
      </c>
      <c r="D135" s="230"/>
      <c r="E135" s="230"/>
      <c r="F135" s="251" t="s">
        <v>4758</v>
      </c>
      <c r="G135" s="230"/>
      <c r="H135" s="230" t="s">
        <v>4792</v>
      </c>
      <c r="I135" s="230" t="s">
        <v>4754</v>
      </c>
      <c r="J135" s="230">
        <v>50</v>
      </c>
      <c r="K135" s="276"/>
    </row>
    <row r="136" spans="2:11" s="1" customFormat="1" ht="15" customHeight="1">
      <c r="B136" s="273"/>
      <c r="C136" s="230" t="s">
        <v>4779</v>
      </c>
      <c r="D136" s="230"/>
      <c r="E136" s="230"/>
      <c r="F136" s="251" t="s">
        <v>4758</v>
      </c>
      <c r="G136" s="230"/>
      <c r="H136" s="230" t="s">
        <v>4792</v>
      </c>
      <c r="I136" s="230" t="s">
        <v>4754</v>
      </c>
      <c r="J136" s="230">
        <v>50</v>
      </c>
      <c r="K136" s="276"/>
    </row>
    <row r="137" spans="2:11" s="1" customFormat="1" ht="15" customHeight="1">
      <c r="B137" s="273"/>
      <c r="C137" s="230" t="s">
        <v>4780</v>
      </c>
      <c r="D137" s="230"/>
      <c r="E137" s="230"/>
      <c r="F137" s="251" t="s">
        <v>4758</v>
      </c>
      <c r="G137" s="230"/>
      <c r="H137" s="230" t="s">
        <v>4805</v>
      </c>
      <c r="I137" s="230" t="s">
        <v>4754</v>
      </c>
      <c r="J137" s="230">
        <v>255</v>
      </c>
      <c r="K137" s="276"/>
    </row>
    <row r="138" spans="2:11" s="1" customFormat="1" ht="15" customHeight="1">
      <c r="B138" s="273"/>
      <c r="C138" s="230" t="s">
        <v>4782</v>
      </c>
      <c r="D138" s="230"/>
      <c r="E138" s="230"/>
      <c r="F138" s="251" t="s">
        <v>4752</v>
      </c>
      <c r="G138" s="230"/>
      <c r="H138" s="230" t="s">
        <v>4806</v>
      </c>
      <c r="I138" s="230" t="s">
        <v>4784</v>
      </c>
      <c r="J138" s="230"/>
      <c r="K138" s="276"/>
    </row>
    <row r="139" spans="2:11" s="1" customFormat="1" ht="15" customHeight="1">
      <c r="B139" s="273"/>
      <c r="C139" s="230" t="s">
        <v>4785</v>
      </c>
      <c r="D139" s="230"/>
      <c r="E139" s="230"/>
      <c r="F139" s="251" t="s">
        <v>4752</v>
      </c>
      <c r="G139" s="230"/>
      <c r="H139" s="230" t="s">
        <v>4807</v>
      </c>
      <c r="I139" s="230" t="s">
        <v>4787</v>
      </c>
      <c r="J139" s="230"/>
      <c r="K139" s="276"/>
    </row>
    <row r="140" spans="2:11" s="1" customFormat="1" ht="15" customHeight="1">
      <c r="B140" s="273"/>
      <c r="C140" s="230" t="s">
        <v>4788</v>
      </c>
      <c r="D140" s="230"/>
      <c r="E140" s="230"/>
      <c r="F140" s="251" t="s">
        <v>4752</v>
      </c>
      <c r="G140" s="230"/>
      <c r="H140" s="230" t="s">
        <v>4788</v>
      </c>
      <c r="I140" s="230" t="s">
        <v>4787</v>
      </c>
      <c r="J140" s="230"/>
      <c r="K140" s="276"/>
    </row>
    <row r="141" spans="2:11" s="1" customFormat="1" ht="15" customHeight="1">
      <c r="B141" s="273"/>
      <c r="C141" s="230" t="s">
        <v>37</v>
      </c>
      <c r="D141" s="230"/>
      <c r="E141" s="230"/>
      <c r="F141" s="251" t="s">
        <v>4752</v>
      </c>
      <c r="G141" s="230"/>
      <c r="H141" s="230" t="s">
        <v>4808</v>
      </c>
      <c r="I141" s="230" t="s">
        <v>4787</v>
      </c>
      <c r="J141" s="230"/>
      <c r="K141" s="276"/>
    </row>
    <row r="142" spans="2:11" s="1" customFormat="1" ht="15" customHeight="1">
      <c r="B142" s="273"/>
      <c r="C142" s="230" t="s">
        <v>4809</v>
      </c>
      <c r="D142" s="230"/>
      <c r="E142" s="230"/>
      <c r="F142" s="251" t="s">
        <v>4752</v>
      </c>
      <c r="G142" s="230"/>
      <c r="H142" s="230" t="s">
        <v>4810</v>
      </c>
      <c r="I142" s="230" t="s">
        <v>4787</v>
      </c>
      <c r="J142" s="230"/>
      <c r="K142" s="276"/>
    </row>
    <row r="143" spans="2:11" s="1" customFormat="1" ht="15" customHeight="1">
      <c r="B143" s="277"/>
      <c r="C143" s="278"/>
      <c r="D143" s="278"/>
      <c r="E143" s="278"/>
      <c r="F143" s="278"/>
      <c r="G143" s="278"/>
      <c r="H143" s="278"/>
      <c r="I143" s="278"/>
      <c r="J143" s="278"/>
      <c r="K143" s="279"/>
    </row>
    <row r="144" spans="2:11" s="1" customFormat="1" ht="18.75" customHeight="1">
      <c r="B144" s="264"/>
      <c r="C144" s="264"/>
      <c r="D144" s="264"/>
      <c r="E144" s="264"/>
      <c r="F144" s="265"/>
      <c r="G144" s="264"/>
      <c r="H144" s="264"/>
      <c r="I144" s="264"/>
      <c r="J144" s="264"/>
      <c r="K144" s="264"/>
    </row>
    <row r="145" spans="2:11" s="1" customFormat="1" ht="18.75" customHeight="1">
      <c r="B145" s="237"/>
      <c r="C145" s="237"/>
      <c r="D145" s="237"/>
      <c r="E145" s="237"/>
      <c r="F145" s="237"/>
      <c r="G145" s="237"/>
      <c r="H145" s="237"/>
      <c r="I145" s="237"/>
      <c r="J145" s="237"/>
      <c r="K145" s="237"/>
    </row>
    <row r="146" spans="2:11" s="1" customFormat="1" ht="7.5" customHeight="1">
      <c r="B146" s="238"/>
      <c r="C146" s="239"/>
      <c r="D146" s="239"/>
      <c r="E146" s="239"/>
      <c r="F146" s="239"/>
      <c r="G146" s="239"/>
      <c r="H146" s="239"/>
      <c r="I146" s="239"/>
      <c r="J146" s="239"/>
      <c r="K146" s="240"/>
    </row>
    <row r="147" spans="2:11" s="1" customFormat="1" ht="45" customHeight="1">
      <c r="B147" s="241"/>
      <c r="C147" s="355" t="s">
        <v>4811</v>
      </c>
      <c r="D147" s="355"/>
      <c r="E147" s="355"/>
      <c r="F147" s="355"/>
      <c r="G147" s="355"/>
      <c r="H147" s="355"/>
      <c r="I147" s="355"/>
      <c r="J147" s="355"/>
      <c r="K147" s="242"/>
    </row>
    <row r="148" spans="2:11" s="1" customFormat="1" ht="17.25" customHeight="1">
      <c r="B148" s="241"/>
      <c r="C148" s="243" t="s">
        <v>4746</v>
      </c>
      <c r="D148" s="243"/>
      <c r="E148" s="243"/>
      <c r="F148" s="243" t="s">
        <v>4747</v>
      </c>
      <c r="G148" s="244"/>
      <c r="H148" s="243" t="s">
        <v>53</v>
      </c>
      <c r="I148" s="243" t="s">
        <v>56</v>
      </c>
      <c r="J148" s="243" t="s">
        <v>4748</v>
      </c>
      <c r="K148" s="242"/>
    </row>
    <row r="149" spans="2:11" s="1" customFormat="1" ht="17.25" customHeight="1">
      <c r="B149" s="241"/>
      <c r="C149" s="245" t="s">
        <v>4749</v>
      </c>
      <c r="D149" s="245"/>
      <c r="E149" s="245"/>
      <c r="F149" s="246" t="s">
        <v>4750</v>
      </c>
      <c r="G149" s="247"/>
      <c r="H149" s="245"/>
      <c r="I149" s="245"/>
      <c r="J149" s="245" t="s">
        <v>4751</v>
      </c>
      <c r="K149" s="242"/>
    </row>
    <row r="150" spans="2:11" s="1" customFormat="1" ht="5.25" customHeight="1">
      <c r="B150" s="253"/>
      <c r="C150" s="248"/>
      <c r="D150" s="248"/>
      <c r="E150" s="248"/>
      <c r="F150" s="248"/>
      <c r="G150" s="249"/>
      <c r="H150" s="248"/>
      <c r="I150" s="248"/>
      <c r="J150" s="248"/>
      <c r="K150" s="276"/>
    </row>
    <row r="151" spans="2:11" s="1" customFormat="1" ht="15" customHeight="1">
      <c r="B151" s="253"/>
      <c r="C151" s="280" t="s">
        <v>4755</v>
      </c>
      <c r="D151" s="230"/>
      <c r="E151" s="230"/>
      <c r="F151" s="281" t="s">
        <v>4752</v>
      </c>
      <c r="G151" s="230"/>
      <c r="H151" s="280" t="s">
        <v>4792</v>
      </c>
      <c r="I151" s="280" t="s">
        <v>4754</v>
      </c>
      <c r="J151" s="280">
        <v>120</v>
      </c>
      <c r="K151" s="276"/>
    </row>
    <row r="152" spans="2:11" s="1" customFormat="1" ht="15" customHeight="1">
      <c r="B152" s="253"/>
      <c r="C152" s="280" t="s">
        <v>4801</v>
      </c>
      <c r="D152" s="230"/>
      <c r="E152" s="230"/>
      <c r="F152" s="281" t="s">
        <v>4752</v>
      </c>
      <c r="G152" s="230"/>
      <c r="H152" s="280" t="s">
        <v>4812</v>
      </c>
      <c r="I152" s="280" t="s">
        <v>4754</v>
      </c>
      <c r="J152" s="280" t="s">
        <v>4803</v>
      </c>
      <c r="K152" s="276"/>
    </row>
    <row r="153" spans="2:11" s="1" customFormat="1" ht="15" customHeight="1">
      <c r="B153" s="253"/>
      <c r="C153" s="280" t="s">
        <v>80</v>
      </c>
      <c r="D153" s="230"/>
      <c r="E153" s="230"/>
      <c r="F153" s="281" t="s">
        <v>4752</v>
      </c>
      <c r="G153" s="230"/>
      <c r="H153" s="280" t="s">
        <v>4813</v>
      </c>
      <c r="I153" s="280" t="s">
        <v>4754</v>
      </c>
      <c r="J153" s="280" t="s">
        <v>4803</v>
      </c>
      <c r="K153" s="276"/>
    </row>
    <row r="154" spans="2:11" s="1" customFormat="1" ht="15" customHeight="1">
      <c r="B154" s="253"/>
      <c r="C154" s="280" t="s">
        <v>4757</v>
      </c>
      <c r="D154" s="230"/>
      <c r="E154" s="230"/>
      <c r="F154" s="281" t="s">
        <v>4758</v>
      </c>
      <c r="G154" s="230"/>
      <c r="H154" s="280" t="s">
        <v>4792</v>
      </c>
      <c r="I154" s="280" t="s">
        <v>4754</v>
      </c>
      <c r="J154" s="280">
        <v>50</v>
      </c>
      <c r="K154" s="276"/>
    </row>
    <row r="155" spans="2:11" s="1" customFormat="1" ht="15" customHeight="1">
      <c r="B155" s="253"/>
      <c r="C155" s="280" t="s">
        <v>4760</v>
      </c>
      <c r="D155" s="230"/>
      <c r="E155" s="230"/>
      <c r="F155" s="281" t="s">
        <v>4752</v>
      </c>
      <c r="G155" s="230"/>
      <c r="H155" s="280" t="s">
        <v>4792</v>
      </c>
      <c r="I155" s="280" t="s">
        <v>4762</v>
      </c>
      <c r="J155" s="280"/>
      <c r="K155" s="276"/>
    </row>
    <row r="156" spans="2:11" s="1" customFormat="1" ht="15" customHeight="1">
      <c r="B156" s="253"/>
      <c r="C156" s="280" t="s">
        <v>4771</v>
      </c>
      <c r="D156" s="230"/>
      <c r="E156" s="230"/>
      <c r="F156" s="281" t="s">
        <v>4758</v>
      </c>
      <c r="G156" s="230"/>
      <c r="H156" s="280" t="s">
        <v>4792</v>
      </c>
      <c r="I156" s="280" t="s">
        <v>4754</v>
      </c>
      <c r="J156" s="280">
        <v>50</v>
      </c>
      <c r="K156" s="276"/>
    </row>
    <row r="157" spans="2:11" s="1" customFormat="1" ht="15" customHeight="1">
      <c r="B157" s="253"/>
      <c r="C157" s="280" t="s">
        <v>4779</v>
      </c>
      <c r="D157" s="230"/>
      <c r="E157" s="230"/>
      <c r="F157" s="281" t="s">
        <v>4758</v>
      </c>
      <c r="G157" s="230"/>
      <c r="H157" s="280" t="s">
        <v>4792</v>
      </c>
      <c r="I157" s="280" t="s">
        <v>4754</v>
      </c>
      <c r="J157" s="280">
        <v>50</v>
      </c>
      <c r="K157" s="276"/>
    </row>
    <row r="158" spans="2:11" s="1" customFormat="1" ht="15" customHeight="1">
      <c r="B158" s="253"/>
      <c r="C158" s="280" t="s">
        <v>4777</v>
      </c>
      <c r="D158" s="230"/>
      <c r="E158" s="230"/>
      <c r="F158" s="281" t="s">
        <v>4758</v>
      </c>
      <c r="G158" s="230"/>
      <c r="H158" s="280" t="s">
        <v>4792</v>
      </c>
      <c r="I158" s="280" t="s">
        <v>4754</v>
      </c>
      <c r="J158" s="280">
        <v>50</v>
      </c>
      <c r="K158" s="276"/>
    </row>
    <row r="159" spans="2:11" s="1" customFormat="1" ht="15" customHeight="1">
      <c r="B159" s="253"/>
      <c r="C159" s="280" t="s">
        <v>110</v>
      </c>
      <c r="D159" s="230"/>
      <c r="E159" s="230"/>
      <c r="F159" s="281" t="s">
        <v>4752</v>
      </c>
      <c r="G159" s="230"/>
      <c r="H159" s="280" t="s">
        <v>4814</v>
      </c>
      <c r="I159" s="280" t="s">
        <v>4754</v>
      </c>
      <c r="J159" s="280" t="s">
        <v>4815</v>
      </c>
      <c r="K159" s="276"/>
    </row>
    <row r="160" spans="2:11" s="1" customFormat="1" ht="15" customHeight="1">
      <c r="B160" s="253"/>
      <c r="C160" s="280" t="s">
        <v>4816</v>
      </c>
      <c r="D160" s="230"/>
      <c r="E160" s="230"/>
      <c r="F160" s="281" t="s">
        <v>4752</v>
      </c>
      <c r="G160" s="230"/>
      <c r="H160" s="280" t="s">
        <v>4817</v>
      </c>
      <c r="I160" s="280" t="s">
        <v>4787</v>
      </c>
      <c r="J160" s="280"/>
      <c r="K160" s="276"/>
    </row>
    <row r="161" spans="2:11" s="1" customFormat="1" ht="15" customHeight="1">
      <c r="B161" s="282"/>
      <c r="C161" s="262"/>
      <c r="D161" s="262"/>
      <c r="E161" s="262"/>
      <c r="F161" s="262"/>
      <c r="G161" s="262"/>
      <c r="H161" s="262"/>
      <c r="I161" s="262"/>
      <c r="J161" s="262"/>
      <c r="K161" s="283"/>
    </row>
    <row r="162" spans="2:11" s="1" customFormat="1" ht="18.75" customHeight="1">
      <c r="B162" s="264"/>
      <c r="C162" s="274"/>
      <c r="D162" s="274"/>
      <c r="E162" s="274"/>
      <c r="F162" s="284"/>
      <c r="G162" s="274"/>
      <c r="H162" s="274"/>
      <c r="I162" s="274"/>
      <c r="J162" s="274"/>
      <c r="K162" s="264"/>
    </row>
    <row r="163" spans="2:11" s="1" customFormat="1" ht="18.75" customHeight="1">
      <c r="B163" s="237"/>
      <c r="C163" s="237"/>
      <c r="D163" s="237"/>
      <c r="E163" s="237"/>
      <c r="F163" s="237"/>
      <c r="G163" s="237"/>
      <c r="H163" s="237"/>
      <c r="I163" s="237"/>
      <c r="J163" s="237"/>
      <c r="K163" s="237"/>
    </row>
    <row r="164" spans="2:11" s="1" customFormat="1" ht="7.5" customHeight="1">
      <c r="B164" s="219"/>
      <c r="C164" s="220"/>
      <c r="D164" s="220"/>
      <c r="E164" s="220"/>
      <c r="F164" s="220"/>
      <c r="G164" s="220"/>
      <c r="H164" s="220"/>
      <c r="I164" s="220"/>
      <c r="J164" s="220"/>
      <c r="K164" s="221"/>
    </row>
    <row r="165" spans="2:11" s="1" customFormat="1" ht="45" customHeight="1">
      <c r="B165" s="222"/>
      <c r="C165" s="353" t="s">
        <v>4818</v>
      </c>
      <c r="D165" s="353"/>
      <c r="E165" s="353"/>
      <c r="F165" s="353"/>
      <c r="G165" s="353"/>
      <c r="H165" s="353"/>
      <c r="I165" s="353"/>
      <c r="J165" s="353"/>
      <c r="K165" s="223"/>
    </row>
    <row r="166" spans="2:11" s="1" customFormat="1" ht="17.25" customHeight="1">
      <c r="B166" s="222"/>
      <c r="C166" s="243" t="s">
        <v>4746</v>
      </c>
      <c r="D166" s="243"/>
      <c r="E166" s="243"/>
      <c r="F166" s="243" t="s">
        <v>4747</v>
      </c>
      <c r="G166" s="285"/>
      <c r="H166" s="286" t="s">
        <v>53</v>
      </c>
      <c r="I166" s="286" t="s">
        <v>56</v>
      </c>
      <c r="J166" s="243" t="s">
        <v>4748</v>
      </c>
      <c r="K166" s="223"/>
    </row>
    <row r="167" spans="2:11" s="1" customFormat="1" ht="17.25" customHeight="1">
      <c r="B167" s="224"/>
      <c r="C167" s="245" t="s">
        <v>4749</v>
      </c>
      <c r="D167" s="245"/>
      <c r="E167" s="245"/>
      <c r="F167" s="246" t="s">
        <v>4750</v>
      </c>
      <c r="G167" s="287"/>
      <c r="H167" s="288"/>
      <c r="I167" s="288"/>
      <c r="J167" s="245" t="s">
        <v>4751</v>
      </c>
      <c r="K167" s="225"/>
    </row>
    <row r="168" spans="2:11" s="1" customFormat="1" ht="5.25" customHeight="1">
      <c r="B168" s="253"/>
      <c r="C168" s="248"/>
      <c r="D168" s="248"/>
      <c r="E168" s="248"/>
      <c r="F168" s="248"/>
      <c r="G168" s="249"/>
      <c r="H168" s="248"/>
      <c r="I168" s="248"/>
      <c r="J168" s="248"/>
      <c r="K168" s="276"/>
    </row>
    <row r="169" spans="2:11" s="1" customFormat="1" ht="15" customHeight="1">
      <c r="B169" s="253"/>
      <c r="C169" s="230" t="s">
        <v>4755</v>
      </c>
      <c r="D169" s="230"/>
      <c r="E169" s="230"/>
      <c r="F169" s="251" t="s">
        <v>4752</v>
      </c>
      <c r="G169" s="230"/>
      <c r="H169" s="230" t="s">
        <v>4792</v>
      </c>
      <c r="I169" s="230" t="s">
        <v>4754</v>
      </c>
      <c r="J169" s="230">
        <v>120</v>
      </c>
      <c r="K169" s="276"/>
    </row>
    <row r="170" spans="2:11" s="1" customFormat="1" ht="15" customHeight="1">
      <c r="B170" s="253"/>
      <c r="C170" s="230" t="s">
        <v>4801</v>
      </c>
      <c r="D170" s="230"/>
      <c r="E170" s="230"/>
      <c r="F170" s="251" t="s">
        <v>4752</v>
      </c>
      <c r="G170" s="230"/>
      <c r="H170" s="230" t="s">
        <v>4802</v>
      </c>
      <c r="I170" s="230" t="s">
        <v>4754</v>
      </c>
      <c r="J170" s="230" t="s">
        <v>4803</v>
      </c>
      <c r="K170" s="276"/>
    </row>
    <row r="171" spans="2:11" s="1" customFormat="1" ht="15" customHeight="1">
      <c r="B171" s="253"/>
      <c r="C171" s="230" t="s">
        <v>80</v>
      </c>
      <c r="D171" s="230"/>
      <c r="E171" s="230"/>
      <c r="F171" s="251" t="s">
        <v>4752</v>
      </c>
      <c r="G171" s="230"/>
      <c r="H171" s="230" t="s">
        <v>4819</v>
      </c>
      <c r="I171" s="230" t="s">
        <v>4754</v>
      </c>
      <c r="J171" s="230" t="s">
        <v>4803</v>
      </c>
      <c r="K171" s="276"/>
    </row>
    <row r="172" spans="2:11" s="1" customFormat="1" ht="15" customHeight="1">
      <c r="B172" s="253"/>
      <c r="C172" s="230" t="s">
        <v>4757</v>
      </c>
      <c r="D172" s="230"/>
      <c r="E172" s="230"/>
      <c r="F172" s="251" t="s">
        <v>4758</v>
      </c>
      <c r="G172" s="230"/>
      <c r="H172" s="230" t="s">
        <v>4819</v>
      </c>
      <c r="I172" s="230" t="s">
        <v>4754</v>
      </c>
      <c r="J172" s="230">
        <v>50</v>
      </c>
      <c r="K172" s="276"/>
    </row>
    <row r="173" spans="2:11" s="1" customFormat="1" ht="15" customHeight="1">
      <c r="B173" s="253"/>
      <c r="C173" s="230" t="s">
        <v>4760</v>
      </c>
      <c r="D173" s="230"/>
      <c r="E173" s="230"/>
      <c r="F173" s="251" t="s">
        <v>4752</v>
      </c>
      <c r="G173" s="230"/>
      <c r="H173" s="230" t="s">
        <v>4819</v>
      </c>
      <c r="I173" s="230" t="s">
        <v>4762</v>
      </c>
      <c r="J173" s="230"/>
      <c r="K173" s="276"/>
    </row>
    <row r="174" spans="2:11" s="1" customFormat="1" ht="15" customHeight="1">
      <c r="B174" s="253"/>
      <c r="C174" s="230" t="s">
        <v>4771</v>
      </c>
      <c r="D174" s="230"/>
      <c r="E174" s="230"/>
      <c r="F174" s="251" t="s">
        <v>4758</v>
      </c>
      <c r="G174" s="230"/>
      <c r="H174" s="230" t="s">
        <v>4819</v>
      </c>
      <c r="I174" s="230" t="s">
        <v>4754</v>
      </c>
      <c r="J174" s="230">
        <v>50</v>
      </c>
      <c r="K174" s="276"/>
    </row>
    <row r="175" spans="2:11" s="1" customFormat="1" ht="15" customHeight="1">
      <c r="B175" s="253"/>
      <c r="C175" s="230" t="s">
        <v>4779</v>
      </c>
      <c r="D175" s="230"/>
      <c r="E175" s="230"/>
      <c r="F175" s="251" t="s">
        <v>4758</v>
      </c>
      <c r="G175" s="230"/>
      <c r="H175" s="230" t="s">
        <v>4819</v>
      </c>
      <c r="I175" s="230" t="s">
        <v>4754</v>
      </c>
      <c r="J175" s="230">
        <v>50</v>
      </c>
      <c r="K175" s="276"/>
    </row>
    <row r="176" spans="2:11" s="1" customFormat="1" ht="15" customHeight="1">
      <c r="B176" s="253"/>
      <c r="C176" s="230" t="s">
        <v>4777</v>
      </c>
      <c r="D176" s="230"/>
      <c r="E176" s="230"/>
      <c r="F176" s="251" t="s">
        <v>4758</v>
      </c>
      <c r="G176" s="230"/>
      <c r="H176" s="230" t="s">
        <v>4819</v>
      </c>
      <c r="I176" s="230" t="s">
        <v>4754</v>
      </c>
      <c r="J176" s="230">
        <v>50</v>
      </c>
      <c r="K176" s="276"/>
    </row>
    <row r="177" spans="2:11" s="1" customFormat="1" ht="15" customHeight="1">
      <c r="B177" s="253"/>
      <c r="C177" s="230" t="s">
        <v>128</v>
      </c>
      <c r="D177" s="230"/>
      <c r="E177" s="230"/>
      <c r="F177" s="251" t="s">
        <v>4752</v>
      </c>
      <c r="G177" s="230"/>
      <c r="H177" s="230" t="s">
        <v>4820</v>
      </c>
      <c r="I177" s="230" t="s">
        <v>4821</v>
      </c>
      <c r="J177" s="230"/>
      <c r="K177" s="276"/>
    </row>
    <row r="178" spans="2:11" s="1" customFormat="1" ht="15" customHeight="1">
      <c r="B178" s="253"/>
      <c r="C178" s="230" t="s">
        <v>56</v>
      </c>
      <c r="D178" s="230"/>
      <c r="E178" s="230"/>
      <c r="F178" s="251" t="s">
        <v>4752</v>
      </c>
      <c r="G178" s="230"/>
      <c r="H178" s="230" t="s">
        <v>4822</v>
      </c>
      <c r="I178" s="230" t="s">
        <v>4823</v>
      </c>
      <c r="J178" s="230">
        <v>1</v>
      </c>
      <c r="K178" s="276"/>
    </row>
    <row r="179" spans="2:11" s="1" customFormat="1" ht="15" customHeight="1">
      <c r="B179" s="253"/>
      <c r="C179" s="230" t="s">
        <v>52</v>
      </c>
      <c r="D179" s="230"/>
      <c r="E179" s="230"/>
      <c r="F179" s="251" t="s">
        <v>4752</v>
      </c>
      <c r="G179" s="230"/>
      <c r="H179" s="230" t="s">
        <v>4824</v>
      </c>
      <c r="I179" s="230" t="s">
        <v>4754</v>
      </c>
      <c r="J179" s="230">
        <v>20</v>
      </c>
      <c r="K179" s="276"/>
    </row>
    <row r="180" spans="2:11" s="1" customFormat="1" ht="15" customHeight="1">
      <c r="B180" s="253"/>
      <c r="C180" s="230" t="s">
        <v>53</v>
      </c>
      <c r="D180" s="230"/>
      <c r="E180" s="230"/>
      <c r="F180" s="251" t="s">
        <v>4752</v>
      </c>
      <c r="G180" s="230"/>
      <c r="H180" s="230" t="s">
        <v>4825</v>
      </c>
      <c r="I180" s="230" t="s">
        <v>4754</v>
      </c>
      <c r="J180" s="230">
        <v>255</v>
      </c>
      <c r="K180" s="276"/>
    </row>
    <row r="181" spans="2:11" s="1" customFormat="1" ht="15" customHeight="1">
      <c r="B181" s="253"/>
      <c r="C181" s="230" t="s">
        <v>129</v>
      </c>
      <c r="D181" s="230"/>
      <c r="E181" s="230"/>
      <c r="F181" s="251" t="s">
        <v>4752</v>
      </c>
      <c r="G181" s="230"/>
      <c r="H181" s="230" t="s">
        <v>4716</v>
      </c>
      <c r="I181" s="230" t="s">
        <v>4754</v>
      </c>
      <c r="J181" s="230">
        <v>10</v>
      </c>
      <c r="K181" s="276"/>
    </row>
    <row r="182" spans="2:11" s="1" customFormat="1" ht="15" customHeight="1">
      <c r="B182" s="253"/>
      <c r="C182" s="230" t="s">
        <v>130</v>
      </c>
      <c r="D182" s="230"/>
      <c r="E182" s="230"/>
      <c r="F182" s="251" t="s">
        <v>4752</v>
      </c>
      <c r="G182" s="230"/>
      <c r="H182" s="230" t="s">
        <v>4826</v>
      </c>
      <c r="I182" s="230" t="s">
        <v>4787</v>
      </c>
      <c r="J182" s="230"/>
      <c r="K182" s="276"/>
    </row>
    <row r="183" spans="2:11" s="1" customFormat="1" ht="15" customHeight="1">
      <c r="B183" s="253"/>
      <c r="C183" s="230" t="s">
        <v>4827</v>
      </c>
      <c r="D183" s="230"/>
      <c r="E183" s="230"/>
      <c r="F183" s="251" t="s">
        <v>4752</v>
      </c>
      <c r="G183" s="230"/>
      <c r="H183" s="230" t="s">
        <v>4828</v>
      </c>
      <c r="I183" s="230" t="s">
        <v>4787</v>
      </c>
      <c r="J183" s="230"/>
      <c r="K183" s="276"/>
    </row>
    <row r="184" spans="2:11" s="1" customFormat="1" ht="15" customHeight="1">
      <c r="B184" s="253"/>
      <c r="C184" s="230" t="s">
        <v>4816</v>
      </c>
      <c r="D184" s="230"/>
      <c r="E184" s="230"/>
      <c r="F184" s="251" t="s">
        <v>4752</v>
      </c>
      <c r="G184" s="230"/>
      <c r="H184" s="230" t="s">
        <v>4829</v>
      </c>
      <c r="I184" s="230" t="s">
        <v>4787</v>
      </c>
      <c r="J184" s="230"/>
      <c r="K184" s="276"/>
    </row>
    <row r="185" spans="2:11" s="1" customFormat="1" ht="15" customHeight="1">
      <c r="B185" s="253"/>
      <c r="C185" s="230" t="s">
        <v>132</v>
      </c>
      <c r="D185" s="230"/>
      <c r="E185" s="230"/>
      <c r="F185" s="251" t="s">
        <v>4758</v>
      </c>
      <c r="G185" s="230"/>
      <c r="H185" s="230" t="s">
        <v>4830</v>
      </c>
      <c r="I185" s="230" t="s">
        <v>4754</v>
      </c>
      <c r="J185" s="230">
        <v>50</v>
      </c>
      <c r="K185" s="276"/>
    </row>
    <row r="186" spans="2:11" s="1" customFormat="1" ht="15" customHeight="1">
      <c r="B186" s="253"/>
      <c r="C186" s="230" t="s">
        <v>4831</v>
      </c>
      <c r="D186" s="230"/>
      <c r="E186" s="230"/>
      <c r="F186" s="251" t="s">
        <v>4758</v>
      </c>
      <c r="G186" s="230"/>
      <c r="H186" s="230" t="s">
        <v>4832</v>
      </c>
      <c r="I186" s="230" t="s">
        <v>4833</v>
      </c>
      <c r="J186" s="230"/>
      <c r="K186" s="276"/>
    </row>
    <row r="187" spans="2:11" s="1" customFormat="1" ht="15" customHeight="1">
      <c r="B187" s="253"/>
      <c r="C187" s="230" t="s">
        <v>4834</v>
      </c>
      <c r="D187" s="230"/>
      <c r="E187" s="230"/>
      <c r="F187" s="251" t="s">
        <v>4758</v>
      </c>
      <c r="G187" s="230"/>
      <c r="H187" s="230" t="s">
        <v>4835</v>
      </c>
      <c r="I187" s="230" t="s">
        <v>4833</v>
      </c>
      <c r="J187" s="230"/>
      <c r="K187" s="276"/>
    </row>
    <row r="188" spans="2:11" s="1" customFormat="1" ht="15" customHeight="1">
      <c r="B188" s="253"/>
      <c r="C188" s="230" t="s">
        <v>4836</v>
      </c>
      <c r="D188" s="230"/>
      <c r="E188" s="230"/>
      <c r="F188" s="251" t="s">
        <v>4758</v>
      </c>
      <c r="G188" s="230"/>
      <c r="H188" s="230" t="s">
        <v>4837</v>
      </c>
      <c r="I188" s="230" t="s">
        <v>4833</v>
      </c>
      <c r="J188" s="230"/>
      <c r="K188" s="276"/>
    </row>
    <row r="189" spans="2:11" s="1" customFormat="1" ht="15" customHeight="1">
      <c r="B189" s="253"/>
      <c r="C189" s="289" t="s">
        <v>4838</v>
      </c>
      <c r="D189" s="230"/>
      <c r="E189" s="230"/>
      <c r="F189" s="251" t="s">
        <v>4758</v>
      </c>
      <c r="G189" s="230"/>
      <c r="H189" s="230" t="s">
        <v>4839</v>
      </c>
      <c r="I189" s="230" t="s">
        <v>4840</v>
      </c>
      <c r="J189" s="290" t="s">
        <v>4841</v>
      </c>
      <c r="K189" s="276"/>
    </row>
    <row r="190" spans="2:11" s="18" customFormat="1" ht="15" customHeight="1">
      <c r="B190" s="291"/>
      <c r="C190" s="292" t="s">
        <v>4842</v>
      </c>
      <c r="D190" s="293"/>
      <c r="E190" s="293"/>
      <c r="F190" s="294" t="s">
        <v>4758</v>
      </c>
      <c r="G190" s="293"/>
      <c r="H190" s="293" t="s">
        <v>4843</v>
      </c>
      <c r="I190" s="293" t="s">
        <v>4840</v>
      </c>
      <c r="J190" s="295" t="s">
        <v>4841</v>
      </c>
      <c r="K190" s="296"/>
    </row>
    <row r="191" spans="2:11" s="1" customFormat="1" ht="15" customHeight="1">
      <c r="B191" s="253"/>
      <c r="C191" s="289" t="s">
        <v>41</v>
      </c>
      <c r="D191" s="230"/>
      <c r="E191" s="230"/>
      <c r="F191" s="251" t="s">
        <v>4752</v>
      </c>
      <c r="G191" s="230"/>
      <c r="H191" s="227" t="s">
        <v>4844</v>
      </c>
      <c r="I191" s="230" t="s">
        <v>4845</v>
      </c>
      <c r="J191" s="230"/>
      <c r="K191" s="276"/>
    </row>
    <row r="192" spans="2:11" s="1" customFormat="1" ht="15" customHeight="1">
      <c r="B192" s="253"/>
      <c r="C192" s="289" t="s">
        <v>4846</v>
      </c>
      <c r="D192" s="230"/>
      <c r="E192" s="230"/>
      <c r="F192" s="251" t="s">
        <v>4752</v>
      </c>
      <c r="G192" s="230"/>
      <c r="H192" s="230" t="s">
        <v>4847</v>
      </c>
      <c r="I192" s="230" t="s">
        <v>4787</v>
      </c>
      <c r="J192" s="230"/>
      <c r="K192" s="276"/>
    </row>
    <row r="193" spans="2:11" s="1" customFormat="1" ht="15" customHeight="1">
      <c r="B193" s="253"/>
      <c r="C193" s="289" t="s">
        <v>4848</v>
      </c>
      <c r="D193" s="230"/>
      <c r="E193" s="230"/>
      <c r="F193" s="251" t="s">
        <v>4752</v>
      </c>
      <c r="G193" s="230"/>
      <c r="H193" s="230" t="s">
        <v>4849</v>
      </c>
      <c r="I193" s="230" t="s">
        <v>4787</v>
      </c>
      <c r="J193" s="230"/>
      <c r="K193" s="276"/>
    </row>
    <row r="194" spans="2:11" s="1" customFormat="1" ht="15" customHeight="1">
      <c r="B194" s="253"/>
      <c r="C194" s="289" t="s">
        <v>3098</v>
      </c>
      <c r="D194" s="230"/>
      <c r="E194" s="230"/>
      <c r="F194" s="251" t="s">
        <v>4758</v>
      </c>
      <c r="G194" s="230"/>
      <c r="H194" s="230" t="s">
        <v>4850</v>
      </c>
      <c r="I194" s="230" t="s">
        <v>4787</v>
      </c>
      <c r="J194" s="230"/>
      <c r="K194" s="276"/>
    </row>
    <row r="195" spans="2:11" s="1" customFormat="1" ht="15" customHeight="1">
      <c r="B195" s="282"/>
      <c r="C195" s="297"/>
      <c r="D195" s="262"/>
      <c r="E195" s="262"/>
      <c r="F195" s="262"/>
      <c r="G195" s="262"/>
      <c r="H195" s="262"/>
      <c r="I195" s="262"/>
      <c r="J195" s="262"/>
      <c r="K195" s="283"/>
    </row>
    <row r="196" spans="2:11" s="1" customFormat="1" ht="18.75" customHeight="1">
      <c r="B196" s="264"/>
      <c r="C196" s="274"/>
      <c r="D196" s="274"/>
      <c r="E196" s="274"/>
      <c r="F196" s="284"/>
      <c r="G196" s="274"/>
      <c r="H196" s="274"/>
      <c r="I196" s="274"/>
      <c r="J196" s="274"/>
      <c r="K196" s="264"/>
    </row>
    <row r="197" spans="2:11" s="1" customFormat="1" ht="18.75" customHeight="1">
      <c r="B197" s="264"/>
      <c r="C197" s="274"/>
      <c r="D197" s="274"/>
      <c r="E197" s="274"/>
      <c r="F197" s="284"/>
      <c r="G197" s="274"/>
      <c r="H197" s="274"/>
      <c r="I197" s="274"/>
      <c r="J197" s="274"/>
      <c r="K197" s="264"/>
    </row>
    <row r="198" spans="2:11" s="1" customFormat="1" ht="18.75" customHeight="1">
      <c r="B198" s="237"/>
      <c r="C198" s="237"/>
      <c r="D198" s="237"/>
      <c r="E198" s="237"/>
      <c r="F198" s="237"/>
      <c r="G198" s="237"/>
      <c r="H198" s="237"/>
      <c r="I198" s="237"/>
      <c r="J198" s="237"/>
      <c r="K198" s="237"/>
    </row>
    <row r="199" spans="2:11" s="1" customFormat="1" ht="13.5">
      <c r="B199" s="219"/>
      <c r="C199" s="220"/>
      <c r="D199" s="220"/>
      <c r="E199" s="220"/>
      <c r="F199" s="220"/>
      <c r="G199" s="220"/>
      <c r="H199" s="220"/>
      <c r="I199" s="220"/>
      <c r="J199" s="220"/>
      <c r="K199" s="221"/>
    </row>
    <row r="200" spans="2:11" s="1" customFormat="1" ht="21">
      <c r="B200" s="222"/>
      <c r="C200" s="353" t="s">
        <v>4851</v>
      </c>
      <c r="D200" s="353"/>
      <c r="E200" s="353"/>
      <c r="F200" s="353"/>
      <c r="G200" s="353"/>
      <c r="H200" s="353"/>
      <c r="I200" s="353"/>
      <c r="J200" s="353"/>
      <c r="K200" s="223"/>
    </row>
    <row r="201" spans="2:11" s="1" customFormat="1" ht="25.5" customHeight="1">
      <c r="B201" s="222"/>
      <c r="C201" s="298" t="s">
        <v>4852</v>
      </c>
      <c r="D201" s="298"/>
      <c r="E201" s="298"/>
      <c r="F201" s="298" t="s">
        <v>4853</v>
      </c>
      <c r="G201" s="299"/>
      <c r="H201" s="356" t="s">
        <v>4854</v>
      </c>
      <c r="I201" s="356"/>
      <c r="J201" s="356"/>
      <c r="K201" s="223"/>
    </row>
    <row r="202" spans="2:11" s="1" customFormat="1" ht="5.25" customHeight="1">
      <c r="B202" s="253"/>
      <c r="C202" s="248"/>
      <c r="D202" s="248"/>
      <c r="E202" s="248"/>
      <c r="F202" s="248"/>
      <c r="G202" s="274"/>
      <c r="H202" s="248"/>
      <c r="I202" s="248"/>
      <c r="J202" s="248"/>
      <c r="K202" s="276"/>
    </row>
    <row r="203" spans="2:11" s="1" customFormat="1" ht="15" customHeight="1">
      <c r="B203" s="253"/>
      <c r="C203" s="230" t="s">
        <v>4845</v>
      </c>
      <c r="D203" s="230"/>
      <c r="E203" s="230"/>
      <c r="F203" s="251" t="s">
        <v>42</v>
      </c>
      <c r="G203" s="230"/>
      <c r="H203" s="357" t="s">
        <v>4855</v>
      </c>
      <c r="I203" s="357"/>
      <c r="J203" s="357"/>
      <c r="K203" s="276"/>
    </row>
    <row r="204" spans="2:11" s="1" customFormat="1" ht="15" customHeight="1">
      <c r="B204" s="253"/>
      <c r="C204" s="230"/>
      <c r="D204" s="230"/>
      <c r="E204" s="230"/>
      <c r="F204" s="251" t="s">
        <v>43</v>
      </c>
      <c r="G204" s="230"/>
      <c r="H204" s="357" t="s">
        <v>4856</v>
      </c>
      <c r="I204" s="357"/>
      <c r="J204" s="357"/>
      <c r="K204" s="276"/>
    </row>
    <row r="205" spans="2:11" s="1" customFormat="1" ht="15" customHeight="1">
      <c r="B205" s="253"/>
      <c r="C205" s="230"/>
      <c r="D205" s="230"/>
      <c r="E205" s="230"/>
      <c r="F205" s="251" t="s">
        <v>46</v>
      </c>
      <c r="G205" s="230"/>
      <c r="H205" s="357" t="s">
        <v>4857</v>
      </c>
      <c r="I205" s="357"/>
      <c r="J205" s="357"/>
      <c r="K205" s="276"/>
    </row>
    <row r="206" spans="2:11" s="1" customFormat="1" ht="15" customHeight="1">
      <c r="B206" s="253"/>
      <c r="C206" s="230"/>
      <c r="D206" s="230"/>
      <c r="E206" s="230"/>
      <c r="F206" s="251" t="s">
        <v>44</v>
      </c>
      <c r="G206" s="230"/>
      <c r="H206" s="357" t="s">
        <v>4858</v>
      </c>
      <c r="I206" s="357"/>
      <c r="J206" s="357"/>
      <c r="K206" s="276"/>
    </row>
    <row r="207" spans="2:11" s="1" customFormat="1" ht="15" customHeight="1">
      <c r="B207" s="253"/>
      <c r="C207" s="230"/>
      <c r="D207" s="230"/>
      <c r="E207" s="230"/>
      <c r="F207" s="251" t="s">
        <v>45</v>
      </c>
      <c r="G207" s="230"/>
      <c r="H207" s="357" t="s">
        <v>4859</v>
      </c>
      <c r="I207" s="357"/>
      <c r="J207" s="357"/>
      <c r="K207" s="276"/>
    </row>
    <row r="208" spans="2:11" s="1" customFormat="1" ht="15" customHeight="1">
      <c r="B208" s="253"/>
      <c r="C208" s="230"/>
      <c r="D208" s="230"/>
      <c r="E208" s="230"/>
      <c r="F208" s="251"/>
      <c r="G208" s="230"/>
      <c r="H208" s="230"/>
      <c r="I208" s="230"/>
      <c r="J208" s="230"/>
      <c r="K208" s="276"/>
    </row>
    <row r="209" spans="2:11" s="1" customFormat="1" ht="15" customHeight="1">
      <c r="B209" s="253"/>
      <c r="C209" s="230" t="s">
        <v>4799</v>
      </c>
      <c r="D209" s="230"/>
      <c r="E209" s="230"/>
      <c r="F209" s="251" t="s">
        <v>76</v>
      </c>
      <c r="G209" s="230"/>
      <c r="H209" s="357" t="s">
        <v>4860</v>
      </c>
      <c r="I209" s="357"/>
      <c r="J209" s="357"/>
      <c r="K209" s="276"/>
    </row>
    <row r="210" spans="2:11" s="1" customFormat="1" ht="15" customHeight="1">
      <c r="B210" s="253"/>
      <c r="C210" s="230"/>
      <c r="D210" s="230"/>
      <c r="E210" s="230"/>
      <c r="F210" s="251" t="s">
        <v>4696</v>
      </c>
      <c r="G210" s="230"/>
      <c r="H210" s="357" t="s">
        <v>4697</v>
      </c>
      <c r="I210" s="357"/>
      <c r="J210" s="357"/>
      <c r="K210" s="276"/>
    </row>
    <row r="211" spans="2:11" s="1" customFormat="1" ht="15" customHeight="1">
      <c r="B211" s="253"/>
      <c r="C211" s="230"/>
      <c r="D211" s="230"/>
      <c r="E211" s="230"/>
      <c r="F211" s="251" t="s">
        <v>4694</v>
      </c>
      <c r="G211" s="230"/>
      <c r="H211" s="357" t="s">
        <v>4861</v>
      </c>
      <c r="I211" s="357"/>
      <c r="J211" s="357"/>
      <c r="K211" s="276"/>
    </row>
    <row r="212" spans="2:11" s="1" customFormat="1" ht="15" customHeight="1">
      <c r="B212" s="300"/>
      <c r="C212" s="230"/>
      <c r="D212" s="230"/>
      <c r="E212" s="230"/>
      <c r="F212" s="251" t="s">
        <v>4698</v>
      </c>
      <c r="G212" s="289"/>
      <c r="H212" s="358" t="s">
        <v>4699</v>
      </c>
      <c r="I212" s="358"/>
      <c r="J212" s="358"/>
      <c r="K212" s="301"/>
    </row>
    <row r="213" spans="2:11" s="1" customFormat="1" ht="15" customHeight="1">
      <c r="B213" s="300"/>
      <c r="C213" s="230"/>
      <c r="D213" s="230"/>
      <c r="E213" s="230"/>
      <c r="F213" s="251" t="s">
        <v>4700</v>
      </c>
      <c r="G213" s="289"/>
      <c r="H213" s="358" t="s">
        <v>4862</v>
      </c>
      <c r="I213" s="358"/>
      <c r="J213" s="358"/>
      <c r="K213" s="301"/>
    </row>
    <row r="214" spans="2:11" s="1" customFormat="1" ht="15" customHeight="1">
      <c r="B214" s="300"/>
      <c r="C214" s="230"/>
      <c r="D214" s="230"/>
      <c r="E214" s="230"/>
      <c r="F214" s="251"/>
      <c r="G214" s="289"/>
      <c r="H214" s="280"/>
      <c r="I214" s="280"/>
      <c r="J214" s="280"/>
      <c r="K214" s="301"/>
    </row>
    <row r="215" spans="2:11" s="1" customFormat="1" ht="15" customHeight="1">
      <c r="B215" s="300"/>
      <c r="C215" s="230" t="s">
        <v>4823</v>
      </c>
      <c r="D215" s="230"/>
      <c r="E215" s="230"/>
      <c r="F215" s="251">
        <v>1</v>
      </c>
      <c r="G215" s="289"/>
      <c r="H215" s="358" t="s">
        <v>4863</v>
      </c>
      <c r="I215" s="358"/>
      <c r="J215" s="358"/>
      <c r="K215" s="301"/>
    </row>
    <row r="216" spans="2:11" s="1" customFormat="1" ht="15" customHeight="1">
      <c r="B216" s="300"/>
      <c r="C216" s="230"/>
      <c r="D216" s="230"/>
      <c r="E216" s="230"/>
      <c r="F216" s="251">
        <v>2</v>
      </c>
      <c r="G216" s="289"/>
      <c r="H216" s="358" t="s">
        <v>4864</v>
      </c>
      <c r="I216" s="358"/>
      <c r="J216" s="358"/>
      <c r="K216" s="301"/>
    </row>
    <row r="217" spans="2:11" s="1" customFormat="1" ht="15" customHeight="1">
      <c r="B217" s="300"/>
      <c r="C217" s="230"/>
      <c r="D217" s="230"/>
      <c r="E217" s="230"/>
      <c r="F217" s="251">
        <v>3</v>
      </c>
      <c r="G217" s="289"/>
      <c r="H217" s="358" t="s">
        <v>4865</v>
      </c>
      <c r="I217" s="358"/>
      <c r="J217" s="358"/>
      <c r="K217" s="301"/>
    </row>
    <row r="218" spans="2:11" s="1" customFormat="1" ht="15" customHeight="1">
      <c r="B218" s="300"/>
      <c r="C218" s="230"/>
      <c r="D218" s="230"/>
      <c r="E218" s="230"/>
      <c r="F218" s="251">
        <v>4</v>
      </c>
      <c r="G218" s="289"/>
      <c r="H218" s="358" t="s">
        <v>4866</v>
      </c>
      <c r="I218" s="358"/>
      <c r="J218" s="358"/>
      <c r="K218" s="301"/>
    </row>
    <row r="219" spans="2:11" s="1" customFormat="1" ht="12.75" customHeight="1">
      <c r="B219" s="302"/>
      <c r="C219" s="303"/>
      <c r="D219" s="303"/>
      <c r="E219" s="303"/>
      <c r="F219" s="303"/>
      <c r="G219" s="303"/>
      <c r="H219" s="303"/>
      <c r="I219" s="303"/>
      <c r="J219" s="303"/>
      <c r="K219" s="304"/>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8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2" t="s">
        <v>6</v>
      </c>
      <c r="M2" s="317"/>
      <c r="N2" s="317"/>
      <c r="O2" s="317"/>
      <c r="P2" s="317"/>
      <c r="Q2" s="317"/>
      <c r="R2" s="317"/>
      <c r="S2" s="317"/>
      <c r="T2" s="317"/>
      <c r="U2" s="317"/>
      <c r="V2" s="317"/>
      <c r="AT2" s="20" t="s">
        <v>82</v>
      </c>
    </row>
    <row r="3" spans="1:46" s="1" customFormat="1" ht="6.95" customHeight="1">
      <c r="B3" s="21"/>
      <c r="C3" s="22"/>
      <c r="D3" s="22"/>
      <c r="E3" s="22"/>
      <c r="F3" s="22"/>
      <c r="G3" s="22"/>
      <c r="H3" s="22"/>
      <c r="I3" s="22"/>
      <c r="J3" s="22"/>
      <c r="K3" s="22"/>
      <c r="L3" s="23"/>
      <c r="AT3" s="20" t="s">
        <v>15</v>
      </c>
    </row>
    <row r="4" spans="1:46" s="1" customFormat="1" ht="24.95" customHeight="1">
      <c r="B4" s="23"/>
      <c r="D4" s="24" t="s">
        <v>104</v>
      </c>
      <c r="L4" s="23"/>
      <c r="M4" s="96" t="s">
        <v>11</v>
      </c>
      <c r="AT4" s="20" t="s">
        <v>4</v>
      </c>
    </row>
    <row r="5" spans="1:46" s="1" customFormat="1" ht="6.95" customHeight="1">
      <c r="B5" s="23"/>
      <c r="L5" s="23"/>
    </row>
    <row r="6" spans="1:46" s="1" customFormat="1" ht="12" customHeight="1">
      <c r="B6" s="23"/>
      <c r="D6" s="30" t="s">
        <v>17</v>
      </c>
      <c r="L6" s="23"/>
    </row>
    <row r="7" spans="1:46" s="1" customFormat="1" ht="16.5" customHeight="1">
      <c r="B7" s="23"/>
      <c r="E7" s="347" t="str">
        <f>'Rekapitulace stavby'!K6</f>
        <v>Stavební úpravy BD Komenského 27, Karlovy Vary</v>
      </c>
      <c r="F7" s="348"/>
      <c r="G7" s="348"/>
      <c r="H7" s="348"/>
      <c r="L7" s="23"/>
    </row>
    <row r="8" spans="1:46" s="1" customFormat="1" ht="12" customHeight="1">
      <c r="B8" s="23"/>
      <c r="D8" s="30" t="s">
        <v>105</v>
      </c>
      <c r="L8" s="23"/>
    </row>
    <row r="9" spans="1:46" s="2" customFormat="1" ht="16.5" customHeight="1">
      <c r="A9" s="35"/>
      <c r="B9" s="36"/>
      <c r="C9" s="35"/>
      <c r="D9" s="35"/>
      <c r="E9" s="347" t="s">
        <v>106</v>
      </c>
      <c r="F9" s="349"/>
      <c r="G9" s="349"/>
      <c r="H9" s="349"/>
      <c r="I9" s="35"/>
      <c r="J9" s="35"/>
      <c r="K9" s="35"/>
      <c r="L9" s="97"/>
      <c r="S9" s="35"/>
      <c r="T9" s="35"/>
      <c r="U9" s="35"/>
      <c r="V9" s="35"/>
      <c r="W9" s="35"/>
      <c r="X9" s="35"/>
      <c r="Y9" s="35"/>
      <c r="Z9" s="35"/>
      <c r="AA9" s="35"/>
      <c r="AB9" s="35"/>
      <c r="AC9" s="35"/>
      <c r="AD9" s="35"/>
      <c r="AE9" s="35"/>
    </row>
    <row r="10" spans="1:46" s="2" customFormat="1" ht="12" customHeight="1">
      <c r="A10" s="35"/>
      <c r="B10" s="36"/>
      <c r="C10" s="35"/>
      <c r="D10" s="30" t="s">
        <v>107</v>
      </c>
      <c r="E10" s="35"/>
      <c r="F10" s="35"/>
      <c r="G10" s="35"/>
      <c r="H10" s="35"/>
      <c r="I10" s="35"/>
      <c r="J10" s="35"/>
      <c r="K10" s="35"/>
      <c r="L10" s="97"/>
      <c r="S10" s="35"/>
      <c r="T10" s="35"/>
      <c r="U10" s="35"/>
      <c r="V10" s="35"/>
      <c r="W10" s="35"/>
      <c r="X10" s="35"/>
      <c r="Y10" s="35"/>
      <c r="Z10" s="35"/>
      <c r="AA10" s="35"/>
      <c r="AB10" s="35"/>
      <c r="AC10" s="35"/>
      <c r="AD10" s="35"/>
      <c r="AE10" s="35"/>
    </row>
    <row r="11" spans="1:46" s="2" customFormat="1" ht="16.5" customHeight="1">
      <c r="A11" s="35"/>
      <c r="B11" s="36"/>
      <c r="C11" s="35"/>
      <c r="D11" s="35"/>
      <c r="E11" s="310" t="s">
        <v>108</v>
      </c>
      <c r="F11" s="349"/>
      <c r="G11" s="349"/>
      <c r="H11" s="349"/>
      <c r="I11" s="35"/>
      <c r="J11" s="35"/>
      <c r="K11" s="35"/>
      <c r="L11" s="97"/>
      <c r="S11" s="35"/>
      <c r="T11" s="35"/>
      <c r="U11" s="35"/>
      <c r="V11" s="35"/>
      <c r="W11" s="35"/>
      <c r="X11" s="35"/>
      <c r="Y11" s="35"/>
      <c r="Z11" s="35"/>
      <c r="AA11" s="35"/>
      <c r="AB11" s="35"/>
      <c r="AC11" s="35"/>
      <c r="AD11" s="35"/>
      <c r="AE11" s="35"/>
    </row>
    <row r="12" spans="1:46" s="2" customFormat="1" ht="11.25">
      <c r="A12" s="35"/>
      <c r="B12" s="36"/>
      <c r="C12" s="35"/>
      <c r="D12" s="35"/>
      <c r="E12" s="35"/>
      <c r="F12" s="35"/>
      <c r="G12" s="35"/>
      <c r="H12" s="35"/>
      <c r="I12" s="35"/>
      <c r="J12" s="35"/>
      <c r="K12" s="35"/>
      <c r="L12" s="97"/>
      <c r="S12" s="35"/>
      <c r="T12" s="35"/>
      <c r="U12" s="35"/>
      <c r="V12" s="35"/>
      <c r="W12" s="35"/>
      <c r="X12" s="35"/>
      <c r="Y12" s="35"/>
      <c r="Z12" s="35"/>
      <c r="AA12" s="35"/>
      <c r="AB12" s="35"/>
      <c r="AC12" s="35"/>
      <c r="AD12" s="35"/>
      <c r="AE12" s="35"/>
    </row>
    <row r="13" spans="1:46" s="2" customFormat="1" ht="12" customHeight="1">
      <c r="A13" s="35"/>
      <c r="B13" s="36"/>
      <c r="C13" s="35"/>
      <c r="D13" s="30" t="s">
        <v>19</v>
      </c>
      <c r="E13" s="35"/>
      <c r="F13" s="28" t="s">
        <v>3</v>
      </c>
      <c r="G13" s="35"/>
      <c r="H13" s="35"/>
      <c r="I13" s="30" t="s">
        <v>20</v>
      </c>
      <c r="J13" s="28" t="s">
        <v>3</v>
      </c>
      <c r="K13" s="35"/>
      <c r="L13" s="97"/>
      <c r="S13" s="35"/>
      <c r="T13" s="35"/>
      <c r="U13" s="35"/>
      <c r="V13" s="35"/>
      <c r="W13" s="35"/>
      <c r="X13" s="35"/>
      <c r="Y13" s="35"/>
      <c r="Z13" s="35"/>
      <c r="AA13" s="35"/>
      <c r="AB13" s="35"/>
      <c r="AC13" s="35"/>
      <c r="AD13" s="35"/>
      <c r="AE13" s="35"/>
    </row>
    <row r="14" spans="1:46" s="2" customFormat="1" ht="12" customHeight="1">
      <c r="A14" s="35"/>
      <c r="B14" s="36"/>
      <c r="C14" s="35"/>
      <c r="D14" s="30" t="s">
        <v>21</v>
      </c>
      <c r="E14" s="35"/>
      <c r="F14" s="28" t="s">
        <v>22</v>
      </c>
      <c r="G14" s="35"/>
      <c r="H14" s="35"/>
      <c r="I14" s="30" t="s">
        <v>23</v>
      </c>
      <c r="J14" s="53" t="str">
        <f>'Rekapitulace stavby'!AN8</f>
        <v>16. 5. 2023</v>
      </c>
      <c r="K14" s="35"/>
      <c r="L14" s="97"/>
      <c r="S14" s="35"/>
      <c r="T14" s="35"/>
      <c r="U14" s="35"/>
      <c r="V14" s="35"/>
      <c r="W14" s="35"/>
      <c r="X14" s="35"/>
      <c r="Y14" s="35"/>
      <c r="Z14" s="35"/>
      <c r="AA14" s="35"/>
      <c r="AB14" s="35"/>
      <c r="AC14" s="35"/>
      <c r="AD14" s="35"/>
      <c r="AE14" s="35"/>
    </row>
    <row r="15" spans="1:46" s="2" customFormat="1" ht="10.9" customHeight="1">
      <c r="A15" s="35"/>
      <c r="B15" s="36"/>
      <c r="C15" s="35"/>
      <c r="D15" s="35"/>
      <c r="E15" s="35"/>
      <c r="F15" s="35"/>
      <c r="G15" s="35"/>
      <c r="H15" s="35"/>
      <c r="I15" s="35"/>
      <c r="J15" s="35"/>
      <c r="K15" s="35"/>
      <c r="L15" s="97"/>
      <c r="S15" s="35"/>
      <c r="T15" s="35"/>
      <c r="U15" s="35"/>
      <c r="V15" s="35"/>
      <c r="W15" s="35"/>
      <c r="X15" s="35"/>
      <c r="Y15" s="35"/>
      <c r="Z15" s="35"/>
      <c r="AA15" s="35"/>
      <c r="AB15" s="35"/>
      <c r="AC15" s="35"/>
      <c r="AD15" s="35"/>
      <c r="AE15" s="35"/>
    </row>
    <row r="16" spans="1:46" s="2" customFormat="1" ht="12" customHeight="1">
      <c r="A16" s="35"/>
      <c r="B16" s="36"/>
      <c r="C16" s="35"/>
      <c r="D16" s="30" t="s">
        <v>25</v>
      </c>
      <c r="E16" s="35"/>
      <c r="F16" s="35"/>
      <c r="G16" s="35"/>
      <c r="H16" s="35"/>
      <c r="I16" s="30" t="s">
        <v>26</v>
      </c>
      <c r="J16" s="28" t="s">
        <v>3</v>
      </c>
      <c r="K16" s="35"/>
      <c r="L16" s="97"/>
      <c r="S16" s="35"/>
      <c r="T16" s="35"/>
      <c r="U16" s="35"/>
      <c r="V16" s="35"/>
      <c r="W16" s="35"/>
      <c r="X16" s="35"/>
      <c r="Y16" s="35"/>
      <c r="Z16" s="35"/>
      <c r="AA16" s="35"/>
      <c r="AB16" s="35"/>
      <c r="AC16" s="35"/>
      <c r="AD16" s="35"/>
      <c r="AE16" s="35"/>
    </row>
    <row r="17" spans="1:31" s="2" customFormat="1" ht="18" customHeight="1">
      <c r="A17" s="35"/>
      <c r="B17" s="36"/>
      <c r="C17" s="35"/>
      <c r="D17" s="35"/>
      <c r="E17" s="28" t="s">
        <v>27</v>
      </c>
      <c r="F17" s="35"/>
      <c r="G17" s="35"/>
      <c r="H17" s="35"/>
      <c r="I17" s="30" t="s">
        <v>28</v>
      </c>
      <c r="J17" s="28" t="s">
        <v>3</v>
      </c>
      <c r="K17" s="35"/>
      <c r="L17" s="97"/>
      <c r="S17" s="35"/>
      <c r="T17" s="35"/>
      <c r="U17" s="35"/>
      <c r="V17" s="35"/>
      <c r="W17" s="35"/>
      <c r="X17" s="35"/>
      <c r="Y17" s="35"/>
      <c r="Z17" s="35"/>
      <c r="AA17" s="35"/>
      <c r="AB17" s="35"/>
      <c r="AC17" s="35"/>
      <c r="AD17" s="35"/>
      <c r="AE17" s="35"/>
    </row>
    <row r="18" spans="1:31" s="2" customFormat="1" ht="6.95" customHeight="1">
      <c r="A18" s="35"/>
      <c r="B18" s="36"/>
      <c r="C18" s="35"/>
      <c r="D18" s="35"/>
      <c r="E18" s="35"/>
      <c r="F18" s="35"/>
      <c r="G18" s="35"/>
      <c r="H18" s="35"/>
      <c r="I18" s="35"/>
      <c r="J18" s="35"/>
      <c r="K18" s="35"/>
      <c r="L18" s="97"/>
      <c r="S18" s="35"/>
      <c r="T18" s="35"/>
      <c r="U18" s="35"/>
      <c r="V18" s="35"/>
      <c r="W18" s="35"/>
      <c r="X18" s="35"/>
      <c r="Y18" s="35"/>
      <c r="Z18" s="35"/>
      <c r="AA18" s="35"/>
      <c r="AB18" s="35"/>
      <c r="AC18" s="35"/>
      <c r="AD18" s="35"/>
      <c r="AE18" s="35"/>
    </row>
    <row r="19" spans="1:31" s="2" customFormat="1" ht="12" customHeight="1">
      <c r="A19" s="35"/>
      <c r="B19" s="36"/>
      <c r="C19" s="35"/>
      <c r="D19" s="30" t="s">
        <v>29</v>
      </c>
      <c r="E19" s="35"/>
      <c r="F19" s="35"/>
      <c r="G19" s="35"/>
      <c r="H19" s="35"/>
      <c r="I19" s="30" t="s">
        <v>26</v>
      </c>
      <c r="J19" s="31" t="str">
        <f>'Rekapitulace stavby'!AN13</f>
        <v>Vyplň údaj</v>
      </c>
      <c r="K19" s="35"/>
      <c r="L19" s="97"/>
      <c r="S19" s="35"/>
      <c r="T19" s="35"/>
      <c r="U19" s="35"/>
      <c r="V19" s="35"/>
      <c r="W19" s="35"/>
      <c r="X19" s="35"/>
      <c r="Y19" s="35"/>
      <c r="Z19" s="35"/>
      <c r="AA19" s="35"/>
      <c r="AB19" s="35"/>
      <c r="AC19" s="35"/>
      <c r="AD19" s="35"/>
      <c r="AE19" s="35"/>
    </row>
    <row r="20" spans="1:31" s="2" customFormat="1" ht="18" customHeight="1">
      <c r="A20" s="35"/>
      <c r="B20" s="36"/>
      <c r="C20" s="35"/>
      <c r="D20" s="35"/>
      <c r="E20" s="350" t="str">
        <f>'Rekapitulace stavby'!E14</f>
        <v>Vyplň údaj</v>
      </c>
      <c r="F20" s="316"/>
      <c r="G20" s="316"/>
      <c r="H20" s="316"/>
      <c r="I20" s="30" t="s">
        <v>28</v>
      </c>
      <c r="J20" s="31" t="str">
        <f>'Rekapitulace stavby'!AN14</f>
        <v>Vyplň údaj</v>
      </c>
      <c r="K20" s="35"/>
      <c r="L20" s="97"/>
      <c r="S20" s="35"/>
      <c r="T20" s="35"/>
      <c r="U20" s="35"/>
      <c r="V20" s="35"/>
      <c r="W20" s="35"/>
      <c r="X20" s="35"/>
      <c r="Y20" s="35"/>
      <c r="Z20" s="35"/>
      <c r="AA20" s="35"/>
      <c r="AB20" s="35"/>
      <c r="AC20" s="35"/>
      <c r="AD20" s="35"/>
      <c r="AE20" s="35"/>
    </row>
    <row r="21" spans="1:31" s="2" customFormat="1" ht="6.95" customHeight="1">
      <c r="A21" s="35"/>
      <c r="B21" s="36"/>
      <c r="C21" s="35"/>
      <c r="D21" s="35"/>
      <c r="E21" s="35"/>
      <c r="F21" s="35"/>
      <c r="G21" s="35"/>
      <c r="H21" s="35"/>
      <c r="I21" s="35"/>
      <c r="J21" s="35"/>
      <c r="K21" s="35"/>
      <c r="L21" s="97"/>
      <c r="S21" s="35"/>
      <c r="T21" s="35"/>
      <c r="U21" s="35"/>
      <c r="V21" s="35"/>
      <c r="W21" s="35"/>
      <c r="X21" s="35"/>
      <c r="Y21" s="35"/>
      <c r="Z21" s="35"/>
      <c r="AA21" s="35"/>
      <c r="AB21" s="35"/>
      <c r="AC21" s="35"/>
      <c r="AD21" s="35"/>
      <c r="AE21" s="35"/>
    </row>
    <row r="22" spans="1:31" s="2" customFormat="1" ht="12" customHeight="1">
      <c r="A22" s="35"/>
      <c r="B22" s="36"/>
      <c r="C22" s="35"/>
      <c r="D22" s="30" t="s">
        <v>31</v>
      </c>
      <c r="E22" s="35"/>
      <c r="F22" s="35"/>
      <c r="G22" s="35"/>
      <c r="H22" s="35"/>
      <c r="I22" s="30" t="s">
        <v>26</v>
      </c>
      <c r="J22" s="28" t="s">
        <v>3</v>
      </c>
      <c r="K22" s="35"/>
      <c r="L22" s="97"/>
      <c r="S22" s="35"/>
      <c r="T22" s="35"/>
      <c r="U22" s="35"/>
      <c r="V22" s="35"/>
      <c r="W22" s="35"/>
      <c r="X22" s="35"/>
      <c r="Y22" s="35"/>
      <c r="Z22" s="35"/>
      <c r="AA22" s="35"/>
      <c r="AB22" s="35"/>
      <c r="AC22" s="35"/>
      <c r="AD22" s="35"/>
      <c r="AE22" s="35"/>
    </row>
    <row r="23" spans="1:31" s="2" customFormat="1" ht="18" customHeight="1">
      <c r="A23" s="35"/>
      <c r="B23" s="36"/>
      <c r="C23" s="35"/>
      <c r="D23" s="35"/>
      <c r="E23" s="28" t="s">
        <v>32</v>
      </c>
      <c r="F23" s="35"/>
      <c r="G23" s="35"/>
      <c r="H23" s="35"/>
      <c r="I23" s="30" t="s">
        <v>28</v>
      </c>
      <c r="J23" s="28" t="s">
        <v>3</v>
      </c>
      <c r="K23" s="35"/>
      <c r="L23" s="97"/>
      <c r="S23" s="35"/>
      <c r="T23" s="35"/>
      <c r="U23" s="35"/>
      <c r="V23" s="35"/>
      <c r="W23" s="35"/>
      <c r="X23" s="35"/>
      <c r="Y23" s="35"/>
      <c r="Z23" s="35"/>
      <c r="AA23" s="35"/>
      <c r="AB23" s="35"/>
      <c r="AC23" s="35"/>
      <c r="AD23" s="35"/>
      <c r="AE23" s="35"/>
    </row>
    <row r="24" spans="1:31" s="2" customFormat="1" ht="6.95" customHeight="1">
      <c r="A24" s="35"/>
      <c r="B24" s="36"/>
      <c r="C24" s="35"/>
      <c r="D24" s="35"/>
      <c r="E24" s="35"/>
      <c r="F24" s="35"/>
      <c r="G24" s="35"/>
      <c r="H24" s="35"/>
      <c r="I24" s="35"/>
      <c r="J24" s="35"/>
      <c r="K24" s="35"/>
      <c r="L24" s="97"/>
      <c r="S24" s="35"/>
      <c r="T24" s="35"/>
      <c r="U24" s="35"/>
      <c r="V24" s="35"/>
      <c r="W24" s="35"/>
      <c r="X24" s="35"/>
      <c r="Y24" s="35"/>
      <c r="Z24" s="35"/>
      <c r="AA24" s="35"/>
      <c r="AB24" s="35"/>
      <c r="AC24" s="35"/>
      <c r="AD24" s="35"/>
      <c r="AE24" s="35"/>
    </row>
    <row r="25" spans="1:31" s="2" customFormat="1" ht="12" customHeight="1">
      <c r="A25" s="35"/>
      <c r="B25" s="36"/>
      <c r="C25" s="35"/>
      <c r="D25" s="30" t="s">
        <v>34</v>
      </c>
      <c r="E25" s="35"/>
      <c r="F25" s="35"/>
      <c r="G25" s="35"/>
      <c r="H25" s="35"/>
      <c r="I25" s="30" t="s">
        <v>26</v>
      </c>
      <c r="J25" s="28" t="str">
        <f>IF('Rekapitulace stavby'!AN19="","",'Rekapitulace stavby'!AN19)</f>
        <v/>
      </c>
      <c r="K25" s="35"/>
      <c r="L25" s="97"/>
      <c r="S25" s="35"/>
      <c r="T25" s="35"/>
      <c r="U25" s="35"/>
      <c r="V25" s="35"/>
      <c r="W25" s="35"/>
      <c r="X25" s="35"/>
      <c r="Y25" s="35"/>
      <c r="Z25" s="35"/>
      <c r="AA25" s="35"/>
      <c r="AB25" s="35"/>
      <c r="AC25" s="35"/>
      <c r="AD25" s="35"/>
      <c r="AE25" s="35"/>
    </row>
    <row r="26" spans="1:31" s="2" customFormat="1" ht="18" customHeight="1">
      <c r="A26" s="35"/>
      <c r="B26" s="36"/>
      <c r="C26" s="35"/>
      <c r="D26" s="35"/>
      <c r="E26" s="28" t="str">
        <f>IF('Rekapitulace stavby'!E20="","",'Rekapitulace stavby'!E20)</f>
        <v xml:space="preserve"> </v>
      </c>
      <c r="F26" s="35"/>
      <c r="G26" s="35"/>
      <c r="H26" s="35"/>
      <c r="I26" s="30" t="s">
        <v>28</v>
      </c>
      <c r="J26" s="28" t="str">
        <f>IF('Rekapitulace stavby'!AN20="","",'Rekapitulace stavby'!AN20)</f>
        <v/>
      </c>
      <c r="K26" s="35"/>
      <c r="L26" s="97"/>
      <c r="S26" s="35"/>
      <c r="T26" s="35"/>
      <c r="U26" s="35"/>
      <c r="V26" s="35"/>
      <c r="W26" s="35"/>
      <c r="X26" s="35"/>
      <c r="Y26" s="35"/>
      <c r="Z26" s="35"/>
      <c r="AA26" s="35"/>
      <c r="AB26" s="35"/>
      <c r="AC26" s="35"/>
      <c r="AD26" s="35"/>
      <c r="AE26" s="35"/>
    </row>
    <row r="27" spans="1:31" s="2" customFormat="1" ht="6.95" customHeight="1">
      <c r="A27" s="35"/>
      <c r="B27" s="36"/>
      <c r="C27" s="35"/>
      <c r="D27" s="35"/>
      <c r="E27" s="35"/>
      <c r="F27" s="35"/>
      <c r="G27" s="35"/>
      <c r="H27" s="35"/>
      <c r="I27" s="35"/>
      <c r="J27" s="35"/>
      <c r="K27" s="35"/>
      <c r="L27" s="97"/>
      <c r="S27" s="35"/>
      <c r="T27" s="35"/>
      <c r="U27" s="35"/>
      <c r="V27" s="35"/>
      <c r="W27" s="35"/>
      <c r="X27" s="35"/>
      <c r="Y27" s="35"/>
      <c r="Z27" s="35"/>
      <c r="AA27" s="35"/>
      <c r="AB27" s="35"/>
      <c r="AC27" s="35"/>
      <c r="AD27" s="35"/>
      <c r="AE27" s="35"/>
    </row>
    <row r="28" spans="1:31" s="2" customFormat="1" ht="12" customHeight="1">
      <c r="A28" s="35"/>
      <c r="B28" s="36"/>
      <c r="C28" s="35"/>
      <c r="D28" s="30" t="s">
        <v>35</v>
      </c>
      <c r="E28" s="35"/>
      <c r="F28" s="35"/>
      <c r="G28" s="35"/>
      <c r="H28" s="35"/>
      <c r="I28" s="35"/>
      <c r="J28" s="35"/>
      <c r="K28" s="35"/>
      <c r="L28" s="97"/>
      <c r="S28" s="35"/>
      <c r="T28" s="35"/>
      <c r="U28" s="35"/>
      <c r="V28" s="35"/>
      <c r="W28" s="35"/>
      <c r="X28" s="35"/>
      <c r="Y28" s="35"/>
      <c r="Z28" s="35"/>
      <c r="AA28" s="35"/>
      <c r="AB28" s="35"/>
      <c r="AC28" s="35"/>
      <c r="AD28" s="35"/>
      <c r="AE28" s="35"/>
    </row>
    <row r="29" spans="1:31" s="8" customFormat="1" ht="16.5" customHeight="1">
      <c r="A29" s="98"/>
      <c r="B29" s="99"/>
      <c r="C29" s="98"/>
      <c r="D29" s="98"/>
      <c r="E29" s="321" t="s">
        <v>3</v>
      </c>
      <c r="F29" s="321"/>
      <c r="G29" s="321"/>
      <c r="H29" s="321"/>
      <c r="I29" s="98"/>
      <c r="J29" s="98"/>
      <c r="K29" s="98"/>
      <c r="L29" s="100"/>
      <c r="S29" s="98"/>
      <c r="T29" s="98"/>
      <c r="U29" s="98"/>
      <c r="V29" s="98"/>
      <c r="W29" s="98"/>
      <c r="X29" s="98"/>
      <c r="Y29" s="98"/>
      <c r="Z29" s="98"/>
      <c r="AA29" s="98"/>
      <c r="AB29" s="98"/>
      <c r="AC29" s="98"/>
      <c r="AD29" s="98"/>
      <c r="AE29" s="98"/>
    </row>
    <row r="30" spans="1:31" s="2" customFormat="1" ht="6.95" customHeight="1">
      <c r="A30" s="35"/>
      <c r="B30" s="36"/>
      <c r="C30" s="35"/>
      <c r="D30" s="35"/>
      <c r="E30" s="35"/>
      <c r="F30" s="35"/>
      <c r="G30" s="35"/>
      <c r="H30" s="35"/>
      <c r="I30" s="35"/>
      <c r="J30" s="35"/>
      <c r="K30" s="35"/>
      <c r="L30" s="97"/>
      <c r="S30" s="35"/>
      <c r="T30" s="35"/>
      <c r="U30" s="35"/>
      <c r="V30" s="35"/>
      <c r="W30" s="35"/>
      <c r="X30" s="35"/>
      <c r="Y30" s="35"/>
      <c r="Z30" s="35"/>
      <c r="AA30" s="35"/>
      <c r="AB30" s="35"/>
      <c r="AC30" s="35"/>
      <c r="AD30" s="35"/>
      <c r="AE30" s="35"/>
    </row>
    <row r="31" spans="1:31" s="2" customFormat="1" ht="6.95" customHeight="1">
      <c r="A31" s="35"/>
      <c r="B31" s="36"/>
      <c r="C31" s="35"/>
      <c r="D31" s="64"/>
      <c r="E31" s="64"/>
      <c r="F31" s="64"/>
      <c r="G31" s="64"/>
      <c r="H31" s="64"/>
      <c r="I31" s="64"/>
      <c r="J31" s="64"/>
      <c r="K31" s="64"/>
      <c r="L31" s="97"/>
      <c r="S31" s="35"/>
      <c r="T31" s="35"/>
      <c r="U31" s="35"/>
      <c r="V31" s="35"/>
      <c r="W31" s="35"/>
      <c r="X31" s="35"/>
      <c r="Y31" s="35"/>
      <c r="Z31" s="35"/>
      <c r="AA31" s="35"/>
      <c r="AB31" s="35"/>
      <c r="AC31" s="35"/>
      <c r="AD31" s="35"/>
      <c r="AE31" s="35"/>
    </row>
    <row r="32" spans="1:31" s="2" customFormat="1" ht="25.35" customHeight="1">
      <c r="A32" s="35"/>
      <c r="B32" s="36"/>
      <c r="C32" s="35"/>
      <c r="D32" s="101" t="s">
        <v>37</v>
      </c>
      <c r="E32" s="35"/>
      <c r="F32" s="35"/>
      <c r="G32" s="35"/>
      <c r="H32" s="35"/>
      <c r="I32" s="35"/>
      <c r="J32" s="69">
        <f>ROUND(J99, 2)</f>
        <v>0</v>
      </c>
      <c r="K32" s="35"/>
      <c r="L32" s="97"/>
      <c r="S32" s="35"/>
      <c r="T32" s="35"/>
      <c r="U32" s="35"/>
      <c r="V32" s="35"/>
      <c r="W32" s="35"/>
      <c r="X32" s="35"/>
      <c r="Y32" s="35"/>
      <c r="Z32" s="35"/>
      <c r="AA32" s="35"/>
      <c r="AB32" s="35"/>
      <c r="AC32" s="35"/>
      <c r="AD32" s="35"/>
      <c r="AE32" s="35"/>
    </row>
    <row r="33" spans="1:31" s="2" customFormat="1" ht="6.95" customHeight="1">
      <c r="A33" s="35"/>
      <c r="B33" s="36"/>
      <c r="C33" s="35"/>
      <c r="D33" s="64"/>
      <c r="E33" s="64"/>
      <c r="F33" s="64"/>
      <c r="G33" s="64"/>
      <c r="H33" s="64"/>
      <c r="I33" s="64"/>
      <c r="J33" s="64"/>
      <c r="K33" s="64"/>
      <c r="L33" s="97"/>
      <c r="S33" s="35"/>
      <c r="T33" s="35"/>
      <c r="U33" s="35"/>
      <c r="V33" s="35"/>
      <c r="W33" s="35"/>
      <c r="X33" s="35"/>
      <c r="Y33" s="35"/>
      <c r="Z33" s="35"/>
      <c r="AA33" s="35"/>
      <c r="AB33" s="35"/>
      <c r="AC33" s="35"/>
      <c r="AD33" s="35"/>
      <c r="AE33" s="35"/>
    </row>
    <row r="34" spans="1:31" s="2" customFormat="1" ht="14.45" customHeight="1">
      <c r="A34" s="35"/>
      <c r="B34" s="36"/>
      <c r="C34" s="35"/>
      <c r="D34" s="35"/>
      <c r="E34" s="35"/>
      <c r="F34" s="39" t="s">
        <v>39</v>
      </c>
      <c r="G34" s="35"/>
      <c r="H34" s="35"/>
      <c r="I34" s="39" t="s">
        <v>38</v>
      </c>
      <c r="J34" s="39" t="s">
        <v>40</v>
      </c>
      <c r="K34" s="35"/>
      <c r="L34" s="97"/>
      <c r="S34" s="35"/>
      <c r="T34" s="35"/>
      <c r="U34" s="35"/>
      <c r="V34" s="35"/>
      <c r="W34" s="35"/>
      <c r="X34" s="35"/>
      <c r="Y34" s="35"/>
      <c r="Z34" s="35"/>
      <c r="AA34" s="35"/>
      <c r="AB34" s="35"/>
      <c r="AC34" s="35"/>
      <c r="AD34" s="35"/>
      <c r="AE34" s="35"/>
    </row>
    <row r="35" spans="1:31" s="2" customFormat="1" ht="14.45" customHeight="1">
      <c r="A35" s="35"/>
      <c r="B35" s="36"/>
      <c r="C35" s="35"/>
      <c r="D35" s="102" t="s">
        <v>41</v>
      </c>
      <c r="E35" s="30" t="s">
        <v>42</v>
      </c>
      <c r="F35" s="103">
        <f>ROUND((SUM(BE99:BE488)),  2)</f>
        <v>0</v>
      </c>
      <c r="G35" s="35"/>
      <c r="H35" s="35"/>
      <c r="I35" s="104">
        <v>0.21</v>
      </c>
      <c r="J35" s="103">
        <f>ROUND(((SUM(BE99:BE488))*I35),  2)</f>
        <v>0</v>
      </c>
      <c r="K35" s="35"/>
      <c r="L35" s="97"/>
      <c r="S35" s="35"/>
      <c r="T35" s="35"/>
      <c r="U35" s="35"/>
      <c r="V35" s="35"/>
      <c r="W35" s="35"/>
      <c r="X35" s="35"/>
      <c r="Y35" s="35"/>
      <c r="Z35" s="35"/>
      <c r="AA35" s="35"/>
      <c r="AB35" s="35"/>
      <c r="AC35" s="35"/>
      <c r="AD35" s="35"/>
      <c r="AE35" s="35"/>
    </row>
    <row r="36" spans="1:31" s="2" customFormat="1" ht="14.45" customHeight="1">
      <c r="A36" s="35"/>
      <c r="B36" s="36"/>
      <c r="C36" s="35"/>
      <c r="D36" s="35"/>
      <c r="E36" s="30" t="s">
        <v>43</v>
      </c>
      <c r="F36" s="103">
        <f>ROUND((SUM(BF99:BF488)),  2)</f>
        <v>0</v>
      </c>
      <c r="G36" s="35"/>
      <c r="H36" s="35"/>
      <c r="I36" s="104">
        <v>0.12</v>
      </c>
      <c r="J36" s="103">
        <f>ROUND(((SUM(BF99:BF488))*I36),  2)</f>
        <v>0</v>
      </c>
      <c r="K36" s="35"/>
      <c r="L36" s="97"/>
      <c r="S36" s="35"/>
      <c r="T36" s="35"/>
      <c r="U36" s="35"/>
      <c r="V36" s="35"/>
      <c r="W36" s="35"/>
      <c r="X36" s="35"/>
      <c r="Y36" s="35"/>
      <c r="Z36" s="35"/>
      <c r="AA36" s="35"/>
      <c r="AB36" s="35"/>
      <c r="AC36" s="35"/>
      <c r="AD36" s="35"/>
      <c r="AE36" s="35"/>
    </row>
    <row r="37" spans="1:31" s="2" customFormat="1" ht="14.45" hidden="1" customHeight="1">
      <c r="A37" s="35"/>
      <c r="B37" s="36"/>
      <c r="C37" s="35"/>
      <c r="D37" s="35"/>
      <c r="E37" s="30" t="s">
        <v>44</v>
      </c>
      <c r="F37" s="103">
        <f>ROUND((SUM(BG99:BG488)),  2)</f>
        <v>0</v>
      </c>
      <c r="G37" s="35"/>
      <c r="H37" s="35"/>
      <c r="I37" s="104">
        <v>0.21</v>
      </c>
      <c r="J37" s="103">
        <f>0</f>
        <v>0</v>
      </c>
      <c r="K37" s="35"/>
      <c r="L37" s="97"/>
      <c r="S37" s="35"/>
      <c r="T37" s="35"/>
      <c r="U37" s="35"/>
      <c r="V37" s="35"/>
      <c r="W37" s="35"/>
      <c r="X37" s="35"/>
      <c r="Y37" s="35"/>
      <c r="Z37" s="35"/>
      <c r="AA37" s="35"/>
      <c r="AB37" s="35"/>
      <c r="AC37" s="35"/>
      <c r="AD37" s="35"/>
      <c r="AE37" s="35"/>
    </row>
    <row r="38" spans="1:31" s="2" customFormat="1" ht="14.45" hidden="1" customHeight="1">
      <c r="A38" s="35"/>
      <c r="B38" s="36"/>
      <c r="C38" s="35"/>
      <c r="D38" s="35"/>
      <c r="E38" s="30" t="s">
        <v>45</v>
      </c>
      <c r="F38" s="103">
        <f>ROUND((SUM(BH99:BH488)),  2)</f>
        <v>0</v>
      </c>
      <c r="G38" s="35"/>
      <c r="H38" s="35"/>
      <c r="I38" s="104">
        <v>0.12</v>
      </c>
      <c r="J38" s="103">
        <f>0</f>
        <v>0</v>
      </c>
      <c r="K38" s="35"/>
      <c r="L38" s="97"/>
      <c r="S38" s="35"/>
      <c r="T38" s="35"/>
      <c r="U38" s="35"/>
      <c r="V38" s="35"/>
      <c r="W38" s="35"/>
      <c r="X38" s="35"/>
      <c r="Y38" s="35"/>
      <c r="Z38" s="35"/>
      <c r="AA38" s="35"/>
      <c r="AB38" s="35"/>
      <c r="AC38" s="35"/>
      <c r="AD38" s="35"/>
      <c r="AE38" s="35"/>
    </row>
    <row r="39" spans="1:31" s="2" customFormat="1" ht="14.45" hidden="1" customHeight="1">
      <c r="A39" s="35"/>
      <c r="B39" s="36"/>
      <c r="C39" s="35"/>
      <c r="D39" s="35"/>
      <c r="E39" s="30" t="s">
        <v>46</v>
      </c>
      <c r="F39" s="103">
        <f>ROUND((SUM(BI99:BI488)),  2)</f>
        <v>0</v>
      </c>
      <c r="G39" s="35"/>
      <c r="H39" s="35"/>
      <c r="I39" s="104">
        <v>0</v>
      </c>
      <c r="J39" s="103">
        <f>0</f>
        <v>0</v>
      </c>
      <c r="K39" s="35"/>
      <c r="L39" s="97"/>
      <c r="S39" s="35"/>
      <c r="T39" s="35"/>
      <c r="U39" s="35"/>
      <c r="V39" s="35"/>
      <c r="W39" s="35"/>
      <c r="X39" s="35"/>
      <c r="Y39" s="35"/>
      <c r="Z39" s="35"/>
      <c r="AA39" s="35"/>
      <c r="AB39" s="35"/>
      <c r="AC39" s="35"/>
      <c r="AD39" s="35"/>
      <c r="AE39" s="35"/>
    </row>
    <row r="40" spans="1:31" s="2" customFormat="1" ht="6.95" customHeight="1">
      <c r="A40" s="35"/>
      <c r="B40" s="36"/>
      <c r="C40" s="35"/>
      <c r="D40" s="35"/>
      <c r="E40" s="35"/>
      <c r="F40" s="35"/>
      <c r="G40" s="35"/>
      <c r="H40" s="35"/>
      <c r="I40" s="35"/>
      <c r="J40" s="35"/>
      <c r="K40" s="35"/>
      <c r="L40" s="97"/>
      <c r="S40" s="35"/>
      <c r="T40" s="35"/>
      <c r="U40" s="35"/>
      <c r="V40" s="35"/>
      <c r="W40" s="35"/>
      <c r="X40" s="35"/>
      <c r="Y40" s="35"/>
      <c r="Z40" s="35"/>
      <c r="AA40" s="35"/>
      <c r="AB40" s="35"/>
      <c r="AC40" s="35"/>
      <c r="AD40" s="35"/>
      <c r="AE40" s="35"/>
    </row>
    <row r="41" spans="1:31" s="2" customFormat="1" ht="25.35" customHeight="1">
      <c r="A41" s="35"/>
      <c r="B41" s="36"/>
      <c r="C41" s="105"/>
      <c r="D41" s="106" t="s">
        <v>47</v>
      </c>
      <c r="E41" s="58"/>
      <c r="F41" s="58"/>
      <c r="G41" s="107" t="s">
        <v>48</v>
      </c>
      <c r="H41" s="108" t="s">
        <v>49</v>
      </c>
      <c r="I41" s="58"/>
      <c r="J41" s="109">
        <f>SUM(J32:J39)</f>
        <v>0</v>
      </c>
      <c r="K41" s="110"/>
      <c r="L41" s="97"/>
      <c r="S41" s="35"/>
      <c r="T41" s="35"/>
      <c r="U41" s="35"/>
      <c r="V41" s="35"/>
      <c r="W41" s="35"/>
      <c r="X41" s="35"/>
      <c r="Y41" s="35"/>
      <c r="Z41" s="35"/>
      <c r="AA41" s="35"/>
      <c r="AB41" s="35"/>
      <c r="AC41" s="35"/>
      <c r="AD41" s="35"/>
      <c r="AE41" s="35"/>
    </row>
    <row r="42" spans="1:31" s="2" customFormat="1" ht="14.45" customHeight="1">
      <c r="A42" s="35"/>
      <c r="B42" s="45"/>
      <c r="C42" s="46"/>
      <c r="D42" s="46"/>
      <c r="E42" s="46"/>
      <c r="F42" s="46"/>
      <c r="G42" s="46"/>
      <c r="H42" s="46"/>
      <c r="I42" s="46"/>
      <c r="J42" s="46"/>
      <c r="K42" s="46"/>
      <c r="L42" s="97"/>
      <c r="S42" s="35"/>
      <c r="T42" s="35"/>
      <c r="U42" s="35"/>
      <c r="V42" s="35"/>
      <c r="W42" s="35"/>
      <c r="X42" s="35"/>
      <c r="Y42" s="35"/>
      <c r="Z42" s="35"/>
      <c r="AA42" s="35"/>
      <c r="AB42" s="35"/>
      <c r="AC42" s="35"/>
      <c r="AD42" s="35"/>
      <c r="AE42" s="35"/>
    </row>
    <row r="46" spans="1:31" s="2" customFormat="1" ht="6.95" customHeight="1">
      <c r="A46" s="35"/>
      <c r="B46" s="47"/>
      <c r="C46" s="48"/>
      <c r="D46" s="48"/>
      <c r="E46" s="48"/>
      <c r="F46" s="48"/>
      <c r="G46" s="48"/>
      <c r="H46" s="48"/>
      <c r="I46" s="48"/>
      <c r="J46" s="48"/>
      <c r="K46" s="48"/>
      <c r="L46" s="97"/>
      <c r="S46" s="35"/>
      <c r="T46" s="35"/>
      <c r="U46" s="35"/>
      <c r="V46" s="35"/>
      <c r="W46" s="35"/>
      <c r="X46" s="35"/>
      <c r="Y46" s="35"/>
      <c r="Z46" s="35"/>
      <c r="AA46" s="35"/>
      <c r="AB46" s="35"/>
      <c r="AC46" s="35"/>
      <c r="AD46" s="35"/>
      <c r="AE46" s="35"/>
    </row>
    <row r="47" spans="1:31" s="2" customFormat="1" ht="24.95" customHeight="1">
      <c r="A47" s="35"/>
      <c r="B47" s="36"/>
      <c r="C47" s="24" t="s">
        <v>109</v>
      </c>
      <c r="D47" s="35"/>
      <c r="E47" s="35"/>
      <c r="F47" s="35"/>
      <c r="G47" s="35"/>
      <c r="H47" s="35"/>
      <c r="I47" s="35"/>
      <c r="J47" s="35"/>
      <c r="K47" s="35"/>
      <c r="L47" s="97"/>
      <c r="S47" s="35"/>
      <c r="T47" s="35"/>
      <c r="U47" s="35"/>
      <c r="V47" s="35"/>
      <c r="W47" s="35"/>
      <c r="X47" s="35"/>
      <c r="Y47" s="35"/>
      <c r="Z47" s="35"/>
      <c r="AA47" s="35"/>
      <c r="AB47" s="35"/>
      <c r="AC47" s="35"/>
      <c r="AD47" s="35"/>
      <c r="AE47" s="35"/>
    </row>
    <row r="48" spans="1:31" s="2" customFormat="1" ht="6.95" customHeight="1">
      <c r="A48" s="35"/>
      <c r="B48" s="36"/>
      <c r="C48" s="35"/>
      <c r="D48" s="35"/>
      <c r="E48" s="35"/>
      <c r="F48" s="35"/>
      <c r="G48" s="35"/>
      <c r="H48" s="35"/>
      <c r="I48" s="35"/>
      <c r="J48" s="35"/>
      <c r="K48" s="35"/>
      <c r="L48" s="97"/>
      <c r="S48" s="35"/>
      <c r="T48" s="35"/>
      <c r="U48" s="35"/>
      <c r="V48" s="35"/>
      <c r="W48" s="35"/>
      <c r="X48" s="35"/>
      <c r="Y48" s="35"/>
      <c r="Z48" s="35"/>
      <c r="AA48" s="35"/>
      <c r="AB48" s="35"/>
      <c r="AC48" s="35"/>
      <c r="AD48" s="35"/>
      <c r="AE48" s="35"/>
    </row>
    <row r="49" spans="1:47" s="2" customFormat="1" ht="12" customHeight="1">
      <c r="A49" s="35"/>
      <c r="B49" s="36"/>
      <c r="C49" s="30" t="s">
        <v>17</v>
      </c>
      <c r="D49" s="35"/>
      <c r="E49" s="35"/>
      <c r="F49" s="35"/>
      <c r="G49" s="35"/>
      <c r="H49" s="35"/>
      <c r="I49" s="35"/>
      <c r="J49" s="35"/>
      <c r="K49" s="35"/>
      <c r="L49" s="97"/>
      <c r="S49" s="35"/>
      <c r="T49" s="35"/>
      <c r="U49" s="35"/>
      <c r="V49" s="35"/>
      <c r="W49" s="35"/>
      <c r="X49" s="35"/>
      <c r="Y49" s="35"/>
      <c r="Z49" s="35"/>
      <c r="AA49" s="35"/>
      <c r="AB49" s="35"/>
      <c r="AC49" s="35"/>
      <c r="AD49" s="35"/>
      <c r="AE49" s="35"/>
    </row>
    <row r="50" spans="1:47" s="2" customFormat="1" ht="16.5" customHeight="1">
      <c r="A50" s="35"/>
      <c r="B50" s="36"/>
      <c r="C50" s="35"/>
      <c r="D50" s="35"/>
      <c r="E50" s="347" t="str">
        <f>E7</f>
        <v>Stavební úpravy BD Komenského 27, Karlovy Vary</v>
      </c>
      <c r="F50" s="348"/>
      <c r="G50" s="348"/>
      <c r="H50" s="348"/>
      <c r="I50" s="35"/>
      <c r="J50" s="35"/>
      <c r="K50" s="35"/>
      <c r="L50" s="97"/>
      <c r="S50" s="35"/>
      <c r="T50" s="35"/>
      <c r="U50" s="35"/>
      <c r="V50" s="35"/>
      <c r="W50" s="35"/>
      <c r="X50" s="35"/>
      <c r="Y50" s="35"/>
      <c r="Z50" s="35"/>
      <c r="AA50" s="35"/>
      <c r="AB50" s="35"/>
      <c r="AC50" s="35"/>
      <c r="AD50" s="35"/>
      <c r="AE50" s="35"/>
    </row>
    <row r="51" spans="1:47" s="1" customFormat="1" ht="12" customHeight="1">
      <c r="B51" s="23"/>
      <c r="C51" s="30" t="s">
        <v>105</v>
      </c>
      <c r="L51" s="23"/>
    </row>
    <row r="52" spans="1:47" s="2" customFormat="1" ht="16.5" customHeight="1">
      <c r="A52" s="35"/>
      <c r="B52" s="36"/>
      <c r="C52" s="35"/>
      <c r="D52" s="35"/>
      <c r="E52" s="347" t="s">
        <v>106</v>
      </c>
      <c r="F52" s="349"/>
      <c r="G52" s="349"/>
      <c r="H52" s="349"/>
      <c r="I52" s="35"/>
      <c r="J52" s="35"/>
      <c r="K52" s="35"/>
      <c r="L52" s="97"/>
      <c r="S52" s="35"/>
      <c r="T52" s="35"/>
      <c r="U52" s="35"/>
      <c r="V52" s="35"/>
      <c r="W52" s="35"/>
      <c r="X52" s="35"/>
      <c r="Y52" s="35"/>
      <c r="Z52" s="35"/>
      <c r="AA52" s="35"/>
      <c r="AB52" s="35"/>
      <c r="AC52" s="35"/>
      <c r="AD52" s="35"/>
      <c r="AE52" s="35"/>
    </row>
    <row r="53" spans="1:47" s="2" customFormat="1" ht="12" customHeight="1">
      <c r="A53" s="35"/>
      <c r="B53" s="36"/>
      <c r="C53" s="30" t="s">
        <v>107</v>
      </c>
      <c r="D53" s="35"/>
      <c r="E53" s="35"/>
      <c r="F53" s="35"/>
      <c r="G53" s="35"/>
      <c r="H53" s="35"/>
      <c r="I53" s="35"/>
      <c r="J53" s="35"/>
      <c r="K53" s="35"/>
      <c r="L53" s="97"/>
      <c r="S53" s="35"/>
      <c r="T53" s="35"/>
      <c r="U53" s="35"/>
      <c r="V53" s="35"/>
      <c r="W53" s="35"/>
      <c r="X53" s="35"/>
      <c r="Y53" s="35"/>
      <c r="Z53" s="35"/>
      <c r="AA53" s="35"/>
      <c r="AB53" s="35"/>
      <c r="AC53" s="35"/>
      <c r="AD53" s="35"/>
      <c r="AE53" s="35"/>
    </row>
    <row r="54" spans="1:47" s="2" customFormat="1" ht="16.5" customHeight="1">
      <c r="A54" s="35"/>
      <c r="B54" s="36"/>
      <c r="C54" s="35"/>
      <c r="D54" s="35"/>
      <c r="E54" s="310" t="str">
        <f>E11</f>
        <v>1 - Bourací práce</v>
      </c>
      <c r="F54" s="349"/>
      <c r="G54" s="349"/>
      <c r="H54" s="349"/>
      <c r="I54" s="35"/>
      <c r="J54" s="35"/>
      <c r="K54" s="35"/>
      <c r="L54" s="97"/>
      <c r="S54" s="35"/>
      <c r="T54" s="35"/>
      <c r="U54" s="35"/>
      <c r="V54" s="35"/>
      <c r="W54" s="35"/>
      <c r="X54" s="35"/>
      <c r="Y54" s="35"/>
      <c r="Z54" s="35"/>
      <c r="AA54" s="35"/>
      <c r="AB54" s="35"/>
      <c r="AC54" s="35"/>
      <c r="AD54" s="35"/>
      <c r="AE54" s="35"/>
    </row>
    <row r="55" spans="1:47" s="2" customFormat="1" ht="6.95" customHeight="1">
      <c r="A55" s="35"/>
      <c r="B55" s="36"/>
      <c r="C55" s="35"/>
      <c r="D55" s="35"/>
      <c r="E55" s="35"/>
      <c r="F55" s="35"/>
      <c r="G55" s="35"/>
      <c r="H55" s="35"/>
      <c r="I55" s="35"/>
      <c r="J55" s="35"/>
      <c r="K55" s="35"/>
      <c r="L55" s="97"/>
      <c r="S55" s="35"/>
      <c r="T55" s="35"/>
      <c r="U55" s="35"/>
      <c r="V55" s="35"/>
      <c r="W55" s="35"/>
      <c r="X55" s="35"/>
      <c r="Y55" s="35"/>
      <c r="Z55" s="35"/>
      <c r="AA55" s="35"/>
      <c r="AB55" s="35"/>
      <c r="AC55" s="35"/>
      <c r="AD55" s="35"/>
      <c r="AE55" s="35"/>
    </row>
    <row r="56" spans="1:47" s="2" customFormat="1" ht="12" customHeight="1">
      <c r="A56" s="35"/>
      <c r="B56" s="36"/>
      <c r="C56" s="30" t="s">
        <v>21</v>
      </c>
      <c r="D56" s="35"/>
      <c r="E56" s="35"/>
      <c r="F56" s="28" t="str">
        <f>F14</f>
        <v xml:space="preserve"> </v>
      </c>
      <c r="G56" s="35"/>
      <c r="H56" s="35"/>
      <c r="I56" s="30" t="s">
        <v>23</v>
      </c>
      <c r="J56" s="53" t="str">
        <f>IF(J14="","",J14)</f>
        <v>16. 5. 2023</v>
      </c>
      <c r="K56" s="35"/>
      <c r="L56" s="97"/>
      <c r="S56" s="35"/>
      <c r="T56" s="35"/>
      <c r="U56" s="35"/>
      <c r="V56" s="35"/>
      <c r="W56" s="35"/>
      <c r="X56" s="35"/>
      <c r="Y56" s="35"/>
      <c r="Z56" s="35"/>
      <c r="AA56" s="35"/>
      <c r="AB56" s="35"/>
      <c r="AC56" s="35"/>
      <c r="AD56" s="35"/>
      <c r="AE56" s="35"/>
    </row>
    <row r="57" spans="1:47" s="2" customFormat="1" ht="6.95" customHeight="1">
      <c r="A57" s="35"/>
      <c r="B57" s="36"/>
      <c r="C57" s="35"/>
      <c r="D57" s="35"/>
      <c r="E57" s="35"/>
      <c r="F57" s="35"/>
      <c r="G57" s="35"/>
      <c r="H57" s="35"/>
      <c r="I57" s="35"/>
      <c r="J57" s="35"/>
      <c r="K57" s="35"/>
      <c r="L57" s="97"/>
      <c r="S57" s="35"/>
      <c r="T57" s="35"/>
      <c r="U57" s="35"/>
      <c r="V57" s="35"/>
      <c r="W57" s="35"/>
      <c r="X57" s="35"/>
      <c r="Y57" s="35"/>
      <c r="Z57" s="35"/>
      <c r="AA57" s="35"/>
      <c r="AB57" s="35"/>
      <c r="AC57" s="35"/>
      <c r="AD57" s="35"/>
      <c r="AE57" s="35"/>
    </row>
    <row r="58" spans="1:47" s="2" customFormat="1" ht="15.2" customHeight="1">
      <c r="A58" s="35"/>
      <c r="B58" s="36"/>
      <c r="C58" s="30" t="s">
        <v>25</v>
      </c>
      <c r="D58" s="35"/>
      <c r="E58" s="35"/>
      <c r="F58" s="28" t="str">
        <f>E17</f>
        <v>STATUTÁRNÍ MĚSTO KARLOVY VARY</v>
      </c>
      <c r="G58" s="35"/>
      <c r="H58" s="35"/>
      <c r="I58" s="30" t="s">
        <v>31</v>
      </c>
      <c r="J58" s="33" t="str">
        <f>E23</f>
        <v>ARD architects s.r.o.</v>
      </c>
      <c r="K58" s="35"/>
      <c r="L58" s="97"/>
      <c r="S58" s="35"/>
      <c r="T58" s="35"/>
      <c r="U58" s="35"/>
      <c r="V58" s="35"/>
      <c r="W58" s="35"/>
      <c r="X58" s="35"/>
      <c r="Y58" s="35"/>
      <c r="Z58" s="35"/>
      <c r="AA58" s="35"/>
      <c r="AB58" s="35"/>
      <c r="AC58" s="35"/>
      <c r="AD58" s="35"/>
      <c r="AE58" s="35"/>
    </row>
    <row r="59" spans="1:47" s="2" customFormat="1" ht="15.2" customHeight="1">
      <c r="A59" s="35"/>
      <c r="B59" s="36"/>
      <c r="C59" s="30" t="s">
        <v>29</v>
      </c>
      <c r="D59" s="35"/>
      <c r="E59" s="35"/>
      <c r="F59" s="28" t="str">
        <f>IF(E20="","",E20)</f>
        <v>Vyplň údaj</v>
      </c>
      <c r="G59" s="35"/>
      <c r="H59" s="35"/>
      <c r="I59" s="30" t="s">
        <v>34</v>
      </c>
      <c r="J59" s="33" t="str">
        <f>E26</f>
        <v xml:space="preserve"> </v>
      </c>
      <c r="K59" s="35"/>
      <c r="L59" s="97"/>
      <c r="S59" s="35"/>
      <c r="T59" s="35"/>
      <c r="U59" s="35"/>
      <c r="V59" s="35"/>
      <c r="W59" s="35"/>
      <c r="X59" s="35"/>
      <c r="Y59" s="35"/>
      <c r="Z59" s="35"/>
      <c r="AA59" s="35"/>
      <c r="AB59" s="35"/>
      <c r="AC59" s="35"/>
      <c r="AD59" s="35"/>
      <c r="AE59" s="35"/>
    </row>
    <row r="60" spans="1:47" s="2" customFormat="1" ht="10.35" customHeight="1">
      <c r="A60" s="35"/>
      <c r="B60" s="36"/>
      <c r="C60" s="35"/>
      <c r="D60" s="35"/>
      <c r="E60" s="35"/>
      <c r="F60" s="35"/>
      <c r="G60" s="35"/>
      <c r="H60" s="35"/>
      <c r="I60" s="35"/>
      <c r="J60" s="35"/>
      <c r="K60" s="35"/>
      <c r="L60" s="97"/>
      <c r="S60" s="35"/>
      <c r="T60" s="35"/>
      <c r="U60" s="35"/>
      <c r="V60" s="35"/>
      <c r="W60" s="35"/>
      <c r="X60" s="35"/>
      <c r="Y60" s="35"/>
      <c r="Z60" s="35"/>
      <c r="AA60" s="35"/>
      <c r="AB60" s="35"/>
      <c r="AC60" s="35"/>
      <c r="AD60" s="35"/>
      <c r="AE60" s="35"/>
    </row>
    <row r="61" spans="1:47" s="2" customFormat="1" ht="29.25" customHeight="1">
      <c r="A61" s="35"/>
      <c r="B61" s="36"/>
      <c r="C61" s="111" t="s">
        <v>110</v>
      </c>
      <c r="D61" s="105"/>
      <c r="E61" s="105"/>
      <c r="F61" s="105"/>
      <c r="G61" s="105"/>
      <c r="H61" s="105"/>
      <c r="I61" s="105"/>
      <c r="J61" s="112" t="s">
        <v>111</v>
      </c>
      <c r="K61" s="105"/>
      <c r="L61" s="97"/>
      <c r="S61" s="35"/>
      <c r="T61" s="35"/>
      <c r="U61" s="35"/>
      <c r="V61" s="35"/>
      <c r="W61" s="35"/>
      <c r="X61" s="35"/>
      <c r="Y61" s="35"/>
      <c r="Z61" s="35"/>
      <c r="AA61" s="35"/>
      <c r="AB61" s="35"/>
      <c r="AC61" s="35"/>
      <c r="AD61" s="35"/>
      <c r="AE61" s="35"/>
    </row>
    <row r="62" spans="1:47" s="2" customFormat="1" ht="10.35" customHeight="1">
      <c r="A62" s="35"/>
      <c r="B62" s="36"/>
      <c r="C62" s="35"/>
      <c r="D62" s="35"/>
      <c r="E62" s="35"/>
      <c r="F62" s="35"/>
      <c r="G62" s="35"/>
      <c r="H62" s="35"/>
      <c r="I62" s="35"/>
      <c r="J62" s="35"/>
      <c r="K62" s="35"/>
      <c r="L62" s="97"/>
      <c r="S62" s="35"/>
      <c r="T62" s="35"/>
      <c r="U62" s="35"/>
      <c r="V62" s="35"/>
      <c r="W62" s="35"/>
      <c r="X62" s="35"/>
      <c r="Y62" s="35"/>
      <c r="Z62" s="35"/>
      <c r="AA62" s="35"/>
      <c r="AB62" s="35"/>
      <c r="AC62" s="35"/>
      <c r="AD62" s="35"/>
      <c r="AE62" s="35"/>
    </row>
    <row r="63" spans="1:47" s="2" customFormat="1" ht="22.9" customHeight="1">
      <c r="A63" s="35"/>
      <c r="B63" s="36"/>
      <c r="C63" s="113" t="s">
        <v>69</v>
      </c>
      <c r="D63" s="35"/>
      <c r="E63" s="35"/>
      <c r="F63" s="35"/>
      <c r="G63" s="35"/>
      <c r="H63" s="35"/>
      <c r="I63" s="35"/>
      <c r="J63" s="69">
        <f>J99</f>
        <v>0</v>
      </c>
      <c r="K63" s="35"/>
      <c r="L63" s="97"/>
      <c r="S63" s="35"/>
      <c r="T63" s="35"/>
      <c r="U63" s="35"/>
      <c r="V63" s="35"/>
      <c r="W63" s="35"/>
      <c r="X63" s="35"/>
      <c r="Y63" s="35"/>
      <c r="Z63" s="35"/>
      <c r="AA63" s="35"/>
      <c r="AB63" s="35"/>
      <c r="AC63" s="35"/>
      <c r="AD63" s="35"/>
      <c r="AE63" s="35"/>
      <c r="AU63" s="20" t="s">
        <v>112</v>
      </c>
    </row>
    <row r="64" spans="1:47" s="9" customFormat="1" ht="24.95" customHeight="1">
      <c r="B64" s="114"/>
      <c r="D64" s="115" t="s">
        <v>113</v>
      </c>
      <c r="E64" s="116"/>
      <c r="F64" s="116"/>
      <c r="G64" s="116"/>
      <c r="H64" s="116"/>
      <c r="I64" s="116"/>
      <c r="J64" s="117">
        <f>J100</f>
        <v>0</v>
      </c>
      <c r="L64" s="114"/>
    </row>
    <row r="65" spans="1:31" s="10" customFormat="1" ht="19.899999999999999" customHeight="1">
      <c r="B65" s="118"/>
      <c r="D65" s="119" t="s">
        <v>114</v>
      </c>
      <c r="E65" s="120"/>
      <c r="F65" s="120"/>
      <c r="G65" s="120"/>
      <c r="H65" s="120"/>
      <c r="I65" s="120"/>
      <c r="J65" s="121">
        <f>J101</f>
        <v>0</v>
      </c>
      <c r="L65" s="118"/>
    </row>
    <row r="66" spans="1:31" s="10" customFormat="1" ht="19.899999999999999" customHeight="1">
      <c r="B66" s="118"/>
      <c r="D66" s="119" t="s">
        <v>115</v>
      </c>
      <c r="E66" s="120"/>
      <c r="F66" s="120"/>
      <c r="G66" s="120"/>
      <c r="H66" s="120"/>
      <c r="I66" s="120"/>
      <c r="J66" s="121">
        <f>J250</f>
        <v>0</v>
      </c>
      <c r="L66" s="118"/>
    </row>
    <row r="67" spans="1:31" s="9" customFormat="1" ht="24.95" customHeight="1">
      <c r="B67" s="114"/>
      <c r="D67" s="115" t="s">
        <v>116</v>
      </c>
      <c r="E67" s="116"/>
      <c r="F67" s="116"/>
      <c r="G67" s="116"/>
      <c r="H67" s="116"/>
      <c r="I67" s="116"/>
      <c r="J67" s="117">
        <f>J265</f>
        <v>0</v>
      </c>
      <c r="L67" s="114"/>
    </row>
    <row r="68" spans="1:31" s="10" customFormat="1" ht="19.899999999999999" customHeight="1">
      <c r="B68" s="118"/>
      <c r="D68" s="119" t="s">
        <v>117</v>
      </c>
      <c r="E68" s="120"/>
      <c r="F68" s="120"/>
      <c r="G68" s="120"/>
      <c r="H68" s="120"/>
      <c r="I68" s="120"/>
      <c r="J68" s="121">
        <f>J266</f>
        <v>0</v>
      </c>
      <c r="L68" s="118"/>
    </row>
    <row r="69" spans="1:31" s="10" customFormat="1" ht="19.899999999999999" customHeight="1">
      <c r="B69" s="118"/>
      <c r="D69" s="119" t="s">
        <v>118</v>
      </c>
      <c r="E69" s="120"/>
      <c r="F69" s="120"/>
      <c r="G69" s="120"/>
      <c r="H69" s="120"/>
      <c r="I69" s="120"/>
      <c r="J69" s="121">
        <f>J281</f>
        <v>0</v>
      </c>
      <c r="L69" s="118"/>
    </row>
    <row r="70" spans="1:31" s="10" customFormat="1" ht="19.899999999999999" customHeight="1">
      <c r="B70" s="118"/>
      <c r="D70" s="119" t="s">
        <v>119</v>
      </c>
      <c r="E70" s="120"/>
      <c r="F70" s="120"/>
      <c r="G70" s="120"/>
      <c r="H70" s="120"/>
      <c r="I70" s="120"/>
      <c r="J70" s="121">
        <f>J333</f>
        <v>0</v>
      </c>
      <c r="L70" s="118"/>
    </row>
    <row r="71" spans="1:31" s="10" customFormat="1" ht="19.899999999999999" customHeight="1">
      <c r="B71" s="118"/>
      <c r="D71" s="119" t="s">
        <v>120</v>
      </c>
      <c r="E71" s="120"/>
      <c r="F71" s="120"/>
      <c r="G71" s="120"/>
      <c r="H71" s="120"/>
      <c r="I71" s="120"/>
      <c r="J71" s="121">
        <f>J373</f>
        <v>0</v>
      </c>
      <c r="L71" s="118"/>
    </row>
    <row r="72" spans="1:31" s="10" customFormat="1" ht="19.899999999999999" customHeight="1">
      <c r="B72" s="118"/>
      <c r="D72" s="119" t="s">
        <v>121</v>
      </c>
      <c r="E72" s="120"/>
      <c r="F72" s="120"/>
      <c r="G72" s="120"/>
      <c r="H72" s="120"/>
      <c r="I72" s="120"/>
      <c r="J72" s="121">
        <f>J391</f>
        <v>0</v>
      </c>
      <c r="L72" s="118"/>
    </row>
    <row r="73" spans="1:31" s="10" customFormat="1" ht="19.899999999999999" customHeight="1">
      <c r="B73" s="118"/>
      <c r="D73" s="119" t="s">
        <v>122</v>
      </c>
      <c r="E73" s="120"/>
      <c r="F73" s="120"/>
      <c r="G73" s="120"/>
      <c r="H73" s="120"/>
      <c r="I73" s="120"/>
      <c r="J73" s="121">
        <f>J420</f>
        <v>0</v>
      </c>
      <c r="L73" s="118"/>
    </row>
    <row r="74" spans="1:31" s="10" customFormat="1" ht="19.899999999999999" customHeight="1">
      <c r="B74" s="118"/>
      <c r="D74" s="119" t="s">
        <v>123</v>
      </c>
      <c r="E74" s="120"/>
      <c r="F74" s="120"/>
      <c r="G74" s="120"/>
      <c r="H74" s="120"/>
      <c r="I74" s="120"/>
      <c r="J74" s="121">
        <f>J424</f>
        <v>0</v>
      </c>
      <c r="L74" s="118"/>
    </row>
    <row r="75" spans="1:31" s="10" customFormat="1" ht="19.899999999999999" customHeight="1">
      <c r="B75" s="118"/>
      <c r="D75" s="119" t="s">
        <v>124</v>
      </c>
      <c r="E75" s="120"/>
      <c r="F75" s="120"/>
      <c r="G75" s="120"/>
      <c r="H75" s="120"/>
      <c r="I75" s="120"/>
      <c r="J75" s="121">
        <f>J438</f>
        <v>0</v>
      </c>
      <c r="L75" s="118"/>
    </row>
    <row r="76" spans="1:31" s="10" customFormat="1" ht="19.899999999999999" customHeight="1">
      <c r="B76" s="118"/>
      <c r="D76" s="119" t="s">
        <v>125</v>
      </c>
      <c r="E76" s="120"/>
      <c r="F76" s="120"/>
      <c r="G76" s="120"/>
      <c r="H76" s="120"/>
      <c r="I76" s="120"/>
      <c r="J76" s="121">
        <f>J465</f>
        <v>0</v>
      </c>
      <c r="L76" s="118"/>
    </row>
    <row r="77" spans="1:31" s="10" customFormat="1" ht="19.899999999999999" customHeight="1">
      <c r="B77" s="118"/>
      <c r="D77" s="119" t="s">
        <v>126</v>
      </c>
      <c r="E77" s="120"/>
      <c r="F77" s="120"/>
      <c r="G77" s="120"/>
      <c r="H77" s="120"/>
      <c r="I77" s="120"/>
      <c r="J77" s="121">
        <f>J484</f>
        <v>0</v>
      </c>
      <c r="L77" s="118"/>
    </row>
    <row r="78" spans="1:31" s="2" customFormat="1" ht="21.75" customHeight="1">
      <c r="A78" s="35"/>
      <c r="B78" s="36"/>
      <c r="C78" s="35"/>
      <c r="D78" s="35"/>
      <c r="E78" s="35"/>
      <c r="F78" s="35"/>
      <c r="G78" s="35"/>
      <c r="H78" s="35"/>
      <c r="I78" s="35"/>
      <c r="J78" s="35"/>
      <c r="K78" s="35"/>
      <c r="L78" s="97"/>
      <c r="S78" s="35"/>
      <c r="T78" s="35"/>
      <c r="U78" s="35"/>
      <c r="V78" s="35"/>
      <c r="W78" s="35"/>
      <c r="X78" s="35"/>
      <c r="Y78" s="35"/>
      <c r="Z78" s="35"/>
      <c r="AA78" s="35"/>
      <c r="AB78" s="35"/>
      <c r="AC78" s="35"/>
      <c r="AD78" s="35"/>
      <c r="AE78" s="35"/>
    </row>
    <row r="79" spans="1:31" s="2" customFormat="1" ht="6.95" customHeight="1">
      <c r="A79" s="35"/>
      <c r="B79" s="45"/>
      <c r="C79" s="46"/>
      <c r="D79" s="46"/>
      <c r="E79" s="46"/>
      <c r="F79" s="46"/>
      <c r="G79" s="46"/>
      <c r="H79" s="46"/>
      <c r="I79" s="46"/>
      <c r="J79" s="46"/>
      <c r="K79" s="46"/>
      <c r="L79" s="97"/>
      <c r="S79" s="35"/>
      <c r="T79" s="35"/>
      <c r="U79" s="35"/>
      <c r="V79" s="35"/>
      <c r="W79" s="35"/>
      <c r="X79" s="35"/>
      <c r="Y79" s="35"/>
      <c r="Z79" s="35"/>
      <c r="AA79" s="35"/>
      <c r="AB79" s="35"/>
      <c r="AC79" s="35"/>
      <c r="AD79" s="35"/>
      <c r="AE79" s="35"/>
    </row>
    <row r="83" spans="1:31" s="2" customFormat="1" ht="6.95" customHeight="1">
      <c r="A83" s="35"/>
      <c r="B83" s="47"/>
      <c r="C83" s="48"/>
      <c r="D83" s="48"/>
      <c r="E83" s="48"/>
      <c r="F83" s="48"/>
      <c r="G83" s="48"/>
      <c r="H83" s="48"/>
      <c r="I83" s="48"/>
      <c r="J83" s="48"/>
      <c r="K83" s="48"/>
      <c r="L83" s="97"/>
      <c r="S83" s="35"/>
      <c r="T83" s="35"/>
      <c r="U83" s="35"/>
      <c r="V83" s="35"/>
      <c r="W83" s="35"/>
      <c r="X83" s="35"/>
      <c r="Y83" s="35"/>
      <c r="Z83" s="35"/>
      <c r="AA83" s="35"/>
      <c r="AB83" s="35"/>
      <c r="AC83" s="35"/>
      <c r="AD83" s="35"/>
      <c r="AE83" s="35"/>
    </row>
    <row r="84" spans="1:31" s="2" customFormat="1" ht="24.95" customHeight="1">
      <c r="A84" s="35"/>
      <c r="B84" s="36"/>
      <c r="C84" s="24" t="s">
        <v>127</v>
      </c>
      <c r="D84" s="35"/>
      <c r="E84" s="35"/>
      <c r="F84" s="35"/>
      <c r="G84" s="35"/>
      <c r="H84" s="35"/>
      <c r="I84" s="35"/>
      <c r="J84" s="35"/>
      <c r="K84" s="35"/>
      <c r="L84" s="97"/>
      <c r="S84" s="35"/>
      <c r="T84" s="35"/>
      <c r="U84" s="35"/>
      <c r="V84" s="35"/>
      <c r="W84" s="35"/>
      <c r="X84" s="35"/>
      <c r="Y84" s="35"/>
      <c r="Z84" s="35"/>
      <c r="AA84" s="35"/>
      <c r="AB84" s="35"/>
      <c r="AC84" s="35"/>
      <c r="AD84" s="35"/>
      <c r="AE84" s="35"/>
    </row>
    <row r="85" spans="1:31" s="2" customFormat="1" ht="6.95" customHeight="1">
      <c r="A85" s="35"/>
      <c r="B85" s="36"/>
      <c r="C85" s="35"/>
      <c r="D85" s="35"/>
      <c r="E85" s="35"/>
      <c r="F85" s="35"/>
      <c r="G85" s="35"/>
      <c r="H85" s="35"/>
      <c r="I85" s="35"/>
      <c r="J85" s="35"/>
      <c r="K85" s="35"/>
      <c r="L85" s="97"/>
      <c r="S85" s="35"/>
      <c r="T85" s="35"/>
      <c r="U85" s="35"/>
      <c r="V85" s="35"/>
      <c r="W85" s="35"/>
      <c r="X85" s="35"/>
      <c r="Y85" s="35"/>
      <c r="Z85" s="35"/>
      <c r="AA85" s="35"/>
      <c r="AB85" s="35"/>
      <c r="AC85" s="35"/>
      <c r="AD85" s="35"/>
      <c r="AE85" s="35"/>
    </row>
    <row r="86" spans="1:31" s="2" customFormat="1" ht="12" customHeight="1">
      <c r="A86" s="35"/>
      <c r="B86" s="36"/>
      <c r="C86" s="30" t="s">
        <v>17</v>
      </c>
      <c r="D86" s="35"/>
      <c r="E86" s="35"/>
      <c r="F86" s="35"/>
      <c r="G86" s="35"/>
      <c r="H86" s="35"/>
      <c r="I86" s="35"/>
      <c r="J86" s="35"/>
      <c r="K86" s="35"/>
      <c r="L86" s="97"/>
      <c r="S86" s="35"/>
      <c r="T86" s="35"/>
      <c r="U86" s="35"/>
      <c r="V86" s="35"/>
      <c r="W86" s="35"/>
      <c r="X86" s="35"/>
      <c r="Y86" s="35"/>
      <c r="Z86" s="35"/>
      <c r="AA86" s="35"/>
      <c r="AB86" s="35"/>
      <c r="AC86" s="35"/>
      <c r="AD86" s="35"/>
      <c r="AE86" s="35"/>
    </row>
    <row r="87" spans="1:31" s="2" customFormat="1" ht="16.5" customHeight="1">
      <c r="A87" s="35"/>
      <c r="B87" s="36"/>
      <c r="C87" s="35"/>
      <c r="D87" s="35"/>
      <c r="E87" s="347" t="str">
        <f>E7</f>
        <v>Stavební úpravy BD Komenského 27, Karlovy Vary</v>
      </c>
      <c r="F87" s="348"/>
      <c r="G87" s="348"/>
      <c r="H87" s="348"/>
      <c r="I87" s="35"/>
      <c r="J87" s="35"/>
      <c r="K87" s="35"/>
      <c r="L87" s="97"/>
      <c r="S87" s="35"/>
      <c r="T87" s="35"/>
      <c r="U87" s="35"/>
      <c r="V87" s="35"/>
      <c r="W87" s="35"/>
      <c r="X87" s="35"/>
      <c r="Y87" s="35"/>
      <c r="Z87" s="35"/>
      <c r="AA87" s="35"/>
      <c r="AB87" s="35"/>
      <c r="AC87" s="35"/>
      <c r="AD87" s="35"/>
      <c r="AE87" s="35"/>
    </row>
    <row r="88" spans="1:31" s="1" customFormat="1" ht="12" customHeight="1">
      <c r="B88" s="23"/>
      <c r="C88" s="30" t="s">
        <v>105</v>
      </c>
      <c r="L88" s="23"/>
    </row>
    <row r="89" spans="1:31" s="2" customFormat="1" ht="16.5" customHeight="1">
      <c r="A89" s="35"/>
      <c r="B89" s="36"/>
      <c r="C89" s="35"/>
      <c r="D89" s="35"/>
      <c r="E89" s="347" t="s">
        <v>106</v>
      </c>
      <c r="F89" s="349"/>
      <c r="G89" s="349"/>
      <c r="H89" s="349"/>
      <c r="I89" s="35"/>
      <c r="J89" s="35"/>
      <c r="K89" s="35"/>
      <c r="L89" s="97"/>
      <c r="S89" s="35"/>
      <c r="T89" s="35"/>
      <c r="U89" s="35"/>
      <c r="V89" s="35"/>
      <c r="W89" s="35"/>
      <c r="X89" s="35"/>
      <c r="Y89" s="35"/>
      <c r="Z89" s="35"/>
      <c r="AA89" s="35"/>
      <c r="AB89" s="35"/>
      <c r="AC89" s="35"/>
      <c r="AD89" s="35"/>
      <c r="AE89" s="35"/>
    </row>
    <row r="90" spans="1:31" s="2" customFormat="1" ht="12" customHeight="1">
      <c r="A90" s="35"/>
      <c r="B90" s="36"/>
      <c r="C90" s="30" t="s">
        <v>107</v>
      </c>
      <c r="D90" s="35"/>
      <c r="E90" s="35"/>
      <c r="F90" s="35"/>
      <c r="G90" s="35"/>
      <c r="H90" s="35"/>
      <c r="I90" s="35"/>
      <c r="J90" s="35"/>
      <c r="K90" s="35"/>
      <c r="L90" s="97"/>
      <c r="S90" s="35"/>
      <c r="T90" s="35"/>
      <c r="U90" s="35"/>
      <c r="V90" s="35"/>
      <c r="W90" s="35"/>
      <c r="X90" s="35"/>
      <c r="Y90" s="35"/>
      <c r="Z90" s="35"/>
      <c r="AA90" s="35"/>
      <c r="AB90" s="35"/>
      <c r="AC90" s="35"/>
      <c r="AD90" s="35"/>
      <c r="AE90" s="35"/>
    </row>
    <row r="91" spans="1:31" s="2" customFormat="1" ht="16.5" customHeight="1">
      <c r="A91" s="35"/>
      <c r="B91" s="36"/>
      <c r="C91" s="35"/>
      <c r="D91" s="35"/>
      <c r="E91" s="310" t="str">
        <f>E11</f>
        <v>1 - Bourací práce</v>
      </c>
      <c r="F91" s="349"/>
      <c r="G91" s="349"/>
      <c r="H91" s="349"/>
      <c r="I91" s="35"/>
      <c r="J91" s="35"/>
      <c r="K91" s="35"/>
      <c r="L91" s="97"/>
      <c r="S91" s="35"/>
      <c r="T91" s="35"/>
      <c r="U91" s="35"/>
      <c r="V91" s="35"/>
      <c r="W91" s="35"/>
      <c r="X91" s="35"/>
      <c r="Y91" s="35"/>
      <c r="Z91" s="35"/>
      <c r="AA91" s="35"/>
      <c r="AB91" s="35"/>
      <c r="AC91" s="35"/>
      <c r="AD91" s="35"/>
      <c r="AE91" s="35"/>
    </row>
    <row r="92" spans="1:31" s="2" customFormat="1" ht="6.95" customHeight="1">
      <c r="A92" s="35"/>
      <c r="B92" s="36"/>
      <c r="C92" s="35"/>
      <c r="D92" s="35"/>
      <c r="E92" s="35"/>
      <c r="F92" s="35"/>
      <c r="G92" s="35"/>
      <c r="H92" s="35"/>
      <c r="I92" s="35"/>
      <c r="J92" s="35"/>
      <c r="K92" s="35"/>
      <c r="L92" s="97"/>
      <c r="S92" s="35"/>
      <c r="T92" s="35"/>
      <c r="U92" s="35"/>
      <c r="V92" s="35"/>
      <c r="W92" s="35"/>
      <c r="X92" s="35"/>
      <c r="Y92" s="35"/>
      <c r="Z92" s="35"/>
      <c r="AA92" s="35"/>
      <c r="AB92" s="35"/>
      <c r="AC92" s="35"/>
      <c r="AD92" s="35"/>
      <c r="AE92" s="35"/>
    </row>
    <row r="93" spans="1:31" s="2" customFormat="1" ht="12" customHeight="1">
      <c r="A93" s="35"/>
      <c r="B93" s="36"/>
      <c r="C93" s="30" t="s">
        <v>21</v>
      </c>
      <c r="D93" s="35"/>
      <c r="E93" s="35"/>
      <c r="F93" s="28" t="str">
        <f>F14</f>
        <v xml:space="preserve"> </v>
      </c>
      <c r="G93" s="35"/>
      <c r="H93" s="35"/>
      <c r="I93" s="30" t="s">
        <v>23</v>
      </c>
      <c r="J93" s="53" t="str">
        <f>IF(J14="","",J14)</f>
        <v>16. 5. 2023</v>
      </c>
      <c r="K93" s="35"/>
      <c r="L93" s="97"/>
      <c r="S93" s="35"/>
      <c r="T93" s="35"/>
      <c r="U93" s="35"/>
      <c r="V93" s="35"/>
      <c r="W93" s="35"/>
      <c r="X93" s="35"/>
      <c r="Y93" s="35"/>
      <c r="Z93" s="35"/>
      <c r="AA93" s="35"/>
      <c r="AB93" s="35"/>
      <c r="AC93" s="35"/>
      <c r="AD93" s="35"/>
      <c r="AE93" s="35"/>
    </row>
    <row r="94" spans="1:31" s="2" customFormat="1" ht="6.95" customHeight="1">
      <c r="A94" s="35"/>
      <c r="B94" s="36"/>
      <c r="C94" s="35"/>
      <c r="D94" s="35"/>
      <c r="E94" s="35"/>
      <c r="F94" s="35"/>
      <c r="G94" s="35"/>
      <c r="H94" s="35"/>
      <c r="I94" s="35"/>
      <c r="J94" s="35"/>
      <c r="K94" s="35"/>
      <c r="L94" s="97"/>
      <c r="S94" s="35"/>
      <c r="T94" s="35"/>
      <c r="U94" s="35"/>
      <c r="V94" s="35"/>
      <c r="W94" s="35"/>
      <c r="X94" s="35"/>
      <c r="Y94" s="35"/>
      <c r="Z94" s="35"/>
      <c r="AA94" s="35"/>
      <c r="AB94" s="35"/>
      <c r="AC94" s="35"/>
      <c r="AD94" s="35"/>
      <c r="AE94" s="35"/>
    </row>
    <row r="95" spans="1:31" s="2" customFormat="1" ht="15.2" customHeight="1">
      <c r="A95" s="35"/>
      <c r="B95" s="36"/>
      <c r="C95" s="30" t="s">
        <v>25</v>
      </c>
      <c r="D95" s="35"/>
      <c r="E95" s="35"/>
      <c r="F95" s="28" t="str">
        <f>E17</f>
        <v>STATUTÁRNÍ MĚSTO KARLOVY VARY</v>
      </c>
      <c r="G95" s="35"/>
      <c r="H95" s="35"/>
      <c r="I95" s="30" t="s">
        <v>31</v>
      </c>
      <c r="J95" s="33" t="str">
        <f>E23</f>
        <v>ARD architects s.r.o.</v>
      </c>
      <c r="K95" s="35"/>
      <c r="L95" s="97"/>
      <c r="S95" s="35"/>
      <c r="T95" s="35"/>
      <c r="U95" s="35"/>
      <c r="V95" s="35"/>
      <c r="W95" s="35"/>
      <c r="X95" s="35"/>
      <c r="Y95" s="35"/>
      <c r="Z95" s="35"/>
      <c r="AA95" s="35"/>
      <c r="AB95" s="35"/>
      <c r="AC95" s="35"/>
      <c r="AD95" s="35"/>
      <c r="AE95" s="35"/>
    </row>
    <row r="96" spans="1:31" s="2" customFormat="1" ht="15.2" customHeight="1">
      <c r="A96" s="35"/>
      <c r="B96" s="36"/>
      <c r="C96" s="30" t="s">
        <v>29</v>
      </c>
      <c r="D96" s="35"/>
      <c r="E96" s="35"/>
      <c r="F96" s="28" t="str">
        <f>IF(E20="","",E20)</f>
        <v>Vyplň údaj</v>
      </c>
      <c r="G96" s="35"/>
      <c r="H96" s="35"/>
      <c r="I96" s="30" t="s">
        <v>34</v>
      </c>
      <c r="J96" s="33" t="str">
        <f>E26</f>
        <v xml:space="preserve"> </v>
      </c>
      <c r="K96" s="35"/>
      <c r="L96" s="97"/>
      <c r="S96" s="35"/>
      <c r="T96" s="35"/>
      <c r="U96" s="35"/>
      <c r="V96" s="35"/>
      <c r="W96" s="35"/>
      <c r="X96" s="35"/>
      <c r="Y96" s="35"/>
      <c r="Z96" s="35"/>
      <c r="AA96" s="35"/>
      <c r="AB96" s="35"/>
      <c r="AC96" s="35"/>
      <c r="AD96" s="35"/>
      <c r="AE96" s="35"/>
    </row>
    <row r="97" spans="1:65" s="2" customFormat="1" ht="10.35" customHeight="1">
      <c r="A97" s="35"/>
      <c r="B97" s="36"/>
      <c r="C97" s="35"/>
      <c r="D97" s="35"/>
      <c r="E97" s="35"/>
      <c r="F97" s="35"/>
      <c r="G97" s="35"/>
      <c r="H97" s="35"/>
      <c r="I97" s="35"/>
      <c r="J97" s="35"/>
      <c r="K97" s="35"/>
      <c r="L97" s="97"/>
      <c r="S97" s="35"/>
      <c r="T97" s="35"/>
      <c r="U97" s="35"/>
      <c r="V97" s="35"/>
      <c r="W97" s="35"/>
      <c r="X97" s="35"/>
      <c r="Y97" s="35"/>
      <c r="Z97" s="35"/>
      <c r="AA97" s="35"/>
      <c r="AB97" s="35"/>
      <c r="AC97" s="35"/>
      <c r="AD97" s="35"/>
      <c r="AE97" s="35"/>
    </row>
    <row r="98" spans="1:65" s="11" customFormat="1" ht="29.25" customHeight="1">
      <c r="A98" s="122"/>
      <c r="B98" s="123"/>
      <c r="C98" s="124" t="s">
        <v>128</v>
      </c>
      <c r="D98" s="125" t="s">
        <v>56</v>
      </c>
      <c r="E98" s="125" t="s">
        <v>52</v>
      </c>
      <c r="F98" s="125" t="s">
        <v>53</v>
      </c>
      <c r="G98" s="125" t="s">
        <v>129</v>
      </c>
      <c r="H98" s="125" t="s">
        <v>130</v>
      </c>
      <c r="I98" s="125" t="s">
        <v>131</v>
      </c>
      <c r="J98" s="125" t="s">
        <v>111</v>
      </c>
      <c r="K98" s="126" t="s">
        <v>132</v>
      </c>
      <c r="L98" s="127"/>
      <c r="M98" s="60" t="s">
        <v>3</v>
      </c>
      <c r="N98" s="61" t="s">
        <v>41</v>
      </c>
      <c r="O98" s="61" t="s">
        <v>133</v>
      </c>
      <c r="P98" s="61" t="s">
        <v>134</v>
      </c>
      <c r="Q98" s="61" t="s">
        <v>135</v>
      </c>
      <c r="R98" s="61" t="s">
        <v>136</v>
      </c>
      <c r="S98" s="61" t="s">
        <v>137</v>
      </c>
      <c r="T98" s="62" t="s">
        <v>138</v>
      </c>
      <c r="U98" s="122"/>
      <c r="V98" s="122"/>
      <c r="W98" s="122"/>
      <c r="X98" s="122"/>
      <c r="Y98" s="122"/>
      <c r="Z98" s="122"/>
      <c r="AA98" s="122"/>
      <c r="AB98" s="122"/>
      <c r="AC98" s="122"/>
      <c r="AD98" s="122"/>
      <c r="AE98" s="122"/>
    </row>
    <row r="99" spans="1:65" s="2" customFormat="1" ht="22.9" customHeight="1">
      <c r="A99" s="35"/>
      <c r="B99" s="36"/>
      <c r="C99" s="67" t="s">
        <v>139</v>
      </c>
      <c r="D99" s="35"/>
      <c r="E99" s="35"/>
      <c r="F99" s="35"/>
      <c r="G99" s="35"/>
      <c r="H99" s="35"/>
      <c r="I99" s="35"/>
      <c r="J99" s="128">
        <f>BK99</f>
        <v>0</v>
      </c>
      <c r="K99" s="35"/>
      <c r="L99" s="36"/>
      <c r="M99" s="63"/>
      <c r="N99" s="54"/>
      <c r="O99" s="64"/>
      <c r="P99" s="129">
        <f>P100+P265</f>
        <v>0</v>
      </c>
      <c r="Q99" s="64"/>
      <c r="R99" s="129">
        <f>R100+R265</f>
        <v>0.9155532999999999</v>
      </c>
      <c r="S99" s="64"/>
      <c r="T99" s="130">
        <f>T100+T265</f>
        <v>233.05132529999997</v>
      </c>
      <c r="U99" s="35"/>
      <c r="V99" s="35"/>
      <c r="W99" s="35"/>
      <c r="X99" s="35"/>
      <c r="Y99" s="35"/>
      <c r="Z99" s="35"/>
      <c r="AA99" s="35"/>
      <c r="AB99" s="35"/>
      <c r="AC99" s="35"/>
      <c r="AD99" s="35"/>
      <c r="AE99" s="35"/>
      <c r="AT99" s="20" t="s">
        <v>70</v>
      </c>
      <c r="AU99" s="20" t="s">
        <v>112</v>
      </c>
      <c r="BK99" s="131">
        <f>BK100+BK265</f>
        <v>0</v>
      </c>
    </row>
    <row r="100" spans="1:65" s="12" customFormat="1" ht="25.9" customHeight="1">
      <c r="B100" s="132"/>
      <c r="D100" s="133" t="s">
        <v>70</v>
      </c>
      <c r="E100" s="134" t="s">
        <v>140</v>
      </c>
      <c r="F100" s="134" t="s">
        <v>141</v>
      </c>
      <c r="I100" s="135"/>
      <c r="J100" s="136">
        <f>BK100</f>
        <v>0</v>
      </c>
      <c r="L100" s="132"/>
      <c r="M100" s="137"/>
      <c r="N100" s="138"/>
      <c r="O100" s="138"/>
      <c r="P100" s="139">
        <f>P101+P250</f>
        <v>0</v>
      </c>
      <c r="Q100" s="138"/>
      <c r="R100" s="139">
        <f>R101+R250</f>
        <v>1.6945499999999999E-2</v>
      </c>
      <c r="S100" s="138"/>
      <c r="T100" s="140">
        <f>T101+T250</f>
        <v>191.02684499999998</v>
      </c>
      <c r="AR100" s="133" t="s">
        <v>15</v>
      </c>
      <c r="AT100" s="141" t="s">
        <v>70</v>
      </c>
      <c r="AU100" s="141" t="s">
        <v>71</v>
      </c>
      <c r="AY100" s="133" t="s">
        <v>142</v>
      </c>
      <c r="BK100" s="142">
        <f>BK101+BK250</f>
        <v>0</v>
      </c>
    </row>
    <row r="101" spans="1:65" s="12" customFormat="1" ht="22.9" customHeight="1">
      <c r="B101" s="132"/>
      <c r="D101" s="133" t="s">
        <v>70</v>
      </c>
      <c r="E101" s="143" t="s">
        <v>143</v>
      </c>
      <c r="F101" s="143" t="s">
        <v>144</v>
      </c>
      <c r="I101" s="135"/>
      <c r="J101" s="144">
        <f>BK101</f>
        <v>0</v>
      </c>
      <c r="L101" s="132"/>
      <c r="M101" s="137"/>
      <c r="N101" s="138"/>
      <c r="O101" s="138"/>
      <c r="P101" s="139">
        <f>SUM(P102:P249)</f>
        <v>0</v>
      </c>
      <c r="Q101" s="138"/>
      <c r="R101" s="139">
        <f>SUM(R102:R249)</f>
        <v>0</v>
      </c>
      <c r="S101" s="138"/>
      <c r="T101" s="140">
        <f>SUM(T102:T249)</f>
        <v>191.02684499999998</v>
      </c>
      <c r="AR101" s="133" t="s">
        <v>15</v>
      </c>
      <c r="AT101" s="141" t="s">
        <v>70</v>
      </c>
      <c r="AU101" s="141" t="s">
        <v>15</v>
      </c>
      <c r="AY101" s="133" t="s">
        <v>142</v>
      </c>
      <c r="BK101" s="142">
        <f>SUM(BK102:BK249)</f>
        <v>0</v>
      </c>
    </row>
    <row r="102" spans="1:65" s="2" customFormat="1" ht="24.2" customHeight="1">
      <c r="A102" s="35"/>
      <c r="B102" s="145"/>
      <c r="C102" s="146" t="s">
        <v>15</v>
      </c>
      <c r="D102" s="146" t="s">
        <v>145</v>
      </c>
      <c r="E102" s="147" t="s">
        <v>146</v>
      </c>
      <c r="F102" s="148" t="s">
        <v>147</v>
      </c>
      <c r="G102" s="149" t="s">
        <v>148</v>
      </c>
      <c r="H102" s="150">
        <v>40.880000000000003</v>
      </c>
      <c r="I102" s="151"/>
      <c r="J102" s="152">
        <f>ROUND(I102*H102,2)</f>
        <v>0</v>
      </c>
      <c r="K102" s="148" t="s">
        <v>149</v>
      </c>
      <c r="L102" s="36"/>
      <c r="M102" s="153" t="s">
        <v>3</v>
      </c>
      <c r="N102" s="154" t="s">
        <v>43</v>
      </c>
      <c r="O102" s="56"/>
      <c r="P102" s="155">
        <f>O102*H102</f>
        <v>0</v>
      </c>
      <c r="Q102" s="155">
        <v>0</v>
      </c>
      <c r="R102" s="155">
        <f>Q102*H102</f>
        <v>0</v>
      </c>
      <c r="S102" s="155">
        <v>0.18099999999999999</v>
      </c>
      <c r="T102" s="156">
        <f>S102*H102</f>
        <v>7.3992800000000001</v>
      </c>
      <c r="U102" s="35"/>
      <c r="V102" s="35"/>
      <c r="W102" s="35"/>
      <c r="X102" s="35"/>
      <c r="Y102" s="35"/>
      <c r="Z102" s="35"/>
      <c r="AA102" s="35"/>
      <c r="AB102" s="35"/>
      <c r="AC102" s="35"/>
      <c r="AD102" s="35"/>
      <c r="AE102" s="35"/>
      <c r="AR102" s="157" t="s">
        <v>94</v>
      </c>
      <c r="AT102" s="157" t="s">
        <v>145</v>
      </c>
      <c r="AU102" s="157" t="s">
        <v>81</v>
      </c>
      <c r="AY102" s="20" t="s">
        <v>142</v>
      </c>
      <c r="BE102" s="158">
        <f>IF(N102="základní",J102,0)</f>
        <v>0</v>
      </c>
      <c r="BF102" s="158">
        <f>IF(N102="snížená",J102,0)</f>
        <v>0</v>
      </c>
      <c r="BG102" s="158">
        <f>IF(N102="zákl. přenesená",J102,0)</f>
        <v>0</v>
      </c>
      <c r="BH102" s="158">
        <f>IF(N102="sníž. přenesená",J102,0)</f>
        <v>0</v>
      </c>
      <c r="BI102" s="158">
        <f>IF(N102="nulová",J102,0)</f>
        <v>0</v>
      </c>
      <c r="BJ102" s="20" t="s">
        <v>81</v>
      </c>
      <c r="BK102" s="158">
        <f>ROUND(I102*H102,2)</f>
        <v>0</v>
      </c>
      <c r="BL102" s="20" t="s">
        <v>94</v>
      </c>
      <c r="BM102" s="157" t="s">
        <v>150</v>
      </c>
    </row>
    <row r="103" spans="1:65" s="2" customFormat="1" ht="11.25">
      <c r="A103" s="35"/>
      <c r="B103" s="36"/>
      <c r="C103" s="35"/>
      <c r="D103" s="159" t="s">
        <v>151</v>
      </c>
      <c r="E103" s="35"/>
      <c r="F103" s="160" t="s">
        <v>152</v>
      </c>
      <c r="G103" s="35"/>
      <c r="H103" s="35"/>
      <c r="I103" s="161"/>
      <c r="J103" s="35"/>
      <c r="K103" s="35"/>
      <c r="L103" s="36"/>
      <c r="M103" s="162"/>
      <c r="N103" s="163"/>
      <c r="O103" s="56"/>
      <c r="P103" s="56"/>
      <c r="Q103" s="56"/>
      <c r="R103" s="56"/>
      <c r="S103" s="56"/>
      <c r="T103" s="57"/>
      <c r="U103" s="35"/>
      <c r="V103" s="35"/>
      <c r="W103" s="35"/>
      <c r="X103" s="35"/>
      <c r="Y103" s="35"/>
      <c r="Z103" s="35"/>
      <c r="AA103" s="35"/>
      <c r="AB103" s="35"/>
      <c r="AC103" s="35"/>
      <c r="AD103" s="35"/>
      <c r="AE103" s="35"/>
      <c r="AT103" s="20" t="s">
        <v>151</v>
      </c>
      <c r="AU103" s="20" t="s">
        <v>81</v>
      </c>
    </row>
    <row r="104" spans="1:65" s="13" customFormat="1" ht="11.25">
      <c r="B104" s="164"/>
      <c r="D104" s="165" t="s">
        <v>153</v>
      </c>
      <c r="E104" s="166" t="s">
        <v>3</v>
      </c>
      <c r="F104" s="167" t="s">
        <v>154</v>
      </c>
      <c r="H104" s="166" t="s">
        <v>3</v>
      </c>
      <c r="I104" s="168"/>
      <c r="L104" s="164"/>
      <c r="M104" s="169"/>
      <c r="N104" s="170"/>
      <c r="O104" s="170"/>
      <c r="P104" s="170"/>
      <c r="Q104" s="170"/>
      <c r="R104" s="170"/>
      <c r="S104" s="170"/>
      <c r="T104" s="171"/>
      <c r="AT104" s="166" t="s">
        <v>153</v>
      </c>
      <c r="AU104" s="166" t="s">
        <v>81</v>
      </c>
      <c r="AV104" s="13" t="s">
        <v>15</v>
      </c>
      <c r="AW104" s="13" t="s">
        <v>33</v>
      </c>
      <c r="AX104" s="13" t="s">
        <v>71</v>
      </c>
      <c r="AY104" s="166" t="s">
        <v>142</v>
      </c>
    </row>
    <row r="105" spans="1:65" s="14" customFormat="1" ht="11.25">
      <c r="B105" s="172"/>
      <c r="D105" s="165" t="s">
        <v>153</v>
      </c>
      <c r="E105" s="173" t="s">
        <v>3</v>
      </c>
      <c r="F105" s="174" t="s">
        <v>155</v>
      </c>
      <c r="H105" s="175">
        <v>11.2</v>
      </c>
      <c r="I105" s="176"/>
      <c r="L105" s="172"/>
      <c r="M105" s="177"/>
      <c r="N105" s="178"/>
      <c r="O105" s="178"/>
      <c r="P105" s="178"/>
      <c r="Q105" s="178"/>
      <c r="R105" s="178"/>
      <c r="S105" s="178"/>
      <c r="T105" s="179"/>
      <c r="AT105" s="173" t="s">
        <v>153</v>
      </c>
      <c r="AU105" s="173" t="s">
        <v>81</v>
      </c>
      <c r="AV105" s="14" t="s">
        <v>81</v>
      </c>
      <c r="AW105" s="14" t="s">
        <v>33</v>
      </c>
      <c r="AX105" s="14" t="s">
        <v>71</v>
      </c>
      <c r="AY105" s="173" t="s">
        <v>142</v>
      </c>
    </row>
    <row r="106" spans="1:65" s="14" customFormat="1" ht="11.25">
      <c r="B106" s="172"/>
      <c r="D106" s="165" t="s">
        <v>153</v>
      </c>
      <c r="E106" s="173" t="s">
        <v>3</v>
      </c>
      <c r="F106" s="174" t="s">
        <v>156</v>
      </c>
      <c r="H106" s="175">
        <v>-3.2</v>
      </c>
      <c r="I106" s="176"/>
      <c r="L106" s="172"/>
      <c r="M106" s="177"/>
      <c r="N106" s="178"/>
      <c r="O106" s="178"/>
      <c r="P106" s="178"/>
      <c r="Q106" s="178"/>
      <c r="R106" s="178"/>
      <c r="S106" s="178"/>
      <c r="T106" s="179"/>
      <c r="AT106" s="173" t="s">
        <v>153</v>
      </c>
      <c r="AU106" s="173" t="s">
        <v>81</v>
      </c>
      <c r="AV106" s="14" t="s">
        <v>81</v>
      </c>
      <c r="AW106" s="14" t="s">
        <v>33</v>
      </c>
      <c r="AX106" s="14" t="s">
        <v>71</v>
      </c>
      <c r="AY106" s="173" t="s">
        <v>142</v>
      </c>
    </row>
    <row r="107" spans="1:65" s="13" customFormat="1" ht="11.25">
      <c r="B107" s="164"/>
      <c r="D107" s="165" t="s">
        <v>153</v>
      </c>
      <c r="E107" s="166" t="s">
        <v>3</v>
      </c>
      <c r="F107" s="167" t="s">
        <v>157</v>
      </c>
      <c r="H107" s="166" t="s">
        <v>3</v>
      </c>
      <c r="I107" s="168"/>
      <c r="L107" s="164"/>
      <c r="M107" s="169"/>
      <c r="N107" s="170"/>
      <c r="O107" s="170"/>
      <c r="P107" s="170"/>
      <c r="Q107" s="170"/>
      <c r="R107" s="170"/>
      <c r="S107" s="170"/>
      <c r="T107" s="171"/>
      <c r="AT107" s="166" t="s">
        <v>153</v>
      </c>
      <c r="AU107" s="166" t="s">
        <v>81</v>
      </c>
      <c r="AV107" s="13" t="s">
        <v>15</v>
      </c>
      <c r="AW107" s="13" t="s">
        <v>33</v>
      </c>
      <c r="AX107" s="13" t="s">
        <v>71</v>
      </c>
      <c r="AY107" s="166" t="s">
        <v>142</v>
      </c>
    </row>
    <row r="108" spans="1:65" s="14" customFormat="1" ht="11.25">
      <c r="B108" s="172"/>
      <c r="D108" s="165" t="s">
        <v>153</v>
      </c>
      <c r="E108" s="173" t="s">
        <v>3</v>
      </c>
      <c r="F108" s="174" t="s">
        <v>158</v>
      </c>
      <c r="H108" s="175">
        <v>7</v>
      </c>
      <c r="I108" s="176"/>
      <c r="L108" s="172"/>
      <c r="M108" s="177"/>
      <c r="N108" s="178"/>
      <c r="O108" s="178"/>
      <c r="P108" s="178"/>
      <c r="Q108" s="178"/>
      <c r="R108" s="178"/>
      <c r="S108" s="178"/>
      <c r="T108" s="179"/>
      <c r="AT108" s="173" t="s">
        <v>153</v>
      </c>
      <c r="AU108" s="173" t="s">
        <v>81</v>
      </c>
      <c r="AV108" s="14" t="s">
        <v>81</v>
      </c>
      <c r="AW108" s="14" t="s">
        <v>33</v>
      </c>
      <c r="AX108" s="14" t="s">
        <v>71</v>
      </c>
      <c r="AY108" s="173" t="s">
        <v>142</v>
      </c>
    </row>
    <row r="109" spans="1:65" s="13" customFormat="1" ht="11.25">
      <c r="B109" s="164"/>
      <c r="D109" s="165" t="s">
        <v>153</v>
      </c>
      <c r="E109" s="166" t="s">
        <v>3</v>
      </c>
      <c r="F109" s="167" t="s">
        <v>159</v>
      </c>
      <c r="H109" s="166" t="s">
        <v>3</v>
      </c>
      <c r="I109" s="168"/>
      <c r="L109" s="164"/>
      <c r="M109" s="169"/>
      <c r="N109" s="170"/>
      <c r="O109" s="170"/>
      <c r="P109" s="170"/>
      <c r="Q109" s="170"/>
      <c r="R109" s="170"/>
      <c r="S109" s="170"/>
      <c r="T109" s="171"/>
      <c r="AT109" s="166" t="s">
        <v>153</v>
      </c>
      <c r="AU109" s="166" t="s">
        <v>81</v>
      </c>
      <c r="AV109" s="13" t="s">
        <v>15</v>
      </c>
      <c r="AW109" s="13" t="s">
        <v>33</v>
      </c>
      <c r="AX109" s="13" t="s">
        <v>71</v>
      </c>
      <c r="AY109" s="166" t="s">
        <v>142</v>
      </c>
    </row>
    <row r="110" spans="1:65" s="14" customFormat="1" ht="11.25">
      <c r="B110" s="172"/>
      <c r="D110" s="165" t="s">
        <v>153</v>
      </c>
      <c r="E110" s="173" t="s">
        <v>3</v>
      </c>
      <c r="F110" s="174" t="s">
        <v>160</v>
      </c>
      <c r="H110" s="175">
        <v>30.68</v>
      </c>
      <c r="I110" s="176"/>
      <c r="L110" s="172"/>
      <c r="M110" s="177"/>
      <c r="N110" s="178"/>
      <c r="O110" s="178"/>
      <c r="P110" s="178"/>
      <c r="Q110" s="178"/>
      <c r="R110" s="178"/>
      <c r="S110" s="178"/>
      <c r="T110" s="179"/>
      <c r="AT110" s="173" t="s">
        <v>153</v>
      </c>
      <c r="AU110" s="173" t="s">
        <v>81</v>
      </c>
      <c r="AV110" s="14" t="s">
        <v>81</v>
      </c>
      <c r="AW110" s="14" t="s">
        <v>33</v>
      </c>
      <c r="AX110" s="14" t="s">
        <v>71</v>
      </c>
      <c r="AY110" s="173" t="s">
        <v>142</v>
      </c>
    </row>
    <row r="111" spans="1:65" s="14" customFormat="1" ht="11.25">
      <c r="B111" s="172"/>
      <c r="D111" s="165" t="s">
        <v>153</v>
      </c>
      <c r="E111" s="173" t="s">
        <v>3</v>
      </c>
      <c r="F111" s="174" t="s">
        <v>161</v>
      </c>
      <c r="H111" s="175">
        <v>-4.8</v>
      </c>
      <c r="I111" s="176"/>
      <c r="L111" s="172"/>
      <c r="M111" s="177"/>
      <c r="N111" s="178"/>
      <c r="O111" s="178"/>
      <c r="P111" s="178"/>
      <c r="Q111" s="178"/>
      <c r="R111" s="178"/>
      <c r="S111" s="178"/>
      <c r="T111" s="179"/>
      <c r="AT111" s="173" t="s">
        <v>153</v>
      </c>
      <c r="AU111" s="173" t="s">
        <v>81</v>
      </c>
      <c r="AV111" s="14" t="s">
        <v>81</v>
      </c>
      <c r="AW111" s="14" t="s">
        <v>33</v>
      </c>
      <c r="AX111" s="14" t="s">
        <v>71</v>
      </c>
      <c r="AY111" s="173" t="s">
        <v>142</v>
      </c>
    </row>
    <row r="112" spans="1:65" s="15" customFormat="1" ht="11.25">
      <c r="B112" s="180"/>
      <c r="D112" s="165" t="s">
        <v>153</v>
      </c>
      <c r="E112" s="181" t="s">
        <v>3</v>
      </c>
      <c r="F112" s="182" t="s">
        <v>162</v>
      </c>
      <c r="H112" s="183">
        <v>40.880000000000003</v>
      </c>
      <c r="I112" s="184"/>
      <c r="L112" s="180"/>
      <c r="M112" s="185"/>
      <c r="N112" s="186"/>
      <c r="O112" s="186"/>
      <c r="P112" s="186"/>
      <c r="Q112" s="186"/>
      <c r="R112" s="186"/>
      <c r="S112" s="186"/>
      <c r="T112" s="187"/>
      <c r="AT112" s="181" t="s">
        <v>153</v>
      </c>
      <c r="AU112" s="181" t="s">
        <v>81</v>
      </c>
      <c r="AV112" s="15" t="s">
        <v>94</v>
      </c>
      <c r="AW112" s="15" t="s">
        <v>33</v>
      </c>
      <c r="AX112" s="15" t="s">
        <v>15</v>
      </c>
      <c r="AY112" s="181" t="s">
        <v>142</v>
      </c>
    </row>
    <row r="113" spans="1:65" s="2" customFormat="1" ht="24.2" customHeight="1">
      <c r="A113" s="35"/>
      <c r="B113" s="145"/>
      <c r="C113" s="146" t="s">
        <v>81</v>
      </c>
      <c r="D113" s="146" t="s">
        <v>145</v>
      </c>
      <c r="E113" s="147" t="s">
        <v>163</v>
      </c>
      <c r="F113" s="148" t="s">
        <v>164</v>
      </c>
      <c r="G113" s="149" t="s">
        <v>148</v>
      </c>
      <c r="H113" s="150">
        <v>20.67</v>
      </c>
      <c r="I113" s="151"/>
      <c r="J113" s="152">
        <f>ROUND(I113*H113,2)</f>
        <v>0</v>
      </c>
      <c r="K113" s="148" t="s">
        <v>149</v>
      </c>
      <c r="L113" s="36"/>
      <c r="M113" s="153" t="s">
        <v>3</v>
      </c>
      <c r="N113" s="154" t="s">
        <v>43</v>
      </c>
      <c r="O113" s="56"/>
      <c r="P113" s="155">
        <f>O113*H113</f>
        <v>0</v>
      </c>
      <c r="Q113" s="155">
        <v>0</v>
      </c>
      <c r="R113" s="155">
        <f>Q113*H113</f>
        <v>0</v>
      </c>
      <c r="S113" s="155">
        <v>0.26100000000000001</v>
      </c>
      <c r="T113" s="156">
        <f>S113*H113</f>
        <v>5.3948700000000009</v>
      </c>
      <c r="U113" s="35"/>
      <c r="V113" s="35"/>
      <c r="W113" s="35"/>
      <c r="X113" s="35"/>
      <c r="Y113" s="35"/>
      <c r="Z113" s="35"/>
      <c r="AA113" s="35"/>
      <c r="AB113" s="35"/>
      <c r="AC113" s="35"/>
      <c r="AD113" s="35"/>
      <c r="AE113" s="35"/>
      <c r="AR113" s="157" t="s">
        <v>94</v>
      </c>
      <c r="AT113" s="157" t="s">
        <v>145</v>
      </c>
      <c r="AU113" s="157" t="s">
        <v>81</v>
      </c>
      <c r="AY113" s="20" t="s">
        <v>142</v>
      </c>
      <c r="BE113" s="158">
        <f>IF(N113="základní",J113,0)</f>
        <v>0</v>
      </c>
      <c r="BF113" s="158">
        <f>IF(N113="snížená",J113,0)</f>
        <v>0</v>
      </c>
      <c r="BG113" s="158">
        <f>IF(N113="zákl. přenesená",J113,0)</f>
        <v>0</v>
      </c>
      <c r="BH113" s="158">
        <f>IF(N113="sníž. přenesená",J113,0)</f>
        <v>0</v>
      </c>
      <c r="BI113" s="158">
        <f>IF(N113="nulová",J113,0)</f>
        <v>0</v>
      </c>
      <c r="BJ113" s="20" t="s">
        <v>81</v>
      </c>
      <c r="BK113" s="158">
        <f>ROUND(I113*H113,2)</f>
        <v>0</v>
      </c>
      <c r="BL113" s="20" t="s">
        <v>94</v>
      </c>
      <c r="BM113" s="157" t="s">
        <v>165</v>
      </c>
    </row>
    <row r="114" spans="1:65" s="2" customFormat="1" ht="11.25">
      <c r="A114" s="35"/>
      <c r="B114" s="36"/>
      <c r="C114" s="35"/>
      <c r="D114" s="159" t="s">
        <v>151</v>
      </c>
      <c r="E114" s="35"/>
      <c r="F114" s="160" t="s">
        <v>166</v>
      </c>
      <c r="G114" s="35"/>
      <c r="H114" s="35"/>
      <c r="I114" s="161"/>
      <c r="J114" s="35"/>
      <c r="K114" s="35"/>
      <c r="L114" s="36"/>
      <c r="M114" s="162"/>
      <c r="N114" s="163"/>
      <c r="O114" s="56"/>
      <c r="P114" s="56"/>
      <c r="Q114" s="56"/>
      <c r="R114" s="56"/>
      <c r="S114" s="56"/>
      <c r="T114" s="57"/>
      <c r="U114" s="35"/>
      <c r="V114" s="35"/>
      <c r="W114" s="35"/>
      <c r="X114" s="35"/>
      <c r="Y114" s="35"/>
      <c r="Z114" s="35"/>
      <c r="AA114" s="35"/>
      <c r="AB114" s="35"/>
      <c r="AC114" s="35"/>
      <c r="AD114" s="35"/>
      <c r="AE114" s="35"/>
      <c r="AT114" s="20" t="s">
        <v>151</v>
      </c>
      <c r="AU114" s="20" t="s">
        <v>81</v>
      </c>
    </row>
    <row r="115" spans="1:65" s="13" customFormat="1" ht="11.25">
      <c r="B115" s="164"/>
      <c r="D115" s="165" t="s">
        <v>153</v>
      </c>
      <c r="E115" s="166" t="s">
        <v>3</v>
      </c>
      <c r="F115" s="167" t="s">
        <v>167</v>
      </c>
      <c r="H115" s="166" t="s">
        <v>3</v>
      </c>
      <c r="I115" s="168"/>
      <c r="L115" s="164"/>
      <c r="M115" s="169"/>
      <c r="N115" s="170"/>
      <c r="O115" s="170"/>
      <c r="P115" s="170"/>
      <c r="Q115" s="170"/>
      <c r="R115" s="170"/>
      <c r="S115" s="170"/>
      <c r="T115" s="171"/>
      <c r="AT115" s="166" t="s">
        <v>153</v>
      </c>
      <c r="AU115" s="166" t="s">
        <v>81</v>
      </c>
      <c r="AV115" s="13" t="s">
        <v>15</v>
      </c>
      <c r="AW115" s="13" t="s">
        <v>33</v>
      </c>
      <c r="AX115" s="13" t="s">
        <v>71</v>
      </c>
      <c r="AY115" s="166" t="s">
        <v>142</v>
      </c>
    </row>
    <row r="116" spans="1:65" s="14" customFormat="1" ht="11.25">
      <c r="B116" s="172"/>
      <c r="D116" s="165" t="s">
        <v>153</v>
      </c>
      <c r="E116" s="173" t="s">
        <v>3</v>
      </c>
      <c r="F116" s="174" t="s">
        <v>168</v>
      </c>
      <c r="H116" s="175">
        <v>10.53</v>
      </c>
      <c r="I116" s="176"/>
      <c r="L116" s="172"/>
      <c r="M116" s="177"/>
      <c r="N116" s="178"/>
      <c r="O116" s="178"/>
      <c r="P116" s="178"/>
      <c r="Q116" s="178"/>
      <c r="R116" s="178"/>
      <c r="S116" s="178"/>
      <c r="T116" s="179"/>
      <c r="AT116" s="173" t="s">
        <v>153</v>
      </c>
      <c r="AU116" s="173" t="s">
        <v>81</v>
      </c>
      <c r="AV116" s="14" t="s">
        <v>81</v>
      </c>
      <c r="AW116" s="14" t="s">
        <v>33</v>
      </c>
      <c r="AX116" s="14" t="s">
        <v>71</v>
      </c>
      <c r="AY116" s="173" t="s">
        <v>142</v>
      </c>
    </row>
    <row r="117" spans="1:65" s="13" customFormat="1" ht="11.25">
      <c r="B117" s="164"/>
      <c r="D117" s="165" t="s">
        <v>153</v>
      </c>
      <c r="E117" s="166" t="s">
        <v>3</v>
      </c>
      <c r="F117" s="167" t="s">
        <v>159</v>
      </c>
      <c r="H117" s="166" t="s">
        <v>3</v>
      </c>
      <c r="I117" s="168"/>
      <c r="L117" s="164"/>
      <c r="M117" s="169"/>
      <c r="N117" s="170"/>
      <c r="O117" s="170"/>
      <c r="P117" s="170"/>
      <c r="Q117" s="170"/>
      <c r="R117" s="170"/>
      <c r="S117" s="170"/>
      <c r="T117" s="171"/>
      <c r="AT117" s="166" t="s">
        <v>153</v>
      </c>
      <c r="AU117" s="166" t="s">
        <v>81</v>
      </c>
      <c r="AV117" s="13" t="s">
        <v>15</v>
      </c>
      <c r="AW117" s="13" t="s">
        <v>33</v>
      </c>
      <c r="AX117" s="13" t="s">
        <v>71</v>
      </c>
      <c r="AY117" s="166" t="s">
        <v>142</v>
      </c>
    </row>
    <row r="118" spans="1:65" s="14" customFormat="1" ht="11.25">
      <c r="B118" s="172"/>
      <c r="D118" s="165" t="s">
        <v>153</v>
      </c>
      <c r="E118" s="173" t="s">
        <v>3</v>
      </c>
      <c r="F118" s="174" t="s">
        <v>169</v>
      </c>
      <c r="H118" s="175">
        <v>10.14</v>
      </c>
      <c r="I118" s="176"/>
      <c r="L118" s="172"/>
      <c r="M118" s="177"/>
      <c r="N118" s="178"/>
      <c r="O118" s="178"/>
      <c r="P118" s="178"/>
      <c r="Q118" s="178"/>
      <c r="R118" s="178"/>
      <c r="S118" s="178"/>
      <c r="T118" s="179"/>
      <c r="AT118" s="173" t="s">
        <v>153</v>
      </c>
      <c r="AU118" s="173" t="s">
        <v>81</v>
      </c>
      <c r="AV118" s="14" t="s">
        <v>81</v>
      </c>
      <c r="AW118" s="14" t="s">
        <v>33</v>
      </c>
      <c r="AX118" s="14" t="s">
        <v>71</v>
      </c>
      <c r="AY118" s="173" t="s">
        <v>142</v>
      </c>
    </row>
    <row r="119" spans="1:65" s="15" customFormat="1" ht="11.25">
      <c r="B119" s="180"/>
      <c r="D119" s="165" t="s">
        <v>153</v>
      </c>
      <c r="E119" s="181" t="s">
        <v>3</v>
      </c>
      <c r="F119" s="182" t="s">
        <v>162</v>
      </c>
      <c r="H119" s="183">
        <v>20.67</v>
      </c>
      <c r="I119" s="184"/>
      <c r="L119" s="180"/>
      <c r="M119" s="185"/>
      <c r="N119" s="186"/>
      <c r="O119" s="186"/>
      <c r="P119" s="186"/>
      <c r="Q119" s="186"/>
      <c r="R119" s="186"/>
      <c r="S119" s="186"/>
      <c r="T119" s="187"/>
      <c r="AT119" s="181" t="s">
        <v>153</v>
      </c>
      <c r="AU119" s="181" t="s">
        <v>81</v>
      </c>
      <c r="AV119" s="15" t="s">
        <v>94</v>
      </c>
      <c r="AW119" s="15" t="s">
        <v>33</v>
      </c>
      <c r="AX119" s="15" t="s">
        <v>15</v>
      </c>
      <c r="AY119" s="181" t="s">
        <v>142</v>
      </c>
    </row>
    <row r="120" spans="1:65" s="2" customFormat="1" ht="49.15" customHeight="1">
      <c r="A120" s="35"/>
      <c r="B120" s="145"/>
      <c r="C120" s="146" t="s">
        <v>91</v>
      </c>
      <c r="D120" s="146" t="s">
        <v>145</v>
      </c>
      <c r="E120" s="147" t="s">
        <v>170</v>
      </c>
      <c r="F120" s="148" t="s">
        <v>171</v>
      </c>
      <c r="G120" s="149" t="s">
        <v>172</v>
      </c>
      <c r="H120" s="150">
        <v>1.75</v>
      </c>
      <c r="I120" s="151"/>
      <c r="J120" s="152">
        <f>ROUND(I120*H120,2)</f>
        <v>0</v>
      </c>
      <c r="K120" s="148" t="s">
        <v>149</v>
      </c>
      <c r="L120" s="36"/>
      <c r="M120" s="153" t="s">
        <v>3</v>
      </c>
      <c r="N120" s="154" t="s">
        <v>43</v>
      </c>
      <c r="O120" s="56"/>
      <c r="P120" s="155">
        <f>O120*H120</f>
        <v>0</v>
      </c>
      <c r="Q120" s="155">
        <v>0</v>
      </c>
      <c r="R120" s="155">
        <f>Q120*H120</f>
        <v>0</v>
      </c>
      <c r="S120" s="155">
        <v>1.8</v>
      </c>
      <c r="T120" s="156">
        <f>S120*H120</f>
        <v>3.15</v>
      </c>
      <c r="U120" s="35"/>
      <c r="V120" s="35"/>
      <c r="W120" s="35"/>
      <c r="X120" s="35"/>
      <c r="Y120" s="35"/>
      <c r="Z120" s="35"/>
      <c r="AA120" s="35"/>
      <c r="AB120" s="35"/>
      <c r="AC120" s="35"/>
      <c r="AD120" s="35"/>
      <c r="AE120" s="35"/>
      <c r="AR120" s="157" t="s">
        <v>94</v>
      </c>
      <c r="AT120" s="157" t="s">
        <v>145</v>
      </c>
      <c r="AU120" s="157" t="s">
        <v>81</v>
      </c>
      <c r="AY120" s="20" t="s">
        <v>142</v>
      </c>
      <c r="BE120" s="158">
        <f>IF(N120="základní",J120,0)</f>
        <v>0</v>
      </c>
      <c r="BF120" s="158">
        <f>IF(N120="snížená",J120,0)</f>
        <v>0</v>
      </c>
      <c r="BG120" s="158">
        <f>IF(N120="zákl. přenesená",J120,0)</f>
        <v>0</v>
      </c>
      <c r="BH120" s="158">
        <f>IF(N120="sníž. přenesená",J120,0)</f>
        <v>0</v>
      </c>
      <c r="BI120" s="158">
        <f>IF(N120="nulová",J120,0)</f>
        <v>0</v>
      </c>
      <c r="BJ120" s="20" t="s">
        <v>81</v>
      </c>
      <c r="BK120" s="158">
        <f>ROUND(I120*H120,2)</f>
        <v>0</v>
      </c>
      <c r="BL120" s="20" t="s">
        <v>94</v>
      </c>
      <c r="BM120" s="157" t="s">
        <v>173</v>
      </c>
    </row>
    <row r="121" spans="1:65" s="2" customFormat="1" ht="11.25">
      <c r="A121" s="35"/>
      <c r="B121" s="36"/>
      <c r="C121" s="35"/>
      <c r="D121" s="159" t="s">
        <v>151</v>
      </c>
      <c r="E121" s="35"/>
      <c r="F121" s="160" t="s">
        <v>174</v>
      </c>
      <c r="G121" s="35"/>
      <c r="H121" s="35"/>
      <c r="I121" s="161"/>
      <c r="J121" s="35"/>
      <c r="K121" s="35"/>
      <c r="L121" s="36"/>
      <c r="M121" s="162"/>
      <c r="N121" s="163"/>
      <c r="O121" s="56"/>
      <c r="P121" s="56"/>
      <c r="Q121" s="56"/>
      <c r="R121" s="56"/>
      <c r="S121" s="56"/>
      <c r="T121" s="57"/>
      <c r="U121" s="35"/>
      <c r="V121" s="35"/>
      <c r="W121" s="35"/>
      <c r="X121" s="35"/>
      <c r="Y121" s="35"/>
      <c r="Z121" s="35"/>
      <c r="AA121" s="35"/>
      <c r="AB121" s="35"/>
      <c r="AC121" s="35"/>
      <c r="AD121" s="35"/>
      <c r="AE121" s="35"/>
      <c r="AT121" s="20" t="s">
        <v>151</v>
      </c>
      <c r="AU121" s="20" t="s">
        <v>81</v>
      </c>
    </row>
    <row r="122" spans="1:65" s="13" customFormat="1" ht="11.25">
      <c r="B122" s="164"/>
      <c r="D122" s="165" t="s">
        <v>153</v>
      </c>
      <c r="E122" s="166" t="s">
        <v>3</v>
      </c>
      <c r="F122" s="167" t="s">
        <v>154</v>
      </c>
      <c r="H122" s="166" t="s">
        <v>3</v>
      </c>
      <c r="I122" s="168"/>
      <c r="L122" s="164"/>
      <c r="M122" s="169"/>
      <c r="N122" s="170"/>
      <c r="O122" s="170"/>
      <c r="P122" s="170"/>
      <c r="Q122" s="170"/>
      <c r="R122" s="170"/>
      <c r="S122" s="170"/>
      <c r="T122" s="171"/>
      <c r="AT122" s="166" t="s">
        <v>153</v>
      </c>
      <c r="AU122" s="166" t="s">
        <v>81</v>
      </c>
      <c r="AV122" s="13" t="s">
        <v>15</v>
      </c>
      <c r="AW122" s="13" t="s">
        <v>33</v>
      </c>
      <c r="AX122" s="13" t="s">
        <v>71</v>
      </c>
      <c r="AY122" s="166" t="s">
        <v>142</v>
      </c>
    </row>
    <row r="123" spans="1:65" s="14" customFormat="1" ht="11.25">
      <c r="B123" s="172"/>
      <c r="D123" s="165" t="s">
        <v>153</v>
      </c>
      <c r="E123" s="173" t="s">
        <v>3</v>
      </c>
      <c r="F123" s="174" t="s">
        <v>175</v>
      </c>
      <c r="H123" s="175">
        <v>1.75</v>
      </c>
      <c r="I123" s="176"/>
      <c r="L123" s="172"/>
      <c r="M123" s="177"/>
      <c r="N123" s="178"/>
      <c r="O123" s="178"/>
      <c r="P123" s="178"/>
      <c r="Q123" s="178"/>
      <c r="R123" s="178"/>
      <c r="S123" s="178"/>
      <c r="T123" s="179"/>
      <c r="AT123" s="173" t="s">
        <v>153</v>
      </c>
      <c r="AU123" s="173" t="s">
        <v>81</v>
      </c>
      <c r="AV123" s="14" t="s">
        <v>81</v>
      </c>
      <c r="AW123" s="14" t="s">
        <v>33</v>
      </c>
      <c r="AX123" s="14" t="s">
        <v>15</v>
      </c>
      <c r="AY123" s="173" t="s">
        <v>142</v>
      </c>
    </row>
    <row r="124" spans="1:65" s="2" customFormat="1" ht="44.25" customHeight="1">
      <c r="A124" s="35"/>
      <c r="B124" s="145"/>
      <c r="C124" s="146" t="s">
        <v>94</v>
      </c>
      <c r="D124" s="146" t="s">
        <v>145</v>
      </c>
      <c r="E124" s="147" t="s">
        <v>176</v>
      </c>
      <c r="F124" s="148" t="s">
        <v>177</v>
      </c>
      <c r="G124" s="149" t="s">
        <v>172</v>
      </c>
      <c r="H124" s="150">
        <v>6.8</v>
      </c>
      <c r="I124" s="151"/>
      <c r="J124" s="152">
        <f>ROUND(I124*H124,2)</f>
        <v>0</v>
      </c>
      <c r="K124" s="148" t="s">
        <v>149</v>
      </c>
      <c r="L124" s="36"/>
      <c r="M124" s="153" t="s">
        <v>3</v>
      </c>
      <c r="N124" s="154" t="s">
        <v>43</v>
      </c>
      <c r="O124" s="56"/>
      <c r="P124" s="155">
        <f>O124*H124</f>
        <v>0</v>
      </c>
      <c r="Q124" s="155">
        <v>0</v>
      </c>
      <c r="R124" s="155">
        <f>Q124*H124</f>
        <v>0</v>
      </c>
      <c r="S124" s="155">
        <v>1.5940000000000001</v>
      </c>
      <c r="T124" s="156">
        <f>S124*H124</f>
        <v>10.8392</v>
      </c>
      <c r="U124" s="35"/>
      <c r="V124" s="35"/>
      <c r="W124" s="35"/>
      <c r="X124" s="35"/>
      <c r="Y124" s="35"/>
      <c r="Z124" s="35"/>
      <c r="AA124" s="35"/>
      <c r="AB124" s="35"/>
      <c r="AC124" s="35"/>
      <c r="AD124" s="35"/>
      <c r="AE124" s="35"/>
      <c r="AR124" s="157" t="s">
        <v>94</v>
      </c>
      <c r="AT124" s="157" t="s">
        <v>145</v>
      </c>
      <c r="AU124" s="157" t="s">
        <v>81</v>
      </c>
      <c r="AY124" s="20" t="s">
        <v>142</v>
      </c>
      <c r="BE124" s="158">
        <f>IF(N124="základní",J124,0)</f>
        <v>0</v>
      </c>
      <c r="BF124" s="158">
        <f>IF(N124="snížená",J124,0)</f>
        <v>0</v>
      </c>
      <c r="BG124" s="158">
        <f>IF(N124="zákl. přenesená",J124,0)</f>
        <v>0</v>
      </c>
      <c r="BH124" s="158">
        <f>IF(N124="sníž. přenesená",J124,0)</f>
        <v>0</v>
      </c>
      <c r="BI124" s="158">
        <f>IF(N124="nulová",J124,0)</f>
        <v>0</v>
      </c>
      <c r="BJ124" s="20" t="s">
        <v>81</v>
      </c>
      <c r="BK124" s="158">
        <f>ROUND(I124*H124,2)</f>
        <v>0</v>
      </c>
      <c r="BL124" s="20" t="s">
        <v>94</v>
      </c>
      <c r="BM124" s="157" t="s">
        <v>178</v>
      </c>
    </row>
    <row r="125" spans="1:65" s="2" customFormat="1" ht="11.25">
      <c r="A125" s="35"/>
      <c r="B125" s="36"/>
      <c r="C125" s="35"/>
      <c r="D125" s="159" t="s">
        <v>151</v>
      </c>
      <c r="E125" s="35"/>
      <c r="F125" s="160" t="s">
        <v>179</v>
      </c>
      <c r="G125" s="35"/>
      <c r="H125" s="35"/>
      <c r="I125" s="161"/>
      <c r="J125" s="35"/>
      <c r="K125" s="35"/>
      <c r="L125" s="36"/>
      <c r="M125" s="162"/>
      <c r="N125" s="163"/>
      <c r="O125" s="56"/>
      <c r="P125" s="56"/>
      <c r="Q125" s="56"/>
      <c r="R125" s="56"/>
      <c r="S125" s="56"/>
      <c r="T125" s="57"/>
      <c r="U125" s="35"/>
      <c r="V125" s="35"/>
      <c r="W125" s="35"/>
      <c r="X125" s="35"/>
      <c r="Y125" s="35"/>
      <c r="Z125" s="35"/>
      <c r="AA125" s="35"/>
      <c r="AB125" s="35"/>
      <c r="AC125" s="35"/>
      <c r="AD125" s="35"/>
      <c r="AE125" s="35"/>
      <c r="AT125" s="20" t="s">
        <v>151</v>
      </c>
      <c r="AU125" s="20" t="s">
        <v>81</v>
      </c>
    </row>
    <row r="126" spans="1:65" s="14" customFormat="1" ht="11.25">
      <c r="B126" s="172"/>
      <c r="D126" s="165" t="s">
        <v>153</v>
      </c>
      <c r="E126" s="173" t="s">
        <v>3</v>
      </c>
      <c r="F126" s="174" t="s">
        <v>180</v>
      </c>
      <c r="H126" s="175">
        <v>6.8</v>
      </c>
      <c r="I126" s="176"/>
      <c r="L126" s="172"/>
      <c r="M126" s="177"/>
      <c r="N126" s="178"/>
      <c r="O126" s="178"/>
      <c r="P126" s="178"/>
      <c r="Q126" s="178"/>
      <c r="R126" s="178"/>
      <c r="S126" s="178"/>
      <c r="T126" s="179"/>
      <c r="AT126" s="173" t="s">
        <v>153</v>
      </c>
      <c r="AU126" s="173" t="s">
        <v>81</v>
      </c>
      <c r="AV126" s="14" t="s">
        <v>81</v>
      </c>
      <c r="AW126" s="14" t="s">
        <v>33</v>
      </c>
      <c r="AX126" s="14" t="s">
        <v>15</v>
      </c>
      <c r="AY126" s="173" t="s">
        <v>142</v>
      </c>
    </row>
    <row r="127" spans="1:65" s="2" customFormat="1" ht="16.5" customHeight="1">
      <c r="A127" s="35"/>
      <c r="B127" s="145"/>
      <c r="C127" s="146" t="s">
        <v>181</v>
      </c>
      <c r="D127" s="146" t="s">
        <v>145</v>
      </c>
      <c r="E127" s="147" t="s">
        <v>182</v>
      </c>
      <c r="F127" s="148" t="s">
        <v>183</v>
      </c>
      <c r="G127" s="149" t="s">
        <v>172</v>
      </c>
      <c r="H127" s="150">
        <v>11.904999999999999</v>
      </c>
      <c r="I127" s="151"/>
      <c r="J127" s="152">
        <f>ROUND(I127*H127,2)</f>
        <v>0</v>
      </c>
      <c r="K127" s="148" t="s">
        <v>149</v>
      </c>
      <c r="L127" s="36"/>
      <c r="M127" s="153" t="s">
        <v>3</v>
      </c>
      <c r="N127" s="154" t="s">
        <v>43</v>
      </c>
      <c r="O127" s="56"/>
      <c r="P127" s="155">
        <f>O127*H127</f>
        <v>0</v>
      </c>
      <c r="Q127" s="155">
        <v>0</v>
      </c>
      <c r="R127" s="155">
        <f>Q127*H127</f>
        <v>0</v>
      </c>
      <c r="S127" s="155">
        <v>2</v>
      </c>
      <c r="T127" s="156">
        <f>S127*H127</f>
        <v>23.81</v>
      </c>
      <c r="U127" s="35"/>
      <c r="V127" s="35"/>
      <c r="W127" s="35"/>
      <c r="X127" s="35"/>
      <c r="Y127" s="35"/>
      <c r="Z127" s="35"/>
      <c r="AA127" s="35"/>
      <c r="AB127" s="35"/>
      <c r="AC127" s="35"/>
      <c r="AD127" s="35"/>
      <c r="AE127" s="35"/>
      <c r="AR127" s="157" t="s">
        <v>94</v>
      </c>
      <c r="AT127" s="157" t="s">
        <v>145</v>
      </c>
      <c r="AU127" s="157" t="s">
        <v>81</v>
      </c>
      <c r="AY127" s="20" t="s">
        <v>142</v>
      </c>
      <c r="BE127" s="158">
        <f>IF(N127="základní",J127,0)</f>
        <v>0</v>
      </c>
      <c r="BF127" s="158">
        <f>IF(N127="snížená",J127,0)</f>
        <v>0</v>
      </c>
      <c r="BG127" s="158">
        <f>IF(N127="zákl. přenesená",J127,0)</f>
        <v>0</v>
      </c>
      <c r="BH127" s="158">
        <f>IF(N127="sníž. přenesená",J127,0)</f>
        <v>0</v>
      </c>
      <c r="BI127" s="158">
        <f>IF(N127="nulová",J127,0)</f>
        <v>0</v>
      </c>
      <c r="BJ127" s="20" t="s">
        <v>81</v>
      </c>
      <c r="BK127" s="158">
        <f>ROUND(I127*H127,2)</f>
        <v>0</v>
      </c>
      <c r="BL127" s="20" t="s">
        <v>94</v>
      </c>
      <c r="BM127" s="157" t="s">
        <v>184</v>
      </c>
    </row>
    <row r="128" spans="1:65" s="2" customFormat="1" ht="11.25">
      <c r="A128" s="35"/>
      <c r="B128" s="36"/>
      <c r="C128" s="35"/>
      <c r="D128" s="159" t="s">
        <v>151</v>
      </c>
      <c r="E128" s="35"/>
      <c r="F128" s="160" t="s">
        <v>185</v>
      </c>
      <c r="G128" s="35"/>
      <c r="H128" s="35"/>
      <c r="I128" s="161"/>
      <c r="J128" s="35"/>
      <c r="K128" s="35"/>
      <c r="L128" s="36"/>
      <c r="M128" s="162"/>
      <c r="N128" s="163"/>
      <c r="O128" s="56"/>
      <c r="P128" s="56"/>
      <c r="Q128" s="56"/>
      <c r="R128" s="56"/>
      <c r="S128" s="56"/>
      <c r="T128" s="57"/>
      <c r="U128" s="35"/>
      <c r="V128" s="35"/>
      <c r="W128" s="35"/>
      <c r="X128" s="35"/>
      <c r="Y128" s="35"/>
      <c r="Z128" s="35"/>
      <c r="AA128" s="35"/>
      <c r="AB128" s="35"/>
      <c r="AC128" s="35"/>
      <c r="AD128" s="35"/>
      <c r="AE128" s="35"/>
      <c r="AT128" s="20" t="s">
        <v>151</v>
      </c>
      <c r="AU128" s="20" t="s">
        <v>81</v>
      </c>
    </row>
    <row r="129" spans="1:65" s="13" customFormat="1" ht="11.25">
      <c r="B129" s="164"/>
      <c r="D129" s="165" t="s">
        <v>153</v>
      </c>
      <c r="E129" s="166" t="s">
        <v>3</v>
      </c>
      <c r="F129" s="167" t="s">
        <v>186</v>
      </c>
      <c r="H129" s="166" t="s">
        <v>3</v>
      </c>
      <c r="I129" s="168"/>
      <c r="L129" s="164"/>
      <c r="M129" s="169"/>
      <c r="N129" s="170"/>
      <c r="O129" s="170"/>
      <c r="P129" s="170"/>
      <c r="Q129" s="170"/>
      <c r="R129" s="170"/>
      <c r="S129" s="170"/>
      <c r="T129" s="171"/>
      <c r="AT129" s="166" t="s">
        <v>153</v>
      </c>
      <c r="AU129" s="166" t="s">
        <v>81</v>
      </c>
      <c r="AV129" s="13" t="s">
        <v>15</v>
      </c>
      <c r="AW129" s="13" t="s">
        <v>33</v>
      </c>
      <c r="AX129" s="13" t="s">
        <v>71</v>
      </c>
      <c r="AY129" s="166" t="s">
        <v>142</v>
      </c>
    </row>
    <row r="130" spans="1:65" s="13" customFormat="1" ht="11.25">
      <c r="B130" s="164"/>
      <c r="D130" s="165" t="s">
        <v>153</v>
      </c>
      <c r="E130" s="166" t="s">
        <v>3</v>
      </c>
      <c r="F130" s="167" t="s">
        <v>187</v>
      </c>
      <c r="H130" s="166" t="s">
        <v>3</v>
      </c>
      <c r="I130" s="168"/>
      <c r="L130" s="164"/>
      <c r="M130" s="169"/>
      <c r="N130" s="170"/>
      <c r="O130" s="170"/>
      <c r="P130" s="170"/>
      <c r="Q130" s="170"/>
      <c r="R130" s="170"/>
      <c r="S130" s="170"/>
      <c r="T130" s="171"/>
      <c r="AT130" s="166" t="s">
        <v>153</v>
      </c>
      <c r="AU130" s="166" t="s">
        <v>81</v>
      </c>
      <c r="AV130" s="13" t="s">
        <v>15</v>
      </c>
      <c r="AW130" s="13" t="s">
        <v>33</v>
      </c>
      <c r="AX130" s="13" t="s">
        <v>71</v>
      </c>
      <c r="AY130" s="166" t="s">
        <v>142</v>
      </c>
    </row>
    <row r="131" spans="1:65" s="14" customFormat="1" ht="11.25">
      <c r="B131" s="172"/>
      <c r="D131" s="165" t="s">
        <v>153</v>
      </c>
      <c r="E131" s="173" t="s">
        <v>3</v>
      </c>
      <c r="F131" s="174" t="s">
        <v>188</v>
      </c>
      <c r="H131" s="175">
        <v>2.3199999999999998</v>
      </c>
      <c r="I131" s="176"/>
      <c r="L131" s="172"/>
      <c r="M131" s="177"/>
      <c r="N131" s="178"/>
      <c r="O131" s="178"/>
      <c r="P131" s="178"/>
      <c r="Q131" s="178"/>
      <c r="R131" s="178"/>
      <c r="S131" s="178"/>
      <c r="T131" s="179"/>
      <c r="AT131" s="173" t="s">
        <v>153</v>
      </c>
      <c r="AU131" s="173" t="s">
        <v>81</v>
      </c>
      <c r="AV131" s="14" t="s">
        <v>81</v>
      </c>
      <c r="AW131" s="14" t="s">
        <v>33</v>
      </c>
      <c r="AX131" s="14" t="s">
        <v>71</v>
      </c>
      <c r="AY131" s="173" t="s">
        <v>142</v>
      </c>
    </row>
    <row r="132" spans="1:65" s="14" customFormat="1" ht="11.25">
      <c r="B132" s="172"/>
      <c r="D132" s="165" t="s">
        <v>153</v>
      </c>
      <c r="E132" s="173" t="s">
        <v>3</v>
      </c>
      <c r="F132" s="174" t="s">
        <v>189</v>
      </c>
      <c r="H132" s="175">
        <v>2.64</v>
      </c>
      <c r="I132" s="176"/>
      <c r="L132" s="172"/>
      <c r="M132" s="177"/>
      <c r="N132" s="178"/>
      <c r="O132" s="178"/>
      <c r="P132" s="178"/>
      <c r="Q132" s="178"/>
      <c r="R132" s="178"/>
      <c r="S132" s="178"/>
      <c r="T132" s="179"/>
      <c r="AT132" s="173" t="s">
        <v>153</v>
      </c>
      <c r="AU132" s="173" t="s">
        <v>81</v>
      </c>
      <c r="AV132" s="14" t="s">
        <v>81</v>
      </c>
      <c r="AW132" s="14" t="s">
        <v>33</v>
      </c>
      <c r="AX132" s="14" t="s">
        <v>71</v>
      </c>
      <c r="AY132" s="173" t="s">
        <v>142</v>
      </c>
    </row>
    <row r="133" spans="1:65" s="14" customFormat="1" ht="11.25">
      <c r="B133" s="172"/>
      <c r="D133" s="165" t="s">
        <v>153</v>
      </c>
      <c r="E133" s="173" t="s">
        <v>3</v>
      </c>
      <c r="F133" s="174" t="s">
        <v>190</v>
      </c>
      <c r="H133" s="175">
        <v>1.26</v>
      </c>
      <c r="I133" s="176"/>
      <c r="L133" s="172"/>
      <c r="M133" s="177"/>
      <c r="N133" s="178"/>
      <c r="O133" s="178"/>
      <c r="P133" s="178"/>
      <c r="Q133" s="178"/>
      <c r="R133" s="178"/>
      <c r="S133" s="178"/>
      <c r="T133" s="179"/>
      <c r="AT133" s="173" t="s">
        <v>153</v>
      </c>
      <c r="AU133" s="173" t="s">
        <v>81</v>
      </c>
      <c r="AV133" s="14" t="s">
        <v>81</v>
      </c>
      <c r="AW133" s="14" t="s">
        <v>33</v>
      </c>
      <c r="AX133" s="14" t="s">
        <v>71</v>
      </c>
      <c r="AY133" s="173" t="s">
        <v>142</v>
      </c>
    </row>
    <row r="134" spans="1:65" s="13" customFormat="1" ht="11.25">
      <c r="B134" s="164"/>
      <c r="D134" s="165" t="s">
        <v>153</v>
      </c>
      <c r="E134" s="166" t="s">
        <v>3</v>
      </c>
      <c r="F134" s="167" t="s">
        <v>191</v>
      </c>
      <c r="H134" s="166" t="s">
        <v>3</v>
      </c>
      <c r="I134" s="168"/>
      <c r="L134" s="164"/>
      <c r="M134" s="169"/>
      <c r="N134" s="170"/>
      <c r="O134" s="170"/>
      <c r="P134" s="170"/>
      <c r="Q134" s="170"/>
      <c r="R134" s="170"/>
      <c r="S134" s="170"/>
      <c r="T134" s="171"/>
      <c r="AT134" s="166" t="s">
        <v>153</v>
      </c>
      <c r="AU134" s="166" t="s">
        <v>81</v>
      </c>
      <c r="AV134" s="13" t="s">
        <v>15</v>
      </c>
      <c r="AW134" s="13" t="s">
        <v>33</v>
      </c>
      <c r="AX134" s="13" t="s">
        <v>71</v>
      </c>
      <c r="AY134" s="166" t="s">
        <v>142</v>
      </c>
    </row>
    <row r="135" spans="1:65" s="13" customFormat="1" ht="11.25">
      <c r="B135" s="164"/>
      <c r="D135" s="165" t="s">
        <v>153</v>
      </c>
      <c r="E135" s="166" t="s">
        <v>3</v>
      </c>
      <c r="F135" s="167" t="s">
        <v>187</v>
      </c>
      <c r="H135" s="166" t="s">
        <v>3</v>
      </c>
      <c r="I135" s="168"/>
      <c r="L135" s="164"/>
      <c r="M135" s="169"/>
      <c r="N135" s="170"/>
      <c r="O135" s="170"/>
      <c r="P135" s="170"/>
      <c r="Q135" s="170"/>
      <c r="R135" s="170"/>
      <c r="S135" s="170"/>
      <c r="T135" s="171"/>
      <c r="AT135" s="166" t="s">
        <v>153</v>
      </c>
      <c r="AU135" s="166" t="s">
        <v>81</v>
      </c>
      <c r="AV135" s="13" t="s">
        <v>15</v>
      </c>
      <c r="AW135" s="13" t="s">
        <v>33</v>
      </c>
      <c r="AX135" s="13" t="s">
        <v>71</v>
      </c>
      <c r="AY135" s="166" t="s">
        <v>142</v>
      </c>
    </row>
    <row r="136" spans="1:65" s="14" customFormat="1" ht="11.25">
      <c r="B136" s="172"/>
      <c r="D136" s="165" t="s">
        <v>153</v>
      </c>
      <c r="E136" s="173" t="s">
        <v>3</v>
      </c>
      <c r="F136" s="174" t="s">
        <v>192</v>
      </c>
      <c r="H136" s="175">
        <v>1.86</v>
      </c>
      <c r="I136" s="176"/>
      <c r="L136" s="172"/>
      <c r="M136" s="177"/>
      <c r="N136" s="178"/>
      <c r="O136" s="178"/>
      <c r="P136" s="178"/>
      <c r="Q136" s="178"/>
      <c r="R136" s="178"/>
      <c r="S136" s="178"/>
      <c r="T136" s="179"/>
      <c r="AT136" s="173" t="s">
        <v>153</v>
      </c>
      <c r="AU136" s="173" t="s">
        <v>81</v>
      </c>
      <c r="AV136" s="14" t="s">
        <v>81</v>
      </c>
      <c r="AW136" s="14" t="s">
        <v>33</v>
      </c>
      <c r="AX136" s="14" t="s">
        <v>71</v>
      </c>
      <c r="AY136" s="173" t="s">
        <v>142</v>
      </c>
    </row>
    <row r="137" spans="1:65" s="13" customFormat="1" ht="11.25">
      <c r="B137" s="164"/>
      <c r="D137" s="165" t="s">
        <v>153</v>
      </c>
      <c r="E137" s="166" t="s">
        <v>3</v>
      </c>
      <c r="F137" s="167" t="s">
        <v>193</v>
      </c>
      <c r="H137" s="166" t="s">
        <v>3</v>
      </c>
      <c r="I137" s="168"/>
      <c r="L137" s="164"/>
      <c r="M137" s="169"/>
      <c r="N137" s="170"/>
      <c r="O137" s="170"/>
      <c r="P137" s="170"/>
      <c r="Q137" s="170"/>
      <c r="R137" s="170"/>
      <c r="S137" s="170"/>
      <c r="T137" s="171"/>
      <c r="AT137" s="166" t="s">
        <v>153</v>
      </c>
      <c r="AU137" s="166" t="s">
        <v>81</v>
      </c>
      <c r="AV137" s="13" t="s">
        <v>15</v>
      </c>
      <c r="AW137" s="13" t="s">
        <v>33</v>
      </c>
      <c r="AX137" s="13" t="s">
        <v>71</v>
      </c>
      <c r="AY137" s="166" t="s">
        <v>142</v>
      </c>
    </row>
    <row r="138" spans="1:65" s="13" customFormat="1" ht="11.25">
      <c r="B138" s="164"/>
      <c r="D138" s="165" t="s">
        <v>153</v>
      </c>
      <c r="E138" s="166" t="s">
        <v>3</v>
      </c>
      <c r="F138" s="167" t="s">
        <v>187</v>
      </c>
      <c r="H138" s="166" t="s">
        <v>3</v>
      </c>
      <c r="I138" s="168"/>
      <c r="L138" s="164"/>
      <c r="M138" s="169"/>
      <c r="N138" s="170"/>
      <c r="O138" s="170"/>
      <c r="P138" s="170"/>
      <c r="Q138" s="170"/>
      <c r="R138" s="170"/>
      <c r="S138" s="170"/>
      <c r="T138" s="171"/>
      <c r="AT138" s="166" t="s">
        <v>153</v>
      </c>
      <c r="AU138" s="166" t="s">
        <v>81</v>
      </c>
      <c r="AV138" s="13" t="s">
        <v>15</v>
      </c>
      <c r="AW138" s="13" t="s">
        <v>33</v>
      </c>
      <c r="AX138" s="13" t="s">
        <v>71</v>
      </c>
      <c r="AY138" s="166" t="s">
        <v>142</v>
      </c>
    </row>
    <row r="139" spans="1:65" s="14" customFormat="1" ht="11.25">
      <c r="B139" s="172"/>
      <c r="D139" s="165" t="s">
        <v>153</v>
      </c>
      <c r="E139" s="173" t="s">
        <v>3</v>
      </c>
      <c r="F139" s="174" t="s">
        <v>194</v>
      </c>
      <c r="H139" s="175">
        <v>3.8250000000000002</v>
      </c>
      <c r="I139" s="176"/>
      <c r="L139" s="172"/>
      <c r="M139" s="177"/>
      <c r="N139" s="178"/>
      <c r="O139" s="178"/>
      <c r="P139" s="178"/>
      <c r="Q139" s="178"/>
      <c r="R139" s="178"/>
      <c r="S139" s="178"/>
      <c r="T139" s="179"/>
      <c r="AT139" s="173" t="s">
        <v>153</v>
      </c>
      <c r="AU139" s="173" t="s">
        <v>81</v>
      </c>
      <c r="AV139" s="14" t="s">
        <v>81</v>
      </c>
      <c r="AW139" s="14" t="s">
        <v>33</v>
      </c>
      <c r="AX139" s="14" t="s">
        <v>71</v>
      </c>
      <c r="AY139" s="173" t="s">
        <v>142</v>
      </c>
    </row>
    <row r="140" spans="1:65" s="15" customFormat="1" ht="11.25">
      <c r="B140" s="180"/>
      <c r="D140" s="165" t="s">
        <v>153</v>
      </c>
      <c r="E140" s="181" t="s">
        <v>3</v>
      </c>
      <c r="F140" s="182" t="s">
        <v>162</v>
      </c>
      <c r="H140" s="183">
        <v>11.904999999999999</v>
      </c>
      <c r="I140" s="184"/>
      <c r="L140" s="180"/>
      <c r="M140" s="185"/>
      <c r="N140" s="186"/>
      <c r="O140" s="186"/>
      <c r="P140" s="186"/>
      <c r="Q140" s="186"/>
      <c r="R140" s="186"/>
      <c r="S140" s="186"/>
      <c r="T140" s="187"/>
      <c r="AT140" s="181" t="s">
        <v>153</v>
      </c>
      <c r="AU140" s="181" t="s">
        <v>81</v>
      </c>
      <c r="AV140" s="15" t="s">
        <v>94</v>
      </c>
      <c r="AW140" s="15" t="s">
        <v>33</v>
      </c>
      <c r="AX140" s="15" t="s">
        <v>15</v>
      </c>
      <c r="AY140" s="181" t="s">
        <v>142</v>
      </c>
    </row>
    <row r="141" spans="1:65" s="2" customFormat="1" ht="24.2" customHeight="1">
      <c r="A141" s="35"/>
      <c r="B141" s="145"/>
      <c r="C141" s="146" t="s">
        <v>195</v>
      </c>
      <c r="D141" s="146" t="s">
        <v>145</v>
      </c>
      <c r="E141" s="147" t="s">
        <v>196</v>
      </c>
      <c r="F141" s="148" t="s">
        <v>197</v>
      </c>
      <c r="G141" s="149" t="s">
        <v>148</v>
      </c>
      <c r="H141" s="150">
        <v>2.86</v>
      </c>
      <c r="I141" s="151"/>
      <c r="J141" s="152">
        <f>ROUND(I141*H141,2)</f>
        <v>0</v>
      </c>
      <c r="K141" s="148" t="s">
        <v>149</v>
      </c>
      <c r="L141" s="36"/>
      <c r="M141" s="153" t="s">
        <v>3</v>
      </c>
      <c r="N141" s="154" t="s">
        <v>43</v>
      </c>
      <c r="O141" s="56"/>
      <c r="P141" s="155">
        <f>O141*H141</f>
        <v>0</v>
      </c>
      <c r="Q141" s="155">
        <v>0</v>
      </c>
      <c r="R141" s="155">
        <f>Q141*H141</f>
        <v>0</v>
      </c>
      <c r="S141" s="155">
        <v>0.432</v>
      </c>
      <c r="T141" s="156">
        <f>S141*H141</f>
        <v>1.23552</v>
      </c>
      <c r="U141" s="35"/>
      <c r="V141" s="35"/>
      <c r="W141" s="35"/>
      <c r="X141" s="35"/>
      <c r="Y141" s="35"/>
      <c r="Z141" s="35"/>
      <c r="AA141" s="35"/>
      <c r="AB141" s="35"/>
      <c r="AC141" s="35"/>
      <c r="AD141" s="35"/>
      <c r="AE141" s="35"/>
      <c r="AR141" s="157" t="s">
        <v>94</v>
      </c>
      <c r="AT141" s="157" t="s">
        <v>145</v>
      </c>
      <c r="AU141" s="157" t="s">
        <v>81</v>
      </c>
      <c r="AY141" s="20" t="s">
        <v>142</v>
      </c>
      <c r="BE141" s="158">
        <f>IF(N141="základní",J141,0)</f>
        <v>0</v>
      </c>
      <c r="BF141" s="158">
        <f>IF(N141="snížená",J141,0)</f>
        <v>0</v>
      </c>
      <c r="BG141" s="158">
        <f>IF(N141="zákl. přenesená",J141,0)</f>
        <v>0</v>
      </c>
      <c r="BH141" s="158">
        <f>IF(N141="sníž. přenesená",J141,0)</f>
        <v>0</v>
      </c>
      <c r="BI141" s="158">
        <f>IF(N141="nulová",J141,0)</f>
        <v>0</v>
      </c>
      <c r="BJ141" s="20" t="s">
        <v>81</v>
      </c>
      <c r="BK141" s="158">
        <f>ROUND(I141*H141,2)</f>
        <v>0</v>
      </c>
      <c r="BL141" s="20" t="s">
        <v>94</v>
      </c>
      <c r="BM141" s="157" t="s">
        <v>198</v>
      </c>
    </row>
    <row r="142" spans="1:65" s="2" customFormat="1" ht="11.25">
      <c r="A142" s="35"/>
      <c r="B142" s="36"/>
      <c r="C142" s="35"/>
      <c r="D142" s="159" t="s">
        <v>151</v>
      </c>
      <c r="E142" s="35"/>
      <c r="F142" s="160" t="s">
        <v>199</v>
      </c>
      <c r="G142" s="35"/>
      <c r="H142" s="35"/>
      <c r="I142" s="161"/>
      <c r="J142" s="35"/>
      <c r="K142" s="35"/>
      <c r="L142" s="36"/>
      <c r="M142" s="162"/>
      <c r="N142" s="163"/>
      <c r="O142" s="56"/>
      <c r="P142" s="56"/>
      <c r="Q142" s="56"/>
      <c r="R142" s="56"/>
      <c r="S142" s="56"/>
      <c r="T142" s="57"/>
      <c r="U142" s="35"/>
      <c r="V142" s="35"/>
      <c r="W142" s="35"/>
      <c r="X142" s="35"/>
      <c r="Y142" s="35"/>
      <c r="Z142" s="35"/>
      <c r="AA142" s="35"/>
      <c r="AB142" s="35"/>
      <c r="AC142" s="35"/>
      <c r="AD142" s="35"/>
      <c r="AE142" s="35"/>
      <c r="AT142" s="20" t="s">
        <v>151</v>
      </c>
      <c r="AU142" s="20" t="s">
        <v>81</v>
      </c>
    </row>
    <row r="143" spans="1:65" s="13" customFormat="1" ht="11.25">
      <c r="B143" s="164"/>
      <c r="D143" s="165" t="s">
        <v>153</v>
      </c>
      <c r="E143" s="166" t="s">
        <v>3</v>
      </c>
      <c r="F143" s="167" t="s">
        <v>200</v>
      </c>
      <c r="H143" s="166" t="s">
        <v>3</v>
      </c>
      <c r="I143" s="168"/>
      <c r="L143" s="164"/>
      <c r="M143" s="169"/>
      <c r="N143" s="170"/>
      <c r="O143" s="170"/>
      <c r="P143" s="170"/>
      <c r="Q143" s="170"/>
      <c r="R143" s="170"/>
      <c r="S143" s="170"/>
      <c r="T143" s="171"/>
      <c r="AT143" s="166" t="s">
        <v>153</v>
      </c>
      <c r="AU143" s="166" t="s">
        <v>81</v>
      </c>
      <c r="AV143" s="13" t="s">
        <v>15</v>
      </c>
      <c r="AW143" s="13" t="s">
        <v>33</v>
      </c>
      <c r="AX143" s="13" t="s">
        <v>71</v>
      </c>
      <c r="AY143" s="166" t="s">
        <v>142</v>
      </c>
    </row>
    <row r="144" spans="1:65" s="14" customFormat="1" ht="11.25">
      <c r="B144" s="172"/>
      <c r="D144" s="165" t="s">
        <v>153</v>
      </c>
      <c r="E144" s="173" t="s">
        <v>3</v>
      </c>
      <c r="F144" s="174" t="s">
        <v>201</v>
      </c>
      <c r="H144" s="175">
        <v>2.86</v>
      </c>
      <c r="I144" s="176"/>
      <c r="L144" s="172"/>
      <c r="M144" s="177"/>
      <c r="N144" s="178"/>
      <c r="O144" s="178"/>
      <c r="P144" s="178"/>
      <c r="Q144" s="178"/>
      <c r="R144" s="178"/>
      <c r="S144" s="178"/>
      <c r="T144" s="179"/>
      <c r="AT144" s="173" t="s">
        <v>153</v>
      </c>
      <c r="AU144" s="173" t="s">
        <v>81</v>
      </c>
      <c r="AV144" s="14" t="s">
        <v>81</v>
      </c>
      <c r="AW144" s="14" t="s">
        <v>33</v>
      </c>
      <c r="AX144" s="14" t="s">
        <v>15</v>
      </c>
      <c r="AY144" s="173" t="s">
        <v>142</v>
      </c>
    </row>
    <row r="145" spans="1:65" s="2" customFormat="1" ht="24.2" customHeight="1">
      <c r="A145" s="35"/>
      <c r="B145" s="145"/>
      <c r="C145" s="146" t="s">
        <v>202</v>
      </c>
      <c r="D145" s="146" t="s">
        <v>145</v>
      </c>
      <c r="E145" s="147" t="s">
        <v>203</v>
      </c>
      <c r="F145" s="148" t="s">
        <v>204</v>
      </c>
      <c r="G145" s="149" t="s">
        <v>172</v>
      </c>
      <c r="H145" s="150">
        <v>2.0430000000000001</v>
      </c>
      <c r="I145" s="151"/>
      <c r="J145" s="152">
        <f>ROUND(I145*H145,2)</f>
        <v>0</v>
      </c>
      <c r="K145" s="148" t="s">
        <v>149</v>
      </c>
      <c r="L145" s="36"/>
      <c r="M145" s="153" t="s">
        <v>3</v>
      </c>
      <c r="N145" s="154" t="s">
        <v>43</v>
      </c>
      <c r="O145" s="56"/>
      <c r="P145" s="155">
        <f>O145*H145</f>
        <v>0</v>
      </c>
      <c r="Q145" s="155">
        <v>0</v>
      </c>
      <c r="R145" s="155">
        <f>Q145*H145</f>
        <v>0</v>
      </c>
      <c r="S145" s="155">
        <v>2.2000000000000002</v>
      </c>
      <c r="T145" s="156">
        <f>S145*H145</f>
        <v>4.494600000000001</v>
      </c>
      <c r="U145" s="35"/>
      <c r="V145" s="35"/>
      <c r="W145" s="35"/>
      <c r="X145" s="35"/>
      <c r="Y145" s="35"/>
      <c r="Z145" s="35"/>
      <c r="AA145" s="35"/>
      <c r="AB145" s="35"/>
      <c r="AC145" s="35"/>
      <c r="AD145" s="35"/>
      <c r="AE145" s="35"/>
      <c r="AR145" s="157" t="s">
        <v>94</v>
      </c>
      <c r="AT145" s="157" t="s">
        <v>145</v>
      </c>
      <c r="AU145" s="157" t="s">
        <v>81</v>
      </c>
      <c r="AY145" s="20" t="s">
        <v>142</v>
      </c>
      <c r="BE145" s="158">
        <f>IF(N145="základní",J145,0)</f>
        <v>0</v>
      </c>
      <c r="BF145" s="158">
        <f>IF(N145="snížená",J145,0)</f>
        <v>0</v>
      </c>
      <c r="BG145" s="158">
        <f>IF(N145="zákl. přenesená",J145,0)</f>
        <v>0</v>
      </c>
      <c r="BH145" s="158">
        <f>IF(N145="sníž. přenesená",J145,0)</f>
        <v>0</v>
      </c>
      <c r="BI145" s="158">
        <f>IF(N145="nulová",J145,0)</f>
        <v>0</v>
      </c>
      <c r="BJ145" s="20" t="s">
        <v>81</v>
      </c>
      <c r="BK145" s="158">
        <f>ROUND(I145*H145,2)</f>
        <v>0</v>
      </c>
      <c r="BL145" s="20" t="s">
        <v>94</v>
      </c>
      <c r="BM145" s="157" t="s">
        <v>205</v>
      </c>
    </row>
    <row r="146" spans="1:65" s="2" customFormat="1" ht="11.25">
      <c r="A146" s="35"/>
      <c r="B146" s="36"/>
      <c r="C146" s="35"/>
      <c r="D146" s="159" t="s">
        <v>151</v>
      </c>
      <c r="E146" s="35"/>
      <c r="F146" s="160" t="s">
        <v>206</v>
      </c>
      <c r="G146" s="35"/>
      <c r="H146" s="35"/>
      <c r="I146" s="161"/>
      <c r="J146" s="35"/>
      <c r="K146" s="35"/>
      <c r="L146" s="36"/>
      <c r="M146" s="162"/>
      <c r="N146" s="163"/>
      <c r="O146" s="56"/>
      <c r="P146" s="56"/>
      <c r="Q146" s="56"/>
      <c r="R146" s="56"/>
      <c r="S146" s="56"/>
      <c r="T146" s="57"/>
      <c r="U146" s="35"/>
      <c r="V146" s="35"/>
      <c r="W146" s="35"/>
      <c r="X146" s="35"/>
      <c r="Y146" s="35"/>
      <c r="Z146" s="35"/>
      <c r="AA146" s="35"/>
      <c r="AB146" s="35"/>
      <c r="AC146" s="35"/>
      <c r="AD146" s="35"/>
      <c r="AE146" s="35"/>
      <c r="AT146" s="20" t="s">
        <v>151</v>
      </c>
      <c r="AU146" s="20" t="s">
        <v>81</v>
      </c>
    </row>
    <row r="147" spans="1:65" s="13" customFormat="1" ht="11.25">
      <c r="B147" s="164"/>
      <c r="D147" s="165" t="s">
        <v>153</v>
      </c>
      <c r="E147" s="166" t="s">
        <v>3</v>
      </c>
      <c r="F147" s="167" t="s">
        <v>207</v>
      </c>
      <c r="H147" s="166" t="s">
        <v>3</v>
      </c>
      <c r="I147" s="168"/>
      <c r="L147" s="164"/>
      <c r="M147" s="169"/>
      <c r="N147" s="170"/>
      <c r="O147" s="170"/>
      <c r="P147" s="170"/>
      <c r="Q147" s="170"/>
      <c r="R147" s="170"/>
      <c r="S147" s="170"/>
      <c r="T147" s="171"/>
      <c r="AT147" s="166" t="s">
        <v>153</v>
      </c>
      <c r="AU147" s="166" t="s">
        <v>81</v>
      </c>
      <c r="AV147" s="13" t="s">
        <v>15</v>
      </c>
      <c r="AW147" s="13" t="s">
        <v>33</v>
      </c>
      <c r="AX147" s="13" t="s">
        <v>71</v>
      </c>
      <c r="AY147" s="166" t="s">
        <v>142</v>
      </c>
    </row>
    <row r="148" spans="1:65" s="14" customFormat="1" ht="11.25">
      <c r="B148" s="172"/>
      <c r="D148" s="165" t="s">
        <v>153</v>
      </c>
      <c r="E148" s="173" t="s">
        <v>3</v>
      </c>
      <c r="F148" s="174" t="s">
        <v>208</v>
      </c>
      <c r="H148" s="175">
        <v>2.0430000000000001</v>
      </c>
      <c r="I148" s="176"/>
      <c r="L148" s="172"/>
      <c r="M148" s="177"/>
      <c r="N148" s="178"/>
      <c r="O148" s="178"/>
      <c r="P148" s="178"/>
      <c r="Q148" s="178"/>
      <c r="R148" s="178"/>
      <c r="S148" s="178"/>
      <c r="T148" s="179"/>
      <c r="AT148" s="173" t="s">
        <v>153</v>
      </c>
      <c r="AU148" s="173" t="s">
        <v>81</v>
      </c>
      <c r="AV148" s="14" t="s">
        <v>81</v>
      </c>
      <c r="AW148" s="14" t="s">
        <v>33</v>
      </c>
      <c r="AX148" s="14" t="s">
        <v>15</v>
      </c>
      <c r="AY148" s="173" t="s">
        <v>142</v>
      </c>
    </row>
    <row r="149" spans="1:65" s="2" customFormat="1" ht="37.9" customHeight="1">
      <c r="A149" s="35"/>
      <c r="B149" s="145"/>
      <c r="C149" s="146" t="s">
        <v>209</v>
      </c>
      <c r="D149" s="146" t="s">
        <v>145</v>
      </c>
      <c r="E149" s="147" t="s">
        <v>210</v>
      </c>
      <c r="F149" s="148" t="s">
        <v>211</v>
      </c>
      <c r="G149" s="149" t="s">
        <v>172</v>
      </c>
      <c r="H149" s="150">
        <v>2.0430000000000001</v>
      </c>
      <c r="I149" s="151"/>
      <c r="J149" s="152">
        <f>ROUND(I149*H149,2)</f>
        <v>0</v>
      </c>
      <c r="K149" s="148" t="s">
        <v>149</v>
      </c>
      <c r="L149" s="36"/>
      <c r="M149" s="153" t="s">
        <v>3</v>
      </c>
      <c r="N149" s="154" t="s">
        <v>43</v>
      </c>
      <c r="O149" s="56"/>
      <c r="P149" s="155">
        <f>O149*H149</f>
        <v>0</v>
      </c>
      <c r="Q149" s="155">
        <v>0</v>
      </c>
      <c r="R149" s="155">
        <f>Q149*H149</f>
        <v>0</v>
      </c>
      <c r="S149" s="155">
        <v>2.9000000000000001E-2</v>
      </c>
      <c r="T149" s="156">
        <f>S149*H149</f>
        <v>5.9247000000000008E-2</v>
      </c>
      <c r="U149" s="35"/>
      <c r="V149" s="35"/>
      <c r="W149" s="35"/>
      <c r="X149" s="35"/>
      <c r="Y149" s="35"/>
      <c r="Z149" s="35"/>
      <c r="AA149" s="35"/>
      <c r="AB149" s="35"/>
      <c r="AC149" s="35"/>
      <c r="AD149" s="35"/>
      <c r="AE149" s="35"/>
      <c r="AR149" s="157" t="s">
        <v>94</v>
      </c>
      <c r="AT149" s="157" t="s">
        <v>145</v>
      </c>
      <c r="AU149" s="157" t="s">
        <v>81</v>
      </c>
      <c r="AY149" s="20" t="s">
        <v>142</v>
      </c>
      <c r="BE149" s="158">
        <f>IF(N149="základní",J149,0)</f>
        <v>0</v>
      </c>
      <c r="BF149" s="158">
        <f>IF(N149="snížená",J149,0)</f>
        <v>0</v>
      </c>
      <c r="BG149" s="158">
        <f>IF(N149="zákl. přenesená",J149,0)</f>
        <v>0</v>
      </c>
      <c r="BH149" s="158">
        <f>IF(N149="sníž. přenesená",J149,0)</f>
        <v>0</v>
      </c>
      <c r="BI149" s="158">
        <f>IF(N149="nulová",J149,0)</f>
        <v>0</v>
      </c>
      <c r="BJ149" s="20" t="s">
        <v>81</v>
      </c>
      <c r="BK149" s="158">
        <f>ROUND(I149*H149,2)</f>
        <v>0</v>
      </c>
      <c r="BL149" s="20" t="s">
        <v>94</v>
      </c>
      <c r="BM149" s="157" t="s">
        <v>212</v>
      </c>
    </row>
    <row r="150" spans="1:65" s="2" customFormat="1" ht="11.25">
      <c r="A150" s="35"/>
      <c r="B150" s="36"/>
      <c r="C150" s="35"/>
      <c r="D150" s="159" t="s">
        <v>151</v>
      </c>
      <c r="E150" s="35"/>
      <c r="F150" s="160" t="s">
        <v>213</v>
      </c>
      <c r="G150" s="35"/>
      <c r="H150" s="35"/>
      <c r="I150" s="161"/>
      <c r="J150" s="35"/>
      <c r="K150" s="35"/>
      <c r="L150" s="36"/>
      <c r="M150" s="162"/>
      <c r="N150" s="163"/>
      <c r="O150" s="56"/>
      <c r="P150" s="56"/>
      <c r="Q150" s="56"/>
      <c r="R150" s="56"/>
      <c r="S150" s="56"/>
      <c r="T150" s="57"/>
      <c r="U150" s="35"/>
      <c r="V150" s="35"/>
      <c r="W150" s="35"/>
      <c r="X150" s="35"/>
      <c r="Y150" s="35"/>
      <c r="Z150" s="35"/>
      <c r="AA150" s="35"/>
      <c r="AB150" s="35"/>
      <c r="AC150" s="35"/>
      <c r="AD150" s="35"/>
      <c r="AE150" s="35"/>
      <c r="AT150" s="20" t="s">
        <v>151</v>
      </c>
      <c r="AU150" s="20" t="s">
        <v>81</v>
      </c>
    </row>
    <row r="151" spans="1:65" s="2" customFormat="1" ht="33" customHeight="1">
      <c r="A151" s="35"/>
      <c r="B151" s="145"/>
      <c r="C151" s="146" t="s">
        <v>143</v>
      </c>
      <c r="D151" s="146" t="s">
        <v>145</v>
      </c>
      <c r="E151" s="147" t="s">
        <v>214</v>
      </c>
      <c r="F151" s="148" t="s">
        <v>215</v>
      </c>
      <c r="G151" s="149" t="s">
        <v>172</v>
      </c>
      <c r="H151" s="150">
        <v>22</v>
      </c>
      <c r="I151" s="151"/>
      <c r="J151" s="152">
        <f>ROUND(I151*H151,2)</f>
        <v>0</v>
      </c>
      <c r="K151" s="148" t="s">
        <v>149</v>
      </c>
      <c r="L151" s="36"/>
      <c r="M151" s="153" t="s">
        <v>3</v>
      </c>
      <c r="N151" s="154" t="s">
        <v>43</v>
      </c>
      <c r="O151" s="56"/>
      <c r="P151" s="155">
        <f>O151*H151</f>
        <v>0</v>
      </c>
      <c r="Q151" s="155">
        <v>0</v>
      </c>
      <c r="R151" s="155">
        <f>Q151*H151</f>
        <v>0</v>
      </c>
      <c r="S151" s="155">
        <v>1.4</v>
      </c>
      <c r="T151" s="156">
        <f>S151*H151</f>
        <v>30.799999999999997</v>
      </c>
      <c r="U151" s="35"/>
      <c r="V151" s="35"/>
      <c r="W151" s="35"/>
      <c r="X151" s="35"/>
      <c r="Y151" s="35"/>
      <c r="Z151" s="35"/>
      <c r="AA151" s="35"/>
      <c r="AB151" s="35"/>
      <c r="AC151" s="35"/>
      <c r="AD151" s="35"/>
      <c r="AE151" s="35"/>
      <c r="AR151" s="157" t="s">
        <v>94</v>
      </c>
      <c r="AT151" s="157" t="s">
        <v>145</v>
      </c>
      <c r="AU151" s="157" t="s">
        <v>81</v>
      </c>
      <c r="AY151" s="20" t="s">
        <v>142</v>
      </c>
      <c r="BE151" s="158">
        <f>IF(N151="základní",J151,0)</f>
        <v>0</v>
      </c>
      <c r="BF151" s="158">
        <f>IF(N151="snížená",J151,0)</f>
        <v>0</v>
      </c>
      <c r="BG151" s="158">
        <f>IF(N151="zákl. přenesená",J151,0)</f>
        <v>0</v>
      </c>
      <c r="BH151" s="158">
        <f>IF(N151="sníž. přenesená",J151,0)</f>
        <v>0</v>
      </c>
      <c r="BI151" s="158">
        <f>IF(N151="nulová",J151,0)</f>
        <v>0</v>
      </c>
      <c r="BJ151" s="20" t="s">
        <v>81</v>
      </c>
      <c r="BK151" s="158">
        <f>ROUND(I151*H151,2)</f>
        <v>0</v>
      </c>
      <c r="BL151" s="20" t="s">
        <v>94</v>
      </c>
      <c r="BM151" s="157" t="s">
        <v>216</v>
      </c>
    </row>
    <row r="152" spans="1:65" s="2" customFormat="1" ht="11.25">
      <c r="A152" s="35"/>
      <c r="B152" s="36"/>
      <c r="C152" s="35"/>
      <c r="D152" s="159" t="s">
        <v>151</v>
      </c>
      <c r="E152" s="35"/>
      <c r="F152" s="160" t="s">
        <v>217</v>
      </c>
      <c r="G152" s="35"/>
      <c r="H152" s="35"/>
      <c r="I152" s="161"/>
      <c r="J152" s="35"/>
      <c r="K152" s="35"/>
      <c r="L152" s="36"/>
      <c r="M152" s="162"/>
      <c r="N152" s="163"/>
      <c r="O152" s="56"/>
      <c r="P152" s="56"/>
      <c r="Q152" s="56"/>
      <c r="R152" s="56"/>
      <c r="S152" s="56"/>
      <c r="T152" s="57"/>
      <c r="U152" s="35"/>
      <c r="V152" s="35"/>
      <c r="W152" s="35"/>
      <c r="X152" s="35"/>
      <c r="Y152" s="35"/>
      <c r="Z152" s="35"/>
      <c r="AA152" s="35"/>
      <c r="AB152" s="35"/>
      <c r="AC152" s="35"/>
      <c r="AD152" s="35"/>
      <c r="AE152" s="35"/>
      <c r="AT152" s="20" t="s">
        <v>151</v>
      </c>
      <c r="AU152" s="20" t="s">
        <v>81</v>
      </c>
    </row>
    <row r="153" spans="1:65" s="13" customFormat="1" ht="22.5">
      <c r="B153" s="164"/>
      <c r="D153" s="165" t="s">
        <v>153</v>
      </c>
      <c r="E153" s="166" t="s">
        <v>3</v>
      </c>
      <c r="F153" s="167" t="s">
        <v>218</v>
      </c>
      <c r="H153" s="166" t="s">
        <v>3</v>
      </c>
      <c r="I153" s="168"/>
      <c r="L153" s="164"/>
      <c r="M153" s="169"/>
      <c r="N153" s="170"/>
      <c r="O153" s="170"/>
      <c r="P153" s="170"/>
      <c r="Q153" s="170"/>
      <c r="R153" s="170"/>
      <c r="S153" s="170"/>
      <c r="T153" s="171"/>
      <c r="AT153" s="166" t="s">
        <v>153</v>
      </c>
      <c r="AU153" s="166" t="s">
        <v>81</v>
      </c>
      <c r="AV153" s="13" t="s">
        <v>15</v>
      </c>
      <c r="AW153" s="13" t="s">
        <v>33</v>
      </c>
      <c r="AX153" s="13" t="s">
        <v>71</v>
      </c>
      <c r="AY153" s="166" t="s">
        <v>142</v>
      </c>
    </row>
    <row r="154" spans="1:65" s="13" customFormat="1" ht="11.25">
      <c r="B154" s="164"/>
      <c r="D154" s="165" t="s">
        <v>153</v>
      </c>
      <c r="E154" s="166" t="s">
        <v>3</v>
      </c>
      <c r="F154" s="167" t="s">
        <v>219</v>
      </c>
      <c r="H154" s="166" t="s">
        <v>3</v>
      </c>
      <c r="I154" s="168"/>
      <c r="L154" s="164"/>
      <c r="M154" s="169"/>
      <c r="N154" s="170"/>
      <c r="O154" s="170"/>
      <c r="P154" s="170"/>
      <c r="Q154" s="170"/>
      <c r="R154" s="170"/>
      <c r="S154" s="170"/>
      <c r="T154" s="171"/>
      <c r="AT154" s="166" t="s">
        <v>153</v>
      </c>
      <c r="AU154" s="166" t="s">
        <v>81</v>
      </c>
      <c r="AV154" s="13" t="s">
        <v>15</v>
      </c>
      <c r="AW154" s="13" t="s">
        <v>33</v>
      </c>
      <c r="AX154" s="13" t="s">
        <v>71</v>
      </c>
      <c r="AY154" s="166" t="s">
        <v>142</v>
      </c>
    </row>
    <row r="155" spans="1:65" s="14" customFormat="1" ht="11.25">
      <c r="B155" s="172"/>
      <c r="D155" s="165" t="s">
        <v>153</v>
      </c>
      <c r="E155" s="173" t="s">
        <v>3</v>
      </c>
      <c r="F155" s="174" t="s">
        <v>220</v>
      </c>
      <c r="H155" s="175">
        <v>11</v>
      </c>
      <c r="I155" s="176"/>
      <c r="L155" s="172"/>
      <c r="M155" s="177"/>
      <c r="N155" s="178"/>
      <c r="O155" s="178"/>
      <c r="P155" s="178"/>
      <c r="Q155" s="178"/>
      <c r="R155" s="178"/>
      <c r="S155" s="178"/>
      <c r="T155" s="179"/>
      <c r="AT155" s="173" t="s">
        <v>153</v>
      </c>
      <c r="AU155" s="173" t="s">
        <v>81</v>
      </c>
      <c r="AV155" s="14" t="s">
        <v>81</v>
      </c>
      <c r="AW155" s="14" t="s">
        <v>33</v>
      </c>
      <c r="AX155" s="14" t="s">
        <v>71</v>
      </c>
      <c r="AY155" s="173" t="s">
        <v>142</v>
      </c>
    </row>
    <row r="156" spans="1:65" s="13" customFormat="1" ht="11.25">
      <c r="B156" s="164"/>
      <c r="D156" s="165" t="s">
        <v>153</v>
      </c>
      <c r="E156" s="166" t="s">
        <v>3</v>
      </c>
      <c r="F156" s="167" t="s">
        <v>221</v>
      </c>
      <c r="H156" s="166" t="s">
        <v>3</v>
      </c>
      <c r="I156" s="168"/>
      <c r="L156" s="164"/>
      <c r="M156" s="169"/>
      <c r="N156" s="170"/>
      <c r="O156" s="170"/>
      <c r="P156" s="170"/>
      <c r="Q156" s="170"/>
      <c r="R156" s="170"/>
      <c r="S156" s="170"/>
      <c r="T156" s="171"/>
      <c r="AT156" s="166" t="s">
        <v>153</v>
      </c>
      <c r="AU156" s="166" t="s">
        <v>81</v>
      </c>
      <c r="AV156" s="13" t="s">
        <v>15</v>
      </c>
      <c r="AW156" s="13" t="s">
        <v>33</v>
      </c>
      <c r="AX156" s="13" t="s">
        <v>71</v>
      </c>
      <c r="AY156" s="166" t="s">
        <v>142</v>
      </c>
    </row>
    <row r="157" spans="1:65" s="14" customFormat="1" ht="11.25">
      <c r="B157" s="172"/>
      <c r="D157" s="165" t="s">
        <v>153</v>
      </c>
      <c r="E157" s="173" t="s">
        <v>3</v>
      </c>
      <c r="F157" s="174" t="s">
        <v>220</v>
      </c>
      <c r="H157" s="175">
        <v>11</v>
      </c>
      <c r="I157" s="176"/>
      <c r="L157" s="172"/>
      <c r="M157" s="177"/>
      <c r="N157" s="178"/>
      <c r="O157" s="178"/>
      <c r="P157" s="178"/>
      <c r="Q157" s="178"/>
      <c r="R157" s="178"/>
      <c r="S157" s="178"/>
      <c r="T157" s="179"/>
      <c r="AT157" s="173" t="s">
        <v>153</v>
      </c>
      <c r="AU157" s="173" t="s">
        <v>81</v>
      </c>
      <c r="AV157" s="14" t="s">
        <v>81</v>
      </c>
      <c r="AW157" s="14" t="s">
        <v>33</v>
      </c>
      <c r="AX157" s="14" t="s">
        <v>71</v>
      </c>
      <c r="AY157" s="173" t="s">
        <v>142</v>
      </c>
    </row>
    <row r="158" spans="1:65" s="15" customFormat="1" ht="11.25">
      <c r="B158" s="180"/>
      <c r="D158" s="165" t="s">
        <v>153</v>
      </c>
      <c r="E158" s="181" t="s">
        <v>3</v>
      </c>
      <c r="F158" s="182" t="s">
        <v>162</v>
      </c>
      <c r="H158" s="183">
        <v>22</v>
      </c>
      <c r="I158" s="184"/>
      <c r="L158" s="180"/>
      <c r="M158" s="185"/>
      <c r="N158" s="186"/>
      <c r="O158" s="186"/>
      <c r="P158" s="186"/>
      <c r="Q158" s="186"/>
      <c r="R158" s="186"/>
      <c r="S158" s="186"/>
      <c r="T158" s="187"/>
      <c r="AT158" s="181" t="s">
        <v>153</v>
      </c>
      <c r="AU158" s="181" t="s">
        <v>81</v>
      </c>
      <c r="AV158" s="15" t="s">
        <v>94</v>
      </c>
      <c r="AW158" s="15" t="s">
        <v>33</v>
      </c>
      <c r="AX158" s="15" t="s">
        <v>15</v>
      </c>
      <c r="AY158" s="181" t="s">
        <v>142</v>
      </c>
    </row>
    <row r="159" spans="1:65" s="2" customFormat="1" ht="49.15" customHeight="1">
      <c r="A159" s="35"/>
      <c r="B159" s="145"/>
      <c r="C159" s="146" t="s">
        <v>222</v>
      </c>
      <c r="D159" s="146" t="s">
        <v>145</v>
      </c>
      <c r="E159" s="147" t="s">
        <v>223</v>
      </c>
      <c r="F159" s="148" t="s">
        <v>224</v>
      </c>
      <c r="G159" s="149" t="s">
        <v>225</v>
      </c>
      <c r="H159" s="150">
        <v>20</v>
      </c>
      <c r="I159" s="151"/>
      <c r="J159" s="152">
        <f>ROUND(I159*H159,2)</f>
        <v>0</v>
      </c>
      <c r="K159" s="148" t="s">
        <v>149</v>
      </c>
      <c r="L159" s="36"/>
      <c r="M159" s="153" t="s">
        <v>3</v>
      </c>
      <c r="N159" s="154" t="s">
        <v>43</v>
      </c>
      <c r="O159" s="56"/>
      <c r="P159" s="155">
        <f>O159*H159</f>
        <v>0</v>
      </c>
      <c r="Q159" s="155">
        <v>0</v>
      </c>
      <c r="R159" s="155">
        <f>Q159*H159</f>
        <v>0</v>
      </c>
      <c r="S159" s="155">
        <v>5.5E-2</v>
      </c>
      <c r="T159" s="156">
        <f>S159*H159</f>
        <v>1.1000000000000001</v>
      </c>
      <c r="U159" s="35"/>
      <c r="V159" s="35"/>
      <c r="W159" s="35"/>
      <c r="X159" s="35"/>
      <c r="Y159" s="35"/>
      <c r="Z159" s="35"/>
      <c r="AA159" s="35"/>
      <c r="AB159" s="35"/>
      <c r="AC159" s="35"/>
      <c r="AD159" s="35"/>
      <c r="AE159" s="35"/>
      <c r="AR159" s="157" t="s">
        <v>94</v>
      </c>
      <c r="AT159" s="157" t="s">
        <v>145</v>
      </c>
      <c r="AU159" s="157" t="s">
        <v>81</v>
      </c>
      <c r="AY159" s="20" t="s">
        <v>142</v>
      </c>
      <c r="BE159" s="158">
        <f>IF(N159="základní",J159,0)</f>
        <v>0</v>
      </c>
      <c r="BF159" s="158">
        <f>IF(N159="snížená",J159,0)</f>
        <v>0</v>
      </c>
      <c r="BG159" s="158">
        <f>IF(N159="zákl. přenesená",J159,0)</f>
        <v>0</v>
      </c>
      <c r="BH159" s="158">
        <f>IF(N159="sníž. přenesená",J159,0)</f>
        <v>0</v>
      </c>
      <c r="BI159" s="158">
        <f>IF(N159="nulová",J159,0)</f>
        <v>0</v>
      </c>
      <c r="BJ159" s="20" t="s">
        <v>81</v>
      </c>
      <c r="BK159" s="158">
        <f>ROUND(I159*H159,2)</f>
        <v>0</v>
      </c>
      <c r="BL159" s="20" t="s">
        <v>94</v>
      </c>
      <c r="BM159" s="157" t="s">
        <v>226</v>
      </c>
    </row>
    <row r="160" spans="1:65" s="2" customFormat="1" ht="11.25">
      <c r="A160" s="35"/>
      <c r="B160" s="36"/>
      <c r="C160" s="35"/>
      <c r="D160" s="159" t="s">
        <v>151</v>
      </c>
      <c r="E160" s="35"/>
      <c r="F160" s="160" t="s">
        <v>227</v>
      </c>
      <c r="G160" s="35"/>
      <c r="H160" s="35"/>
      <c r="I160" s="161"/>
      <c r="J160" s="35"/>
      <c r="K160" s="35"/>
      <c r="L160" s="36"/>
      <c r="M160" s="162"/>
      <c r="N160" s="163"/>
      <c r="O160" s="56"/>
      <c r="P160" s="56"/>
      <c r="Q160" s="56"/>
      <c r="R160" s="56"/>
      <c r="S160" s="56"/>
      <c r="T160" s="57"/>
      <c r="U160" s="35"/>
      <c r="V160" s="35"/>
      <c r="W160" s="35"/>
      <c r="X160" s="35"/>
      <c r="Y160" s="35"/>
      <c r="Z160" s="35"/>
      <c r="AA160" s="35"/>
      <c r="AB160" s="35"/>
      <c r="AC160" s="35"/>
      <c r="AD160" s="35"/>
      <c r="AE160" s="35"/>
      <c r="AT160" s="20" t="s">
        <v>151</v>
      </c>
      <c r="AU160" s="20" t="s">
        <v>81</v>
      </c>
    </row>
    <row r="161" spans="1:65" s="14" customFormat="1" ht="11.25">
      <c r="B161" s="172"/>
      <c r="D161" s="165" t="s">
        <v>153</v>
      </c>
      <c r="E161" s="173" t="s">
        <v>3</v>
      </c>
      <c r="F161" s="174" t="s">
        <v>228</v>
      </c>
      <c r="H161" s="175">
        <v>20</v>
      </c>
      <c r="I161" s="176"/>
      <c r="L161" s="172"/>
      <c r="M161" s="177"/>
      <c r="N161" s="178"/>
      <c r="O161" s="178"/>
      <c r="P161" s="178"/>
      <c r="Q161" s="178"/>
      <c r="R161" s="178"/>
      <c r="S161" s="178"/>
      <c r="T161" s="179"/>
      <c r="AT161" s="173" t="s">
        <v>153</v>
      </c>
      <c r="AU161" s="173" t="s">
        <v>81</v>
      </c>
      <c r="AV161" s="14" t="s">
        <v>81</v>
      </c>
      <c r="AW161" s="14" t="s">
        <v>33</v>
      </c>
      <c r="AX161" s="14" t="s">
        <v>15</v>
      </c>
      <c r="AY161" s="173" t="s">
        <v>142</v>
      </c>
    </row>
    <row r="162" spans="1:65" s="2" customFormat="1" ht="24.2" customHeight="1">
      <c r="A162" s="35"/>
      <c r="B162" s="145"/>
      <c r="C162" s="146" t="s">
        <v>229</v>
      </c>
      <c r="D162" s="146" t="s">
        <v>145</v>
      </c>
      <c r="E162" s="147" t="s">
        <v>230</v>
      </c>
      <c r="F162" s="148" t="s">
        <v>231</v>
      </c>
      <c r="G162" s="149" t="s">
        <v>225</v>
      </c>
      <c r="H162" s="150">
        <v>14</v>
      </c>
      <c r="I162" s="151"/>
      <c r="J162" s="152">
        <f>ROUND(I162*H162,2)</f>
        <v>0</v>
      </c>
      <c r="K162" s="148" t="s">
        <v>149</v>
      </c>
      <c r="L162" s="36"/>
      <c r="M162" s="153" t="s">
        <v>3</v>
      </c>
      <c r="N162" s="154" t="s">
        <v>43</v>
      </c>
      <c r="O162" s="56"/>
      <c r="P162" s="155">
        <f>O162*H162</f>
        <v>0</v>
      </c>
      <c r="Q162" s="155">
        <v>0</v>
      </c>
      <c r="R162" s="155">
        <f>Q162*H162</f>
        <v>0</v>
      </c>
      <c r="S162" s="155">
        <v>9.2499999999999995E-3</v>
      </c>
      <c r="T162" s="156">
        <f>S162*H162</f>
        <v>0.1295</v>
      </c>
      <c r="U162" s="35"/>
      <c r="V162" s="35"/>
      <c r="W162" s="35"/>
      <c r="X162" s="35"/>
      <c r="Y162" s="35"/>
      <c r="Z162" s="35"/>
      <c r="AA162" s="35"/>
      <c r="AB162" s="35"/>
      <c r="AC162" s="35"/>
      <c r="AD162" s="35"/>
      <c r="AE162" s="35"/>
      <c r="AR162" s="157" t="s">
        <v>94</v>
      </c>
      <c r="AT162" s="157" t="s">
        <v>145</v>
      </c>
      <c r="AU162" s="157" t="s">
        <v>81</v>
      </c>
      <c r="AY162" s="20" t="s">
        <v>142</v>
      </c>
      <c r="BE162" s="158">
        <f>IF(N162="základní",J162,0)</f>
        <v>0</v>
      </c>
      <c r="BF162" s="158">
        <f>IF(N162="snížená",J162,0)</f>
        <v>0</v>
      </c>
      <c r="BG162" s="158">
        <f>IF(N162="zákl. přenesená",J162,0)</f>
        <v>0</v>
      </c>
      <c r="BH162" s="158">
        <f>IF(N162="sníž. přenesená",J162,0)</f>
        <v>0</v>
      </c>
      <c r="BI162" s="158">
        <f>IF(N162="nulová",J162,0)</f>
        <v>0</v>
      </c>
      <c r="BJ162" s="20" t="s">
        <v>81</v>
      </c>
      <c r="BK162" s="158">
        <f>ROUND(I162*H162,2)</f>
        <v>0</v>
      </c>
      <c r="BL162" s="20" t="s">
        <v>94</v>
      </c>
      <c r="BM162" s="157" t="s">
        <v>232</v>
      </c>
    </row>
    <row r="163" spans="1:65" s="2" customFormat="1" ht="11.25">
      <c r="A163" s="35"/>
      <c r="B163" s="36"/>
      <c r="C163" s="35"/>
      <c r="D163" s="159" t="s">
        <v>151</v>
      </c>
      <c r="E163" s="35"/>
      <c r="F163" s="160" t="s">
        <v>233</v>
      </c>
      <c r="G163" s="35"/>
      <c r="H163" s="35"/>
      <c r="I163" s="161"/>
      <c r="J163" s="35"/>
      <c r="K163" s="35"/>
      <c r="L163" s="36"/>
      <c r="M163" s="162"/>
      <c r="N163" s="163"/>
      <c r="O163" s="56"/>
      <c r="P163" s="56"/>
      <c r="Q163" s="56"/>
      <c r="R163" s="56"/>
      <c r="S163" s="56"/>
      <c r="T163" s="57"/>
      <c r="U163" s="35"/>
      <c r="V163" s="35"/>
      <c r="W163" s="35"/>
      <c r="X163" s="35"/>
      <c r="Y163" s="35"/>
      <c r="Z163" s="35"/>
      <c r="AA163" s="35"/>
      <c r="AB163" s="35"/>
      <c r="AC163" s="35"/>
      <c r="AD163" s="35"/>
      <c r="AE163" s="35"/>
      <c r="AT163" s="20" t="s">
        <v>151</v>
      </c>
      <c r="AU163" s="20" t="s">
        <v>81</v>
      </c>
    </row>
    <row r="164" spans="1:65" s="2" customFormat="1" ht="24.2" customHeight="1">
      <c r="A164" s="35"/>
      <c r="B164" s="145"/>
      <c r="C164" s="146" t="s">
        <v>9</v>
      </c>
      <c r="D164" s="146" t="s">
        <v>145</v>
      </c>
      <c r="E164" s="147" t="s">
        <v>234</v>
      </c>
      <c r="F164" s="148" t="s">
        <v>235</v>
      </c>
      <c r="G164" s="149" t="s">
        <v>236</v>
      </c>
      <c r="H164" s="150">
        <v>2</v>
      </c>
      <c r="I164" s="151"/>
      <c r="J164" s="152">
        <f>ROUND(I164*H164,2)</f>
        <v>0</v>
      </c>
      <c r="K164" s="148" t="s">
        <v>149</v>
      </c>
      <c r="L164" s="36"/>
      <c r="M164" s="153" t="s">
        <v>3</v>
      </c>
      <c r="N164" s="154" t="s">
        <v>43</v>
      </c>
      <c r="O164" s="56"/>
      <c r="P164" s="155">
        <f>O164*H164</f>
        <v>0</v>
      </c>
      <c r="Q164" s="155">
        <v>0</v>
      </c>
      <c r="R164" s="155">
        <f>Q164*H164</f>
        <v>0</v>
      </c>
      <c r="S164" s="155">
        <v>0.192</v>
      </c>
      <c r="T164" s="156">
        <f>S164*H164</f>
        <v>0.38400000000000001</v>
      </c>
      <c r="U164" s="35"/>
      <c r="V164" s="35"/>
      <c r="W164" s="35"/>
      <c r="X164" s="35"/>
      <c r="Y164" s="35"/>
      <c r="Z164" s="35"/>
      <c r="AA164" s="35"/>
      <c r="AB164" s="35"/>
      <c r="AC164" s="35"/>
      <c r="AD164" s="35"/>
      <c r="AE164" s="35"/>
      <c r="AR164" s="157" t="s">
        <v>94</v>
      </c>
      <c r="AT164" s="157" t="s">
        <v>145</v>
      </c>
      <c r="AU164" s="157" t="s">
        <v>81</v>
      </c>
      <c r="AY164" s="20" t="s">
        <v>142</v>
      </c>
      <c r="BE164" s="158">
        <f>IF(N164="základní",J164,0)</f>
        <v>0</v>
      </c>
      <c r="BF164" s="158">
        <f>IF(N164="snížená",J164,0)</f>
        <v>0</v>
      </c>
      <c r="BG164" s="158">
        <f>IF(N164="zákl. přenesená",J164,0)</f>
        <v>0</v>
      </c>
      <c r="BH164" s="158">
        <f>IF(N164="sníž. přenesená",J164,0)</f>
        <v>0</v>
      </c>
      <c r="BI164" s="158">
        <f>IF(N164="nulová",J164,0)</f>
        <v>0</v>
      </c>
      <c r="BJ164" s="20" t="s">
        <v>81</v>
      </c>
      <c r="BK164" s="158">
        <f>ROUND(I164*H164,2)</f>
        <v>0</v>
      </c>
      <c r="BL164" s="20" t="s">
        <v>94</v>
      </c>
      <c r="BM164" s="157" t="s">
        <v>237</v>
      </c>
    </row>
    <row r="165" spans="1:65" s="2" customFormat="1" ht="11.25">
      <c r="A165" s="35"/>
      <c r="B165" s="36"/>
      <c r="C165" s="35"/>
      <c r="D165" s="159" t="s">
        <v>151</v>
      </c>
      <c r="E165" s="35"/>
      <c r="F165" s="160" t="s">
        <v>238</v>
      </c>
      <c r="G165" s="35"/>
      <c r="H165" s="35"/>
      <c r="I165" s="161"/>
      <c r="J165" s="35"/>
      <c r="K165" s="35"/>
      <c r="L165" s="36"/>
      <c r="M165" s="162"/>
      <c r="N165" s="163"/>
      <c r="O165" s="56"/>
      <c r="P165" s="56"/>
      <c r="Q165" s="56"/>
      <c r="R165" s="56"/>
      <c r="S165" s="56"/>
      <c r="T165" s="57"/>
      <c r="U165" s="35"/>
      <c r="V165" s="35"/>
      <c r="W165" s="35"/>
      <c r="X165" s="35"/>
      <c r="Y165" s="35"/>
      <c r="Z165" s="35"/>
      <c r="AA165" s="35"/>
      <c r="AB165" s="35"/>
      <c r="AC165" s="35"/>
      <c r="AD165" s="35"/>
      <c r="AE165" s="35"/>
      <c r="AT165" s="20" t="s">
        <v>151</v>
      </c>
      <c r="AU165" s="20" t="s">
        <v>81</v>
      </c>
    </row>
    <row r="166" spans="1:65" s="2" customFormat="1" ht="24.2" customHeight="1">
      <c r="A166" s="35"/>
      <c r="B166" s="145"/>
      <c r="C166" s="146" t="s">
        <v>239</v>
      </c>
      <c r="D166" s="146" t="s">
        <v>145</v>
      </c>
      <c r="E166" s="147" t="s">
        <v>240</v>
      </c>
      <c r="F166" s="148" t="s">
        <v>241</v>
      </c>
      <c r="G166" s="149" t="s">
        <v>236</v>
      </c>
      <c r="H166" s="150">
        <v>2</v>
      </c>
      <c r="I166" s="151"/>
      <c r="J166" s="152">
        <f>ROUND(I166*H166,2)</f>
        <v>0</v>
      </c>
      <c r="K166" s="148" t="s">
        <v>149</v>
      </c>
      <c r="L166" s="36"/>
      <c r="M166" s="153" t="s">
        <v>3</v>
      </c>
      <c r="N166" s="154" t="s">
        <v>43</v>
      </c>
      <c r="O166" s="56"/>
      <c r="P166" s="155">
        <f>O166*H166</f>
        <v>0</v>
      </c>
      <c r="Q166" s="155">
        <v>0</v>
      </c>
      <c r="R166" s="155">
        <f>Q166*H166</f>
        <v>0</v>
      </c>
      <c r="S166" s="155">
        <v>0.28499999999999998</v>
      </c>
      <c r="T166" s="156">
        <f>S166*H166</f>
        <v>0.56999999999999995</v>
      </c>
      <c r="U166" s="35"/>
      <c r="V166" s="35"/>
      <c r="W166" s="35"/>
      <c r="X166" s="35"/>
      <c r="Y166" s="35"/>
      <c r="Z166" s="35"/>
      <c r="AA166" s="35"/>
      <c r="AB166" s="35"/>
      <c r="AC166" s="35"/>
      <c r="AD166" s="35"/>
      <c r="AE166" s="35"/>
      <c r="AR166" s="157" t="s">
        <v>94</v>
      </c>
      <c r="AT166" s="157" t="s">
        <v>145</v>
      </c>
      <c r="AU166" s="157" t="s">
        <v>81</v>
      </c>
      <c r="AY166" s="20" t="s">
        <v>142</v>
      </c>
      <c r="BE166" s="158">
        <f>IF(N166="základní",J166,0)</f>
        <v>0</v>
      </c>
      <c r="BF166" s="158">
        <f>IF(N166="snížená",J166,0)</f>
        <v>0</v>
      </c>
      <c r="BG166" s="158">
        <f>IF(N166="zákl. přenesená",J166,0)</f>
        <v>0</v>
      </c>
      <c r="BH166" s="158">
        <f>IF(N166="sníž. přenesená",J166,0)</f>
        <v>0</v>
      </c>
      <c r="BI166" s="158">
        <f>IF(N166="nulová",J166,0)</f>
        <v>0</v>
      </c>
      <c r="BJ166" s="20" t="s">
        <v>81</v>
      </c>
      <c r="BK166" s="158">
        <f>ROUND(I166*H166,2)</f>
        <v>0</v>
      </c>
      <c r="BL166" s="20" t="s">
        <v>94</v>
      </c>
      <c r="BM166" s="157" t="s">
        <v>242</v>
      </c>
    </row>
    <row r="167" spans="1:65" s="2" customFormat="1" ht="11.25">
      <c r="A167" s="35"/>
      <c r="B167" s="36"/>
      <c r="C167" s="35"/>
      <c r="D167" s="159" t="s">
        <v>151</v>
      </c>
      <c r="E167" s="35"/>
      <c r="F167" s="160" t="s">
        <v>243</v>
      </c>
      <c r="G167" s="35"/>
      <c r="H167" s="35"/>
      <c r="I167" s="161"/>
      <c r="J167" s="35"/>
      <c r="K167" s="35"/>
      <c r="L167" s="36"/>
      <c r="M167" s="162"/>
      <c r="N167" s="163"/>
      <c r="O167" s="56"/>
      <c r="P167" s="56"/>
      <c r="Q167" s="56"/>
      <c r="R167" s="56"/>
      <c r="S167" s="56"/>
      <c r="T167" s="57"/>
      <c r="U167" s="35"/>
      <c r="V167" s="35"/>
      <c r="W167" s="35"/>
      <c r="X167" s="35"/>
      <c r="Y167" s="35"/>
      <c r="Z167" s="35"/>
      <c r="AA167" s="35"/>
      <c r="AB167" s="35"/>
      <c r="AC167" s="35"/>
      <c r="AD167" s="35"/>
      <c r="AE167" s="35"/>
      <c r="AT167" s="20" t="s">
        <v>151</v>
      </c>
      <c r="AU167" s="20" t="s">
        <v>81</v>
      </c>
    </row>
    <row r="168" spans="1:65" s="2" customFormat="1" ht="33" customHeight="1">
      <c r="A168" s="35"/>
      <c r="B168" s="145"/>
      <c r="C168" s="146" t="s">
        <v>244</v>
      </c>
      <c r="D168" s="146" t="s">
        <v>145</v>
      </c>
      <c r="E168" s="147" t="s">
        <v>245</v>
      </c>
      <c r="F168" s="148" t="s">
        <v>246</v>
      </c>
      <c r="G168" s="149" t="s">
        <v>148</v>
      </c>
      <c r="H168" s="150">
        <v>124.57</v>
      </c>
      <c r="I168" s="151"/>
      <c r="J168" s="152">
        <f>ROUND(I168*H168,2)</f>
        <v>0</v>
      </c>
      <c r="K168" s="148" t="s">
        <v>149</v>
      </c>
      <c r="L168" s="36"/>
      <c r="M168" s="153" t="s">
        <v>3</v>
      </c>
      <c r="N168" s="154" t="s">
        <v>43</v>
      </c>
      <c r="O168" s="56"/>
      <c r="P168" s="155">
        <f>O168*H168</f>
        <v>0</v>
      </c>
      <c r="Q168" s="155">
        <v>0</v>
      </c>
      <c r="R168" s="155">
        <f>Q168*H168</f>
        <v>0</v>
      </c>
      <c r="S168" s="155">
        <v>0.05</v>
      </c>
      <c r="T168" s="156">
        <f>S168*H168</f>
        <v>6.2285000000000004</v>
      </c>
      <c r="U168" s="35"/>
      <c r="V168" s="35"/>
      <c r="W168" s="35"/>
      <c r="X168" s="35"/>
      <c r="Y168" s="35"/>
      <c r="Z168" s="35"/>
      <c r="AA168" s="35"/>
      <c r="AB168" s="35"/>
      <c r="AC168" s="35"/>
      <c r="AD168" s="35"/>
      <c r="AE168" s="35"/>
      <c r="AR168" s="157" t="s">
        <v>94</v>
      </c>
      <c r="AT168" s="157" t="s">
        <v>145</v>
      </c>
      <c r="AU168" s="157" t="s">
        <v>81</v>
      </c>
      <c r="AY168" s="20" t="s">
        <v>142</v>
      </c>
      <c r="BE168" s="158">
        <f>IF(N168="základní",J168,0)</f>
        <v>0</v>
      </c>
      <c r="BF168" s="158">
        <f>IF(N168="snížená",J168,0)</f>
        <v>0</v>
      </c>
      <c r="BG168" s="158">
        <f>IF(N168="zákl. přenesená",J168,0)</f>
        <v>0</v>
      </c>
      <c r="BH168" s="158">
        <f>IF(N168="sníž. přenesená",J168,0)</f>
        <v>0</v>
      </c>
      <c r="BI168" s="158">
        <f>IF(N168="nulová",J168,0)</f>
        <v>0</v>
      </c>
      <c r="BJ168" s="20" t="s">
        <v>81</v>
      </c>
      <c r="BK168" s="158">
        <f>ROUND(I168*H168,2)</f>
        <v>0</v>
      </c>
      <c r="BL168" s="20" t="s">
        <v>94</v>
      </c>
      <c r="BM168" s="157" t="s">
        <v>247</v>
      </c>
    </row>
    <row r="169" spans="1:65" s="2" customFormat="1" ht="11.25">
      <c r="A169" s="35"/>
      <c r="B169" s="36"/>
      <c r="C169" s="35"/>
      <c r="D169" s="159" t="s">
        <v>151</v>
      </c>
      <c r="E169" s="35"/>
      <c r="F169" s="160" t="s">
        <v>248</v>
      </c>
      <c r="G169" s="35"/>
      <c r="H169" s="35"/>
      <c r="I169" s="161"/>
      <c r="J169" s="35"/>
      <c r="K169" s="35"/>
      <c r="L169" s="36"/>
      <c r="M169" s="162"/>
      <c r="N169" s="163"/>
      <c r="O169" s="56"/>
      <c r="P169" s="56"/>
      <c r="Q169" s="56"/>
      <c r="R169" s="56"/>
      <c r="S169" s="56"/>
      <c r="T169" s="57"/>
      <c r="U169" s="35"/>
      <c r="V169" s="35"/>
      <c r="W169" s="35"/>
      <c r="X169" s="35"/>
      <c r="Y169" s="35"/>
      <c r="Z169" s="35"/>
      <c r="AA169" s="35"/>
      <c r="AB169" s="35"/>
      <c r="AC169" s="35"/>
      <c r="AD169" s="35"/>
      <c r="AE169" s="35"/>
      <c r="AT169" s="20" t="s">
        <v>151</v>
      </c>
      <c r="AU169" s="20" t="s">
        <v>81</v>
      </c>
    </row>
    <row r="170" spans="1:65" s="13" customFormat="1" ht="11.25">
      <c r="B170" s="164"/>
      <c r="D170" s="165" t="s">
        <v>153</v>
      </c>
      <c r="E170" s="166" t="s">
        <v>3</v>
      </c>
      <c r="F170" s="167" t="s">
        <v>167</v>
      </c>
      <c r="H170" s="166" t="s">
        <v>3</v>
      </c>
      <c r="I170" s="168"/>
      <c r="L170" s="164"/>
      <c r="M170" s="169"/>
      <c r="N170" s="170"/>
      <c r="O170" s="170"/>
      <c r="P170" s="170"/>
      <c r="Q170" s="170"/>
      <c r="R170" s="170"/>
      <c r="S170" s="170"/>
      <c r="T170" s="171"/>
      <c r="AT170" s="166" t="s">
        <v>153</v>
      </c>
      <c r="AU170" s="166" t="s">
        <v>81</v>
      </c>
      <c r="AV170" s="13" t="s">
        <v>15</v>
      </c>
      <c r="AW170" s="13" t="s">
        <v>33</v>
      </c>
      <c r="AX170" s="13" t="s">
        <v>71</v>
      </c>
      <c r="AY170" s="166" t="s">
        <v>142</v>
      </c>
    </row>
    <row r="171" spans="1:65" s="14" customFormat="1" ht="22.5">
      <c r="B171" s="172"/>
      <c r="D171" s="165" t="s">
        <v>153</v>
      </c>
      <c r="E171" s="173" t="s">
        <v>3</v>
      </c>
      <c r="F171" s="174" t="s">
        <v>249</v>
      </c>
      <c r="H171" s="175">
        <v>124.57</v>
      </c>
      <c r="I171" s="176"/>
      <c r="L171" s="172"/>
      <c r="M171" s="177"/>
      <c r="N171" s="178"/>
      <c r="O171" s="178"/>
      <c r="P171" s="178"/>
      <c r="Q171" s="178"/>
      <c r="R171" s="178"/>
      <c r="S171" s="178"/>
      <c r="T171" s="179"/>
      <c r="AT171" s="173" t="s">
        <v>153</v>
      </c>
      <c r="AU171" s="173" t="s">
        <v>81</v>
      </c>
      <c r="AV171" s="14" t="s">
        <v>81</v>
      </c>
      <c r="AW171" s="14" t="s">
        <v>33</v>
      </c>
      <c r="AX171" s="14" t="s">
        <v>15</v>
      </c>
      <c r="AY171" s="173" t="s">
        <v>142</v>
      </c>
    </row>
    <row r="172" spans="1:65" s="2" customFormat="1" ht="44.25" customHeight="1">
      <c r="A172" s="35"/>
      <c r="B172" s="145"/>
      <c r="C172" s="146" t="s">
        <v>250</v>
      </c>
      <c r="D172" s="146" t="s">
        <v>145</v>
      </c>
      <c r="E172" s="147" t="s">
        <v>251</v>
      </c>
      <c r="F172" s="148" t="s">
        <v>252</v>
      </c>
      <c r="G172" s="149" t="s">
        <v>148</v>
      </c>
      <c r="H172" s="150">
        <v>7.9480000000000004</v>
      </c>
      <c r="I172" s="151"/>
      <c r="J172" s="152">
        <f>ROUND(I172*H172,2)</f>
        <v>0</v>
      </c>
      <c r="K172" s="148" t="s">
        <v>149</v>
      </c>
      <c r="L172" s="36"/>
      <c r="M172" s="153" t="s">
        <v>3</v>
      </c>
      <c r="N172" s="154" t="s">
        <v>43</v>
      </c>
      <c r="O172" s="56"/>
      <c r="P172" s="155">
        <f>O172*H172</f>
        <v>0</v>
      </c>
      <c r="Q172" s="155">
        <v>0</v>
      </c>
      <c r="R172" s="155">
        <f>Q172*H172</f>
        <v>0</v>
      </c>
      <c r="S172" s="155">
        <v>4.8000000000000001E-2</v>
      </c>
      <c r="T172" s="156">
        <f>S172*H172</f>
        <v>0.38150400000000001</v>
      </c>
      <c r="U172" s="35"/>
      <c r="V172" s="35"/>
      <c r="W172" s="35"/>
      <c r="X172" s="35"/>
      <c r="Y172" s="35"/>
      <c r="Z172" s="35"/>
      <c r="AA172" s="35"/>
      <c r="AB172" s="35"/>
      <c r="AC172" s="35"/>
      <c r="AD172" s="35"/>
      <c r="AE172" s="35"/>
      <c r="AR172" s="157" t="s">
        <v>94</v>
      </c>
      <c r="AT172" s="157" t="s">
        <v>145</v>
      </c>
      <c r="AU172" s="157" t="s">
        <v>81</v>
      </c>
      <c r="AY172" s="20" t="s">
        <v>142</v>
      </c>
      <c r="BE172" s="158">
        <f>IF(N172="základní",J172,0)</f>
        <v>0</v>
      </c>
      <c r="BF172" s="158">
        <f>IF(N172="snížená",J172,0)</f>
        <v>0</v>
      </c>
      <c r="BG172" s="158">
        <f>IF(N172="zákl. přenesená",J172,0)</f>
        <v>0</v>
      </c>
      <c r="BH172" s="158">
        <f>IF(N172="sníž. přenesená",J172,0)</f>
        <v>0</v>
      </c>
      <c r="BI172" s="158">
        <f>IF(N172="nulová",J172,0)</f>
        <v>0</v>
      </c>
      <c r="BJ172" s="20" t="s">
        <v>81</v>
      </c>
      <c r="BK172" s="158">
        <f>ROUND(I172*H172,2)</f>
        <v>0</v>
      </c>
      <c r="BL172" s="20" t="s">
        <v>94</v>
      </c>
      <c r="BM172" s="157" t="s">
        <v>253</v>
      </c>
    </row>
    <row r="173" spans="1:65" s="2" customFormat="1" ht="11.25">
      <c r="A173" s="35"/>
      <c r="B173" s="36"/>
      <c r="C173" s="35"/>
      <c r="D173" s="159" t="s">
        <v>151</v>
      </c>
      <c r="E173" s="35"/>
      <c r="F173" s="160" t="s">
        <v>254</v>
      </c>
      <c r="G173" s="35"/>
      <c r="H173" s="35"/>
      <c r="I173" s="161"/>
      <c r="J173" s="35"/>
      <c r="K173" s="35"/>
      <c r="L173" s="36"/>
      <c r="M173" s="162"/>
      <c r="N173" s="163"/>
      <c r="O173" s="56"/>
      <c r="P173" s="56"/>
      <c r="Q173" s="56"/>
      <c r="R173" s="56"/>
      <c r="S173" s="56"/>
      <c r="T173" s="57"/>
      <c r="U173" s="35"/>
      <c r="V173" s="35"/>
      <c r="W173" s="35"/>
      <c r="X173" s="35"/>
      <c r="Y173" s="35"/>
      <c r="Z173" s="35"/>
      <c r="AA173" s="35"/>
      <c r="AB173" s="35"/>
      <c r="AC173" s="35"/>
      <c r="AD173" s="35"/>
      <c r="AE173" s="35"/>
      <c r="AT173" s="20" t="s">
        <v>151</v>
      </c>
      <c r="AU173" s="20" t="s">
        <v>81</v>
      </c>
    </row>
    <row r="174" spans="1:65" s="14" customFormat="1" ht="11.25">
      <c r="B174" s="172"/>
      <c r="D174" s="165" t="s">
        <v>153</v>
      </c>
      <c r="E174" s="173" t="s">
        <v>3</v>
      </c>
      <c r="F174" s="174" t="s">
        <v>255</v>
      </c>
      <c r="H174" s="175">
        <v>7.9480000000000004</v>
      </c>
      <c r="I174" s="176"/>
      <c r="L174" s="172"/>
      <c r="M174" s="177"/>
      <c r="N174" s="178"/>
      <c r="O174" s="178"/>
      <c r="P174" s="178"/>
      <c r="Q174" s="178"/>
      <c r="R174" s="178"/>
      <c r="S174" s="178"/>
      <c r="T174" s="179"/>
      <c r="AT174" s="173" t="s">
        <v>153</v>
      </c>
      <c r="AU174" s="173" t="s">
        <v>81</v>
      </c>
      <c r="AV174" s="14" t="s">
        <v>81</v>
      </c>
      <c r="AW174" s="14" t="s">
        <v>33</v>
      </c>
      <c r="AX174" s="14" t="s">
        <v>15</v>
      </c>
      <c r="AY174" s="173" t="s">
        <v>142</v>
      </c>
    </row>
    <row r="175" spans="1:65" s="2" customFormat="1" ht="44.25" customHeight="1">
      <c r="A175" s="35"/>
      <c r="B175" s="145"/>
      <c r="C175" s="146" t="s">
        <v>256</v>
      </c>
      <c r="D175" s="146" t="s">
        <v>145</v>
      </c>
      <c r="E175" s="147" t="s">
        <v>257</v>
      </c>
      <c r="F175" s="148" t="s">
        <v>258</v>
      </c>
      <c r="G175" s="149" t="s">
        <v>148</v>
      </c>
      <c r="H175" s="150">
        <v>46.287999999999997</v>
      </c>
      <c r="I175" s="151"/>
      <c r="J175" s="152">
        <f>ROUND(I175*H175,2)</f>
        <v>0</v>
      </c>
      <c r="K175" s="148" t="s">
        <v>149</v>
      </c>
      <c r="L175" s="36"/>
      <c r="M175" s="153" t="s">
        <v>3</v>
      </c>
      <c r="N175" s="154" t="s">
        <v>43</v>
      </c>
      <c r="O175" s="56"/>
      <c r="P175" s="155">
        <f>O175*H175</f>
        <v>0</v>
      </c>
      <c r="Q175" s="155">
        <v>0</v>
      </c>
      <c r="R175" s="155">
        <f>Q175*H175</f>
        <v>0</v>
      </c>
      <c r="S175" s="155">
        <v>3.7999999999999999E-2</v>
      </c>
      <c r="T175" s="156">
        <f>S175*H175</f>
        <v>1.7589439999999998</v>
      </c>
      <c r="U175" s="35"/>
      <c r="V175" s="35"/>
      <c r="W175" s="35"/>
      <c r="X175" s="35"/>
      <c r="Y175" s="35"/>
      <c r="Z175" s="35"/>
      <c r="AA175" s="35"/>
      <c r="AB175" s="35"/>
      <c r="AC175" s="35"/>
      <c r="AD175" s="35"/>
      <c r="AE175" s="35"/>
      <c r="AR175" s="157" t="s">
        <v>94</v>
      </c>
      <c r="AT175" s="157" t="s">
        <v>145</v>
      </c>
      <c r="AU175" s="157" t="s">
        <v>81</v>
      </c>
      <c r="AY175" s="20" t="s">
        <v>142</v>
      </c>
      <c r="BE175" s="158">
        <f>IF(N175="základní",J175,0)</f>
        <v>0</v>
      </c>
      <c r="BF175" s="158">
        <f>IF(N175="snížená",J175,0)</f>
        <v>0</v>
      </c>
      <c r="BG175" s="158">
        <f>IF(N175="zákl. přenesená",J175,0)</f>
        <v>0</v>
      </c>
      <c r="BH175" s="158">
        <f>IF(N175="sníž. přenesená",J175,0)</f>
        <v>0</v>
      </c>
      <c r="BI175" s="158">
        <f>IF(N175="nulová",J175,0)</f>
        <v>0</v>
      </c>
      <c r="BJ175" s="20" t="s">
        <v>81</v>
      </c>
      <c r="BK175" s="158">
        <f>ROUND(I175*H175,2)</f>
        <v>0</v>
      </c>
      <c r="BL175" s="20" t="s">
        <v>94</v>
      </c>
      <c r="BM175" s="157" t="s">
        <v>259</v>
      </c>
    </row>
    <row r="176" spans="1:65" s="2" customFormat="1" ht="11.25">
      <c r="A176" s="35"/>
      <c r="B176" s="36"/>
      <c r="C176" s="35"/>
      <c r="D176" s="159" t="s">
        <v>151</v>
      </c>
      <c r="E176" s="35"/>
      <c r="F176" s="160" t="s">
        <v>260</v>
      </c>
      <c r="G176" s="35"/>
      <c r="H176" s="35"/>
      <c r="I176" s="161"/>
      <c r="J176" s="35"/>
      <c r="K176" s="35"/>
      <c r="L176" s="36"/>
      <c r="M176" s="162"/>
      <c r="N176" s="163"/>
      <c r="O176" s="56"/>
      <c r="P176" s="56"/>
      <c r="Q176" s="56"/>
      <c r="R176" s="56"/>
      <c r="S176" s="56"/>
      <c r="T176" s="57"/>
      <c r="U176" s="35"/>
      <c r="V176" s="35"/>
      <c r="W176" s="35"/>
      <c r="X176" s="35"/>
      <c r="Y176" s="35"/>
      <c r="Z176" s="35"/>
      <c r="AA176" s="35"/>
      <c r="AB176" s="35"/>
      <c r="AC176" s="35"/>
      <c r="AD176" s="35"/>
      <c r="AE176" s="35"/>
      <c r="AT176" s="20" t="s">
        <v>151</v>
      </c>
      <c r="AU176" s="20" t="s">
        <v>81</v>
      </c>
    </row>
    <row r="177" spans="1:65" s="14" customFormat="1" ht="11.25">
      <c r="B177" s="172"/>
      <c r="D177" s="165" t="s">
        <v>153</v>
      </c>
      <c r="E177" s="173" t="s">
        <v>3</v>
      </c>
      <c r="F177" s="174" t="s">
        <v>261</v>
      </c>
      <c r="H177" s="175">
        <v>46.287999999999997</v>
      </c>
      <c r="I177" s="176"/>
      <c r="L177" s="172"/>
      <c r="M177" s="177"/>
      <c r="N177" s="178"/>
      <c r="O177" s="178"/>
      <c r="P177" s="178"/>
      <c r="Q177" s="178"/>
      <c r="R177" s="178"/>
      <c r="S177" s="178"/>
      <c r="T177" s="179"/>
      <c r="AT177" s="173" t="s">
        <v>153</v>
      </c>
      <c r="AU177" s="173" t="s">
        <v>81</v>
      </c>
      <c r="AV177" s="14" t="s">
        <v>81</v>
      </c>
      <c r="AW177" s="14" t="s">
        <v>33</v>
      </c>
      <c r="AX177" s="14" t="s">
        <v>15</v>
      </c>
      <c r="AY177" s="173" t="s">
        <v>142</v>
      </c>
    </row>
    <row r="178" spans="1:65" s="2" customFormat="1" ht="37.9" customHeight="1">
      <c r="A178" s="35"/>
      <c r="B178" s="145"/>
      <c r="C178" s="146" t="s">
        <v>262</v>
      </c>
      <c r="D178" s="146" t="s">
        <v>145</v>
      </c>
      <c r="E178" s="147" t="s">
        <v>263</v>
      </c>
      <c r="F178" s="148" t="s">
        <v>264</v>
      </c>
      <c r="G178" s="149" t="s">
        <v>148</v>
      </c>
      <c r="H178" s="150">
        <v>19.2</v>
      </c>
      <c r="I178" s="151"/>
      <c r="J178" s="152">
        <f>ROUND(I178*H178,2)</f>
        <v>0</v>
      </c>
      <c r="K178" s="148" t="s">
        <v>149</v>
      </c>
      <c r="L178" s="36"/>
      <c r="M178" s="153" t="s">
        <v>3</v>
      </c>
      <c r="N178" s="154" t="s">
        <v>43</v>
      </c>
      <c r="O178" s="56"/>
      <c r="P178" s="155">
        <f>O178*H178</f>
        <v>0</v>
      </c>
      <c r="Q178" s="155">
        <v>0</v>
      </c>
      <c r="R178" s="155">
        <f>Q178*H178</f>
        <v>0</v>
      </c>
      <c r="S178" s="155">
        <v>7.5999999999999998E-2</v>
      </c>
      <c r="T178" s="156">
        <f>S178*H178</f>
        <v>1.4591999999999998</v>
      </c>
      <c r="U178" s="35"/>
      <c r="V178" s="35"/>
      <c r="W178" s="35"/>
      <c r="X178" s="35"/>
      <c r="Y178" s="35"/>
      <c r="Z178" s="35"/>
      <c r="AA178" s="35"/>
      <c r="AB178" s="35"/>
      <c r="AC178" s="35"/>
      <c r="AD178" s="35"/>
      <c r="AE178" s="35"/>
      <c r="AR178" s="157" t="s">
        <v>94</v>
      </c>
      <c r="AT178" s="157" t="s">
        <v>145</v>
      </c>
      <c r="AU178" s="157" t="s">
        <v>81</v>
      </c>
      <c r="AY178" s="20" t="s">
        <v>142</v>
      </c>
      <c r="BE178" s="158">
        <f>IF(N178="základní",J178,0)</f>
        <v>0</v>
      </c>
      <c r="BF178" s="158">
        <f>IF(N178="snížená",J178,0)</f>
        <v>0</v>
      </c>
      <c r="BG178" s="158">
        <f>IF(N178="zákl. přenesená",J178,0)</f>
        <v>0</v>
      </c>
      <c r="BH178" s="158">
        <f>IF(N178="sníž. přenesená",J178,0)</f>
        <v>0</v>
      </c>
      <c r="BI178" s="158">
        <f>IF(N178="nulová",J178,0)</f>
        <v>0</v>
      </c>
      <c r="BJ178" s="20" t="s">
        <v>81</v>
      </c>
      <c r="BK178" s="158">
        <f>ROUND(I178*H178,2)</f>
        <v>0</v>
      </c>
      <c r="BL178" s="20" t="s">
        <v>94</v>
      </c>
      <c r="BM178" s="157" t="s">
        <v>265</v>
      </c>
    </row>
    <row r="179" spans="1:65" s="2" customFormat="1" ht="11.25">
      <c r="A179" s="35"/>
      <c r="B179" s="36"/>
      <c r="C179" s="35"/>
      <c r="D179" s="159" t="s">
        <v>151</v>
      </c>
      <c r="E179" s="35"/>
      <c r="F179" s="160" t="s">
        <v>266</v>
      </c>
      <c r="G179" s="35"/>
      <c r="H179" s="35"/>
      <c r="I179" s="161"/>
      <c r="J179" s="35"/>
      <c r="K179" s="35"/>
      <c r="L179" s="36"/>
      <c r="M179" s="162"/>
      <c r="N179" s="163"/>
      <c r="O179" s="56"/>
      <c r="P179" s="56"/>
      <c r="Q179" s="56"/>
      <c r="R179" s="56"/>
      <c r="S179" s="56"/>
      <c r="T179" s="57"/>
      <c r="U179" s="35"/>
      <c r="V179" s="35"/>
      <c r="W179" s="35"/>
      <c r="X179" s="35"/>
      <c r="Y179" s="35"/>
      <c r="Z179" s="35"/>
      <c r="AA179" s="35"/>
      <c r="AB179" s="35"/>
      <c r="AC179" s="35"/>
      <c r="AD179" s="35"/>
      <c r="AE179" s="35"/>
      <c r="AT179" s="20" t="s">
        <v>151</v>
      </c>
      <c r="AU179" s="20" t="s">
        <v>81</v>
      </c>
    </row>
    <row r="180" spans="1:65" s="13" customFormat="1" ht="11.25">
      <c r="B180" s="164"/>
      <c r="D180" s="165" t="s">
        <v>153</v>
      </c>
      <c r="E180" s="166" t="s">
        <v>3</v>
      </c>
      <c r="F180" s="167" t="s">
        <v>267</v>
      </c>
      <c r="H180" s="166" t="s">
        <v>3</v>
      </c>
      <c r="I180" s="168"/>
      <c r="L180" s="164"/>
      <c r="M180" s="169"/>
      <c r="N180" s="170"/>
      <c r="O180" s="170"/>
      <c r="P180" s="170"/>
      <c r="Q180" s="170"/>
      <c r="R180" s="170"/>
      <c r="S180" s="170"/>
      <c r="T180" s="171"/>
      <c r="AT180" s="166" t="s">
        <v>153</v>
      </c>
      <c r="AU180" s="166" t="s">
        <v>81</v>
      </c>
      <c r="AV180" s="13" t="s">
        <v>15</v>
      </c>
      <c r="AW180" s="13" t="s">
        <v>33</v>
      </c>
      <c r="AX180" s="13" t="s">
        <v>71</v>
      </c>
      <c r="AY180" s="166" t="s">
        <v>142</v>
      </c>
    </row>
    <row r="181" spans="1:65" s="14" customFormat="1" ht="11.25">
      <c r="B181" s="172"/>
      <c r="D181" s="165" t="s">
        <v>153</v>
      </c>
      <c r="E181" s="173" t="s">
        <v>3</v>
      </c>
      <c r="F181" s="174" t="s">
        <v>268</v>
      </c>
      <c r="H181" s="175">
        <v>67.2</v>
      </c>
      <c r="I181" s="176"/>
      <c r="L181" s="172"/>
      <c r="M181" s="177"/>
      <c r="N181" s="178"/>
      <c r="O181" s="178"/>
      <c r="P181" s="178"/>
      <c r="Q181" s="178"/>
      <c r="R181" s="178"/>
      <c r="S181" s="178"/>
      <c r="T181" s="179"/>
      <c r="AT181" s="173" t="s">
        <v>153</v>
      </c>
      <c r="AU181" s="173" t="s">
        <v>81</v>
      </c>
      <c r="AV181" s="14" t="s">
        <v>81</v>
      </c>
      <c r="AW181" s="14" t="s">
        <v>33</v>
      </c>
      <c r="AX181" s="14" t="s">
        <v>71</v>
      </c>
      <c r="AY181" s="173" t="s">
        <v>142</v>
      </c>
    </row>
    <row r="182" spans="1:65" s="13" customFormat="1" ht="11.25">
      <c r="B182" s="164"/>
      <c r="D182" s="165" t="s">
        <v>153</v>
      </c>
      <c r="E182" s="166" t="s">
        <v>3</v>
      </c>
      <c r="F182" s="167" t="s">
        <v>269</v>
      </c>
      <c r="H182" s="166" t="s">
        <v>3</v>
      </c>
      <c r="I182" s="168"/>
      <c r="L182" s="164"/>
      <c r="M182" s="169"/>
      <c r="N182" s="170"/>
      <c r="O182" s="170"/>
      <c r="P182" s="170"/>
      <c r="Q182" s="170"/>
      <c r="R182" s="170"/>
      <c r="S182" s="170"/>
      <c r="T182" s="171"/>
      <c r="AT182" s="166" t="s">
        <v>153</v>
      </c>
      <c r="AU182" s="166" t="s">
        <v>81</v>
      </c>
      <c r="AV182" s="13" t="s">
        <v>15</v>
      </c>
      <c r="AW182" s="13" t="s">
        <v>33</v>
      </c>
      <c r="AX182" s="13" t="s">
        <v>71</v>
      </c>
      <c r="AY182" s="166" t="s">
        <v>142</v>
      </c>
    </row>
    <row r="183" spans="1:65" s="14" customFormat="1" ht="11.25">
      <c r="B183" s="172"/>
      <c r="D183" s="165" t="s">
        <v>153</v>
      </c>
      <c r="E183" s="173" t="s">
        <v>3</v>
      </c>
      <c r="F183" s="174" t="s">
        <v>270</v>
      </c>
      <c r="H183" s="175">
        <v>-56</v>
      </c>
      <c r="I183" s="176"/>
      <c r="L183" s="172"/>
      <c r="M183" s="177"/>
      <c r="N183" s="178"/>
      <c r="O183" s="178"/>
      <c r="P183" s="178"/>
      <c r="Q183" s="178"/>
      <c r="R183" s="178"/>
      <c r="S183" s="178"/>
      <c r="T183" s="179"/>
      <c r="AT183" s="173" t="s">
        <v>153</v>
      </c>
      <c r="AU183" s="173" t="s">
        <v>81</v>
      </c>
      <c r="AV183" s="14" t="s">
        <v>81</v>
      </c>
      <c r="AW183" s="14" t="s">
        <v>33</v>
      </c>
      <c r="AX183" s="14" t="s">
        <v>71</v>
      </c>
      <c r="AY183" s="173" t="s">
        <v>142</v>
      </c>
    </row>
    <row r="184" spans="1:65" s="13" customFormat="1" ht="11.25">
      <c r="B184" s="164"/>
      <c r="D184" s="165" t="s">
        <v>153</v>
      </c>
      <c r="E184" s="166" t="s">
        <v>3</v>
      </c>
      <c r="F184" s="167" t="s">
        <v>271</v>
      </c>
      <c r="H184" s="166" t="s">
        <v>3</v>
      </c>
      <c r="I184" s="168"/>
      <c r="L184" s="164"/>
      <c r="M184" s="169"/>
      <c r="N184" s="170"/>
      <c r="O184" s="170"/>
      <c r="P184" s="170"/>
      <c r="Q184" s="170"/>
      <c r="R184" s="170"/>
      <c r="S184" s="170"/>
      <c r="T184" s="171"/>
      <c r="AT184" s="166" t="s">
        <v>153</v>
      </c>
      <c r="AU184" s="166" t="s">
        <v>81</v>
      </c>
      <c r="AV184" s="13" t="s">
        <v>15</v>
      </c>
      <c r="AW184" s="13" t="s">
        <v>33</v>
      </c>
      <c r="AX184" s="13" t="s">
        <v>71</v>
      </c>
      <c r="AY184" s="166" t="s">
        <v>142</v>
      </c>
    </row>
    <row r="185" spans="1:65" s="14" customFormat="1" ht="11.25">
      <c r="B185" s="172"/>
      <c r="D185" s="165" t="s">
        <v>153</v>
      </c>
      <c r="E185" s="173" t="s">
        <v>3</v>
      </c>
      <c r="F185" s="174" t="s">
        <v>272</v>
      </c>
      <c r="H185" s="175">
        <v>8</v>
      </c>
      <c r="I185" s="176"/>
      <c r="L185" s="172"/>
      <c r="M185" s="177"/>
      <c r="N185" s="178"/>
      <c r="O185" s="178"/>
      <c r="P185" s="178"/>
      <c r="Q185" s="178"/>
      <c r="R185" s="178"/>
      <c r="S185" s="178"/>
      <c r="T185" s="179"/>
      <c r="AT185" s="173" t="s">
        <v>153</v>
      </c>
      <c r="AU185" s="173" t="s">
        <v>81</v>
      </c>
      <c r="AV185" s="14" t="s">
        <v>81</v>
      </c>
      <c r="AW185" s="14" t="s">
        <v>33</v>
      </c>
      <c r="AX185" s="14" t="s">
        <v>71</v>
      </c>
      <c r="AY185" s="173" t="s">
        <v>142</v>
      </c>
    </row>
    <row r="186" spans="1:65" s="15" customFormat="1" ht="11.25">
      <c r="B186" s="180"/>
      <c r="D186" s="165" t="s">
        <v>153</v>
      </c>
      <c r="E186" s="181" t="s">
        <v>3</v>
      </c>
      <c r="F186" s="182" t="s">
        <v>162</v>
      </c>
      <c r="H186" s="183">
        <v>19.2</v>
      </c>
      <c r="I186" s="184"/>
      <c r="L186" s="180"/>
      <c r="M186" s="185"/>
      <c r="N186" s="186"/>
      <c r="O186" s="186"/>
      <c r="P186" s="186"/>
      <c r="Q186" s="186"/>
      <c r="R186" s="186"/>
      <c r="S186" s="186"/>
      <c r="T186" s="187"/>
      <c r="AT186" s="181" t="s">
        <v>153</v>
      </c>
      <c r="AU186" s="181" t="s">
        <v>81</v>
      </c>
      <c r="AV186" s="15" t="s">
        <v>94</v>
      </c>
      <c r="AW186" s="15" t="s">
        <v>33</v>
      </c>
      <c r="AX186" s="15" t="s">
        <v>15</v>
      </c>
      <c r="AY186" s="181" t="s">
        <v>142</v>
      </c>
    </row>
    <row r="187" spans="1:65" s="2" customFormat="1" ht="37.9" customHeight="1">
      <c r="A187" s="35"/>
      <c r="B187" s="145"/>
      <c r="C187" s="146" t="s">
        <v>273</v>
      </c>
      <c r="D187" s="146" t="s">
        <v>145</v>
      </c>
      <c r="E187" s="147" t="s">
        <v>274</v>
      </c>
      <c r="F187" s="148" t="s">
        <v>275</v>
      </c>
      <c r="G187" s="149" t="s">
        <v>148</v>
      </c>
      <c r="H187" s="150">
        <v>4.5</v>
      </c>
      <c r="I187" s="151"/>
      <c r="J187" s="152">
        <f>ROUND(I187*H187,2)</f>
        <v>0</v>
      </c>
      <c r="K187" s="148" t="s">
        <v>149</v>
      </c>
      <c r="L187" s="36"/>
      <c r="M187" s="153" t="s">
        <v>3</v>
      </c>
      <c r="N187" s="154" t="s">
        <v>43</v>
      </c>
      <c r="O187" s="56"/>
      <c r="P187" s="155">
        <f>O187*H187</f>
        <v>0</v>
      </c>
      <c r="Q187" s="155">
        <v>0</v>
      </c>
      <c r="R187" s="155">
        <f>Q187*H187</f>
        <v>0</v>
      </c>
      <c r="S187" s="155">
        <v>0.06</v>
      </c>
      <c r="T187" s="156">
        <f>S187*H187</f>
        <v>0.27</v>
      </c>
      <c r="U187" s="35"/>
      <c r="V187" s="35"/>
      <c r="W187" s="35"/>
      <c r="X187" s="35"/>
      <c r="Y187" s="35"/>
      <c r="Z187" s="35"/>
      <c r="AA187" s="35"/>
      <c r="AB187" s="35"/>
      <c r="AC187" s="35"/>
      <c r="AD187" s="35"/>
      <c r="AE187" s="35"/>
      <c r="AR187" s="157" t="s">
        <v>94</v>
      </c>
      <c r="AT187" s="157" t="s">
        <v>145</v>
      </c>
      <c r="AU187" s="157" t="s">
        <v>81</v>
      </c>
      <c r="AY187" s="20" t="s">
        <v>142</v>
      </c>
      <c r="BE187" s="158">
        <f>IF(N187="základní",J187,0)</f>
        <v>0</v>
      </c>
      <c r="BF187" s="158">
        <f>IF(N187="snížená",J187,0)</f>
        <v>0</v>
      </c>
      <c r="BG187" s="158">
        <f>IF(N187="zákl. přenesená",J187,0)</f>
        <v>0</v>
      </c>
      <c r="BH187" s="158">
        <f>IF(N187="sníž. přenesená",J187,0)</f>
        <v>0</v>
      </c>
      <c r="BI187" s="158">
        <f>IF(N187="nulová",J187,0)</f>
        <v>0</v>
      </c>
      <c r="BJ187" s="20" t="s">
        <v>81</v>
      </c>
      <c r="BK187" s="158">
        <f>ROUND(I187*H187,2)</f>
        <v>0</v>
      </c>
      <c r="BL187" s="20" t="s">
        <v>94</v>
      </c>
      <c r="BM187" s="157" t="s">
        <v>276</v>
      </c>
    </row>
    <row r="188" spans="1:65" s="2" customFormat="1" ht="11.25">
      <c r="A188" s="35"/>
      <c r="B188" s="36"/>
      <c r="C188" s="35"/>
      <c r="D188" s="159" t="s">
        <v>151</v>
      </c>
      <c r="E188" s="35"/>
      <c r="F188" s="160" t="s">
        <v>277</v>
      </c>
      <c r="G188" s="35"/>
      <c r="H188" s="35"/>
      <c r="I188" s="161"/>
      <c r="J188" s="35"/>
      <c r="K188" s="35"/>
      <c r="L188" s="36"/>
      <c r="M188" s="162"/>
      <c r="N188" s="163"/>
      <c r="O188" s="56"/>
      <c r="P188" s="56"/>
      <c r="Q188" s="56"/>
      <c r="R188" s="56"/>
      <c r="S188" s="56"/>
      <c r="T188" s="57"/>
      <c r="U188" s="35"/>
      <c r="V188" s="35"/>
      <c r="W188" s="35"/>
      <c r="X188" s="35"/>
      <c r="Y188" s="35"/>
      <c r="Z188" s="35"/>
      <c r="AA188" s="35"/>
      <c r="AB188" s="35"/>
      <c r="AC188" s="35"/>
      <c r="AD188" s="35"/>
      <c r="AE188" s="35"/>
      <c r="AT188" s="20" t="s">
        <v>151</v>
      </c>
      <c r="AU188" s="20" t="s">
        <v>81</v>
      </c>
    </row>
    <row r="189" spans="1:65" s="14" customFormat="1" ht="11.25">
      <c r="B189" s="172"/>
      <c r="D189" s="165" t="s">
        <v>153</v>
      </c>
      <c r="E189" s="173" t="s">
        <v>3</v>
      </c>
      <c r="F189" s="174" t="s">
        <v>278</v>
      </c>
      <c r="H189" s="175">
        <v>4.5</v>
      </c>
      <c r="I189" s="176"/>
      <c r="L189" s="172"/>
      <c r="M189" s="177"/>
      <c r="N189" s="178"/>
      <c r="O189" s="178"/>
      <c r="P189" s="178"/>
      <c r="Q189" s="178"/>
      <c r="R189" s="178"/>
      <c r="S189" s="178"/>
      <c r="T189" s="179"/>
      <c r="AT189" s="173" t="s">
        <v>153</v>
      </c>
      <c r="AU189" s="173" t="s">
        <v>81</v>
      </c>
      <c r="AV189" s="14" t="s">
        <v>81</v>
      </c>
      <c r="AW189" s="14" t="s">
        <v>33</v>
      </c>
      <c r="AX189" s="14" t="s">
        <v>15</v>
      </c>
      <c r="AY189" s="173" t="s">
        <v>142</v>
      </c>
    </row>
    <row r="190" spans="1:65" s="2" customFormat="1" ht="55.5" customHeight="1">
      <c r="A190" s="35"/>
      <c r="B190" s="145"/>
      <c r="C190" s="146" t="s">
        <v>279</v>
      </c>
      <c r="D190" s="146" t="s">
        <v>145</v>
      </c>
      <c r="E190" s="147" t="s">
        <v>280</v>
      </c>
      <c r="F190" s="148" t="s">
        <v>281</v>
      </c>
      <c r="G190" s="149" t="s">
        <v>172</v>
      </c>
      <c r="H190" s="150">
        <v>4.68</v>
      </c>
      <c r="I190" s="151"/>
      <c r="J190" s="152">
        <f>ROUND(I190*H190,2)</f>
        <v>0</v>
      </c>
      <c r="K190" s="148" t="s">
        <v>149</v>
      </c>
      <c r="L190" s="36"/>
      <c r="M190" s="153" t="s">
        <v>3</v>
      </c>
      <c r="N190" s="154" t="s">
        <v>43</v>
      </c>
      <c r="O190" s="56"/>
      <c r="P190" s="155">
        <f>O190*H190</f>
        <v>0</v>
      </c>
      <c r="Q190" s="155">
        <v>0</v>
      </c>
      <c r="R190" s="155">
        <f>Q190*H190</f>
        <v>0</v>
      </c>
      <c r="S190" s="155">
        <v>1.8</v>
      </c>
      <c r="T190" s="156">
        <f>S190*H190</f>
        <v>8.4239999999999995</v>
      </c>
      <c r="U190" s="35"/>
      <c r="V190" s="35"/>
      <c r="W190" s="35"/>
      <c r="X190" s="35"/>
      <c r="Y190" s="35"/>
      <c r="Z190" s="35"/>
      <c r="AA190" s="35"/>
      <c r="AB190" s="35"/>
      <c r="AC190" s="35"/>
      <c r="AD190" s="35"/>
      <c r="AE190" s="35"/>
      <c r="AR190" s="157" t="s">
        <v>94</v>
      </c>
      <c r="AT190" s="157" t="s">
        <v>145</v>
      </c>
      <c r="AU190" s="157" t="s">
        <v>81</v>
      </c>
      <c r="AY190" s="20" t="s">
        <v>142</v>
      </c>
      <c r="BE190" s="158">
        <f>IF(N190="základní",J190,0)</f>
        <v>0</v>
      </c>
      <c r="BF190" s="158">
        <f>IF(N190="snížená",J190,0)</f>
        <v>0</v>
      </c>
      <c r="BG190" s="158">
        <f>IF(N190="zákl. přenesená",J190,0)</f>
        <v>0</v>
      </c>
      <c r="BH190" s="158">
        <f>IF(N190="sníž. přenesená",J190,0)</f>
        <v>0</v>
      </c>
      <c r="BI190" s="158">
        <f>IF(N190="nulová",J190,0)</f>
        <v>0</v>
      </c>
      <c r="BJ190" s="20" t="s">
        <v>81</v>
      </c>
      <c r="BK190" s="158">
        <f>ROUND(I190*H190,2)</f>
        <v>0</v>
      </c>
      <c r="BL190" s="20" t="s">
        <v>94</v>
      </c>
      <c r="BM190" s="157" t="s">
        <v>282</v>
      </c>
    </row>
    <row r="191" spans="1:65" s="2" customFormat="1" ht="11.25">
      <c r="A191" s="35"/>
      <c r="B191" s="36"/>
      <c r="C191" s="35"/>
      <c r="D191" s="159" t="s">
        <v>151</v>
      </c>
      <c r="E191" s="35"/>
      <c r="F191" s="160" t="s">
        <v>283</v>
      </c>
      <c r="G191" s="35"/>
      <c r="H191" s="35"/>
      <c r="I191" s="161"/>
      <c r="J191" s="35"/>
      <c r="K191" s="35"/>
      <c r="L191" s="36"/>
      <c r="M191" s="162"/>
      <c r="N191" s="163"/>
      <c r="O191" s="56"/>
      <c r="P191" s="56"/>
      <c r="Q191" s="56"/>
      <c r="R191" s="56"/>
      <c r="S191" s="56"/>
      <c r="T191" s="57"/>
      <c r="U191" s="35"/>
      <c r="V191" s="35"/>
      <c r="W191" s="35"/>
      <c r="X191" s="35"/>
      <c r="Y191" s="35"/>
      <c r="Z191" s="35"/>
      <c r="AA191" s="35"/>
      <c r="AB191" s="35"/>
      <c r="AC191" s="35"/>
      <c r="AD191" s="35"/>
      <c r="AE191" s="35"/>
      <c r="AT191" s="20" t="s">
        <v>151</v>
      </c>
      <c r="AU191" s="20" t="s">
        <v>81</v>
      </c>
    </row>
    <row r="192" spans="1:65" s="13" customFormat="1" ht="11.25">
      <c r="B192" s="164"/>
      <c r="D192" s="165" t="s">
        <v>153</v>
      </c>
      <c r="E192" s="166" t="s">
        <v>3</v>
      </c>
      <c r="F192" s="167" t="s">
        <v>167</v>
      </c>
      <c r="H192" s="166" t="s">
        <v>3</v>
      </c>
      <c r="I192" s="168"/>
      <c r="L192" s="164"/>
      <c r="M192" s="169"/>
      <c r="N192" s="170"/>
      <c r="O192" s="170"/>
      <c r="P192" s="170"/>
      <c r="Q192" s="170"/>
      <c r="R192" s="170"/>
      <c r="S192" s="170"/>
      <c r="T192" s="171"/>
      <c r="AT192" s="166" t="s">
        <v>153</v>
      </c>
      <c r="AU192" s="166" t="s">
        <v>81</v>
      </c>
      <c r="AV192" s="13" t="s">
        <v>15</v>
      </c>
      <c r="AW192" s="13" t="s">
        <v>33</v>
      </c>
      <c r="AX192" s="13" t="s">
        <v>71</v>
      </c>
      <c r="AY192" s="166" t="s">
        <v>142</v>
      </c>
    </row>
    <row r="193" spans="1:65" s="14" customFormat="1" ht="11.25">
      <c r="B193" s="172"/>
      <c r="D193" s="165" t="s">
        <v>153</v>
      </c>
      <c r="E193" s="173" t="s">
        <v>3</v>
      </c>
      <c r="F193" s="174" t="s">
        <v>284</v>
      </c>
      <c r="H193" s="175">
        <v>0.79400000000000004</v>
      </c>
      <c r="I193" s="176"/>
      <c r="L193" s="172"/>
      <c r="M193" s="177"/>
      <c r="N193" s="178"/>
      <c r="O193" s="178"/>
      <c r="P193" s="178"/>
      <c r="Q193" s="178"/>
      <c r="R193" s="178"/>
      <c r="S193" s="178"/>
      <c r="T193" s="179"/>
      <c r="AT193" s="173" t="s">
        <v>153</v>
      </c>
      <c r="AU193" s="173" t="s">
        <v>81</v>
      </c>
      <c r="AV193" s="14" t="s">
        <v>81</v>
      </c>
      <c r="AW193" s="14" t="s">
        <v>33</v>
      </c>
      <c r="AX193" s="14" t="s">
        <v>71</v>
      </c>
      <c r="AY193" s="173" t="s">
        <v>142</v>
      </c>
    </row>
    <row r="194" spans="1:65" s="14" customFormat="1" ht="11.25">
      <c r="B194" s="172"/>
      <c r="D194" s="165" t="s">
        <v>153</v>
      </c>
      <c r="E194" s="173" t="s">
        <v>3</v>
      </c>
      <c r="F194" s="174" t="s">
        <v>285</v>
      </c>
      <c r="H194" s="175">
        <v>1.47</v>
      </c>
      <c r="I194" s="176"/>
      <c r="L194" s="172"/>
      <c r="M194" s="177"/>
      <c r="N194" s="178"/>
      <c r="O194" s="178"/>
      <c r="P194" s="178"/>
      <c r="Q194" s="178"/>
      <c r="R194" s="178"/>
      <c r="S194" s="178"/>
      <c r="T194" s="179"/>
      <c r="AT194" s="173" t="s">
        <v>153</v>
      </c>
      <c r="AU194" s="173" t="s">
        <v>81</v>
      </c>
      <c r="AV194" s="14" t="s">
        <v>81</v>
      </c>
      <c r="AW194" s="14" t="s">
        <v>33</v>
      </c>
      <c r="AX194" s="14" t="s">
        <v>71</v>
      </c>
      <c r="AY194" s="173" t="s">
        <v>142</v>
      </c>
    </row>
    <row r="195" spans="1:65" s="14" customFormat="1" ht="11.25">
      <c r="B195" s="172"/>
      <c r="D195" s="165" t="s">
        <v>153</v>
      </c>
      <c r="E195" s="173" t="s">
        <v>3</v>
      </c>
      <c r="F195" s="174" t="s">
        <v>286</v>
      </c>
      <c r="H195" s="175">
        <v>1.484</v>
      </c>
      <c r="I195" s="176"/>
      <c r="L195" s="172"/>
      <c r="M195" s="177"/>
      <c r="N195" s="178"/>
      <c r="O195" s="178"/>
      <c r="P195" s="178"/>
      <c r="Q195" s="178"/>
      <c r="R195" s="178"/>
      <c r="S195" s="178"/>
      <c r="T195" s="179"/>
      <c r="AT195" s="173" t="s">
        <v>153</v>
      </c>
      <c r="AU195" s="173" t="s">
        <v>81</v>
      </c>
      <c r="AV195" s="14" t="s">
        <v>81</v>
      </c>
      <c r="AW195" s="14" t="s">
        <v>33</v>
      </c>
      <c r="AX195" s="14" t="s">
        <v>71</v>
      </c>
      <c r="AY195" s="173" t="s">
        <v>142</v>
      </c>
    </row>
    <row r="196" spans="1:65" s="14" customFormat="1" ht="11.25">
      <c r="B196" s="172"/>
      <c r="D196" s="165" t="s">
        <v>153</v>
      </c>
      <c r="E196" s="173" t="s">
        <v>3</v>
      </c>
      <c r="F196" s="174" t="s">
        <v>287</v>
      </c>
      <c r="H196" s="175">
        <v>0.93200000000000005</v>
      </c>
      <c r="I196" s="176"/>
      <c r="L196" s="172"/>
      <c r="M196" s="177"/>
      <c r="N196" s="178"/>
      <c r="O196" s="178"/>
      <c r="P196" s="178"/>
      <c r="Q196" s="178"/>
      <c r="R196" s="178"/>
      <c r="S196" s="178"/>
      <c r="T196" s="179"/>
      <c r="AT196" s="173" t="s">
        <v>153</v>
      </c>
      <c r="AU196" s="173" t="s">
        <v>81</v>
      </c>
      <c r="AV196" s="14" t="s">
        <v>81</v>
      </c>
      <c r="AW196" s="14" t="s">
        <v>33</v>
      </c>
      <c r="AX196" s="14" t="s">
        <v>71</v>
      </c>
      <c r="AY196" s="173" t="s">
        <v>142</v>
      </c>
    </row>
    <row r="197" spans="1:65" s="15" customFormat="1" ht="11.25">
      <c r="B197" s="180"/>
      <c r="D197" s="165" t="s">
        <v>153</v>
      </c>
      <c r="E197" s="181" t="s">
        <v>3</v>
      </c>
      <c r="F197" s="182" t="s">
        <v>162</v>
      </c>
      <c r="H197" s="183">
        <v>4.68</v>
      </c>
      <c r="I197" s="184"/>
      <c r="L197" s="180"/>
      <c r="M197" s="185"/>
      <c r="N197" s="186"/>
      <c r="O197" s="186"/>
      <c r="P197" s="186"/>
      <c r="Q197" s="186"/>
      <c r="R197" s="186"/>
      <c r="S197" s="186"/>
      <c r="T197" s="187"/>
      <c r="AT197" s="181" t="s">
        <v>153</v>
      </c>
      <c r="AU197" s="181" t="s">
        <v>81</v>
      </c>
      <c r="AV197" s="15" t="s">
        <v>94</v>
      </c>
      <c r="AW197" s="15" t="s">
        <v>33</v>
      </c>
      <c r="AX197" s="15" t="s">
        <v>15</v>
      </c>
      <c r="AY197" s="181" t="s">
        <v>142</v>
      </c>
    </row>
    <row r="198" spans="1:65" s="2" customFormat="1" ht="55.5" customHeight="1">
      <c r="A198" s="35"/>
      <c r="B198" s="145"/>
      <c r="C198" s="146" t="s">
        <v>288</v>
      </c>
      <c r="D198" s="146" t="s">
        <v>145</v>
      </c>
      <c r="E198" s="147" t="s">
        <v>289</v>
      </c>
      <c r="F198" s="148" t="s">
        <v>290</v>
      </c>
      <c r="G198" s="149" t="s">
        <v>172</v>
      </c>
      <c r="H198" s="150">
        <v>0.621</v>
      </c>
      <c r="I198" s="151"/>
      <c r="J198" s="152">
        <f>ROUND(I198*H198,2)</f>
        <v>0</v>
      </c>
      <c r="K198" s="148" t="s">
        <v>149</v>
      </c>
      <c r="L198" s="36"/>
      <c r="M198" s="153" t="s">
        <v>3</v>
      </c>
      <c r="N198" s="154" t="s">
        <v>43</v>
      </c>
      <c r="O198" s="56"/>
      <c r="P198" s="155">
        <f>O198*H198</f>
        <v>0</v>
      </c>
      <c r="Q198" s="155">
        <v>0</v>
      </c>
      <c r="R198" s="155">
        <f>Q198*H198</f>
        <v>0</v>
      </c>
      <c r="S198" s="155">
        <v>1.8</v>
      </c>
      <c r="T198" s="156">
        <f>S198*H198</f>
        <v>1.1178000000000001</v>
      </c>
      <c r="U198" s="35"/>
      <c r="V198" s="35"/>
      <c r="W198" s="35"/>
      <c r="X198" s="35"/>
      <c r="Y198" s="35"/>
      <c r="Z198" s="35"/>
      <c r="AA198" s="35"/>
      <c r="AB198" s="35"/>
      <c r="AC198" s="35"/>
      <c r="AD198" s="35"/>
      <c r="AE198" s="35"/>
      <c r="AR198" s="157" t="s">
        <v>94</v>
      </c>
      <c r="AT198" s="157" t="s">
        <v>145</v>
      </c>
      <c r="AU198" s="157" t="s">
        <v>81</v>
      </c>
      <c r="AY198" s="20" t="s">
        <v>142</v>
      </c>
      <c r="BE198" s="158">
        <f>IF(N198="základní",J198,0)</f>
        <v>0</v>
      </c>
      <c r="BF198" s="158">
        <f>IF(N198="snížená",J198,0)</f>
        <v>0</v>
      </c>
      <c r="BG198" s="158">
        <f>IF(N198="zákl. přenesená",J198,0)</f>
        <v>0</v>
      </c>
      <c r="BH198" s="158">
        <f>IF(N198="sníž. přenesená",J198,0)</f>
        <v>0</v>
      </c>
      <c r="BI198" s="158">
        <f>IF(N198="nulová",J198,0)</f>
        <v>0</v>
      </c>
      <c r="BJ198" s="20" t="s">
        <v>81</v>
      </c>
      <c r="BK198" s="158">
        <f>ROUND(I198*H198,2)</f>
        <v>0</v>
      </c>
      <c r="BL198" s="20" t="s">
        <v>94</v>
      </c>
      <c r="BM198" s="157" t="s">
        <v>291</v>
      </c>
    </row>
    <row r="199" spans="1:65" s="2" customFormat="1" ht="11.25">
      <c r="A199" s="35"/>
      <c r="B199" s="36"/>
      <c r="C199" s="35"/>
      <c r="D199" s="159" t="s">
        <v>151</v>
      </c>
      <c r="E199" s="35"/>
      <c r="F199" s="160" t="s">
        <v>292</v>
      </c>
      <c r="G199" s="35"/>
      <c r="H199" s="35"/>
      <c r="I199" s="161"/>
      <c r="J199" s="35"/>
      <c r="K199" s="35"/>
      <c r="L199" s="36"/>
      <c r="M199" s="162"/>
      <c r="N199" s="163"/>
      <c r="O199" s="56"/>
      <c r="P199" s="56"/>
      <c r="Q199" s="56"/>
      <c r="R199" s="56"/>
      <c r="S199" s="56"/>
      <c r="T199" s="57"/>
      <c r="U199" s="35"/>
      <c r="V199" s="35"/>
      <c r="W199" s="35"/>
      <c r="X199" s="35"/>
      <c r="Y199" s="35"/>
      <c r="Z199" s="35"/>
      <c r="AA199" s="35"/>
      <c r="AB199" s="35"/>
      <c r="AC199" s="35"/>
      <c r="AD199" s="35"/>
      <c r="AE199" s="35"/>
      <c r="AT199" s="20" t="s">
        <v>151</v>
      </c>
      <c r="AU199" s="20" t="s">
        <v>81</v>
      </c>
    </row>
    <row r="200" spans="1:65" s="13" customFormat="1" ht="11.25">
      <c r="B200" s="164"/>
      <c r="D200" s="165" t="s">
        <v>153</v>
      </c>
      <c r="E200" s="166" t="s">
        <v>3</v>
      </c>
      <c r="F200" s="167" t="s">
        <v>167</v>
      </c>
      <c r="H200" s="166" t="s">
        <v>3</v>
      </c>
      <c r="I200" s="168"/>
      <c r="L200" s="164"/>
      <c r="M200" s="169"/>
      <c r="N200" s="170"/>
      <c r="O200" s="170"/>
      <c r="P200" s="170"/>
      <c r="Q200" s="170"/>
      <c r="R200" s="170"/>
      <c r="S200" s="170"/>
      <c r="T200" s="171"/>
      <c r="AT200" s="166" t="s">
        <v>153</v>
      </c>
      <c r="AU200" s="166" t="s">
        <v>81</v>
      </c>
      <c r="AV200" s="13" t="s">
        <v>15</v>
      </c>
      <c r="AW200" s="13" t="s">
        <v>33</v>
      </c>
      <c r="AX200" s="13" t="s">
        <v>71</v>
      </c>
      <c r="AY200" s="166" t="s">
        <v>142</v>
      </c>
    </row>
    <row r="201" spans="1:65" s="14" customFormat="1" ht="11.25">
      <c r="B201" s="172"/>
      <c r="D201" s="165" t="s">
        <v>153</v>
      </c>
      <c r="E201" s="173" t="s">
        <v>3</v>
      </c>
      <c r="F201" s="174" t="s">
        <v>293</v>
      </c>
      <c r="H201" s="175">
        <v>0.621</v>
      </c>
      <c r="I201" s="176"/>
      <c r="L201" s="172"/>
      <c r="M201" s="177"/>
      <c r="N201" s="178"/>
      <c r="O201" s="178"/>
      <c r="P201" s="178"/>
      <c r="Q201" s="178"/>
      <c r="R201" s="178"/>
      <c r="S201" s="178"/>
      <c r="T201" s="179"/>
      <c r="AT201" s="173" t="s">
        <v>153</v>
      </c>
      <c r="AU201" s="173" t="s">
        <v>81</v>
      </c>
      <c r="AV201" s="14" t="s">
        <v>81</v>
      </c>
      <c r="AW201" s="14" t="s">
        <v>33</v>
      </c>
      <c r="AX201" s="14" t="s">
        <v>15</v>
      </c>
      <c r="AY201" s="173" t="s">
        <v>142</v>
      </c>
    </row>
    <row r="202" spans="1:65" s="2" customFormat="1" ht="49.15" customHeight="1">
      <c r="A202" s="35"/>
      <c r="B202" s="145"/>
      <c r="C202" s="146" t="s">
        <v>8</v>
      </c>
      <c r="D202" s="146" t="s">
        <v>145</v>
      </c>
      <c r="E202" s="147" t="s">
        <v>294</v>
      </c>
      <c r="F202" s="148" t="s">
        <v>295</v>
      </c>
      <c r="G202" s="149" t="s">
        <v>225</v>
      </c>
      <c r="H202" s="150">
        <v>24</v>
      </c>
      <c r="I202" s="151"/>
      <c r="J202" s="152">
        <f>ROUND(I202*H202,2)</f>
        <v>0</v>
      </c>
      <c r="K202" s="148" t="s">
        <v>149</v>
      </c>
      <c r="L202" s="36"/>
      <c r="M202" s="153" t="s">
        <v>3</v>
      </c>
      <c r="N202" s="154" t="s">
        <v>43</v>
      </c>
      <c r="O202" s="56"/>
      <c r="P202" s="155">
        <f>O202*H202</f>
        <v>0</v>
      </c>
      <c r="Q202" s="155">
        <v>0</v>
      </c>
      <c r="R202" s="155">
        <f>Q202*H202</f>
        <v>0</v>
      </c>
      <c r="S202" s="155">
        <v>4.2000000000000003E-2</v>
      </c>
      <c r="T202" s="156">
        <f>S202*H202</f>
        <v>1.008</v>
      </c>
      <c r="U202" s="35"/>
      <c r="V202" s="35"/>
      <c r="W202" s="35"/>
      <c r="X202" s="35"/>
      <c r="Y202" s="35"/>
      <c r="Z202" s="35"/>
      <c r="AA202" s="35"/>
      <c r="AB202" s="35"/>
      <c r="AC202" s="35"/>
      <c r="AD202" s="35"/>
      <c r="AE202" s="35"/>
      <c r="AR202" s="157" t="s">
        <v>94</v>
      </c>
      <c r="AT202" s="157" t="s">
        <v>145</v>
      </c>
      <c r="AU202" s="157" t="s">
        <v>81</v>
      </c>
      <c r="AY202" s="20" t="s">
        <v>142</v>
      </c>
      <c r="BE202" s="158">
        <f>IF(N202="základní",J202,0)</f>
        <v>0</v>
      </c>
      <c r="BF202" s="158">
        <f>IF(N202="snížená",J202,0)</f>
        <v>0</v>
      </c>
      <c r="BG202" s="158">
        <f>IF(N202="zákl. přenesená",J202,0)</f>
        <v>0</v>
      </c>
      <c r="BH202" s="158">
        <f>IF(N202="sníž. přenesená",J202,0)</f>
        <v>0</v>
      </c>
      <c r="BI202" s="158">
        <f>IF(N202="nulová",J202,0)</f>
        <v>0</v>
      </c>
      <c r="BJ202" s="20" t="s">
        <v>81</v>
      </c>
      <c r="BK202" s="158">
        <f>ROUND(I202*H202,2)</f>
        <v>0</v>
      </c>
      <c r="BL202" s="20" t="s">
        <v>94</v>
      </c>
      <c r="BM202" s="157" t="s">
        <v>296</v>
      </c>
    </row>
    <row r="203" spans="1:65" s="2" customFormat="1" ht="11.25">
      <c r="A203" s="35"/>
      <c r="B203" s="36"/>
      <c r="C203" s="35"/>
      <c r="D203" s="159" t="s">
        <v>151</v>
      </c>
      <c r="E203" s="35"/>
      <c r="F203" s="160" t="s">
        <v>297</v>
      </c>
      <c r="G203" s="35"/>
      <c r="H203" s="35"/>
      <c r="I203" s="161"/>
      <c r="J203" s="35"/>
      <c r="K203" s="35"/>
      <c r="L203" s="36"/>
      <c r="M203" s="162"/>
      <c r="N203" s="163"/>
      <c r="O203" s="56"/>
      <c r="P203" s="56"/>
      <c r="Q203" s="56"/>
      <c r="R203" s="56"/>
      <c r="S203" s="56"/>
      <c r="T203" s="57"/>
      <c r="U203" s="35"/>
      <c r="V203" s="35"/>
      <c r="W203" s="35"/>
      <c r="X203" s="35"/>
      <c r="Y203" s="35"/>
      <c r="Z203" s="35"/>
      <c r="AA203" s="35"/>
      <c r="AB203" s="35"/>
      <c r="AC203" s="35"/>
      <c r="AD203" s="35"/>
      <c r="AE203" s="35"/>
      <c r="AT203" s="20" t="s">
        <v>151</v>
      </c>
      <c r="AU203" s="20" t="s">
        <v>81</v>
      </c>
    </row>
    <row r="204" spans="1:65" s="13" customFormat="1" ht="11.25">
      <c r="B204" s="164"/>
      <c r="D204" s="165" t="s">
        <v>153</v>
      </c>
      <c r="E204" s="166" t="s">
        <v>3</v>
      </c>
      <c r="F204" s="167" t="s">
        <v>167</v>
      </c>
      <c r="H204" s="166" t="s">
        <v>3</v>
      </c>
      <c r="I204" s="168"/>
      <c r="L204" s="164"/>
      <c r="M204" s="169"/>
      <c r="N204" s="170"/>
      <c r="O204" s="170"/>
      <c r="P204" s="170"/>
      <c r="Q204" s="170"/>
      <c r="R204" s="170"/>
      <c r="S204" s="170"/>
      <c r="T204" s="171"/>
      <c r="AT204" s="166" t="s">
        <v>153</v>
      </c>
      <c r="AU204" s="166" t="s">
        <v>81</v>
      </c>
      <c r="AV204" s="13" t="s">
        <v>15</v>
      </c>
      <c r="AW204" s="13" t="s">
        <v>33</v>
      </c>
      <c r="AX204" s="13" t="s">
        <v>71</v>
      </c>
      <c r="AY204" s="166" t="s">
        <v>142</v>
      </c>
    </row>
    <row r="205" spans="1:65" s="14" customFormat="1" ht="11.25">
      <c r="B205" s="172"/>
      <c r="D205" s="165" t="s">
        <v>153</v>
      </c>
      <c r="E205" s="173" t="s">
        <v>3</v>
      </c>
      <c r="F205" s="174" t="s">
        <v>298</v>
      </c>
      <c r="H205" s="175">
        <v>24</v>
      </c>
      <c r="I205" s="176"/>
      <c r="L205" s="172"/>
      <c r="M205" s="177"/>
      <c r="N205" s="178"/>
      <c r="O205" s="178"/>
      <c r="P205" s="178"/>
      <c r="Q205" s="178"/>
      <c r="R205" s="178"/>
      <c r="S205" s="178"/>
      <c r="T205" s="179"/>
      <c r="AT205" s="173" t="s">
        <v>153</v>
      </c>
      <c r="AU205" s="173" t="s">
        <v>81</v>
      </c>
      <c r="AV205" s="14" t="s">
        <v>81</v>
      </c>
      <c r="AW205" s="14" t="s">
        <v>33</v>
      </c>
      <c r="AX205" s="14" t="s">
        <v>15</v>
      </c>
      <c r="AY205" s="173" t="s">
        <v>142</v>
      </c>
    </row>
    <row r="206" spans="1:65" s="2" customFormat="1" ht="16.5" customHeight="1">
      <c r="A206" s="35"/>
      <c r="B206" s="145"/>
      <c r="C206" s="146" t="s">
        <v>299</v>
      </c>
      <c r="D206" s="146" t="s">
        <v>145</v>
      </c>
      <c r="E206" s="147" t="s">
        <v>300</v>
      </c>
      <c r="F206" s="148" t="s">
        <v>301</v>
      </c>
      <c r="G206" s="149" t="s">
        <v>148</v>
      </c>
      <c r="H206" s="150">
        <v>13.62</v>
      </c>
      <c r="I206" s="151"/>
      <c r="J206" s="152">
        <f>ROUND(I206*H206,2)</f>
        <v>0</v>
      </c>
      <c r="K206" s="148" t="s">
        <v>3</v>
      </c>
      <c r="L206" s="36"/>
      <c r="M206" s="153" t="s">
        <v>3</v>
      </c>
      <c r="N206" s="154" t="s">
        <v>43</v>
      </c>
      <c r="O206" s="56"/>
      <c r="P206" s="155">
        <f>O206*H206</f>
        <v>0</v>
      </c>
      <c r="Q206" s="155">
        <v>0</v>
      </c>
      <c r="R206" s="155">
        <f>Q206*H206</f>
        <v>0</v>
      </c>
      <c r="S206" s="155">
        <v>0.1</v>
      </c>
      <c r="T206" s="156">
        <f>S206*H206</f>
        <v>1.3620000000000001</v>
      </c>
      <c r="U206" s="35"/>
      <c r="V206" s="35"/>
      <c r="W206" s="35"/>
      <c r="X206" s="35"/>
      <c r="Y206" s="35"/>
      <c r="Z206" s="35"/>
      <c r="AA206" s="35"/>
      <c r="AB206" s="35"/>
      <c r="AC206" s="35"/>
      <c r="AD206" s="35"/>
      <c r="AE206" s="35"/>
      <c r="AR206" s="157" t="s">
        <v>94</v>
      </c>
      <c r="AT206" s="157" t="s">
        <v>145</v>
      </c>
      <c r="AU206" s="157" t="s">
        <v>81</v>
      </c>
      <c r="AY206" s="20" t="s">
        <v>142</v>
      </c>
      <c r="BE206" s="158">
        <f>IF(N206="základní",J206,0)</f>
        <v>0</v>
      </c>
      <c r="BF206" s="158">
        <f>IF(N206="snížená",J206,0)</f>
        <v>0</v>
      </c>
      <c r="BG206" s="158">
        <f>IF(N206="zákl. přenesená",J206,0)</f>
        <v>0</v>
      </c>
      <c r="BH206" s="158">
        <f>IF(N206="sníž. přenesená",J206,0)</f>
        <v>0</v>
      </c>
      <c r="BI206" s="158">
        <f>IF(N206="nulová",J206,0)</f>
        <v>0</v>
      </c>
      <c r="BJ206" s="20" t="s">
        <v>81</v>
      </c>
      <c r="BK206" s="158">
        <f>ROUND(I206*H206,2)</f>
        <v>0</v>
      </c>
      <c r="BL206" s="20" t="s">
        <v>94</v>
      </c>
      <c r="BM206" s="157" t="s">
        <v>302</v>
      </c>
    </row>
    <row r="207" spans="1:65" s="2" customFormat="1" ht="37.9" customHeight="1">
      <c r="A207" s="35"/>
      <c r="B207" s="145"/>
      <c r="C207" s="146" t="s">
        <v>303</v>
      </c>
      <c r="D207" s="146" t="s">
        <v>145</v>
      </c>
      <c r="E207" s="147" t="s">
        <v>304</v>
      </c>
      <c r="F207" s="148" t="s">
        <v>305</v>
      </c>
      <c r="G207" s="149" t="s">
        <v>148</v>
      </c>
      <c r="H207" s="150">
        <v>159.19</v>
      </c>
      <c r="I207" s="151"/>
      <c r="J207" s="152">
        <f>ROUND(I207*H207,2)</f>
        <v>0</v>
      </c>
      <c r="K207" s="148" t="s">
        <v>149</v>
      </c>
      <c r="L207" s="36"/>
      <c r="M207" s="153" t="s">
        <v>3</v>
      </c>
      <c r="N207" s="154" t="s">
        <v>43</v>
      </c>
      <c r="O207" s="56"/>
      <c r="P207" s="155">
        <f>O207*H207</f>
        <v>0</v>
      </c>
      <c r="Q207" s="155">
        <v>0</v>
      </c>
      <c r="R207" s="155">
        <f>Q207*H207</f>
        <v>0</v>
      </c>
      <c r="S207" s="155">
        <v>0.05</v>
      </c>
      <c r="T207" s="156">
        <f>S207*H207</f>
        <v>7.9595000000000002</v>
      </c>
      <c r="U207" s="35"/>
      <c r="V207" s="35"/>
      <c r="W207" s="35"/>
      <c r="X207" s="35"/>
      <c r="Y207" s="35"/>
      <c r="Z207" s="35"/>
      <c r="AA207" s="35"/>
      <c r="AB207" s="35"/>
      <c r="AC207" s="35"/>
      <c r="AD207" s="35"/>
      <c r="AE207" s="35"/>
      <c r="AR207" s="157" t="s">
        <v>94</v>
      </c>
      <c r="AT207" s="157" t="s">
        <v>145</v>
      </c>
      <c r="AU207" s="157" t="s">
        <v>81</v>
      </c>
      <c r="AY207" s="20" t="s">
        <v>142</v>
      </c>
      <c r="BE207" s="158">
        <f>IF(N207="základní",J207,0)</f>
        <v>0</v>
      </c>
      <c r="BF207" s="158">
        <f>IF(N207="snížená",J207,0)</f>
        <v>0</v>
      </c>
      <c r="BG207" s="158">
        <f>IF(N207="zákl. přenesená",J207,0)</f>
        <v>0</v>
      </c>
      <c r="BH207" s="158">
        <f>IF(N207="sníž. přenesená",J207,0)</f>
        <v>0</v>
      </c>
      <c r="BI207" s="158">
        <f>IF(N207="nulová",J207,0)</f>
        <v>0</v>
      </c>
      <c r="BJ207" s="20" t="s">
        <v>81</v>
      </c>
      <c r="BK207" s="158">
        <f>ROUND(I207*H207,2)</f>
        <v>0</v>
      </c>
      <c r="BL207" s="20" t="s">
        <v>94</v>
      </c>
      <c r="BM207" s="157" t="s">
        <v>306</v>
      </c>
    </row>
    <row r="208" spans="1:65" s="2" customFormat="1" ht="11.25">
      <c r="A208" s="35"/>
      <c r="B208" s="36"/>
      <c r="C208" s="35"/>
      <c r="D208" s="159" t="s">
        <v>151</v>
      </c>
      <c r="E208" s="35"/>
      <c r="F208" s="160" t="s">
        <v>307</v>
      </c>
      <c r="G208" s="35"/>
      <c r="H208" s="35"/>
      <c r="I208" s="161"/>
      <c r="J208" s="35"/>
      <c r="K208" s="35"/>
      <c r="L208" s="36"/>
      <c r="M208" s="162"/>
      <c r="N208" s="163"/>
      <c r="O208" s="56"/>
      <c r="P208" s="56"/>
      <c r="Q208" s="56"/>
      <c r="R208" s="56"/>
      <c r="S208" s="56"/>
      <c r="T208" s="57"/>
      <c r="U208" s="35"/>
      <c r="V208" s="35"/>
      <c r="W208" s="35"/>
      <c r="X208" s="35"/>
      <c r="Y208" s="35"/>
      <c r="Z208" s="35"/>
      <c r="AA208" s="35"/>
      <c r="AB208" s="35"/>
      <c r="AC208" s="35"/>
      <c r="AD208" s="35"/>
      <c r="AE208" s="35"/>
      <c r="AT208" s="20" t="s">
        <v>151</v>
      </c>
      <c r="AU208" s="20" t="s">
        <v>81</v>
      </c>
    </row>
    <row r="209" spans="1:65" s="13" customFormat="1" ht="11.25">
      <c r="B209" s="164"/>
      <c r="D209" s="165" t="s">
        <v>153</v>
      </c>
      <c r="E209" s="166" t="s">
        <v>3</v>
      </c>
      <c r="F209" s="167" t="s">
        <v>308</v>
      </c>
      <c r="H209" s="166" t="s">
        <v>3</v>
      </c>
      <c r="I209" s="168"/>
      <c r="L209" s="164"/>
      <c r="M209" s="169"/>
      <c r="N209" s="170"/>
      <c r="O209" s="170"/>
      <c r="P209" s="170"/>
      <c r="Q209" s="170"/>
      <c r="R209" s="170"/>
      <c r="S209" s="170"/>
      <c r="T209" s="171"/>
      <c r="AT209" s="166" t="s">
        <v>153</v>
      </c>
      <c r="AU209" s="166" t="s">
        <v>81</v>
      </c>
      <c r="AV209" s="13" t="s">
        <v>15</v>
      </c>
      <c r="AW209" s="13" t="s">
        <v>33</v>
      </c>
      <c r="AX209" s="13" t="s">
        <v>71</v>
      </c>
      <c r="AY209" s="166" t="s">
        <v>142</v>
      </c>
    </row>
    <row r="210" spans="1:65" s="14" customFormat="1" ht="22.5">
      <c r="B210" s="172"/>
      <c r="D210" s="165" t="s">
        <v>153</v>
      </c>
      <c r="E210" s="173" t="s">
        <v>3</v>
      </c>
      <c r="F210" s="174" t="s">
        <v>309</v>
      </c>
      <c r="H210" s="175">
        <v>79.39</v>
      </c>
      <c r="I210" s="176"/>
      <c r="L210" s="172"/>
      <c r="M210" s="177"/>
      <c r="N210" s="178"/>
      <c r="O210" s="178"/>
      <c r="P210" s="178"/>
      <c r="Q210" s="178"/>
      <c r="R210" s="178"/>
      <c r="S210" s="178"/>
      <c r="T210" s="179"/>
      <c r="AT210" s="173" t="s">
        <v>153</v>
      </c>
      <c r="AU210" s="173" t="s">
        <v>81</v>
      </c>
      <c r="AV210" s="14" t="s">
        <v>81</v>
      </c>
      <c r="AW210" s="14" t="s">
        <v>33</v>
      </c>
      <c r="AX210" s="14" t="s">
        <v>71</v>
      </c>
      <c r="AY210" s="173" t="s">
        <v>142</v>
      </c>
    </row>
    <row r="211" spans="1:65" s="14" customFormat="1" ht="11.25">
      <c r="B211" s="172"/>
      <c r="D211" s="165" t="s">
        <v>153</v>
      </c>
      <c r="E211" s="173" t="s">
        <v>3</v>
      </c>
      <c r="F211" s="174" t="s">
        <v>310</v>
      </c>
      <c r="H211" s="175">
        <v>77.94</v>
      </c>
      <c r="I211" s="176"/>
      <c r="L211" s="172"/>
      <c r="M211" s="177"/>
      <c r="N211" s="178"/>
      <c r="O211" s="178"/>
      <c r="P211" s="178"/>
      <c r="Q211" s="178"/>
      <c r="R211" s="178"/>
      <c r="S211" s="178"/>
      <c r="T211" s="179"/>
      <c r="AT211" s="173" t="s">
        <v>153</v>
      </c>
      <c r="AU211" s="173" t="s">
        <v>81</v>
      </c>
      <c r="AV211" s="14" t="s">
        <v>81</v>
      </c>
      <c r="AW211" s="14" t="s">
        <v>33</v>
      </c>
      <c r="AX211" s="14" t="s">
        <v>71</v>
      </c>
      <c r="AY211" s="173" t="s">
        <v>142</v>
      </c>
    </row>
    <row r="212" spans="1:65" s="13" customFormat="1" ht="11.25">
      <c r="B212" s="164"/>
      <c r="D212" s="165" t="s">
        <v>153</v>
      </c>
      <c r="E212" s="166" t="s">
        <v>3</v>
      </c>
      <c r="F212" s="167" t="s">
        <v>311</v>
      </c>
      <c r="H212" s="166" t="s">
        <v>3</v>
      </c>
      <c r="I212" s="168"/>
      <c r="L212" s="164"/>
      <c r="M212" s="169"/>
      <c r="N212" s="170"/>
      <c r="O212" s="170"/>
      <c r="P212" s="170"/>
      <c r="Q212" s="170"/>
      <c r="R212" s="170"/>
      <c r="S212" s="170"/>
      <c r="T212" s="171"/>
      <c r="AT212" s="166" t="s">
        <v>153</v>
      </c>
      <c r="AU212" s="166" t="s">
        <v>81</v>
      </c>
      <c r="AV212" s="13" t="s">
        <v>15</v>
      </c>
      <c r="AW212" s="13" t="s">
        <v>33</v>
      </c>
      <c r="AX212" s="13" t="s">
        <v>71</v>
      </c>
      <c r="AY212" s="166" t="s">
        <v>142</v>
      </c>
    </row>
    <row r="213" spans="1:65" s="14" customFormat="1" ht="11.25">
      <c r="B213" s="172"/>
      <c r="D213" s="165" t="s">
        <v>153</v>
      </c>
      <c r="E213" s="173" t="s">
        <v>3</v>
      </c>
      <c r="F213" s="174" t="s">
        <v>312</v>
      </c>
      <c r="H213" s="175">
        <v>1.86</v>
      </c>
      <c r="I213" s="176"/>
      <c r="L213" s="172"/>
      <c r="M213" s="177"/>
      <c r="N213" s="178"/>
      <c r="O213" s="178"/>
      <c r="P213" s="178"/>
      <c r="Q213" s="178"/>
      <c r="R213" s="178"/>
      <c r="S213" s="178"/>
      <c r="T213" s="179"/>
      <c r="AT213" s="173" t="s">
        <v>153</v>
      </c>
      <c r="AU213" s="173" t="s">
        <v>81</v>
      </c>
      <c r="AV213" s="14" t="s">
        <v>81</v>
      </c>
      <c r="AW213" s="14" t="s">
        <v>33</v>
      </c>
      <c r="AX213" s="14" t="s">
        <v>71</v>
      </c>
      <c r="AY213" s="173" t="s">
        <v>142</v>
      </c>
    </row>
    <row r="214" spans="1:65" s="15" customFormat="1" ht="11.25">
      <c r="B214" s="180"/>
      <c r="D214" s="165" t="s">
        <v>153</v>
      </c>
      <c r="E214" s="181" t="s">
        <v>3</v>
      </c>
      <c r="F214" s="182" t="s">
        <v>162</v>
      </c>
      <c r="H214" s="183">
        <v>159.19</v>
      </c>
      <c r="I214" s="184"/>
      <c r="L214" s="180"/>
      <c r="M214" s="185"/>
      <c r="N214" s="186"/>
      <c r="O214" s="186"/>
      <c r="P214" s="186"/>
      <c r="Q214" s="186"/>
      <c r="R214" s="186"/>
      <c r="S214" s="186"/>
      <c r="T214" s="187"/>
      <c r="AT214" s="181" t="s">
        <v>153</v>
      </c>
      <c r="AU214" s="181" t="s">
        <v>81</v>
      </c>
      <c r="AV214" s="15" t="s">
        <v>94</v>
      </c>
      <c r="AW214" s="15" t="s">
        <v>33</v>
      </c>
      <c r="AX214" s="15" t="s">
        <v>15</v>
      </c>
      <c r="AY214" s="181" t="s">
        <v>142</v>
      </c>
    </row>
    <row r="215" spans="1:65" s="2" customFormat="1" ht="37.9" customHeight="1">
      <c r="A215" s="35"/>
      <c r="B215" s="145"/>
      <c r="C215" s="146" t="s">
        <v>313</v>
      </c>
      <c r="D215" s="146" t="s">
        <v>145</v>
      </c>
      <c r="E215" s="147" t="s">
        <v>314</v>
      </c>
      <c r="F215" s="148" t="s">
        <v>315</v>
      </c>
      <c r="G215" s="149" t="s">
        <v>148</v>
      </c>
      <c r="H215" s="150">
        <v>1049.04</v>
      </c>
      <c r="I215" s="151"/>
      <c r="J215" s="152">
        <f>ROUND(I215*H215,2)</f>
        <v>0</v>
      </c>
      <c r="K215" s="148" t="s">
        <v>149</v>
      </c>
      <c r="L215" s="36"/>
      <c r="M215" s="153" t="s">
        <v>3</v>
      </c>
      <c r="N215" s="154" t="s">
        <v>43</v>
      </c>
      <c r="O215" s="56"/>
      <c r="P215" s="155">
        <f>O215*H215</f>
        <v>0</v>
      </c>
      <c r="Q215" s="155">
        <v>0</v>
      </c>
      <c r="R215" s="155">
        <f>Q215*H215</f>
        <v>0</v>
      </c>
      <c r="S215" s="155">
        <v>0.02</v>
      </c>
      <c r="T215" s="156">
        <f>S215*H215</f>
        <v>20.980799999999999</v>
      </c>
      <c r="U215" s="35"/>
      <c r="V215" s="35"/>
      <c r="W215" s="35"/>
      <c r="X215" s="35"/>
      <c r="Y215" s="35"/>
      <c r="Z215" s="35"/>
      <c r="AA215" s="35"/>
      <c r="AB215" s="35"/>
      <c r="AC215" s="35"/>
      <c r="AD215" s="35"/>
      <c r="AE215" s="35"/>
      <c r="AR215" s="157" t="s">
        <v>94</v>
      </c>
      <c r="AT215" s="157" t="s">
        <v>145</v>
      </c>
      <c r="AU215" s="157" t="s">
        <v>81</v>
      </c>
      <c r="AY215" s="20" t="s">
        <v>142</v>
      </c>
      <c r="BE215" s="158">
        <f>IF(N215="základní",J215,0)</f>
        <v>0</v>
      </c>
      <c r="BF215" s="158">
        <f>IF(N215="snížená",J215,0)</f>
        <v>0</v>
      </c>
      <c r="BG215" s="158">
        <f>IF(N215="zákl. přenesená",J215,0)</f>
        <v>0</v>
      </c>
      <c r="BH215" s="158">
        <f>IF(N215="sníž. přenesená",J215,0)</f>
        <v>0</v>
      </c>
      <c r="BI215" s="158">
        <f>IF(N215="nulová",J215,0)</f>
        <v>0</v>
      </c>
      <c r="BJ215" s="20" t="s">
        <v>81</v>
      </c>
      <c r="BK215" s="158">
        <f>ROUND(I215*H215,2)</f>
        <v>0</v>
      </c>
      <c r="BL215" s="20" t="s">
        <v>94</v>
      </c>
      <c r="BM215" s="157" t="s">
        <v>316</v>
      </c>
    </row>
    <row r="216" spans="1:65" s="2" customFormat="1" ht="11.25">
      <c r="A216" s="35"/>
      <c r="B216" s="36"/>
      <c r="C216" s="35"/>
      <c r="D216" s="159" t="s">
        <v>151</v>
      </c>
      <c r="E216" s="35"/>
      <c r="F216" s="160" t="s">
        <v>317</v>
      </c>
      <c r="G216" s="35"/>
      <c r="H216" s="35"/>
      <c r="I216" s="161"/>
      <c r="J216" s="35"/>
      <c r="K216" s="35"/>
      <c r="L216" s="36"/>
      <c r="M216" s="162"/>
      <c r="N216" s="163"/>
      <c r="O216" s="56"/>
      <c r="P216" s="56"/>
      <c r="Q216" s="56"/>
      <c r="R216" s="56"/>
      <c r="S216" s="56"/>
      <c r="T216" s="57"/>
      <c r="U216" s="35"/>
      <c r="V216" s="35"/>
      <c r="W216" s="35"/>
      <c r="X216" s="35"/>
      <c r="Y216" s="35"/>
      <c r="Z216" s="35"/>
      <c r="AA216" s="35"/>
      <c r="AB216" s="35"/>
      <c r="AC216" s="35"/>
      <c r="AD216" s="35"/>
      <c r="AE216" s="35"/>
      <c r="AT216" s="20" t="s">
        <v>151</v>
      </c>
      <c r="AU216" s="20" t="s">
        <v>81</v>
      </c>
    </row>
    <row r="217" spans="1:65" s="13" customFormat="1" ht="11.25">
      <c r="B217" s="164"/>
      <c r="D217" s="165" t="s">
        <v>153</v>
      </c>
      <c r="E217" s="166" t="s">
        <v>3</v>
      </c>
      <c r="F217" s="167" t="s">
        <v>154</v>
      </c>
      <c r="H217" s="166" t="s">
        <v>3</v>
      </c>
      <c r="I217" s="168"/>
      <c r="L217" s="164"/>
      <c r="M217" s="169"/>
      <c r="N217" s="170"/>
      <c r="O217" s="170"/>
      <c r="P217" s="170"/>
      <c r="Q217" s="170"/>
      <c r="R217" s="170"/>
      <c r="S217" s="170"/>
      <c r="T217" s="171"/>
      <c r="AT217" s="166" t="s">
        <v>153</v>
      </c>
      <c r="AU217" s="166" t="s">
        <v>81</v>
      </c>
      <c r="AV217" s="13" t="s">
        <v>15</v>
      </c>
      <c r="AW217" s="13" t="s">
        <v>33</v>
      </c>
      <c r="AX217" s="13" t="s">
        <v>71</v>
      </c>
      <c r="AY217" s="166" t="s">
        <v>142</v>
      </c>
    </row>
    <row r="218" spans="1:65" s="14" customFormat="1" ht="22.5">
      <c r="B218" s="172"/>
      <c r="D218" s="165" t="s">
        <v>153</v>
      </c>
      <c r="E218" s="173" t="s">
        <v>3</v>
      </c>
      <c r="F218" s="174" t="s">
        <v>318</v>
      </c>
      <c r="H218" s="175">
        <v>450.8</v>
      </c>
      <c r="I218" s="176"/>
      <c r="L218" s="172"/>
      <c r="M218" s="177"/>
      <c r="N218" s="178"/>
      <c r="O218" s="178"/>
      <c r="P218" s="178"/>
      <c r="Q218" s="178"/>
      <c r="R218" s="178"/>
      <c r="S218" s="178"/>
      <c r="T218" s="179"/>
      <c r="AT218" s="173" t="s">
        <v>153</v>
      </c>
      <c r="AU218" s="173" t="s">
        <v>81</v>
      </c>
      <c r="AV218" s="14" t="s">
        <v>81</v>
      </c>
      <c r="AW218" s="14" t="s">
        <v>33</v>
      </c>
      <c r="AX218" s="14" t="s">
        <v>71</v>
      </c>
      <c r="AY218" s="173" t="s">
        <v>142</v>
      </c>
    </row>
    <row r="219" spans="1:65" s="14" customFormat="1" ht="11.25">
      <c r="B219" s="172"/>
      <c r="D219" s="165" t="s">
        <v>153</v>
      </c>
      <c r="E219" s="173" t="s">
        <v>3</v>
      </c>
      <c r="F219" s="174" t="s">
        <v>319</v>
      </c>
      <c r="H219" s="175">
        <v>-36.799999999999997</v>
      </c>
      <c r="I219" s="176"/>
      <c r="L219" s="172"/>
      <c r="M219" s="177"/>
      <c r="N219" s="178"/>
      <c r="O219" s="178"/>
      <c r="P219" s="178"/>
      <c r="Q219" s="178"/>
      <c r="R219" s="178"/>
      <c r="S219" s="178"/>
      <c r="T219" s="179"/>
      <c r="AT219" s="173" t="s">
        <v>153</v>
      </c>
      <c r="AU219" s="173" t="s">
        <v>81</v>
      </c>
      <c r="AV219" s="14" t="s">
        <v>81</v>
      </c>
      <c r="AW219" s="14" t="s">
        <v>33</v>
      </c>
      <c r="AX219" s="14" t="s">
        <v>71</v>
      </c>
      <c r="AY219" s="173" t="s">
        <v>142</v>
      </c>
    </row>
    <row r="220" spans="1:65" s="13" customFormat="1" ht="11.25">
      <c r="B220" s="164"/>
      <c r="D220" s="165" t="s">
        <v>153</v>
      </c>
      <c r="E220" s="166" t="s">
        <v>3</v>
      </c>
      <c r="F220" s="167" t="s">
        <v>157</v>
      </c>
      <c r="H220" s="166" t="s">
        <v>3</v>
      </c>
      <c r="I220" s="168"/>
      <c r="L220" s="164"/>
      <c r="M220" s="169"/>
      <c r="N220" s="170"/>
      <c r="O220" s="170"/>
      <c r="P220" s="170"/>
      <c r="Q220" s="170"/>
      <c r="R220" s="170"/>
      <c r="S220" s="170"/>
      <c r="T220" s="171"/>
      <c r="AT220" s="166" t="s">
        <v>153</v>
      </c>
      <c r="AU220" s="166" t="s">
        <v>81</v>
      </c>
      <c r="AV220" s="13" t="s">
        <v>15</v>
      </c>
      <c r="AW220" s="13" t="s">
        <v>33</v>
      </c>
      <c r="AX220" s="13" t="s">
        <v>71</v>
      </c>
      <c r="AY220" s="166" t="s">
        <v>142</v>
      </c>
    </row>
    <row r="221" spans="1:65" s="14" customFormat="1" ht="22.5">
      <c r="B221" s="172"/>
      <c r="D221" s="165" t="s">
        <v>153</v>
      </c>
      <c r="E221" s="173" t="s">
        <v>3</v>
      </c>
      <c r="F221" s="174" t="s">
        <v>320</v>
      </c>
      <c r="H221" s="175">
        <v>417.48</v>
      </c>
      <c r="I221" s="176"/>
      <c r="L221" s="172"/>
      <c r="M221" s="177"/>
      <c r="N221" s="178"/>
      <c r="O221" s="178"/>
      <c r="P221" s="178"/>
      <c r="Q221" s="178"/>
      <c r="R221" s="178"/>
      <c r="S221" s="178"/>
      <c r="T221" s="179"/>
      <c r="AT221" s="173" t="s">
        <v>153</v>
      </c>
      <c r="AU221" s="173" t="s">
        <v>81</v>
      </c>
      <c r="AV221" s="14" t="s">
        <v>81</v>
      </c>
      <c r="AW221" s="14" t="s">
        <v>33</v>
      </c>
      <c r="AX221" s="14" t="s">
        <v>71</v>
      </c>
      <c r="AY221" s="173" t="s">
        <v>142</v>
      </c>
    </row>
    <row r="222" spans="1:65" s="14" customFormat="1" ht="11.25">
      <c r="B222" s="172"/>
      <c r="D222" s="165" t="s">
        <v>153</v>
      </c>
      <c r="E222" s="173" t="s">
        <v>3</v>
      </c>
      <c r="F222" s="174" t="s">
        <v>319</v>
      </c>
      <c r="H222" s="175">
        <v>-36.799999999999997</v>
      </c>
      <c r="I222" s="176"/>
      <c r="L222" s="172"/>
      <c r="M222" s="177"/>
      <c r="N222" s="178"/>
      <c r="O222" s="178"/>
      <c r="P222" s="178"/>
      <c r="Q222" s="178"/>
      <c r="R222" s="178"/>
      <c r="S222" s="178"/>
      <c r="T222" s="179"/>
      <c r="AT222" s="173" t="s">
        <v>153</v>
      </c>
      <c r="AU222" s="173" t="s">
        <v>81</v>
      </c>
      <c r="AV222" s="14" t="s">
        <v>81</v>
      </c>
      <c r="AW222" s="14" t="s">
        <v>33</v>
      </c>
      <c r="AX222" s="14" t="s">
        <v>71</v>
      </c>
      <c r="AY222" s="173" t="s">
        <v>142</v>
      </c>
    </row>
    <row r="223" spans="1:65" s="13" customFormat="1" ht="11.25">
      <c r="B223" s="164"/>
      <c r="D223" s="165" t="s">
        <v>153</v>
      </c>
      <c r="E223" s="166" t="s">
        <v>3</v>
      </c>
      <c r="F223" s="167" t="s">
        <v>159</v>
      </c>
      <c r="H223" s="166" t="s">
        <v>3</v>
      </c>
      <c r="I223" s="168"/>
      <c r="L223" s="164"/>
      <c r="M223" s="169"/>
      <c r="N223" s="170"/>
      <c r="O223" s="170"/>
      <c r="P223" s="170"/>
      <c r="Q223" s="170"/>
      <c r="R223" s="170"/>
      <c r="S223" s="170"/>
      <c r="T223" s="171"/>
      <c r="AT223" s="166" t="s">
        <v>153</v>
      </c>
      <c r="AU223" s="166" t="s">
        <v>81</v>
      </c>
      <c r="AV223" s="13" t="s">
        <v>15</v>
      </c>
      <c r="AW223" s="13" t="s">
        <v>33</v>
      </c>
      <c r="AX223" s="13" t="s">
        <v>71</v>
      </c>
      <c r="AY223" s="166" t="s">
        <v>142</v>
      </c>
    </row>
    <row r="224" spans="1:65" s="14" customFormat="1" ht="11.25">
      <c r="B224" s="172"/>
      <c r="D224" s="165" t="s">
        <v>153</v>
      </c>
      <c r="E224" s="173" t="s">
        <v>3</v>
      </c>
      <c r="F224" s="174" t="s">
        <v>321</v>
      </c>
      <c r="H224" s="175">
        <v>271.95999999999998</v>
      </c>
      <c r="I224" s="176"/>
      <c r="L224" s="172"/>
      <c r="M224" s="177"/>
      <c r="N224" s="178"/>
      <c r="O224" s="178"/>
      <c r="P224" s="178"/>
      <c r="Q224" s="178"/>
      <c r="R224" s="178"/>
      <c r="S224" s="178"/>
      <c r="T224" s="179"/>
      <c r="AT224" s="173" t="s">
        <v>153</v>
      </c>
      <c r="AU224" s="173" t="s">
        <v>81</v>
      </c>
      <c r="AV224" s="14" t="s">
        <v>81</v>
      </c>
      <c r="AW224" s="14" t="s">
        <v>33</v>
      </c>
      <c r="AX224" s="14" t="s">
        <v>71</v>
      </c>
      <c r="AY224" s="173" t="s">
        <v>142</v>
      </c>
    </row>
    <row r="225" spans="1:65" s="14" customFormat="1" ht="11.25">
      <c r="B225" s="172"/>
      <c r="D225" s="165" t="s">
        <v>153</v>
      </c>
      <c r="E225" s="173" t="s">
        <v>3</v>
      </c>
      <c r="F225" s="174" t="s">
        <v>322</v>
      </c>
      <c r="H225" s="175">
        <v>-17.600000000000001</v>
      </c>
      <c r="I225" s="176"/>
      <c r="L225" s="172"/>
      <c r="M225" s="177"/>
      <c r="N225" s="178"/>
      <c r="O225" s="178"/>
      <c r="P225" s="178"/>
      <c r="Q225" s="178"/>
      <c r="R225" s="178"/>
      <c r="S225" s="178"/>
      <c r="T225" s="179"/>
      <c r="AT225" s="173" t="s">
        <v>153</v>
      </c>
      <c r="AU225" s="173" t="s">
        <v>81</v>
      </c>
      <c r="AV225" s="14" t="s">
        <v>81</v>
      </c>
      <c r="AW225" s="14" t="s">
        <v>33</v>
      </c>
      <c r="AX225" s="14" t="s">
        <v>71</v>
      </c>
      <c r="AY225" s="173" t="s">
        <v>142</v>
      </c>
    </row>
    <row r="226" spans="1:65" s="15" customFormat="1" ht="11.25">
      <c r="B226" s="180"/>
      <c r="D226" s="165" t="s">
        <v>153</v>
      </c>
      <c r="E226" s="181" t="s">
        <v>3</v>
      </c>
      <c r="F226" s="182" t="s">
        <v>162</v>
      </c>
      <c r="H226" s="183">
        <v>1049.04</v>
      </c>
      <c r="I226" s="184"/>
      <c r="L226" s="180"/>
      <c r="M226" s="185"/>
      <c r="N226" s="186"/>
      <c r="O226" s="186"/>
      <c r="P226" s="186"/>
      <c r="Q226" s="186"/>
      <c r="R226" s="186"/>
      <c r="S226" s="186"/>
      <c r="T226" s="187"/>
      <c r="AT226" s="181" t="s">
        <v>153</v>
      </c>
      <c r="AU226" s="181" t="s">
        <v>81</v>
      </c>
      <c r="AV226" s="15" t="s">
        <v>94</v>
      </c>
      <c r="AW226" s="15" t="s">
        <v>33</v>
      </c>
      <c r="AX226" s="15" t="s">
        <v>15</v>
      </c>
      <c r="AY226" s="181" t="s">
        <v>142</v>
      </c>
    </row>
    <row r="227" spans="1:65" s="2" customFormat="1" ht="44.25" customHeight="1">
      <c r="A227" s="35"/>
      <c r="B227" s="145"/>
      <c r="C227" s="146" t="s">
        <v>323</v>
      </c>
      <c r="D227" s="146" t="s">
        <v>145</v>
      </c>
      <c r="E227" s="147" t="s">
        <v>324</v>
      </c>
      <c r="F227" s="148" t="s">
        <v>325</v>
      </c>
      <c r="G227" s="149" t="s">
        <v>148</v>
      </c>
      <c r="H227" s="150">
        <v>402.48</v>
      </c>
      <c r="I227" s="151"/>
      <c r="J227" s="152">
        <f>ROUND(I227*H227,2)</f>
        <v>0</v>
      </c>
      <c r="K227" s="148" t="s">
        <v>149</v>
      </c>
      <c r="L227" s="36"/>
      <c r="M227" s="153" t="s">
        <v>3</v>
      </c>
      <c r="N227" s="154" t="s">
        <v>43</v>
      </c>
      <c r="O227" s="56"/>
      <c r="P227" s="155">
        <f>O227*H227</f>
        <v>0</v>
      </c>
      <c r="Q227" s="155">
        <v>0</v>
      </c>
      <c r="R227" s="155">
        <f>Q227*H227</f>
        <v>0</v>
      </c>
      <c r="S227" s="155">
        <v>4.5999999999999999E-2</v>
      </c>
      <c r="T227" s="156">
        <f>S227*H227</f>
        <v>18.51408</v>
      </c>
      <c r="U227" s="35"/>
      <c r="V227" s="35"/>
      <c r="W227" s="35"/>
      <c r="X227" s="35"/>
      <c r="Y227" s="35"/>
      <c r="Z227" s="35"/>
      <c r="AA227" s="35"/>
      <c r="AB227" s="35"/>
      <c r="AC227" s="35"/>
      <c r="AD227" s="35"/>
      <c r="AE227" s="35"/>
      <c r="AR227" s="157" t="s">
        <v>94</v>
      </c>
      <c r="AT227" s="157" t="s">
        <v>145</v>
      </c>
      <c r="AU227" s="157" t="s">
        <v>81</v>
      </c>
      <c r="AY227" s="20" t="s">
        <v>142</v>
      </c>
      <c r="BE227" s="158">
        <f>IF(N227="základní",J227,0)</f>
        <v>0</v>
      </c>
      <c r="BF227" s="158">
        <f>IF(N227="snížená",J227,0)</f>
        <v>0</v>
      </c>
      <c r="BG227" s="158">
        <f>IF(N227="zákl. přenesená",J227,0)</f>
        <v>0</v>
      </c>
      <c r="BH227" s="158">
        <f>IF(N227="sníž. přenesená",J227,0)</f>
        <v>0</v>
      </c>
      <c r="BI227" s="158">
        <f>IF(N227="nulová",J227,0)</f>
        <v>0</v>
      </c>
      <c r="BJ227" s="20" t="s">
        <v>81</v>
      </c>
      <c r="BK227" s="158">
        <f>ROUND(I227*H227,2)</f>
        <v>0</v>
      </c>
      <c r="BL227" s="20" t="s">
        <v>94</v>
      </c>
      <c r="BM227" s="157" t="s">
        <v>326</v>
      </c>
    </row>
    <row r="228" spans="1:65" s="2" customFormat="1" ht="11.25">
      <c r="A228" s="35"/>
      <c r="B228" s="36"/>
      <c r="C228" s="35"/>
      <c r="D228" s="159" t="s">
        <v>151</v>
      </c>
      <c r="E228" s="35"/>
      <c r="F228" s="160" t="s">
        <v>327</v>
      </c>
      <c r="G228" s="35"/>
      <c r="H228" s="35"/>
      <c r="I228" s="161"/>
      <c r="J228" s="35"/>
      <c r="K228" s="35"/>
      <c r="L228" s="36"/>
      <c r="M228" s="162"/>
      <c r="N228" s="163"/>
      <c r="O228" s="56"/>
      <c r="P228" s="56"/>
      <c r="Q228" s="56"/>
      <c r="R228" s="56"/>
      <c r="S228" s="56"/>
      <c r="T228" s="57"/>
      <c r="U228" s="35"/>
      <c r="V228" s="35"/>
      <c r="W228" s="35"/>
      <c r="X228" s="35"/>
      <c r="Y228" s="35"/>
      <c r="Z228" s="35"/>
      <c r="AA228" s="35"/>
      <c r="AB228" s="35"/>
      <c r="AC228" s="35"/>
      <c r="AD228" s="35"/>
      <c r="AE228" s="35"/>
      <c r="AT228" s="20" t="s">
        <v>151</v>
      </c>
      <c r="AU228" s="20" t="s">
        <v>81</v>
      </c>
    </row>
    <row r="229" spans="1:65" s="13" customFormat="1" ht="11.25">
      <c r="B229" s="164"/>
      <c r="D229" s="165" t="s">
        <v>153</v>
      </c>
      <c r="E229" s="166" t="s">
        <v>3</v>
      </c>
      <c r="F229" s="167" t="s">
        <v>328</v>
      </c>
      <c r="H229" s="166" t="s">
        <v>3</v>
      </c>
      <c r="I229" s="168"/>
      <c r="L229" s="164"/>
      <c r="M229" s="169"/>
      <c r="N229" s="170"/>
      <c r="O229" s="170"/>
      <c r="P229" s="170"/>
      <c r="Q229" s="170"/>
      <c r="R229" s="170"/>
      <c r="S229" s="170"/>
      <c r="T229" s="171"/>
      <c r="AT229" s="166" t="s">
        <v>153</v>
      </c>
      <c r="AU229" s="166" t="s">
        <v>81</v>
      </c>
      <c r="AV229" s="13" t="s">
        <v>15</v>
      </c>
      <c r="AW229" s="13" t="s">
        <v>33</v>
      </c>
      <c r="AX229" s="13" t="s">
        <v>71</v>
      </c>
      <c r="AY229" s="166" t="s">
        <v>142</v>
      </c>
    </row>
    <row r="230" spans="1:65" s="14" customFormat="1" ht="22.5">
      <c r="B230" s="172"/>
      <c r="D230" s="165" t="s">
        <v>153</v>
      </c>
      <c r="E230" s="173" t="s">
        <v>3</v>
      </c>
      <c r="F230" s="174" t="s">
        <v>329</v>
      </c>
      <c r="H230" s="175">
        <v>194.88</v>
      </c>
      <c r="I230" s="176"/>
      <c r="L230" s="172"/>
      <c r="M230" s="177"/>
      <c r="N230" s="178"/>
      <c r="O230" s="178"/>
      <c r="P230" s="178"/>
      <c r="Q230" s="178"/>
      <c r="R230" s="178"/>
      <c r="S230" s="178"/>
      <c r="T230" s="179"/>
      <c r="AT230" s="173" t="s">
        <v>153</v>
      </c>
      <c r="AU230" s="173" t="s">
        <v>81</v>
      </c>
      <c r="AV230" s="14" t="s">
        <v>81</v>
      </c>
      <c r="AW230" s="14" t="s">
        <v>33</v>
      </c>
      <c r="AX230" s="14" t="s">
        <v>71</v>
      </c>
      <c r="AY230" s="173" t="s">
        <v>142</v>
      </c>
    </row>
    <row r="231" spans="1:65" s="14" customFormat="1" ht="11.25">
      <c r="B231" s="172"/>
      <c r="D231" s="165" t="s">
        <v>153</v>
      </c>
      <c r="E231" s="173" t="s">
        <v>3</v>
      </c>
      <c r="F231" s="174" t="s">
        <v>330</v>
      </c>
      <c r="H231" s="175">
        <v>-9</v>
      </c>
      <c r="I231" s="176"/>
      <c r="L231" s="172"/>
      <c r="M231" s="177"/>
      <c r="N231" s="178"/>
      <c r="O231" s="178"/>
      <c r="P231" s="178"/>
      <c r="Q231" s="178"/>
      <c r="R231" s="178"/>
      <c r="S231" s="178"/>
      <c r="T231" s="179"/>
      <c r="AT231" s="173" t="s">
        <v>153</v>
      </c>
      <c r="AU231" s="173" t="s">
        <v>81</v>
      </c>
      <c r="AV231" s="14" t="s">
        <v>81</v>
      </c>
      <c r="AW231" s="14" t="s">
        <v>33</v>
      </c>
      <c r="AX231" s="14" t="s">
        <v>71</v>
      </c>
      <c r="AY231" s="173" t="s">
        <v>142</v>
      </c>
    </row>
    <row r="232" spans="1:65" s="13" customFormat="1" ht="11.25">
      <c r="B232" s="164"/>
      <c r="D232" s="165" t="s">
        <v>153</v>
      </c>
      <c r="E232" s="166" t="s">
        <v>3</v>
      </c>
      <c r="F232" s="167" t="s">
        <v>331</v>
      </c>
      <c r="H232" s="166" t="s">
        <v>3</v>
      </c>
      <c r="I232" s="168"/>
      <c r="L232" s="164"/>
      <c r="M232" s="169"/>
      <c r="N232" s="170"/>
      <c r="O232" s="170"/>
      <c r="P232" s="170"/>
      <c r="Q232" s="170"/>
      <c r="R232" s="170"/>
      <c r="S232" s="170"/>
      <c r="T232" s="171"/>
      <c r="AT232" s="166" t="s">
        <v>153</v>
      </c>
      <c r="AU232" s="166" t="s">
        <v>81</v>
      </c>
      <c r="AV232" s="13" t="s">
        <v>15</v>
      </c>
      <c r="AW232" s="13" t="s">
        <v>33</v>
      </c>
      <c r="AX232" s="13" t="s">
        <v>71</v>
      </c>
      <c r="AY232" s="166" t="s">
        <v>142</v>
      </c>
    </row>
    <row r="233" spans="1:65" s="14" customFormat="1" ht="22.5">
      <c r="B233" s="172"/>
      <c r="D233" s="165" t="s">
        <v>153</v>
      </c>
      <c r="E233" s="173" t="s">
        <v>3</v>
      </c>
      <c r="F233" s="174" t="s">
        <v>332</v>
      </c>
      <c r="H233" s="175">
        <v>243.6</v>
      </c>
      <c r="I233" s="176"/>
      <c r="L233" s="172"/>
      <c r="M233" s="177"/>
      <c r="N233" s="178"/>
      <c r="O233" s="178"/>
      <c r="P233" s="178"/>
      <c r="Q233" s="178"/>
      <c r="R233" s="178"/>
      <c r="S233" s="178"/>
      <c r="T233" s="179"/>
      <c r="AT233" s="173" t="s">
        <v>153</v>
      </c>
      <c r="AU233" s="173" t="s">
        <v>81</v>
      </c>
      <c r="AV233" s="14" t="s">
        <v>81</v>
      </c>
      <c r="AW233" s="14" t="s">
        <v>33</v>
      </c>
      <c r="AX233" s="14" t="s">
        <v>71</v>
      </c>
      <c r="AY233" s="173" t="s">
        <v>142</v>
      </c>
    </row>
    <row r="234" spans="1:65" s="14" customFormat="1" ht="11.25">
      <c r="B234" s="172"/>
      <c r="D234" s="165" t="s">
        <v>153</v>
      </c>
      <c r="E234" s="173" t="s">
        <v>3</v>
      </c>
      <c r="F234" s="174" t="s">
        <v>333</v>
      </c>
      <c r="H234" s="175">
        <v>-27</v>
      </c>
      <c r="I234" s="176"/>
      <c r="L234" s="172"/>
      <c r="M234" s="177"/>
      <c r="N234" s="178"/>
      <c r="O234" s="178"/>
      <c r="P234" s="178"/>
      <c r="Q234" s="178"/>
      <c r="R234" s="178"/>
      <c r="S234" s="178"/>
      <c r="T234" s="179"/>
      <c r="AT234" s="173" t="s">
        <v>153</v>
      </c>
      <c r="AU234" s="173" t="s">
        <v>81</v>
      </c>
      <c r="AV234" s="14" t="s">
        <v>81</v>
      </c>
      <c r="AW234" s="14" t="s">
        <v>33</v>
      </c>
      <c r="AX234" s="14" t="s">
        <v>71</v>
      </c>
      <c r="AY234" s="173" t="s">
        <v>142</v>
      </c>
    </row>
    <row r="235" spans="1:65" s="15" customFormat="1" ht="11.25">
      <c r="B235" s="180"/>
      <c r="D235" s="165" t="s">
        <v>153</v>
      </c>
      <c r="E235" s="181" t="s">
        <v>3</v>
      </c>
      <c r="F235" s="182" t="s">
        <v>162</v>
      </c>
      <c r="H235" s="183">
        <v>402.48</v>
      </c>
      <c r="I235" s="184"/>
      <c r="L235" s="180"/>
      <c r="M235" s="185"/>
      <c r="N235" s="186"/>
      <c r="O235" s="186"/>
      <c r="P235" s="186"/>
      <c r="Q235" s="186"/>
      <c r="R235" s="186"/>
      <c r="S235" s="186"/>
      <c r="T235" s="187"/>
      <c r="AT235" s="181" t="s">
        <v>153</v>
      </c>
      <c r="AU235" s="181" t="s">
        <v>81</v>
      </c>
      <c r="AV235" s="15" t="s">
        <v>94</v>
      </c>
      <c r="AW235" s="15" t="s">
        <v>33</v>
      </c>
      <c r="AX235" s="15" t="s">
        <v>15</v>
      </c>
      <c r="AY235" s="181" t="s">
        <v>142</v>
      </c>
    </row>
    <row r="236" spans="1:65" s="2" customFormat="1" ht="44.25" customHeight="1">
      <c r="A236" s="35"/>
      <c r="B236" s="145"/>
      <c r="C236" s="146" t="s">
        <v>334</v>
      </c>
      <c r="D236" s="146" t="s">
        <v>145</v>
      </c>
      <c r="E236" s="147" t="s">
        <v>335</v>
      </c>
      <c r="F236" s="148" t="s">
        <v>336</v>
      </c>
      <c r="G236" s="149" t="s">
        <v>148</v>
      </c>
      <c r="H236" s="150">
        <v>545.70000000000005</v>
      </c>
      <c r="I236" s="151"/>
      <c r="J236" s="152">
        <f>ROUND(I236*H236,2)</f>
        <v>0</v>
      </c>
      <c r="K236" s="148" t="s">
        <v>149</v>
      </c>
      <c r="L236" s="36"/>
      <c r="M236" s="153" t="s">
        <v>3</v>
      </c>
      <c r="N236" s="154" t="s">
        <v>43</v>
      </c>
      <c r="O236" s="56"/>
      <c r="P236" s="155">
        <f>O236*H236</f>
        <v>0</v>
      </c>
      <c r="Q236" s="155">
        <v>0</v>
      </c>
      <c r="R236" s="155">
        <f>Q236*H236</f>
        <v>0</v>
      </c>
      <c r="S236" s="155">
        <v>5.8999999999999997E-2</v>
      </c>
      <c r="T236" s="156">
        <f>S236*H236</f>
        <v>32.196300000000001</v>
      </c>
      <c r="U236" s="35"/>
      <c r="V236" s="35"/>
      <c r="W236" s="35"/>
      <c r="X236" s="35"/>
      <c r="Y236" s="35"/>
      <c r="Z236" s="35"/>
      <c r="AA236" s="35"/>
      <c r="AB236" s="35"/>
      <c r="AC236" s="35"/>
      <c r="AD236" s="35"/>
      <c r="AE236" s="35"/>
      <c r="AR236" s="157" t="s">
        <v>94</v>
      </c>
      <c r="AT236" s="157" t="s">
        <v>145</v>
      </c>
      <c r="AU236" s="157" t="s">
        <v>81</v>
      </c>
      <c r="AY236" s="20" t="s">
        <v>142</v>
      </c>
      <c r="BE236" s="158">
        <f>IF(N236="základní",J236,0)</f>
        <v>0</v>
      </c>
      <c r="BF236" s="158">
        <f>IF(N236="snížená",J236,0)</f>
        <v>0</v>
      </c>
      <c r="BG236" s="158">
        <f>IF(N236="zákl. přenesená",J236,0)</f>
        <v>0</v>
      </c>
      <c r="BH236" s="158">
        <f>IF(N236="sníž. přenesená",J236,0)</f>
        <v>0</v>
      </c>
      <c r="BI236" s="158">
        <f>IF(N236="nulová",J236,0)</f>
        <v>0</v>
      </c>
      <c r="BJ236" s="20" t="s">
        <v>81</v>
      </c>
      <c r="BK236" s="158">
        <f>ROUND(I236*H236,2)</f>
        <v>0</v>
      </c>
      <c r="BL236" s="20" t="s">
        <v>94</v>
      </c>
      <c r="BM236" s="157" t="s">
        <v>337</v>
      </c>
    </row>
    <row r="237" spans="1:65" s="2" customFormat="1" ht="11.25">
      <c r="A237" s="35"/>
      <c r="B237" s="36"/>
      <c r="C237" s="35"/>
      <c r="D237" s="159" t="s">
        <v>151</v>
      </c>
      <c r="E237" s="35"/>
      <c r="F237" s="160" t="s">
        <v>338</v>
      </c>
      <c r="G237" s="35"/>
      <c r="H237" s="35"/>
      <c r="I237" s="161"/>
      <c r="J237" s="35"/>
      <c r="K237" s="35"/>
      <c r="L237" s="36"/>
      <c r="M237" s="162"/>
      <c r="N237" s="163"/>
      <c r="O237" s="56"/>
      <c r="P237" s="56"/>
      <c r="Q237" s="56"/>
      <c r="R237" s="56"/>
      <c r="S237" s="56"/>
      <c r="T237" s="57"/>
      <c r="U237" s="35"/>
      <c r="V237" s="35"/>
      <c r="W237" s="35"/>
      <c r="X237" s="35"/>
      <c r="Y237" s="35"/>
      <c r="Z237" s="35"/>
      <c r="AA237" s="35"/>
      <c r="AB237" s="35"/>
      <c r="AC237" s="35"/>
      <c r="AD237" s="35"/>
      <c r="AE237" s="35"/>
      <c r="AT237" s="20" t="s">
        <v>151</v>
      </c>
      <c r="AU237" s="20" t="s">
        <v>81</v>
      </c>
    </row>
    <row r="238" spans="1:65" s="13" customFormat="1" ht="11.25">
      <c r="B238" s="164"/>
      <c r="D238" s="165" t="s">
        <v>153</v>
      </c>
      <c r="E238" s="166" t="s">
        <v>3</v>
      </c>
      <c r="F238" s="167" t="s">
        <v>339</v>
      </c>
      <c r="H238" s="166" t="s">
        <v>3</v>
      </c>
      <c r="I238" s="168"/>
      <c r="L238" s="164"/>
      <c r="M238" s="169"/>
      <c r="N238" s="170"/>
      <c r="O238" s="170"/>
      <c r="P238" s="170"/>
      <c r="Q238" s="170"/>
      <c r="R238" s="170"/>
      <c r="S238" s="170"/>
      <c r="T238" s="171"/>
      <c r="AT238" s="166" t="s">
        <v>153</v>
      </c>
      <c r="AU238" s="166" t="s">
        <v>81</v>
      </c>
      <c r="AV238" s="13" t="s">
        <v>15</v>
      </c>
      <c r="AW238" s="13" t="s">
        <v>33</v>
      </c>
      <c r="AX238" s="13" t="s">
        <v>71</v>
      </c>
      <c r="AY238" s="166" t="s">
        <v>142</v>
      </c>
    </row>
    <row r="239" spans="1:65" s="14" customFormat="1" ht="11.25">
      <c r="B239" s="172"/>
      <c r="D239" s="165" t="s">
        <v>153</v>
      </c>
      <c r="E239" s="173" t="s">
        <v>3</v>
      </c>
      <c r="F239" s="174" t="s">
        <v>340</v>
      </c>
      <c r="H239" s="175">
        <v>159.5</v>
      </c>
      <c r="I239" s="176"/>
      <c r="L239" s="172"/>
      <c r="M239" s="177"/>
      <c r="N239" s="178"/>
      <c r="O239" s="178"/>
      <c r="P239" s="178"/>
      <c r="Q239" s="178"/>
      <c r="R239" s="178"/>
      <c r="S239" s="178"/>
      <c r="T239" s="179"/>
      <c r="AT239" s="173" t="s">
        <v>153</v>
      </c>
      <c r="AU239" s="173" t="s">
        <v>81</v>
      </c>
      <c r="AV239" s="14" t="s">
        <v>81</v>
      </c>
      <c r="AW239" s="14" t="s">
        <v>33</v>
      </c>
      <c r="AX239" s="14" t="s">
        <v>71</v>
      </c>
      <c r="AY239" s="173" t="s">
        <v>142</v>
      </c>
    </row>
    <row r="240" spans="1:65" s="13" customFormat="1" ht="11.25">
      <c r="B240" s="164"/>
      <c r="D240" s="165" t="s">
        <v>153</v>
      </c>
      <c r="E240" s="166" t="s">
        <v>3</v>
      </c>
      <c r="F240" s="167" t="s">
        <v>341</v>
      </c>
      <c r="H240" s="166" t="s">
        <v>3</v>
      </c>
      <c r="I240" s="168"/>
      <c r="L240" s="164"/>
      <c r="M240" s="169"/>
      <c r="N240" s="170"/>
      <c r="O240" s="170"/>
      <c r="P240" s="170"/>
      <c r="Q240" s="170"/>
      <c r="R240" s="170"/>
      <c r="S240" s="170"/>
      <c r="T240" s="171"/>
      <c r="AT240" s="166" t="s">
        <v>153</v>
      </c>
      <c r="AU240" s="166" t="s">
        <v>81</v>
      </c>
      <c r="AV240" s="13" t="s">
        <v>15</v>
      </c>
      <c r="AW240" s="13" t="s">
        <v>33</v>
      </c>
      <c r="AX240" s="13" t="s">
        <v>71</v>
      </c>
      <c r="AY240" s="166" t="s">
        <v>142</v>
      </c>
    </row>
    <row r="241" spans="1:65" s="14" customFormat="1" ht="11.25">
      <c r="B241" s="172"/>
      <c r="D241" s="165" t="s">
        <v>153</v>
      </c>
      <c r="E241" s="173" t="s">
        <v>3</v>
      </c>
      <c r="F241" s="174" t="s">
        <v>342</v>
      </c>
      <c r="H241" s="175">
        <v>135</v>
      </c>
      <c r="I241" s="176"/>
      <c r="L241" s="172"/>
      <c r="M241" s="177"/>
      <c r="N241" s="178"/>
      <c r="O241" s="178"/>
      <c r="P241" s="178"/>
      <c r="Q241" s="178"/>
      <c r="R241" s="178"/>
      <c r="S241" s="178"/>
      <c r="T241" s="179"/>
      <c r="AT241" s="173" t="s">
        <v>153</v>
      </c>
      <c r="AU241" s="173" t="s">
        <v>81</v>
      </c>
      <c r="AV241" s="14" t="s">
        <v>81</v>
      </c>
      <c r="AW241" s="14" t="s">
        <v>33</v>
      </c>
      <c r="AX241" s="14" t="s">
        <v>71</v>
      </c>
      <c r="AY241" s="173" t="s">
        <v>142</v>
      </c>
    </row>
    <row r="242" spans="1:65" s="13" customFormat="1" ht="11.25">
      <c r="B242" s="164"/>
      <c r="D242" s="165" t="s">
        <v>153</v>
      </c>
      <c r="E242" s="166" t="s">
        <v>3</v>
      </c>
      <c r="F242" s="167" t="s">
        <v>343</v>
      </c>
      <c r="H242" s="166" t="s">
        <v>3</v>
      </c>
      <c r="I242" s="168"/>
      <c r="L242" s="164"/>
      <c r="M242" s="169"/>
      <c r="N242" s="170"/>
      <c r="O242" s="170"/>
      <c r="P242" s="170"/>
      <c r="Q242" s="170"/>
      <c r="R242" s="170"/>
      <c r="S242" s="170"/>
      <c r="T242" s="171"/>
      <c r="AT242" s="166" t="s">
        <v>153</v>
      </c>
      <c r="AU242" s="166" t="s">
        <v>81</v>
      </c>
      <c r="AV242" s="13" t="s">
        <v>15</v>
      </c>
      <c r="AW242" s="13" t="s">
        <v>33</v>
      </c>
      <c r="AX242" s="13" t="s">
        <v>71</v>
      </c>
      <c r="AY242" s="166" t="s">
        <v>142</v>
      </c>
    </row>
    <row r="243" spans="1:65" s="14" customFormat="1" ht="11.25">
      <c r="B243" s="172"/>
      <c r="D243" s="165" t="s">
        <v>153</v>
      </c>
      <c r="E243" s="173" t="s">
        <v>3</v>
      </c>
      <c r="F243" s="174" t="s">
        <v>344</v>
      </c>
      <c r="H243" s="175">
        <v>154</v>
      </c>
      <c r="I243" s="176"/>
      <c r="L243" s="172"/>
      <c r="M243" s="177"/>
      <c r="N243" s="178"/>
      <c r="O243" s="178"/>
      <c r="P243" s="178"/>
      <c r="Q243" s="178"/>
      <c r="R243" s="178"/>
      <c r="S243" s="178"/>
      <c r="T243" s="179"/>
      <c r="AT243" s="173" t="s">
        <v>153</v>
      </c>
      <c r="AU243" s="173" t="s">
        <v>81</v>
      </c>
      <c r="AV243" s="14" t="s">
        <v>81</v>
      </c>
      <c r="AW243" s="14" t="s">
        <v>33</v>
      </c>
      <c r="AX243" s="14" t="s">
        <v>71</v>
      </c>
      <c r="AY243" s="173" t="s">
        <v>142</v>
      </c>
    </row>
    <row r="244" spans="1:65" s="13" customFormat="1" ht="11.25">
      <c r="B244" s="164"/>
      <c r="D244" s="165" t="s">
        <v>153</v>
      </c>
      <c r="E244" s="166" t="s">
        <v>3</v>
      </c>
      <c r="F244" s="167" t="s">
        <v>345</v>
      </c>
      <c r="H244" s="166" t="s">
        <v>3</v>
      </c>
      <c r="I244" s="168"/>
      <c r="L244" s="164"/>
      <c r="M244" s="169"/>
      <c r="N244" s="170"/>
      <c r="O244" s="170"/>
      <c r="P244" s="170"/>
      <c r="Q244" s="170"/>
      <c r="R244" s="170"/>
      <c r="S244" s="170"/>
      <c r="T244" s="171"/>
      <c r="AT244" s="166" t="s">
        <v>153</v>
      </c>
      <c r="AU244" s="166" t="s">
        <v>81</v>
      </c>
      <c r="AV244" s="13" t="s">
        <v>15</v>
      </c>
      <c r="AW244" s="13" t="s">
        <v>33</v>
      </c>
      <c r="AX244" s="13" t="s">
        <v>71</v>
      </c>
      <c r="AY244" s="166" t="s">
        <v>142</v>
      </c>
    </row>
    <row r="245" spans="1:65" s="14" customFormat="1" ht="11.25">
      <c r="B245" s="172"/>
      <c r="D245" s="165" t="s">
        <v>153</v>
      </c>
      <c r="E245" s="173" t="s">
        <v>3</v>
      </c>
      <c r="F245" s="174" t="s">
        <v>346</v>
      </c>
      <c r="H245" s="175">
        <v>165.5</v>
      </c>
      <c r="I245" s="176"/>
      <c r="L245" s="172"/>
      <c r="M245" s="177"/>
      <c r="N245" s="178"/>
      <c r="O245" s="178"/>
      <c r="P245" s="178"/>
      <c r="Q245" s="178"/>
      <c r="R245" s="178"/>
      <c r="S245" s="178"/>
      <c r="T245" s="179"/>
      <c r="AT245" s="173" t="s">
        <v>153</v>
      </c>
      <c r="AU245" s="173" t="s">
        <v>81</v>
      </c>
      <c r="AV245" s="14" t="s">
        <v>81</v>
      </c>
      <c r="AW245" s="14" t="s">
        <v>33</v>
      </c>
      <c r="AX245" s="14" t="s">
        <v>71</v>
      </c>
      <c r="AY245" s="173" t="s">
        <v>142</v>
      </c>
    </row>
    <row r="246" spans="1:65" s="13" customFormat="1" ht="11.25">
      <c r="B246" s="164"/>
      <c r="D246" s="165" t="s">
        <v>153</v>
      </c>
      <c r="E246" s="166" t="s">
        <v>3</v>
      </c>
      <c r="F246" s="167" t="s">
        <v>347</v>
      </c>
      <c r="H246" s="166" t="s">
        <v>3</v>
      </c>
      <c r="I246" s="168"/>
      <c r="L246" s="164"/>
      <c r="M246" s="169"/>
      <c r="N246" s="170"/>
      <c r="O246" s="170"/>
      <c r="P246" s="170"/>
      <c r="Q246" s="170"/>
      <c r="R246" s="170"/>
      <c r="S246" s="170"/>
      <c r="T246" s="171"/>
      <c r="AT246" s="166" t="s">
        <v>153</v>
      </c>
      <c r="AU246" s="166" t="s">
        <v>81</v>
      </c>
      <c r="AV246" s="13" t="s">
        <v>15</v>
      </c>
      <c r="AW246" s="13" t="s">
        <v>33</v>
      </c>
      <c r="AX246" s="13" t="s">
        <v>71</v>
      </c>
      <c r="AY246" s="166" t="s">
        <v>142</v>
      </c>
    </row>
    <row r="247" spans="1:65" s="14" customFormat="1" ht="11.25">
      <c r="B247" s="172"/>
      <c r="D247" s="165" t="s">
        <v>153</v>
      </c>
      <c r="E247" s="173" t="s">
        <v>3</v>
      </c>
      <c r="F247" s="174" t="s">
        <v>348</v>
      </c>
      <c r="H247" s="175">
        <v>-68.3</v>
      </c>
      <c r="I247" s="176"/>
      <c r="L247" s="172"/>
      <c r="M247" s="177"/>
      <c r="N247" s="178"/>
      <c r="O247" s="178"/>
      <c r="P247" s="178"/>
      <c r="Q247" s="178"/>
      <c r="R247" s="178"/>
      <c r="S247" s="178"/>
      <c r="T247" s="179"/>
      <c r="AT247" s="173" t="s">
        <v>153</v>
      </c>
      <c r="AU247" s="173" t="s">
        <v>81</v>
      </c>
      <c r="AV247" s="14" t="s">
        <v>81</v>
      </c>
      <c r="AW247" s="14" t="s">
        <v>33</v>
      </c>
      <c r="AX247" s="14" t="s">
        <v>71</v>
      </c>
      <c r="AY247" s="173" t="s">
        <v>142</v>
      </c>
    </row>
    <row r="248" spans="1:65" s="15" customFormat="1" ht="11.25">
      <c r="B248" s="180"/>
      <c r="D248" s="165" t="s">
        <v>153</v>
      </c>
      <c r="E248" s="181" t="s">
        <v>3</v>
      </c>
      <c r="F248" s="182" t="s">
        <v>162</v>
      </c>
      <c r="H248" s="183">
        <v>545.70000000000005</v>
      </c>
      <c r="I248" s="184"/>
      <c r="L248" s="180"/>
      <c r="M248" s="185"/>
      <c r="N248" s="186"/>
      <c r="O248" s="186"/>
      <c r="P248" s="186"/>
      <c r="Q248" s="186"/>
      <c r="R248" s="186"/>
      <c r="S248" s="186"/>
      <c r="T248" s="187"/>
      <c r="AT248" s="181" t="s">
        <v>153</v>
      </c>
      <c r="AU248" s="181" t="s">
        <v>81</v>
      </c>
      <c r="AV248" s="15" t="s">
        <v>94</v>
      </c>
      <c r="AW248" s="15" t="s">
        <v>33</v>
      </c>
      <c r="AX248" s="15" t="s">
        <v>15</v>
      </c>
      <c r="AY248" s="181" t="s">
        <v>142</v>
      </c>
    </row>
    <row r="249" spans="1:65" s="2" customFormat="1" ht="16.5" customHeight="1">
      <c r="A249" s="35"/>
      <c r="B249" s="145"/>
      <c r="C249" s="146" t="s">
        <v>349</v>
      </c>
      <c r="D249" s="146" t="s">
        <v>145</v>
      </c>
      <c r="E249" s="147" t="s">
        <v>350</v>
      </c>
      <c r="F249" s="148" t="s">
        <v>351</v>
      </c>
      <c r="G249" s="149" t="s">
        <v>352</v>
      </c>
      <c r="H249" s="150">
        <v>50</v>
      </c>
      <c r="I249" s="151"/>
      <c r="J249" s="152">
        <f>ROUND(I249*H249,2)</f>
        <v>0</v>
      </c>
      <c r="K249" s="148" t="s">
        <v>3</v>
      </c>
      <c r="L249" s="36"/>
      <c r="M249" s="153" t="s">
        <v>3</v>
      </c>
      <c r="N249" s="154" t="s">
        <v>43</v>
      </c>
      <c r="O249" s="56"/>
      <c r="P249" s="155">
        <f>O249*H249</f>
        <v>0</v>
      </c>
      <c r="Q249" s="155">
        <v>0</v>
      </c>
      <c r="R249" s="155">
        <f>Q249*H249</f>
        <v>0</v>
      </c>
      <c r="S249" s="155">
        <v>0</v>
      </c>
      <c r="T249" s="156">
        <f>S249*H249</f>
        <v>0</v>
      </c>
      <c r="U249" s="35"/>
      <c r="V249" s="35"/>
      <c r="W249" s="35"/>
      <c r="X249" s="35"/>
      <c r="Y249" s="35"/>
      <c r="Z249" s="35"/>
      <c r="AA249" s="35"/>
      <c r="AB249" s="35"/>
      <c r="AC249" s="35"/>
      <c r="AD249" s="35"/>
      <c r="AE249" s="35"/>
      <c r="AR249" s="157" t="s">
        <v>94</v>
      </c>
      <c r="AT249" s="157" t="s">
        <v>145</v>
      </c>
      <c r="AU249" s="157" t="s">
        <v>81</v>
      </c>
      <c r="AY249" s="20" t="s">
        <v>142</v>
      </c>
      <c r="BE249" s="158">
        <f>IF(N249="základní",J249,0)</f>
        <v>0</v>
      </c>
      <c r="BF249" s="158">
        <f>IF(N249="snížená",J249,0)</f>
        <v>0</v>
      </c>
      <c r="BG249" s="158">
        <f>IF(N249="zákl. přenesená",J249,0)</f>
        <v>0</v>
      </c>
      <c r="BH249" s="158">
        <f>IF(N249="sníž. přenesená",J249,0)</f>
        <v>0</v>
      </c>
      <c r="BI249" s="158">
        <f>IF(N249="nulová",J249,0)</f>
        <v>0</v>
      </c>
      <c r="BJ249" s="20" t="s">
        <v>81</v>
      </c>
      <c r="BK249" s="158">
        <f>ROUND(I249*H249,2)</f>
        <v>0</v>
      </c>
      <c r="BL249" s="20" t="s">
        <v>94</v>
      </c>
      <c r="BM249" s="157" t="s">
        <v>353</v>
      </c>
    </row>
    <row r="250" spans="1:65" s="12" customFormat="1" ht="22.9" customHeight="1">
      <c r="B250" s="132"/>
      <c r="D250" s="133" t="s">
        <v>70</v>
      </c>
      <c r="E250" s="143" t="s">
        <v>354</v>
      </c>
      <c r="F250" s="143" t="s">
        <v>355</v>
      </c>
      <c r="I250" s="135"/>
      <c r="J250" s="144">
        <f>BK250</f>
        <v>0</v>
      </c>
      <c r="L250" s="132"/>
      <c r="M250" s="137"/>
      <c r="N250" s="138"/>
      <c r="O250" s="138"/>
      <c r="P250" s="139">
        <f>SUM(P251:P264)</f>
        <v>0</v>
      </c>
      <c r="Q250" s="138"/>
      <c r="R250" s="139">
        <f>SUM(R251:R264)</f>
        <v>1.6945499999999999E-2</v>
      </c>
      <c r="S250" s="138"/>
      <c r="T250" s="140">
        <f>SUM(T251:T264)</f>
        <v>0</v>
      </c>
      <c r="AR250" s="133" t="s">
        <v>15</v>
      </c>
      <c r="AT250" s="141" t="s">
        <v>70</v>
      </c>
      <c r="AU250" s="141" t="s">
        <v>15</v>
      </c>
      <c r="AY250" s="133" t="s">
        <v>142</v>
      </c>
      <c r="BK250" s="142">
        <f>SUM(BK251:BK264)</f>
        <v>0</v>
      </c>
    </row>
    <row r="251" spans="1:65" s="2" customFormat="1" ht="37.9" customHeight="1">
      <c r="A251" s="35"/>
      <c r="B251" s="145"/>
      <c r="C251" s="146" t="s">
        <v>356</v>
      </c>
      <c r="D251" s="146" t="s">
        <v>145</v>
      </c>
      <c r="E251" s="147" t="s">
        <v>357</v>
      </c>
      <c r="F251" s="148" t="s">
        <v>358</v>
      </c>
      <c r="G251" s="149" t="s">
        <v>359</v>
      </c>
      <c r="H251" s="150">
        <v>233.05099999999999</v>
      </c>
      <c r="I251" s="151"/>
      <c r="J251" s="152">
        <f>ROUND(I251*H251,2)</f>
        <v>0</v>
      </c>
      <c r="K251" s="148" t="s">
        <v>149</v>
      </c>
      <c r="L251" s="36"/>
      <c r="M251" s="153" t="s">
        <v>3</v>
      </c>
      <c r="N251" s="154" t="s">
        <v>43</v>
      </c>
      <c r="O251" s="56"/>
      <c r="P251" s="155">
        <f>O251*H251</f>
        <v>0</v>
      </c>
      <c r="Q251" s="155">
        <v>0</v>
      </c>
      <c r="R251" s="155">
        <f>Q251*H251</f>
        <v>0</v>
      </c>
      <c r="S251" s="155">
        <v>0</v>
      </c>
      <c r="T251" s="156">
        <f>S251*H251</f>
        <v>0</v>
      </c>
      <c r="U251" s="35"/>
      <c r="V251" s="35"/>
      <c r="W251" s="35"/>
      <c r="X251" s="35"/>
      <c r="Y251" s="35"/>
      <c r="Z251" s="35"/>
      <c r="AA251" s="35"/>
      <c r="AB251" s="35"/>
      <c r="AC251" s="35"/>
      <c r="AD251" s="35"/>
      <c r="AE251" s="35"/>
      <c r="AR251" s="157" t="s">
        <v>94</v>
      </c>
      <c r="AT251" s="157" t="s">
        <v>145</v>
      </c>
      <c r="AU251" s="157" t="s">
        <v>81</v>
      </c>
      <c r="AY251" s="20" t="s">
        <v>142</v>
      </c>
      <c r="BE251" s="158">
        <f>IF(N251="základní",J251,0)</f>
        <v>0</v>
      </c>
      <c r="BF251" s="158">
        <f>IF(N251="snížená",J251,0)</f>
        <v>0</v>
      </c>
      <c r="BG251" s="158">
        <f>IF(N251="zákl. přenesená",J251,0)</f>
        <v>0</v>
      </c>
      <c r="BH251" s="158">
        <f>IF(N251="sníž. přenesená",J251,0)</f>
        <v>0</v>
      </c>
      <c r="BI251" s="158">
        <f>IF(N251="nulová",J251,0)</f>
        <v>0</v>
      </c>
      <c r="BJ251" s="20" t="s">
        <v>81</v>
      </c>
      <c r="BK251" s="158">
        <f>ROUND(I251*H251,2)</f>
        <v>0</v>
      </c>
      <c r="BL251" s="20" t="s">
        <v>94</v>
      </c>
      <c r="BM251" s="157" t="s">
        <v>360</v>
      </c>
    </row>
    <row r="252" spans="1:65" s="2" customFormat="1" ht="11.25">
      <c r="A252" s="35"/>
      <c r="B252" s="36"/>
      <c r="C252" s="35"/>
      <c r="D252" s="159" t="s">
        <v>151</v>
      </c>
      <c r="E252" s="35"/>
      <c r="F252" s="160" t="s">
        <v>361</v>
      </c>
      <c r="G252" s="35"/>
      <c r="H252" s="35"/>
      <c r="I252" s="161"/>
      <c r="J252" s="35"/>
      <c r="K252" s="35"/>
      <c r="L252" s="36"/>
      <c r="M252" s="162"/>
      <c r="N252" s="163"/>
      <c r="O252" s="56"/>
      <c r="P252" s="56"/>
      <c r="Q252" s="56"/>
      <c r="R252" s="56"/>
      <c r="S252" s="56"/>
      <c r="T252" s="57"/>
      <c r="U252" s="35"/>
      <c r="V252" s="35"/>
      <c r="W252" s="35"/>
      <c r="X252" s="35"/>
      <c r="Y252" s="35"/>
      <c r="Z252" s="35"/>
      <c r="AA252" s="35"/>
      <c r="AB252" s="35"/>
      <c r="AC252" s="35"/>
      <c r="AD252" s="35"/>
      <c r="AE252" s="35"/>
      <c r="AT252" s="20" t="s">
        <v>151</v>
      </c>
      <c r="AU252" s="20" t="s">
        <v>81</v>
      </c>
    </row>
    <row r="253" spans="1:65" s="2" customFormat="1" ht="33" customHeight="1">
      <c r="A253" s="35"/>
      <c r="B253" s="145"/>
      <c r="C253" s="146" t="s">
        <v>362</v>
      </c>
      <c r="D253" s="146" t="s">
        <v>145</v>
      </c>
      <c r="E253" s="147" t="s">
        <v>363</v>
      </c>
      <c r="F253" s="148" t="s">
        <v>364</v>
      </c>
      <c r="G253" s="149" t="s">
        <v>359</v>
      </c>
      <c r="H253" s="150">
        <v>233.05099999999999</v>
      </c>
      <c r="I253" s="151"/>
      <c r="J253" s="152">
        <f>ROUND(I253*H253,2)</f>
        <v>0</v>
      </c>
      <c r="K253" s="148" t="s">
        <v>149</v>
      </c>
      <c r="L253" s="36"/>
      <c r="M253" s="153" t="s">
        <v>3</v>
      </c>
      <c r="N253" s="154" t="s">
        <v>43</v>
      </c>
      <c r="O253" s="56"/>
      <c r="P253" s="155">
        <f>O253*H253</f>
        <v>0</v>
      </c>
      <c r="Q253" s="155">
        <v>0</v>
      </c>
      <c r="R253" s="155">
        <f>Q253*H253</f>
        <v>0</v>
      </c>
      <c r="S253" s="155">
        <v>0</v>
      </c>
      <c r="T253" s="156">
        <f>S253*H253</f>
        <v>0</v>
      </c>
      <c r="U253" s="35"/>
      <c r="V253" s="35"/>
      <c r="W253" s="35"/>
      <c r="X253" s="35"/>
      <c r="Y253" s="35"/>
      <c r="Z253" s="35"/>
      <c r="AA253" s="35"/>
      <c r="AB253" s="35"/>
      <c r="AC253" s="35"/>
      <c r="AD253" s="35"/>
      <c r="AE253" s="35"/>
      <c r="AR253" s="157" t="s">
        <v>94</v>
      </c>
      <c r="AT253" s="157" t="s">
        <v>145</v>
      </c>
      <c r="AU253" s="157" t="s">
        <v>81</v>
      </c>
      <c r="AY253" s="20" t="s">
        <v>142</v>
      </c>
      <c r="BE253" s="158">
        <f>IF(N253="základní",J253,0)</f>
        <v>0</v>
      </c>
      <c r="BF253" s="158">
        <f>IF(N253="snížená",J253,0)</f>
        <v>0</v>
      </c>
      <c r="BG253" s="158">
        <f>IF(N253="zákl. přenesená",J253,0)</f>
        <v>0</v>
      </c>
      <c r="BH253" s="158">
        <f>IF(N253="sníž. přenesená",J253,0)</f>
        <v>0</v>
      </c>
      <c r="BI253" s="158">
        <f>IF(N253="nulová",J253,0)</f>
        <v>0</v>
      </c>
      <c r="BJ253" s="20" t="s">
        <v>81</v>
      </c>
      <c r="BK253" s="158">
        <f>ROUND(I253*H253,2)</f>
        <v>0</v>
      </c>
      <c r="BL253" s="20" t="s">
        <v>94</v>
      </c>
      <c r="BM253" s="157" t="s">
        <v>365</v>
      </c>
    </row>
    <row r="254" spans="1:65" s="2" customFormat="1" ht="11.25">
      <c r="A254" s="35"/>
      <c r="B254" s="36"/>
      <c r="C254" s="35"/>
      <c r="D254" s="159" t="s">
        <v>151</v>
      </c>
      <c r="E254" s="35"/>
      <c r="F254" s="160" t="s">
        <v>366</v>
      </c>
      <c r="G254" s="35"/>
      <c r="H254" s="35"/>
      <c r="I254" s="161"/>
      <c r="J254" s="35"/>
      <c r="K254" s="35"/>
      <c r="L254" s="36"/>
      <c r="M254" s="162"/>
      <c r="N254" s="163"/>
      <c r="O254" s="56"/>
      <c r="P254" s="56"/>
      <c r="Q254" s="56"/>
      <c r="R254" s="56"/>
      <c r="S254" s="56"/>
      <c r="T254" s="57"/>
      <c r="U254" s="35"/>
      <c r="V254" s="35"/>
      <c r="W254" s="35"/>
      <c r="X254" s="35"/>
      <c r="Y254" s="35"/>
      <c r="Z254" s="35"/>
      <c r="AA254" s="35"/>
      <c r="AB254" s="35"/>
      <c r="AC254" s="35"/>
      <c r="AD254" s="35"/>
      <c r="AE254" s="35"/>
      <c r="AT254" s="20" t="s">
        <v>151</v>
      </c>
      <c r="AU254" s="20" t="s">
        <v>81</v>
      </c>
    </row>
    <row r="255" spans="1:65" s="2" customFormat="1" ht="44.25" customHeight="1">
      <c r="A255" s="35"/>
      <c r="B255" s="145"/>
      <c r="C255" s="146" t="s">
        <v>367</v>
      </c>
      <c r="D255" s="146" t="s">
        <v>145</v>
      </c>
      <c r="E255" s="147" t="s">
        <v>368</v>
      </c>
      <c r="F255" s="148" t="s">
        <v>369</v>
      </c>
      <c r="G255" s="149" t="s">
        <v>359</v>
      </c>
      <c r="H255" s="150">
        <v>3495.7649999999999</v>
      </c>
      <c r="I255" s="151"/>
      <c r="J255" s="152">
        <f>ROUND(I255*H255,2)</f>
        <v>0</v>
      </c>
      <c r="K255" s="148" t="s">
        <v>149</v>
      </c>
      <c r="L255" s="36"/>
      <c r="M255" s="153" t="s">
        <v>3</v>
      </c>
      <c r="N255" s="154" t="s">
        <v>43</v>
      </c>
      <c r="O255" s="56"/>
      <c r="P255" s="155">
        <f>O255*H255</f>
        <v>0</v>
      </c>
      <c r="Q255" s="155">
        <v>0</v>
      </c>
      <c r="R255" s="155">
        <f>Q255*H255</f>
        <v>0</v>
      </c>
      <c r="S255" s="155">
        <v>0</v>
      </c>
      <c r="T255" s="156">
        <f>S255*H255</f>
        <v>0</v>
      </c>
      <c r="U255" s="35"/>
      <c r="V255" s="35"/>
      <c r="W255" s="35"/>
      <c r="X255" s="35"/>
      <c r="Y255" s="35"/>
      <c r="Z255" s="35"/>
      <c r="AA255" s="35"/>
      <c r="AB255" s="35"/>
      <c r="AC255" s="35"/>
      <c r="AD255" s="35"/>
      <c r="AE255" s="35"/>
      <c r="AR255" s="157" t="s">
        <v>94</v>
      </c>
      <c r="AT255" s="157" t="s">
        <v>145</v>
      </c>
      <c r="AU255" s="157" t="s">
        <v>81</v>
      </c>
      <c r="AY255" s="20" t="s">
        <v>142</v>
      </c>
      <c r="BE255" s="158">
        <f>IF(N255="základní",J255,0)</f>
        <v>0</v>
      </c>
      <c r="BF255" s="158">
        <f>IF(N255="snížená",J255,0)</f>
        <v>0</v>
      </c>
      <c r="BG255" s="158">
        <f>IF(N255="zákl. přenesená",J255,0)</f>
        <v>0</v>
      </c>
      <c r="BH255" s="158">
        <f>IF(N255="sníž. přenesená",J255,0)</f>
        <v>0</v>
      </c>
      <c r="BI255" s="158">
        <f>IF(N255="nulová",J255,0)</f>
        <v>0</v>
      </c>
      <c r="BJ255" s="20" t="s">
        <v>81</v>
      </c>
      <c r="BK255" s="158">
        <f>ROUND(I255*H255,2)</f>
        <v>0</v>
      </c>
      <c r="BL255" s="20" t="s">
        <v>94</v>
      </c>
      <c r="BM255" s="157" t="s">
        <v>370</v>
      </c>
    </row>
    <row r="256" spans="1:65" s="2" customFormat="1" ht="11.25">
      <c r="A256" s="35"/>
      <c r="B256" s="36"/>
      <c r="C256" s="35"/>
      <c r="D256" s="159" t="s">
        <v>151</v>
      </c>
      <c r="E256" s="35"/>
      <c r="F256" s="160" t="s">
        <v>371</v>
      </c>
      <c r="G256" s="35"/>
      <c r="H256" s="35"/>
      <c r="I256" s="161"/>
      <c r="J256" s="35"/>
      <c r="K256" s="35"/>
      <c r="L256" s="36"/>
      <c r="M256" s="162"/>
      <c r="N256" s="163"/>
      <c r="O256" s="56"/>
      <c r="P256" s="56"/>
      <c r="Q256" s="56"/>
      <c r="R256" s="56"/>
      <c r="S256" s="56"/>
      <c r="T256" s="57"/>
      <c r="U256" s="35"/>
      <c r="V256" s="35"/>
      <c r="W256" s="35"/>
      <c r="X256" s="35"/>
      <c r="Y256" s="35"/>
      <c r="Z256" s="35"/>
      <c r="AA256" s="35"/>
      <c r="AB256" s="35"/>
      <c r="AC256" s="35"/>
      <c r="AD256" s="35"/>
      <c r="AE256" s="35"/>
      <c r="AT256" s="20" t="s">
        <v>151</v>
      </c>
      <c r="AU256" s="20" t="s">
        <v>81</v>
      </c>
    </row>
    <row r="257" spans="1:65" s="14" customFormat="1" ht="11.25">
      <c r="B257" s="172"/>
      <c r="D257" s="165" t="s">
        <v>153</v>
      </c>
      <c r="F257" s="174" t="s">
        <v>372</v>
      </c>
      <c r="H257" s="175">
        <v>3495.7649999999999</v>
      </c>
      <c r="I257" s="176"/>
      <c r="L257" s="172"/>
      <c r="M257" s="177"/>
      <c r="N257" s="178"/>
      <c r="O257" s="178"/>
      <c r="P257" s="178"/>
      <c r="Q257" s="178"/>
      <c r="R257" s="178"/>
      <c r="S257" s="178"/>
      <c r="T257" s="179"/>
      <c r="AT257" s="173" t="s">
        <v>153</v>
      </c>
      <c r="AU257" s="173" t="s">
        <v>81</v>
      </c>
      <c r="AV257" s="14" t="s">
        <v>81</v>
      </c>
      <c r="AW257" s="14" t="s">
        <v>4</v>
      </c>
      <c r="AX257" s="14" t="s">
        <v>15</v>
      </c>
      <c r="AY257" s="173" t="s">
        <v>142</v>
      </c>
    </row>
    <row r="258" spans="1:65" s="2" customFormat="1" ht="44.25" customHeight="1">
      <c r="A258" s="35"/>
      <c r="B258" s="145"/>
      <c r="C258" s="146" t="s">
        <v>373</v>
      </c>
      <c r="D258" s="146" t="s">
        <v>145</v>
      </c>
      <c r="E258" s="147" t="s">
        <v>374</v>
      </c>
      <c r="F258" s="148" t="s">
        <v>375</v>
      </c>
      <c r="G258" s="149" t="s">
        <v>359</v>
      </c>
      <c r="H258" s="150">
        <v>229.97</v>
      </c>
      <c r="I258" s="151"/>
      <c r="J258" s="152">
        <f>ROUND(I258*H258,2)</f>
        <v>0</v>
      </c>
      <c r="K258" s="148" t="s">
        <v>149</v>
      </c>
      <c r="L258" s="36"/>
      <c r="M258" s="153" t="s">
        <v>3</v>
      </c>
      <c r="N258" s="154" t="s">
        <v>43</v>
      </c>
      <c r="O258" s="56"/>
      <c r="P258" s="155">
        <f>O258*H258</f>
        <v>0</v>
      </c>
      <c r="Q258" s="155">
        <v>0</v>
      </c>
      <c r="R258" s="155">
        <f>Q258*H258</f>
        <v>0</v>
      </c>
      <c r="S258" s="155">
        <v>0</v>
      </c>
      <c r="T258" s="156">
        <f>S258*H258</f>
        <v>0</v>
      </c>
      <c r="U258" s="35"/>
      <c r="V258" s="35"/>
      <c r="W258" s="35"/>
      <c r="X258" s="35"/>
      <c r="Y258" s="35"/>
      <c r="Z258" s="35"/>
      <c r="AA258" s="35"/>
      <c r="AB258" s="35"/>
      <c r="AC258" s="35"/>
      <c r="AD258" s="35"/>
      <c r="AE258" s="35"/>
      <c r="AR258" s="157" t="s">
        <v>94</v>
      </c>
      <c r="AT258" s="157" t="s">
        <v>145</v>
      </c>
      <c r="AU258" s="157" t="s">
        <v>81</v>
      </c>
      <c r="AY258" s="20" t="s">
        <v>142</v>
      </c>
      <c r="BE258" s="158">
        <f>IF(N258="základní",J258,0)</f>
        <v>0</v>
      </c>
      <c r="BF258" s="158">
        <f>IF(N258="snížená",J258,0)</f>
        <v>0</v>
      </c>
      <c r="BG258" s="158">
        <f>IF(N258="zákl. přenesená",J258,0)</f>
        <v>0</v>
      </c>
      <c r="BH258" s="158">
        <f>IF(N258="sníž. přenesená",J258,0)</f>
        <v>0</v>
      </c>
      <c r="BI258" s="158">
        <f>IF(N258="nulová",J258,0)</f>
        <v>0</v>
      </c>
      <c r="BJ258" s="20" t="s">
        <v>81</v>
      </c>
      <c r="BK258" s="158">
        <f>ROUND(I258*H258,2)</f>
        <v>0</v>
      </c>
      <c r="BL258" s="20" t="s">
        <v>94</v>
      </c>
      <c r="BM258" s="157" t="s">
        <v>376</v>
      </c>
    </row>
    <row r="259" spans="1:65" s="2" customFormat="1" ht="11.25">
      <c r="A259" s="35"/>
      <c r="B259" s="36"/>
      <c r="C259" s="35"/>
      <c r="D259" s="159" t="s">
        <v>151</v>
      </c>
      <c r="E259" s="35"/>
      <c r="F259" s="160" t="s">
        <v>377</v>
      </c>
      <c r="G259" s="35"/>
      <c r="H259" s="35"/>
      <c r="I259" s="161"/>
      <c r="J259" s="35"/>
      <c r="K259" s="35"/>
      <c r="L259" s="36"/>
      <c r="M259" s="162"/>
      <c r="N259" s="163"/>
      <c r="O259" s="56"/>
      <c r="P259" s="56"/>
      <c r="Q259" s="56"/>
      <c r="R259" s="56"/>
      <c r="S259" s="56"/>
      <c r="T259" s="57"/>
      <c r="U259" s="35"/>
      <c r="V259" s="35"/>
      <c r="W259" s="35"/>
      <c r="X259" s="35"/>
      <c r="Y259" s="35"/>
      <c r="Z259" s="35"/>
      <c r="AA259" s="35"/>
      <c r="AB259" s="35"/>
      <c r="AC259" s="35"/>
      <c r="AD259" s="35"/>
      <c r="AE259" s="35"/>
      <c r="AT259" s="20" t="s">
        <v>151</v>
      </c>
      <c r="AU259" s="20" t="s">
        <v>81</v>
      </c>
    </row>
    <row r="260" spans="1:65" s="2" customFormat="1" ht="49.15" customHeight="1">
      <c r="A260" s="35"/>
      <c r="B260" s="145"/>
      <c r="C260" s="146" t="s">
        <v>378</v>
      </c>
      <c r="D260" s="146" t="s">
        <v>145</v>
      </c>
      <c r="E260" s="147" t="s">
        <v>379</v>
      </c>
      <c r="F260" s="148" t="s">
        <v>380</v>
      </c>
      <c r="G260" s="149" t="s">
        <v>359</v>
      </c>
      <c r="H260" s="150">
        <v>3.081</v>
      </c>
      <c r="I260" s="151"/>
      <c r="J260" s="152">
        <f>ROUND(I260*H260,2)</f>
        <v>0</v>
      </c>
      <c r="K260" s="148" t="s">
        <v>149</v>
      </c>
      <c r="L260" s="36"/>
      <c r="M260" s="153" t="s">
        <v>3</v>
      </c>
      <c r="N260" s="154" t="s">
        <v>43</v>
      </c>
      <c r="O260" s="56"/>
      <c r="P260" s="155">
        <f>O260*H260</f>
        <v>0</v>
      </c>
      <c r="Q260" s="155">
        <v>0</v>
      </c>
      <c r="R260" s="155">
        <f>Q260*H260</f>
        <v>0</v>
      </c>
      <c r="S260" s="155">
        <v>0</v>
      </c>
      <c r="T260" s="156">
        <f>S260*H260</f>
        <v>0</v>
      </c>
      <c r="U260" s="35"/>
      <c r="V260" s="35"/>
      <c r="W260" s="35"/>
      <c r="X260" s="35"/>
      <c r="Y260" s="35"/>
      <c r="Z260" s="35"/>
      <c r="AA260" s="35"/>
      <c r="AB260" s="35"/>
      <c r="AC260" s="35"/>
      <c r="AD260" s="35"/>
      <c r="AE260" s="35"/>
      <c r="AR260" s="157" t="s">
        <v>94</v>
      </c>
      <c r="AT260" s="157" t="s">
        <v>145</v>
      </c>
      <c r="AU260" s="157" t="s">
        <v>81</v>
      </c>
      <c r="AY260" s="20" t="s">
        <v>142</v>
      </c>
      <c r="BE260" s="158">
        <f>IF(N260="základní",J260,0)</f>
        <v>0</v>
      </c>
      <c r="BF260" s="158">
        <f>IF(N260="snížená",J260,0)</f>
        <v>0</v>
      </c>
      <c r="BG260" s="158">
        <f>IF(N260="zákl. přenesená",J260,0)</f>
        <v>0</v>
      </c>
      <c r="BH260" s="158">
        <f>IF(N260="sníž. přenesená",J260,0)</f>
        <v>0</v>
      </c>
      <c r="BI260" s="158">
        <f>IF(N260="nulová",J260,0)</f>
        <v>0</v>
      </c>
      <c r="BJ260" s="20" t="s">
        <v>81</v>
      </c>
      <c r="BK260" s="158">
        <f>ROUND(I260*H260,2)</f>
        <v>0</v>
      </c>
      <c r="BL260" s="20" t="s">
        <v>94</v>
      </c>
      <c r="BM260" s="157" t="s">
        <v>381</v>
      </c>
    </row>
    <row r="261" spans="1:65" s="2" customFormat="1" ht="11.25">
      <c r="A261" s="35"/>
      <c r="B261" s="36"/>
      <c r="C261" s="35"/>
      <c r="D261" s="159" t="s">
        <v>151</v>
      </c>
      <c r="E261" s="35"/>
      <c r="F261" s="160" t="s">
        <v>382</v>
      </c>
      <c r="G261" s="35"/>
      <c r="H261" s="35"/>
      <c r="I261" s="161"/>
      <c r="J261" s="35"/>
      <c r="K261" s="35"/>
      <c r="L261" s="36"/>
      <c r="M261" s="162"/>
      <c r="N261" s="163"/>
      <c r="O261" s="56"/>
      <c r="P261" s="56"/>
      <c r="Q261" s="56"/>
      <c r="R261" s="56"/>
      <c r="S261" s="56"/>
      <c r="T261" s="57"/>
      <c r="U261" s="35"/>
      <c r="V261" s="35"/>
      <c r="W261" s="35"/>
      <c r="X261" s="35"/>
      <c r="Y261" s="35"/>
      <c r="Z261" s="35"/>
      <c r="AA261" s="35"/>
      <c r="AB261" s="35"/>
      <c r="AC261" s="35"/>
      <c r="AD261" s="35"/>
      <c r="AE261" s="35"/>
      <c r="AT261" s="20" t="s">
        <v>151</v>
      </c>
      <c r="AU261" s="20" t="s">
        <v>81</v>
      </c>
    </row>
    <row r="262" spans="1:65" s="2" customFormat="1" ht="33" customHeight="1">
      <c r="A262" s="35"/>
      <c r="B262" s="145"/>
      <c r="C262" s="146" t="s">
        <v>383</v>
      </c>
      <c r="D262" s="146" t="s">
        <v>145</v>
      </c>
      <c r="E262" s="147" t="s">
        <v>384</v>
      </c>
      <c r="F262" s="148" t="s">
        <v>385</v>
      </c>
      <c r="G262" s="149" t="s">
        <v>359</v>
      </c>
      <c r="H262" s="150">
        <v>3.081</v>
      </c>
      <c r="I262" s="151"/>
      <c r="J262" s="152">
        <f>ROUND(I262*H262,2)</f>
        <v>0</v>
      </c>
      <c r="K262" s="148" t="s">
        <v>149</v>
      </c>
      <c r="L262" s="36"/>
      <c r="M262" s="153" t="s">
        <v>3</v>
      </c>
      <c r="N262" s="154" t="s">
        <v>43</v>
      </c>
      <c r="O262" s="56"/>
      <c r="P262" s="155">
        <f>O262*H262</f>
        <v>0</v>
      </c>
      <c r="Q262" s="155">
        <v>5.4999999999999997E-3</v>
      </c>
      <c r="R262" s="155">
        <f>Q262*H262</f>
        <v>1.6945499999999999E-2</v>
      </c>
      <c r="S262" s="155">
        <v>0</v>
      </c>
      <c r="T262" s="156">
        <f>S262*H262</f>
        <v>0</v>
      </c>
      <c r="U262" s="35"/>
      <c r="V262" s="35"/>
      <c r="W262" s="35"/>
      <c r="X262" s="35"/>
      <c r="Y262" s="35"/>
      <c r="Z262" s="35"/>
      <c r="AA262" s="35"/>
      <c r="AB262" s="35"/>
      <c r="AC262" s="35"/>
      <c r="AD262" s="35"/>
      <c r="AE262" s="35"/>
      <c r="AR262" s="157" t="s">
        <v>94</v>
      </c>
      <c r="AT262" s="157" t="s">
        <v>145</v>
      </c>
      <c r="AU262" s="157" t="s">
        <v>81</v>
      </c>
      <c r="AY262" s="20" t="s">
        <v>142</v>
      </c>
      <c r="BE262" s="158">
        <f>IF(N262="základní",J262,0)</f>
        <v>0</v>
      </c>
      <c r="BF262" s="158">
        <f>IF(N262="snížená",J262,0)</f>
        <v>0</v>
      </c>
      <c r="BG262" s="158">
        <f>IF(N262="zákl. přenesená",J262,0)</f>
        <v>0</v>
      </c>
      <c r="BH262" s="158">
        <f>IF(N262="sníž. přenesená",J262,0)</f>
        <v>0</v>
      </c>
      <c r="BI262" s="158">
        <f>IF(N262="nulová",J262,0)</f>
        <v>0</v>
      </c>
      <c r="BJ262" s="20" t="s">
        <v>81</v>
      </c>
      <c r="BK262" s="158">
        <f>ROUND(I262*H262,2)</f>
        <v>0</v>
      </c>
      <c r="BL262" s="20" t="s">
        <v>94</v>
      </c>
      <c r="BM262" s="157" t="s">
        <v>386</v>
      </c>
    </row>
    <row r="263" spans="1:65" s="2" customFormat="1" ht="11.25">
      <c r="A263" s="35"/>
      <c r="B263" s="36"/>
      <c r="C263" s="35"/>
      <c r="D263" s="159" t="s">
        <v>151</v>
      </c>
      <c r="E263" s="35"/>
      <c r="F263" s="160" t="s">
        <v>387</v>
      </c>
      <c r="G263" s="35"/>
      <c r="H263" s="35"/>
      <c r="I263" s="161"/>
      <c r="J263" s="35"/>
      <c r="K263" s="35"/>
      <c r="L263" s="36"/>
      <c r="M263" s="162"/>
      <c r="N263" s="163"/>
      <c r="O263" s="56"/>
      <c r="P263" s="56"/>
      <c r="Q263" s="56"/>
      <c r="R263" s="56"/>
      <c r="S263" s="56"/>
      <c r="T263" s="57"/>
      <c r="U263" s="35"/>
      <c r="V263" s="35"/>
      <c r="W263" s="35"/>
      <c r="X263" s="35"/>
      <c r="Y263" s="35"/>
      <c r="Z263" s="35"/>
      <c r="AA263" s="35"/>
      <c r="AB263" s="35"/>
      <c r="AC263" s="35"/>
      <c r="AD263" s="35"/>
      <c r="AE263" s="35"/>
      <c r="AT263" s="20" t="s">
        <v>151</v>
      </c>
      <c r="AU263" s="20" t="s">
        <v>81</v>
      </c>
    </row>
    <row r="264" spans="1:65" s="2" customFormat="1" ht="24.2" customHeight="1">
      <c r="A264" s="35"/>
      <c r="B264" s="145"/>
      <c r="C264" s="146" t="s">
        <v>388</v>
      </c>
      <c r="D264" s="146" t="s">
        <v>145</v>
      </c>
      <c r="E264" s="147" t="s">
        <v>389</v>
      </c>
      <c r="F264" s="148" t="s">
        <v>390</v>
      </c>
      <c r="G264" s="149" t="s">
        <v>391</v>
      </c>
      <c r="H264" s="150">
        <v>1</v>
      </c>
      <c r="I264" s="151"/>
      <c r="J264" s="152">
        <f>ROUND(I264*H264,2)</f>
        <v>0</v>
      </c>
      <c r="K264" s="148" t="s">
        <v>3</v>
      </c>
      <c r="L264" s="36"/>
      <c r="M264" s="153" t="s">
        <v>3</v>
      </c>
      <c r="N264" s="154" t="s">
        <v>43</v>
      </c>
      <c r="O264" s="56"/>
      <c r="P264" s="155">
        <f>O264*H264</f>
        <v>0</v>
      </c>
      <c r="Q264" s="155">
        <v>0</v>
      </c>
      <c r="R264" s="155">
        <f>Q264*H264</f>
        <v>0</v>
      </c>
      <c r="S264" s="155">
        <v>0</v>
      </c>
      <c r="T264" s="156">
        <f>S264*H264</f>
        <v>0</v>
      </c>
      <c r="U264" s="35"/>
      <c r="V264" s="35"/>
      <c r="W264" s="35"/>
      <c r="X264" s="35"/>
      <c r="Y264" s="35"/>
      <c r="Z264" s="35"/>
      <c r="AA264" s="35"/>
      <c r="AB264" s="35"/>
      <c r="AC264" s="35"/>
      <c r="AD264" s="35"/>
      <c r="AE264" s="35"/>
      <c r="AR264" s="157" t="s">
        <v>94</v>
      </c>
      <c r="AT264" s="157" t="s">
        <v>145</v>
      </c>
      <c r="AU264" s="157" t="s">
        <v>81</v>
      </c>
      <c r="AY264" s="20" t="s">
        <v>142</v>
      </c>
      <c r="BE264" s="158">
        <f>IF(N264="základní",J264,0)</f>
        <v>0</v>
      </c>
      <c r="BF264" s="158">
        <f>IF(N264="snížená",J264,0)</f>
        <v>0</v>
      </c>
      <c r="BG264" s="158">
        <f>IF(N264="zákl. přenesená",J264,0)</f>
        <v>0</v>
      </c>
      <c r="BH264" s="158">
        <f>IF(N264="sníž. přenesená",J264,0)</f>
        <v>0</v>
      </c>
      <c r="BI264" s="158">
        <f>IF(N264="nulová",J264,0)</f>
        <v>0</v>
      </c>
      <c r="BJ264" s="20" t="s">
        <v>81</v>
      </c>
      <c r="BK264" s="158">
        <f>ROUND(I264*H264,2)</f>
        <v>0</v>
      </c>
      <c r="BL264" s="20" t="s">
        <v>94</v>
      </c>
      <c r="BM264" s="157" t="s">
        <v>392</v>
      </c>
    </row>
    <row r="265" spans="1:65" s="12" customFormat="1" ht="25.9" customHeight="1">
      <c r="B265" s="132"/>
      <c r="D265" s="133" t="s">
        <v>70</v>
      </c>
      <c r="E265" s="134" t="s">
        <v>393</v>
      </c>
      <c r="F265" s="134" t="s">
        <v>394</v>
      </c>
      <c r="I265" s="135"/>
      <c r="J265" s="136">
        <f>BK265</f>
        <v>0</v>
      </c>
      <c r="L265" s="132"/>
      <c r="M265" s="137"/>
      <c r="N265" s="138"/>
      <c r="O265" s="138"/>
      <c r="P265" s="139">
        <f>P266+P281+P333+P373+P391+P420+P424+P438+P465+P484</f>
        <v>0</v>
      </c>
      <c r="Q265" s="138"/>
      <c r="R265" s="139">
        <f>R266+R281+R333+R373+R391+R420+R424+R438+R465+R484</f>
        <v>0.89860779999999996</v>
      </c>
      <c r="S265" s="138"/>
      <c r="T265" s="140">
        <f>T266+T281+T333+T373+T391+T420+T424+T438+T465+T484</f>
        <v>42.0244803</v>
      </c>
      <c r="AR265" s="133" t="s">
        <v>81</v>
      </c>
      <c r="AT265" s="141" t="s">
        <v>70</v>
      </c>
      <c r="AU265" s="141" t="s">
        <v>71</v>
      </c>
      <c r="AY265" s="133" t="s">
        <v>142</v>
      </c>
      <c r="BK265" s="142">
        <f>BK266+BK281+BK333+BK373+BK391+BK420+BK424+BK438+BK465+BK484</f>
        <v>0</v>
      </c>
    </row>
    <row r="266" spans="1:65" s="12" customFormat="1" ht="22.9" customHeight="1">
      <c r="B266" s="132"/>
      <c r="D266" s="133" t="s">
        <v>70</v>
      </c>
      <c r="E266" s="143" t="s">
        <v>395</v>
      </c>
      <c r="F266" s="143" t="s">
        <v>396</v>
      </c>
      <c r="I266" s="135"/>
      <c r="J266" s="144">
        <f>BK266</f>
        <v>0</v>
      </c>
      <c r="L266" s="132"/>
      <c r="M266" s="137"/>
      <c r="N266" s="138"/>
      <c r="O266" s="138"/>
      <c r="P266" s="139">
        <f>SUM(P267:P280)</f>
        <v>0</v>
      </c>
      <c r="Q266" s="138"/>
      <c r="R266" s="139">
        <f>SUM(R267:R280)</f>
        <v>0</v>
      </c>
      <c r="S266" s="138"/>
      <c r="T266" s="140">
        <f>SUM(T267:T280)</f>
        <v>1.2683</v>
      </c>
      <c r="AR266" s="133" t="s">
        <v>81</v>
      </c>
      <c r="AT266" s="141" t="s">
        <v>70</v>
      </c>
      <c r="AU266" s="141" t="s">
        <v>15</v>
      </c>
      <c r="AY266" s="133" t="s">
        <v>142</v>
      </c>
      <c r="BK266" s="142">
        <f>SUM(BK267:BK280)</f>
        <v>0</v>
      </c>
    </row>
    <row r="267" spans="1:65" s="2" customFormat="1" ht="37.9" customHeight="1">
      <c r="A267" s="35"/>
      <c r="B267" s="145"/>
      <c r="C267" s="146" t="s">
        <v>397</v>
      </c>
      <c r="D267" s="146" t="s">
        <v>145</v>
      </c>
      <c r="E267" s="147" t="s">
        <v>398</v>
      </c>
      <c r="F267" s="148" t="s">
        <v>399</v>
      </c>
      <c r="G267" s="149" t="s">
        <v>148</v>
      </c>
      <c r="H267" s="150">
        <v>461.2</v>
      </c>
      <c r="I267" s="151"/>
      <c r="J267" s="152">
        <f>ROUND(I267*H267,2)</f>
        <v>0</v>
      </c>
      <c r="K267" s="148" t="s">
        <v>149</v>
      </c>
      <c r="L267" s="36"/>
      <c r="M267" s="153" t="s">
        <v>3</v>
      </c>
      <c r="N267" s="154" t="s">
        <v>43</v>
      </c>
      <c r="O267" s="56"/>
      <c r="P267" s="155">
        <f>O267*H267</f>
        <v>0</v>
      </c>
      <c r="Q267" s="155">
        <v>0</v>
      </c>
      <c r="R267" s="155">
        <f>Q267*H267</f>
        <v>0</v>
      </c>
      <c r="S267" s="155">
        <v>2.7499999999999998E-3</v>
      </c>
      <c r="T267" s="156">
        <f>S267*H267</f>
        <v>1.2683</v>
      </c>
      <c r="U267" s="35"/>
      <c r="V267" s="35"/>
      <c r="W267" s="35"/>
      <c r="X267" s="35"/>
      <c r="Y267" s="35"/>
      <c r="Z267" s="35"/>
      <c r="AA267" s="35"/>
      <c r="AB267" s="35"/>
      <c r="AC267" s="35"/>
      <c r="AD267" s="35"/>
      <c r="AE267" s="35"/>
      <c r="AR267" s="157" t="s">
        <v>256</v>
      </c>
      <c r="AT267" s="157" t="s">
        <v>145</v>
      </c>
      <c r="AU267" s="157" t="s">
        <v>81</v>
      </c>
      <c r="AY267" s="20" t="s">
        <v>142</v>
      </c>
      <c r="BE267" s="158">
        <f>IF(N267="základní",J267,0)</f>
        <v>0</v>
      </c>
      <c r="BF267" s="158">
        <f>IF(N267="snížená",J267,0)</f>
        <v>0</v>
      </c>
      <c r="BG267" s="158">
        <f>IF(N267="zákl. přenesená",J267,0)</f>
        <v>0</v>
      </c>
      <c r="BH267" s="158">
        <f>IF(N267="sníž. přenesená",J267,0)</f>
        <v>0</v>
      </c>
      <c r="BI267" s="158">
        <f>IF(N267="nulová",J267,0)</f>
        <v>0</v>
      </c>
      <c r="BJ267" s="20" t="s">
        <v>81</v>
      </c>
      <c r="BK267" s="158">
        <f>ROUND(I267*H267,2)</f>
        <v>0</v>
      </c>
      <c r="BL267" s="20" t="s">
        <v>256</v>
      </c>
      <c r="BM267" s="157" t="s">
        <v>400</v>
      </c>
    </row>
    <row r="268" spans="1:65" s="2" customFormat="1" ht="11.25">
      <c r="A268" s="35"/>
      <c r="B268" s="36"/>
      <c r="C268" s="35"/>
      <c r="D268" s="159" t="s">
        <v>151</v>
      </c>
      <c r="E268" s="35"/>
      <c r="F268" s="160" t="s">
        <v>401</v>
      </c>
      <c r="G268" s="35"/>
      <c r="H268" s="35"/>
      <c r="I268" s="161"/>
      <c r="J268" s="35"/>
      <c r="K268" s="35"/>
      <c r="L268" s="36"/>
      <c r="M268" s="162"/>
      <c r="N268" s="163"/>
      <c r="O268" s="56"/>
      <c r="P268" s="56"/>
      <c r="Q268" s="56"/>
      <c r="R268" s="56"/>
      <c r="S268" s="56"/>
      <c r="T268" s="57"/>
      <c r="U268" s="35"/>
      <c r="V268" s="35"/>
      <c r="W268" s="35"/>
      <c r="X268" s="35"/>
      <c r="Y268" s="35"/>
      <c r="Z268" s="35"/>
      <c r="AA268" s="35"/>
      <c r="AB268" s="35"/>
      <c r="AC268" s="35"/>
      <c r="AD268" s="35"/>
      <c r="AE268" s="35"/>
      <c r="AT268" s="20" t="s">
        <v>151</v>
      </c>
      <c r="AU268" s="20" t="s">
        <v>81</v>
      </c>
    </row>
    <row r="269" spans="1:65" s="13" customFormat="1" ht="11.25">
      <c r="B269" s="164"/>
      <c r="D269" s="165" t="s">
        <v>153</v>
      </c>
      <c r="E269" s="166" t="s">
        <v>3</v>
      </c>
      <c r="F269" s="167" t="s">
        <v>402</v>
      </c>
      <c r="H269" s="166" t="s">
        <v>3</v>
      </c>
      <c r="I269" s="168"/>
      <c r="L269" s="164"/>
      <c r="M269" s="169"/>
      <c r="N269" s="170"/>
      <c r="O269" s="170"/>
      <c r="P269" s="170"/>
      <c r="Q269" s="170"/>
      <c r="R269" s="170"/>
      <c r="S269" s="170"/>
      <c r="T269" s="171"/>
      <c r="AT269" s="166" t="s">
        <v>153</v>
      </c>
      <c r="AU269" s="166" t="s">
        <v>81</v>
      </c>
      <c r="AV269" s="13" t="s">
        <v>15</v>
      </c>
      <c r="AW269" s="13" t="s">
        <v>33</v>
      </c>
      <c r="AX269" s="13" t="s">
        <v>71</v>
      </c>
      <c r="AY269" s="166" t="s">
        <v>142</v>
      </c>
    </row>
    <row r="270" spans="1:65" s="13" customFormat="1" ht="11.25">
      <c r="B270" s="164"/>
      <c r="D270" s="165" t="s">
        <v>153</v>
      </c>
      <c r="E270" s="166" t="s">
        <v>3</v>
      </c>
      <c r="F270" s="167" t="s">
        <v>339</v>
      </c>
      <c r="H270" s="166" t="s">
        <v>3</v>
      </c>
      <c r="I270" s="168"/>
      <c r="L270" s="164"/>
      <c r="M270" s="169"/>
      <c r="N270" s="170"/>
      <c r="O270" s="170"/>
      <c r="P270" s="170"/>
      <c r="Q270" s="170"/>
      <c r="R270" s="170"/>
      <c r="S270" s="170"/>
      <c r="T270" s="171"/>
      <c r="AT270" s="166" t="s">
        <v>153</v>
      </c>
      <c r="AU270" s="166" t="s">
        <v>81</v>
      </c>
      <c r="AV270" s="13" t="s">
        <v>15</v>
      </c>
      <c r="AW270" s="13" t="s">
        <v>33</v>
      </c>
      <c r="AX270" s="13" t="s">
        <v>71</v>
      </c>
      <c r="AY270" s="166" t="s">
        <v>142</v>
      </c>
    </row>
    <row r="271" spans="1:65" s="14" customFormat="1" ht="11.25">
      <c r="B271" s="172"/>
      <c r="D271" s="165" t="s">
        <v>153</v>
      </c>
      <c r="E271" s="173" t="s">
        <v>3</v>
      </c>
      <c r="F271" s="174" t="s">
        <v>403</v>
      </c>
      <c r="H271" s="175">
        <v>115.5</v>
      </c>
      <c r="I271" s="176"/>
      <c r="L271" s="172"/>
      <c r="M271" s="177"/>
      <c r="N271" s="178"/>
      <c r="O271" s="178"/>
      <c r="P271" s="178"/>
      <c r="Q271" s="178"/>
      <c r="R271" s="178"/>
      <c r="S271" s="178"/>
      <c r="T271" s="179"/>
      <c r="AT271" s="173" t="s">
        <v>153</v>
      </c>
      <c r="AU271" s="173" t="s">
        <v>81</v>
      </c>
      <c r="AV271" s="14" t="s">
        <v>81</v>
      </c>
      <c r="AW271" s="14" t="s">
        <v>33</v>
      </c>
      <c r="AX271" s="14" t="s">
        <v>71</v>
      </c>
      <c r="AY271" s="173" t="s">
        <v>142</v>
      </c>
    </row>
    <row r="272" spans="1:65" s="13" customFormat="1" ht="11.25">
      <c r="B272" s="164"/>
      <c r="D272" s="165" t="s">
        <v>153</v>
      </c>
      <c r="E272" s="166" t="s">
        <v>3</v>
      </c>
      <c r="F272" s="167" t="s">
        <v>341</v>
      </c>
      <c r="H272" s="166" t="s">
        <v>3</v>
      </c>
      <c r="I272" s="168"/>
      <c r="L272" s="164"/>
      <c r="M272" s="169"/>
      <c r="N272" s="170"/>
      <c r="O272" s="170"/>
      <c r="P272" s="170"/>
      <c r="Q272" s="170"/>
      <c r="R272" s="170"/>
      <c r="S272" s="170"/>
      <c r="T272" s="171"/>
      <c r="AT272" s="166" t="s">
        <v>153</v>
      </c>
      <c r="AU272" s="166" t="s">
        <v>81</v>
      </c>
      <c r="AV272" s="13" t="s">
        <v>15</v>
      </c>
      <c r="AW272" s="13" t="s">
        <v>33</v>
      </c>
      <c r="AX272" s="13" t="s">
        <v>71</v>
      </c>
      <c r="AY272" s="166" t="s">
        <v>142</v>
      </c>
    </row>
    <row r="273" spans="1:65" s="14" customFormat="1" ht="11.25">
      <c r="B273" s="172"/>
      <c r="D273" s="165" t="s">
        <v>153</v>
      </c>
      <c r="E273" s="173" t="s">
        <v>3</v>
      </c>
      <c r="F273" s="174" t="s">
        <v>404</v>
      </c>
      <c r="H273" s="175">
        <v>122</v>
      </c>
      <c r="I273" s="176"/>
      <c r="L273" s="172"/>
      <c r="M273" s="177"/>
      <c r="N273" s="178"/>
      <c r="O273" s="178"/>
      <c r="P273" s="178"/>
      <c r="Q273" s="178"/>
      <c r="R273" s="178"/>
      <c r="S273" s="178"/>
      <c r="T273" s="179"/>
      <c r="AT273" s="173" t="s">
        <v>153</v>
      </c>
      <c r="AU273" s="173" t="s">
        <v>81</v>
      </c>
      <c r="AV273" s="14" t="s">
        <v>81</v>
      </c>
      <c r="AW273" s="14" t="s">
        <v>33</v>
      </c>
      <c r="AX273" s="14" t="s">
        <v>71</v>
      </c>
      <c r="AY273" s="173" t="s">
        <v>142</v>
      </c>
    </row>
    <row r="274" spans="1:65" s="13" customFormat="1" ht="11.25">
      <c r="B274" s="164"/>
      <c r="D274" s="165" t="s">
        <v>153</v>
      </c>
      <c r="E274" s="166" t="s">
        <v>3</v>
      </c>
      <c r="F274" s="167" t="s">
        <v>343</v>
      </c>
      <c r="H274" s="166" t="s">
        <v>3</v>
      </c>
      <c r="I274" s="168"/>
      <c r="L274" s="164"/>
      <c r="M274" s="169"/>
      <c r="N274" s="170"/>
      <c r="O274" s="170"/>
      <c r="P274" s="170"/>
      <c r="Q274" s="170"/>
      <c r="R274" s="170"/>
      <c r="S274" s="170"/>
      <c r="T274" s="171"/>
      <c r="AT274" s="166" t="s">
        <v>153</v>
      </c>
      <c r="AU274" s="166" t="s">
        <v>81</v>
      </c>
      <c r="AV274" s="13" t="s">
        <v>15</v>
      </c>
      <c r="AW274" s="13" t="s">
        <v>33</v>
      </c>
      <c r="AX274" s="13" t="s">
        <v>71</v>
      </c>
      <c r="AY274" s="166" t="s">
        <v>142</v>
      </c>
    </row>
    <row r="275" spans="1:65" s="14" customFormat="1" ht="11.25">
      <c r="B275" s="172"/>
      <c r="D275" s="165" t="s">
        <v>153</v>
      </c>
      <c r="E275" s="173" t="s">
        <v>3</v>
      </c>
      <c r="F275" s="174" t="s">
        <v>342</v>
      </c>
      <c r="H275" s="175">
        <v>135</v>
      </c>
      <c r="I275" s="176"/>
      <c r="L275" s="172"/>
      <c r="M275" s="177"/>
      <c r="N275" s="178"/>
      <c r="O275" s="178"/>
      <c r="P275" s="178"/>
      <c r="Q275" s="178"/>
      <c r="R275" s="178"/>
      <c r="S275" s="178"/>
      <c r="T275" s="179"/>
      <c r="AT275" s="173" t="s">
        <v>153</v>
      </c>
      <c r="AU275" s="173" t="s">
        <v>81</v>
      </c>
      <c r="AV275" s="14" t="s">
        <v>81</v>
      </c>
      <c r="AW275" s="14" t="s">
        <v>33</v>
      </c>
      <c r="AX275" s="14" t="s">
        <v>71</v>
      </c>
      <c r="AY275" s="173" t="s">
        <v>142</v>
      </c>
    </row>
    <row r="276" spans="1:65" s="13" customFormat="1" ht="11.25">
      <c r="B276" s="164"/>
      <c r="D276" s="165" t="s">
        <v>153</v>
      </c>
      <c r="E276" s="166" t="s">
        <v>3</v>
      </c>
      <c r="F276" s="167" t="s">
        <v>345</v>
      </c>
      <c r="H276" s="166" t="s">
        <v>3</v>
      </c>
      <c r="I276" s="168"/>
      <c r="L276" s="164"/>
      <c r="M276" s="169"/>
      <c r="N276" s="170"/>
      <c r="O276" s="170"/>
      <c r="P276" s="170"/>
      <c r="Q276" s="170"/>
      <c r="R276" s="170"/>
      <c r="S276" s="170"/>
      <c r="T276" s="171"/>
      <c r="AT276" s="166" t="s">
        <v>153</v>
      </c>
      <c r="AU276" s="166" t="s">
        <v>81</v>
      </c>
      <c r="AV276" s="13" t="s">
        <v>15</v>
      </c>
      <c r="AW276" s="13" t="s">
        <v>33</v>
      </c>
      <c r="AX276" s="13" t="s">
        <v>71</v>
      </c>
      <c r="AY276" s="166" t="s">
        <v>142</v>
      </c>
    </row>
    <row r="277" spans="1:65" s="14" customFormat="1" ht="11.25">
      <c r="B277" s="172"/>
      <c r="D277" s="165" t="s">
        <v>153</v>
      </c>
      <c r="E277" s="173" t="s">
        <v>3</v>
      </c>
      <c r="F277" s="174" t="s">
        <v>405</v>
      </c>
      <c r="H277" s="175">
        <v>157</v>
      </c>
      <c r="I277" s="176"/>
      <c r="L277" s="172"/>
      <c r="M277" s="177"/>
      <c r="N277" s="178"/>
      <c r="O277" s="178"/>
      <c r="P277" s="178"/>
      <c r="Q277" s="178"/>
      <c r="R277" s="178"/>
      <c r="S277" s="178"/>
      <c r="T277" s="179"/>
      <c r="AT277" s="173" t="s">
        <v>153</v>
      </c>
      <c r="AU277" s="173" t="s">
        <v>81</v>
      </c>
      <c r="AV277" s="14" t="s">
        <v>81</v>
      </c>
      <c r="AW277" s="14" t="s">
        <v>33</v>
      </c>
      <c r="AX277" s="14" t="s">
        <v>71</v>
      </c>
      <c r="AY277" s="173" t="s">
        <v>142</v>
      </c>
    </row>
    <row r="278" spans="1:65" s="13" customFormat="1" ht="11.25">
      <c r="B278" s="164"/>
      <c r="D278" s="165" t="s">
        <v>153</v>
      </c>
      <c r="E278" s="166" t="s">
        <v>3</v>
      </c>
      <c r="F278" s="167" t="s">
        <v>347</v>
      </c>
      <c r="H278" s="166" t="s">
        <v>3</v>
      </c>
      <c r="I278" s="168"/>
      <c r="L278" s="164"/>
      <c r="M278" s="169"/>
      <c r="N278" s="170"/>
      <c r="O278" s="170"/>
      <c r="P278" s="170"/>
      <c r="Q278" s="170"/>
      <c r="R278" s="170"/>
      <c r="S278" s="170"/>
      <c r="T278" s="171"/>
      <c r="AT278" s="166" t="s">
        <v>153</v>
      </c>
      <c r="AU278" s="166" t="s">
        <v>81</v>
      </c>
      <c r="AV278" s="13" t="s">
        <v>15</v>
      </c>
      <c r="AW278" s="13" t="s">
        <v>33</v>
      </c>
      <c r="AX278" s="13" t="s">
        <v>71</v>
      </c>
      <c r="AY278" s="166" t="s">
        <v>142</v>
      </c>
    </row>
    <row r="279" spans="1:65" s="14" customFormat="1" ht="11.25">
      <c r="B279" s="172"/>
      <c r="D279" s="165" t="s">
        <v>153</v>
      </c>
      <c r="E279" s="173" t="s">
        <v>3</v>
      </c>
      <c r="F279" s="174" t="s">
        <v>348</v>
      </c>
      <c r="H279" s="175">
        <v>-68.3</v>
      </c>
      <c r="I279" s="176"/>
      <c r="L279" s="172"/>
      <c r="M279" s="177"/>
      <c r="N279" s="178"/>
      <c r="O279" s="178"/>
      <c r="P279" s="178"/>
      <c r="Q279" s="178"/>
      <c r="R279" s="178"/>
      <c r="S279" s="178"/>
      <c r="T279" s="179"/>
      <c r="AT279" s="173" t="s">
        <v>153</v>
      </c>
      <c r="AU279" s="173" t="s">
        <v>81</v>
      </c>
      <c r="AV279" s="14" t="s">
        <v>81</v>
      </c>
      <c r="AW279" s="14" t="s">
        <v>33</v>
      </c>
      <c r="AX279" s="14" t="s">
        <v>71</v>
      </c>
      <c r="AY279" s="173" t="s">
        <v>142</v>
      </c>
    </row>
    <row r="280" spans="1:65" s="15" customFormat="1" ht="11.25">
      <c r="B280" s="180"/>
      <c r="D280" s="165" t="s">
        <v>153</v>
      </c>
      <c r="E280" s="181" t="s">
        <v>3</v>
      </c>
      <c r="F280" s="182" t="s">
        <v>162</v>
      </c>
      <c r="H280" s="183">
        <v>461.2</v>
      </c>
      <c r="I280" s="184"/>
      <c r="L280" s="180"/>
      <c r="M280" s="185"/>
      <c r="N280" s="186"/>
      <c r="O280" s="186"/>
      <c r="P280" s="186"/>
      <c r="Q280" s="186"/>
      <c r="R280" s="186"/>
      <c r="S280" s="186"/>
      <c r="T280" s="187"/>
      <c r="AT280" s="181" t="s">
        <v>153</v>
      </c>
      <c r="AU280" s="181" t="s">
        <v>81</v>
      </c>
      <c r="AV280" s="15" t="s">
        <v>94</v>
      </c>
      <c r="AW280" s="15" t="s">
        <v>33</v>
      </c>
      <c r="AX280" s="15" t="s">
        <v>15</v>
      </c>
      <c r="AY280" s="181" t="s">
        <v>142</v>
      </c>
    </row>
    <row r="281" spans="1:65" s="12" customFormat="1" ht="22.9" customHeight="1">
      <c r="B281" s="132"/>
      <c r="D281" s="133" t="s">
        <v>70</v>
      </c>
      <c r="E281" s="143" t="s">
        <v>406</v>
      </c>
      <c r="F281" s="143" t="s">
        <v>407</v>
      </c>
      <c r="I281" s="135"/>
      <c r="J281" s="144">
        <f>BK281</f>
        <v>0</v>
      </c>
      <c r="L281" s="132"/>
      <c r="M281" s="137"/>
      <c r="N281" s="138"/>
      <c r="O281" s="138"/>
      <c r="P281" s="139">
        <f>SUM(P282:P332)</f>
        <v>0</v>
      </c>
      <c r="Q281" s="138"/>
      <c r="R281" s="139">
        <f>SUM(R282:R332)</f>
        <v>0</v>
      </c>
      <c r="S281" s="138"/>
      <c r="T281" s="140">
        <f>SUM(T282:T332)</f>
        <v>24.217665</v>
      </c>
      <c r="AR281" s="133" t="s">
        <v>81</v>
      </c>
      <c r="AT281" s="141" t="s">
        <v>70</v>
      </c>
      <c r="AU281" s="141" t="s">
        <v>15</v>
      </c>
      <c r="AY281" s="133" t="s">
        <v>142</v>
      </c>
      <c r="BK281" s="142">
        <f>SUM(BK282:BK332)</f>
        <v>0</v>
      </c>
    </row>
    <row r="282" spans="1:65" s="2" customFormat="1" ht="44.25" customHeight="1">
      <c r="A282" s="35"/>
      <c r="B282" s="145"/>
      <c r="C282" s="146" t="s">
        <v>408</v>
      </c>
      <c r="D282" s="146" t="s">
        <v>145</v>
      </c>
      <c r="E282" s="147" t="s">
        <v>409</v>
      </c>
      <c r="F282" s="148" t="s">
        <v>410</v>
      </c>
      <c r="G282" s="149" t="s">
        <v>225</v>
      </c>
      <c r="H282" s="150">
        <v>149.5</v>
      </c>
      <c r="I282" s="151"/>
      <c r="J282" s="152">
        <f>ROUND(I282*H282,2)</f>
        <v>0</v>
      </c>
      <c r="K282" s="148" t="s">
        <v>149</v>
      </c>
      <c r="L282" s="36"/>
      <c r="M282" s="153" t="s">
        <v>3</v>
      </c>
      <c r="N282" s="154" t="s">
        <v>43</v>
      </c>
      <c r="O282" s="56"/>
      <c r="P282" s="155">
        <f>O282*H282</f>
        <v>0</v>
      </c>
      <c r="Q282" s="155">
        <v>0</v>
      </c>
      <c r="R282" s="155">
        <f>Q282*H282</f>
        <v>0</v>
      </c>
      <c r="S282" s="155">
        <v>1.2319999999999999E-2</v>
      </c>
      <c r="T282" s="156">
        <f>S282*H282</f>
        <v>1.8418399999999999</v>
      </c>
      <c r="U282" s="35"/>
      <c r="V282" s="35"/>
      <c r="W282" s="35"/>
      <c r="X282" s="35"/>
      <c r="Y282" s="35"/>
      <c r="Z282" s="35"/>
      <c r="AA282" s="35"/>
      <c r="AB282" s="35"/>
      <c r="AC282" s="35"/>
      <c r="AD282" s="35"/>
      <c r="AE282" s="35"/>
      <c r="AR282" s="157" t="s">
        <v>256</v>
      </c>
      <c r="AT282" s="157" t="s">
        <v>145</v>
      </c>
      <c r="AU282" s="157" t="s">
        <v>81</v>
      </c>
      <c r="AY282" s="20" t="s">
        <v>142</v>
      </c>
      <c r="BE282" s="158">
        <f>IF(N282="základní",J282,0)</f>
        <v>0</v>
      </c>
      <c r="BF282" s="158">
        <f>IF(N282="snížená",J282,0)</f>
        <v>0</v>
      </c>
      <c r="BG282" s="158">
        <f>IF(N282="zákl. přenesená",J282,0)</f>
        <v>0</v>
      </c>
      <c r="BH282" s="158">
        <f>IF(N282="sníž. přenesená",J282,0)</f>
        <v>0</v>
      </c>
      <c r="BI282" s="158">
        <f>IF(N282="nulová",J282,0)</f>
        <v>0</v>
      </c>
      <c r="BJ282" s="20" t="s">
        <v>81</v>
      </c>
      <c r="BK282" s="158">
        <f>ROUND(I282*H282,2)</f>
        <v>0</v>
      </c>
      <c r="BL282" s="20" t="s">
        <v>256</v>
      </c>
      <c r="BM282" s="157" t="s">
        <v>411</v>
      </c>
    </row>
    <row r="283" spans="1:65" s="2" customFormat="1" ht="11.25">
      <c r="A283" s="35"/>
      <c r="B283" s="36"/>
      <c r="C283" s="35"/>
      <c r="D283" s="159" t="s">
        <v>151</v>
      </c>
      <c r="E283" s="35"/>
      <c r="F283" s="160" t="s">
        <v>412</v>
      </c>
      <c r="G283" s="35"/>
      <c r="H283" s="35"/>
      <c r="I283" s="161"/>
      <c r="J283" s="35"/>
      <c r="K283" s="35"/>
      <c r="L283" s="36"/>
      <c r="M283" s="162"/>
      <c r="N283" s="163"/>
      <c r="O283" s="56"/>
      <c r="P283" s="56"/>
      <c r="Q283" s="56"/>
      <c r="R283" s="56"/>
      <c r="S283" s="56"/>
      <c r="T283" s="57"/>
      <c r="U283" s="35"/>
      <c r="V283" s="35"/>
      <c r="W283" s="35"/>
      <c r="X283" s="35"/>
      <c r="Y283" s="35"/>
      <c r="Z283" s="35"/>
      <c r="AA283" s="35"/>
      <c r="AB283" s="35"/>
      <c r="AC283" s="35"/>
      <c r="AD283" s="35"/>
      <c r="AE283" s="35"/>
      <c r="AT283" s="20" t="s">
        <v>151</v>
      </c>
      <c r="AU283" s="20" t="s">
        <v>81</v>
      </c>
    </row>
    <row r="284" spans="1:65" s="13" customFormat="1" ht="11.25">
      <c r="B284" s="164"/>
      <c r="D284" s="165" t="s">
        <v>153</v>
      </c>
      <c r="E284" s="166" t="s">
        <v>3</v>
      </c>
      <c r="F284" s="167" t="s">
        <v>413</v>
      </c>
      <c r="H284" s="166" t="s">
        <v>3</v>
      </c>
      <c r="I284" s="168"/>
      <c r="L284" s="164"/>
      <c r="M284" s="169"/>
      <c r="N284" s="170"/>
      <c r="O284" s="170"/>
      <c r="P284" s="170"/>
      <c r="Q284" s="170"/>
      <c r="R284" s="170"/>
      <c r="S284" s="170"/>
      <c r="T284" s="171"/>
      <c r="AT284" s="166" t="s">
        <v>153</v>
      </c>
      <c r="AU284" s="166" t="s">
        <v>81</v>
      </c>
      <c r="AV284" s="13" t="s">
        <v>15</v>
      </c>
      <c r="AW284" s="13" t="s">
        <v>33</v>
      </c>
      <c r="AX284" s="13" t="s">
        <v>71</v>
      </c>
      <c r="AY284" s="166" t="s">
        <v>142</v>
      </c>
    </row>
    <row r="285" spans="1:65" s="14" customFormat="1" ht="11.25">
      <c r="B285" s="172"/>
      <c r="D285" s="165" t="s">
        <v>153</v>
      </c>
      <c r="E285" s="173" t="s">
        <v>3</v>
      </c>
      <c r="F285" s="174" t="s">
        <v>414</v>
      </c>
      <c r="H285" s="175">
        <v>149.5</v>
      </c>
      <c r="I285" s="176"/>
      <c r="L285" s="172"/>
      <c r="M285" s="177"/>
      <c r="N285" s="178"/>
      <c r="O285" s="178"/>
      <c r="P285" s="178"/>
      <c r="Q285" s="178"/>
      <c r="R285" s="178"/>
      <c r="S285" s="178"/>
      <c r="T285" s="179"/>
      <c r="AT285" s="173" t="s">
        <v>153</v>
      </c>
      <c r="AU285" s="173" t="s">
        <v>81</v>
      </c>
      <c r="AV285" s="14" t="s">
        <v>81</v>
      </c>
      <c r="AW285" s="14" t="s">
        <v>33</v>
      </c>
      <c r="AX285" s="14" t="s">
        <v>15</v>
      </c>
      <c r="AY285" s="173" t="s">
        <v>142</v>
      </c>
    </row>
    <row r="286" spans="1:65" s="2" customFormat="1" ht="49.15" customHeight="1">
      <c r="A286" s="35"/>
      <c r="B286" s="145"/>
      <c r="C286" s="146" t="s">
        <v>415</v>
      </c>
      <c r="D286" s="146" t="s">
        <v>145</v>
      </c>
      <c r="E286" s="147" t="s">
        <v>416</v>
      </c>
      <c r="F286" s="148" t="s">
        <v>417</v>
      </c>
      <c r="G286" s="149" t="s">
        <v>148</v>
      </c>
      <c r="H286" s="150">
        <v>213.255</v>
      </c>
      <c r="I286" s="151"/>
      <c r="J286" s="152">
        <f>ROUND(I286*H286,2)</f>
        <v>0</v>
      </c>
      <c r="K286" s="148" t="s">
        <v>149</v>
      </c>
      <c r="L286" s="36"/>
      <c r="M286" s="153" t="s">
        <v>3</v>
      </c>
      <c r="N286" s="154" t="s">
        <v>43</v>
      </c>
      <c r="O286" s="56"/>
      <c r="P286" s="155">
        <f>O286*H286</f>
        <v>0</v>
      </c>
      <c r="Q286" s="155">
        <v>0</v>
      </c>
      <c r="R286" s="155">
        <f>Q286*H286</f>
        <v>0</v>
      </c>
      <c r="S286" s="155">
        <v>1.4999999999999999E-2</v>
      </c>
      <c r="T286" s="156">
        <f>S286*H286</f>
        <v>3.1988249999999998</v>
      </c>
      <c r="U286" s="35"/>
      <c r="V286" s="35"/>
      <c r="W286" s="35"/>
      <c r="X286" s="35"/>
      <c r="Y286" s="35"/>
      <c r="Z286" s="35"/>
      <c r="AA286" s="35"/>
      <c r="AB286" s="35"/>
      <c r="AC286" s="35"/>
      <c r="AD286" s="35"/>
      <c r="AE286" s="35"/>
      <c r="AR286" s="157" t="s">
        <v>256</v>
      </c>
      <c r="AT286" s="157" t="s">
        <v>145</v>
      </c>
      <c r="AU286" s="157" t="s">
        <v>81</v>
      </c>
      <c r="AY286" s="20" t="s">
        <v>142</v>
      </c>
      <c r="BE286" s="158">
        <f>IF(N286="základní",J286,0)</f>
        <v>0</v>
      </c>
      <c r="BF286" s="158">
        <f>IF(N286="snížená",J286,0)</f>
        <v>0</v>
      </c>
      <c r="BG286" s="158">
        <f>IF(N286="zákl. přenesená",J286,0)</f>
        <v>0</v>
      </c>
      <c r="BH286" s="158">
        <f>IF(N286="sníž. přenesená",J286,0)</f>
        <v>0</v>
      </c>
      <c r="BI286" s="158">
        <f>IF(N286="nulová",J286,0)</f>
        <v>0</v>
      </c>
      <c r="BJ286" s="20" t="s">
        <v>81</v>
      </c>
      <c r="BK286" s="158">
        <f>ROUND(I286*H286,2)</f>
        <v>0</v>
      </c>
      <c r="BL286" s="20" t="s">
        <v>256</v>
      </c>
      <c r="BM286" s="157" t="s">
        <v>418</v>
      </c>
    </row>
    <row r="287" spans="1:65" s="2" customFormat="1" ht="11.25">
      <c r="A287" s="35"/>
      <c r="B287" s="36"/>
      <c r="C287" s="35"/>
      <c r="D287" s="159" t="s">
        <v>151</v>
      </c>
      <c r="E287" s="35"/>
      <c r="F287" s="160" t="s">
        <v>419</v>
      </c>
      <c r="G287" s="35"/>
      <c r="H287" s="35"/>
      <c r="I287" s="161"/>
      <c r="J287" s="35"/>
      <c r="K287" s="35"/>
      <c r="L287" s="36"/>
      <c r="M287" s="162"/>
      <c r="N287" s="163"/>
      <c r="O287" s="56"/>
      <c r="P287" s="56"/>
      <c r="Q287" s="56"/>
      <c r="R287" s="56"/>
      <c r="S287" s="56"/>
      <c r="T287" s="57"/>
      <c r="U287" s="35"/>
      <c r="V287" s="35"/>
      <c r="W287" s="35"/>
      <c r="X287" s="35"/>
      <c r="Y287" s="35"/>
      <c r="Z287" s="35"/>
      <c r="AA287" s="35"/>
      <c r="AB287" s="35"/>
      <c r="AC287" s="35"/>
      <c r="AD287" s="35"/>
      <c r="AE287" s="35"/>
      <c r="AT287" s="20" t="s">
        <v>151</v>
      </c>
      <c r="AU287" s="20" t="s">
        <v>81</v>
      </c>
    </row>
    <row r="288" spans="1:65" s="13" customFormat="1" ht="11.25">
      <c r="B288" s="164"/>
      <c r="D288" s="165" t="s">
        <v>153</v>
      </c>
      <c r="E288" s="166" t="s">
        <v>3</v>
      </c>
      <c r="F288" s="167" t="s">
        <v>420</v>
      </c>
      <c r="H288" s="166" t="s">
        <v>3</v>
      </c>
      <c r="I288" s="168"/>
      <c r="L288" s="164"/>
      <c r="M288" s="169"/>
      <c r="N288" s="170"/>
      <c r="O288" s="170"/>
      <c r="P288" s="170"/>
      <c r="Q288" s="170"/>
      <c r="R288" s="170"/>
      <c r="S288" s="170"/>
      <c r="T288" s="171"/>
      <c r="AT288" s="166" t="s">
        <v>153</v>
      </c>
      <c r="AU288" s="166" t="s">
        <v>81</v>
      </c>
      <c r="AV288" s="13" t="s">
        <v>15</v>
      </c>
      <c r="AW288" s="13" t="s">
        <v>33</v>
      </c>
      <c r="AX288" s="13" t="s">
        <v>71</v>
      </c>
      <c r="AY288" s="166" t="s">
        <v>142</v>
      </c>
    </row>
    <row r="289" spans="1:65" s="14" customFormat="1" ht="11.25">
      <c r="B289" s="172"/>
      <c r="D289" s="165" t="s">
        <v>153</v>
      </c>
      <c r="E289" s="173" t="s">
        <v>3</v>
      </c>
      <c r="F289" s="174" t="s">
        <v>421</v>
      </c>
      <c r="H289" s="175">
        <v>44.536000000000001</v>
      </c>
      <c r="I289" s="176"/>
      <c r="L289" s="172"/>
      <c r="M289" s="177"/>
      <c r="N289" s="178"/>
      <c r="O289" s="178"/>
      <c r="P289" s="178"/>
      <c r="Q289" s="178"/>
      <c r="R289" s="178"/>
      <c r="S289" s="178"/>
      <c r="T289" s="179"/>
      <c r="AT289" s="173" t="s">
        <v>153</v>
      </c>
      <c r="AU289" s="173" t="s">
        <v>81</v>
      </c>
      <c r="AV289" s="14" t="s">
        <v>81</v>
      </c>
      <c r="AW289" s="14" t="s">
        <v>33</v>
      </c>
      <c r="AX289" s="14" t="s">
        <v>71</v>
      </c>
      <c r="AY289" s="173" t="s">
        <v>142</v>
      </c>
    </row>
    <row r="290" spans="1:65" s="13" customFormat="1" ht="11.25">
      <c r="B290" s="164"/>
      <c r="D290" s="165" t="s">
        <v>153</v>
      </c>
      <c r="E290" s="166" t="s">
        <v>3</v>
      </c>
      <c r="F290" s="167" t="s">
        <v>422</v>
      </c>
      <c r="H290" s="166" t="s">
        <v>3</v>
      </c>
      <c r="I290" s="168"/>
      <c r="L290" s="164"/>
      <c r="M290" s="169"/>
      <c r="N290" s="170"/>
      <c r="O290" s="170"/>
      <c r="P290" s="170"/>
      <c r="Q290" s="170"/>
      <c r="R290" s="170"/>
      <c r="S290" s="170"/>
      <c r="T290" s="171"/>
      <c r="AT290" s="166" t="s">
        <v>153</v>
      </c>
      <c r="AU290" s="166" t="s">
        <v>81</v>
      </c>
      <c r="AV290" s="13" t="s">
        <v>15</v>
      </c>
      <c r="AW290" s="13" t="s">
        <v>33</v>
      </c>
      <c r="AX290" s="13" t="s">
        <v>71</v>
      </c>
      <c r="AY290" s="166" t="s">
        <v>142</v>
      </c>
    </row>
    <row r="291" spans="1:65" s="14" customFormat="1" ht="11.25">
      <c r="B291" s="172"/>
      <c r="D291" s="165" t="s">
        <v>153</v>
      </c>
      <c r="E291" s="173" t="s">
        <v>3</v>
      </c>
      <c r="F291" s="174" t="s">
        <v>423</v>
      </c>
      <c r="H291" s="175">
        <v>147.357</v>
      </c>
      <c r="I291" s="176"/>
      <c r="L291" s="172"/>
      <c r="M291" s="177"/>
      <c r="N291" s="178"/>
      <c r="O291" s="178"/>
      <c r="P291" s="178"/>
      <c r="Q291" s="178"/>
      <c r="R291" s="178"/>
      <c r="S291" s="178"/>
      <c r="T291" s="179"/>
      <c r="AT291" s="173" t="s">
        <v>153</v>
      </c>
      <c r="AU291" s="173" t="s">
        <v>81</v>
      </c>
      <c r="AV291" s="14" t="s">
        <v>81</v>
      </c>
      <c r="AW291" s="14" t="s">
        <v>33</v>
      </c>
      <c r="AX291" s="14" t="s">
        <v>71</v>
      </c>
      <c r="AY291" s="173" t="s">
        <v>142</v>
      </c>
    </row>
    <row r="292" spans="1:65" s="14" customFormat="1" ht="11.25">
      <c r="B292" s="172"/>
      <c r="D292" s="165" t="s">
        <v>153</v>
      </c>
      <c r="E292" s="173" t="s">
        <v>3</v>
      </c>
      <c r="F292" s="174" t="s">
        <v>424</v>
      </c>
      <c r="H292" s="175">
        <v>21.361999999999998</v>
      </c>
      <c r="I292" s="176"/>
      <c r="L292" s="172"/>
      <c r="M292" s="177"/>
      <c r="N292" s="178"/>
      <c r="O292" s="178"/>
      <c r="P292" s="178"/>
      <c r="Q292" s="178"/>
      <c r="R292" s="178"/>
      <c r="S292" s="178"/>
      <c r="T292" s="179"/>
      <c r="AT292" s="173" t="s">
        <v>153</v>
      </c>
      <c r="AU292" s="173" t="s">
        <v>81</v>
      </c>
      <c r="AV292" s="14" t="s">
        <v>81</v>
      </c>
      <c r="AW292" s="14" t="s">
        <v>33</v>
      </c>
      <c r="AX292" s="14" t="s">
        <v>71</v>
      </c>
      <c r="AY292" s="173" t="s">
        <v>142</v>
      </c>
    </row>
    <row r="293" spans="1:65" s="15" customFormat="1" ht="11.25">
      <c r="B293" s="180"/>
      <c r="D293" s="165" t="s">
        <v>153</v>
      </c>
      <c r="E293" s="181" t="s">
        <v>3</v>
      </c>
      <c r="F293" s="182" t="s">
        <v>162</v>
      </c>
      <c r="H293" s="183">
        <v>213.255</v>
      </c>
      <c r="I293" s="184"/>
      <c r="L293" s="180"/>
      <c r="M293" s="185"/>
      <c r="N293" s="186"/>
      <c r="O293" s="186"/>
      <c r="P293" s="186"/>
      <c r="Q293" s="186"/>
      <c r="R293" s="186"/>
      <c r="S293" s="186"/>
      <c r="T293" s="187"/>
      <c r="AT293" s="181" t="s">
        <v>153</v>
      </c>
      <c r="AU293" s="181" t="s">
        <v>81</v>
      </c>
      <c r="AV293" s="15" t="s">
        <v>94</v>
      </c>
      <c r="AW293" s="15" t="s">
        <v>33</v>
      </c>
      <c r="AX293" s="15" t="s">
        <v>15</v>
      </c>
      <c r="AY293" s="181" t="s">
        <v>142</v>
      </c>
    </row>
    <row r="294" spans="1:65" s="2" customFormat="1" ht="24.2" customHeight="1">
      <c r="A294" s="35"/>
      <c r="B294" s="145"/>
      <c r="C294" s="146" t="s">
        <v>425</v>
      </c>
      <c r="D294" s="146" t="s">
        <v>145</v>
      </c>
      <c r="E294" s="147" t="s">
        <v>426</v>
      </c>
      <c r="F294" s="148" t="s">
        <v>427</v>
      </c>
      <c r="G294" s="149" t="s">
        <v>236</v>
      </c>
      <c r="H294" s="150">
        <v>2</v>
      </c>
      <c r="I294" s="151"/>
      <c r="J294" s="152">
        <f>ROUND(I294*H294,2)</f>
        <v>0</v>
      </c>
      <c r="K294" s="148" t="s">
        <v>149</v>
      </c>
      <c r="L294" s="36"/>
      <c r="M294" s="153" t="s">
        <v>3</v>
      </c>
      <c r="N294" s="154" t="s">
        <v>43</v>
      </c>
      <c r="O294" s="56"/>
      <c r="P294" s="155">
        <f>O294*H294</f>
        <v>0</v>
      </c>
      <c r="Q294" s="155">
        <v>0</v>
      </c>
      <c r="R294" s="155">
        <f>Q294*H294</f>
        <v>0</v>
      </c>
      <c r="S294" s="155">
        <v>0.2</v>
      </c>
      <c r="T294" s="156">
        <f>S294*H294</f>
        <v>0.4</v>
      </c>
      <c r="U294" s="35"/>
      <c r="V294" s="35"/>
      <c r="W294" s="35"/>
      <c r="X294" s="35"/>
      <c r="Y294" s="35"/>
      <c r="Z294" s="35"/>
      <c r="AA294" s="35"/>
      <c r="AB294" s="35"/>
      <c r="AC294" s="35"/>
      <c r="AD294" s="35"/>
      <c r="AE294" s="35"/>
      <c r="AR294" s="157" t="s">
        <v>256</v>
      </c>
      <c r="AT294" s="157" t="s">
        <v>145</v>
      </c>
      <c r="AU294" s="157" t="s">
        <v>81</v>
      </c>
      <c r="AY294" s="20" t="s">
        <v>142</v>
      </c>
      <c r="BE294" s="158">
        <f>IF(N294="základní",J294,0)</f>
        <v>0</v>
      </c>
      <c r="BF294" s="158">
        <f>IF(N294="snížená",J294,0)</f>
        <v>0</v>
      </c>
      <c r="BG294" s="158">
        <f>IF(N294="zákl. přenesená",J294,0)</f>
        <v>0</v>
      </c>
      <c r="BH294" s="158">
        <f>IF(N294="sníž. přenesená",J294,0)</f>
        <v>0</v>
      </c>
      <c r="BI294" s="158">
        <f>IF(N294="nulová",J294,0)</f>
        <v>0</v>
      </c>
      <c r="BJ294" s="20" t="s">
        <v>81</v>
      </c>
      <c r="BK294" s="158">
        <f>ROUND(I294*H294,2)</f>
        <v>0</v>
      </c>
      <c r="BL294" s="20" t="s">
        <v>256</v>
      </c>
      <c r="BM294" s="157" t="s">
        <v>428</v>
      </c>
    </row>
    <row r="295" spans="1:65" s="2" customFormat="1" ht="11.25">
      <c r="A295" s="35"/>
      <c r="B295" s="36"/>
      <c r="C295" s="35"/>
      <c r="D295" s="159" t="s">
        <v>151</v>
      </c>
      <c r="E295" s="35"/>
      <c r="F295" s="160" t="s">
        <v>429</v>
      </c>
      <c r="G295" s="35"/>
      <c r="H295" s="35"/>
      <c r="I295" s="161"/>
      <c r="J295" s="35"/>
      <c r="K295" s="35"/>
      <c r="L295" s="36"/>
      <c r="M295" s="162"/>
      <c r="N295" s="163"/>
      <c r="O295" s="56"/>
      <c r="P295" s="56"/>
      <c r="Q295" s="56"/>
      <c r="R295" s="56"/>
      <c r="S295" s="56"/>
      <c r="T295" s="57"/>
      <c r="U295" s="35"/>
      <c r="V295" s="35"/>
      <c r="W295" s="35"/>
      <c r="X295" s="35"/>
      <c r="Y295" s="35"/>
      <c r="Z295" s="35"/>
      <c r="AA295" s="35"/>
      <c r="AB295" s="35"/>
      <c r="AC295" s="35"/>
      <c r="AD295" s="35"/>
      <c r="AE295" s="35"/>
      <c r="AT295" s="20" t="s">
        <v>151</v>
      </c>
      <c r="AU295" s="20" t="s">
        <v>81</v>
      </c>
    </row>
    <row r="296" spans="1:65" s="2" customFormat="1" ht="37.9" customHeight="1">
      <c r="A296" s="35"/>
      <c r="B296" s="145"/>
      <c r="C296" s="146" t="s">
        <v>430</v>
      </c>
      <c r="D296" s="146" t="s">
        <v>145</v>
      </c>
      <c r="E296" s="147" t="s">
        <v>431</v>
      </c>
      <c r="F296" s="148" t="s">
        <v>432</v>
      </c>
      <c r="G296" s="149" t="s">
        <v>148</v>
      </c>
      <c r="H296" s="150">
        <v>461.2</v>
      </c>
      <c r="I296" s="151"/>
      <c r="J296" s="152">
        <f>ROUND(I296*H296,2)</f>
        <v>0</v>
      </c>
      <c r="K296" s="148" t="s">
        <v>3</v>
      </c>
      <c r="L296" s="36"/>
      <c r="M296" s="153" t="s">
        <v>3</v>
      </c>
      <c r="N296" s="154" t="s">
        <v>43</v>
      </c>
      <c r="O296" s="56"/>
      <c r="P296" s="155">
        <f>O296*H296</f>
        <v>0</v>
      </c>
      <c r="Q296" s="155">
        <v>0</v>
      </c>
      <c r="R296" s="155">
        <f>Q296*H296</f>
        <v>0</v>
      </c>
      <c r="S296" s="155">
        <v>0.02</v>
      </c>
      <c r="T296" s="156">
        <f>S296*H296</f>
        <v>9.2240000000000002</v>
      </c>
      <c r="U296" s="35"/>
      <c r="V296" s="35"/>
      <c r="W296" s="35"/>
      <c r="X296" s="35"/>
      <c r="Y296" s="35"/>
      <c r="Z296" s="35"/>
      <c r="AA296" s="35"/>
      <c r="AB296" s="35"/>
      <c r="AC296" s="35"/>
      <c r="AD296" s="35"/>
      <c r="AE296" s="35"/>
      <c r="AR296" s="157" t="s">
        <v>256</v>
      </c>
      <c r="AT296" s="157" t="s">
        <v>145</v>
      </c>
      <c r="AU296" s="157" t="s">
        <v>81</v>
      </c>
      <c r="AY296" s="20" t="s">
        <v>142</v>
      </c>
      <c r="BE296" s="158">
        <f>IF(N296="základní",J296,0)</f>
        <v>0</v>
      </c>
      <c r="BF296" s="158">
        <f>IF(N296="snížená",J296,0)</f>
        <v>0</v>
      </c>
      <c r="BG296" s="158">
        <f>IF(N296="zákl. přenesená",J296,0)</f>
        <v>0</v>
      </c>
      <c r="BH296" s="158">
        <f>IF(N296="sníž. přenesená",J296,0)</f>
        <v>0</v>
      </c>
      <c r="BI296" s="158">
        <f>IF(N296="nulová",J296,0)</f>
        <v>0</v>
      </c>
      <c r="BJ296" s="20" t="s">
        <v>81</v>
      </c>
      <c r="BK296" s="158">
        <f>ROUND(I296*H296,2)</f>
        <v>0</v>
      </c>
      <c r="BL296" s="20" t="s">
        <v>256</v>
      </c>
      <c r="BM296" s="157" t="s">
        <v>433</v>
      </c>
    </row>
    <row r="297" spans="1:65" s="13" customFormat="1" ht="11.25">
      <c r="B297" s="164"/>
      <c r="D297" s="165" t="s">
        <v>153</v>
      </c>
      <c r="E297" s="166" t="s">
        <v>3</v>
      </c>
      <c r="F297" s="167" t="s">
        <v>402</v>
      </c>
      <c r="H297" s="166" t="s">
        <v>3</v>
      </c>
      <c r="I297" s="168"/>
      <c r="L297" s="164"/>
      <c r="M297" s="169"/>
      <c r="N297" s="170"/>
      <c r="O297" s="170"/>
      <c r="P297" s="170"/>
      <c r="Q297" s="170"/>
      <c r="R297" s="170"/>
      <c r="S297" s="170"/>
      <c r="T297" s="171"/>
      <c r="AT297" s="166" t="s">
        <v>153</v>
      </c>
      <c r="AU297" s="166" t="s">
        <v>81</v>
      </c>
      <c r="AV297" s="13" t="s">
        <v>15</v>
      </c>
      <c r="AW297" s="13" t="s">
        <v>33</v>
      </c>
      <c r="AX297" s="13" t="s">
        <v>71</v>
      </c>
      <c r="AY297" s="166" t="s">
        <v>142</v>
      </c>
    </row>
    <row r="298" spans="1:65" s="13" customFormat="1" ht="11.25">
      <c r="B298" s="164"/>
      <c r="D298" s="165" t="s">
        <v>153</v>
      </c>
      <c r="E298" s="166" t="s">
        <v>3</v>
      </c>
      <c r="F298" s="167" t="s">
        <v>339</v>
      </c>
      <c r="H298" s="166" t="s">
        <v>3</v>
      </c>
      <c r="I298" s="168"/>
      <c r="L298" s="164"/>
      <c r="M298" s="169"/>
      <c r="N298" s="170"/>
      <c r="O298" s="170"/>
      <c r="P298" s="170"/>
      <c r="Q298" s="170"/>
      <c r="R298" s="170"/>
      <c r="S298" s="170"/>
      <c r="T298" s="171"/>
      <c r="AT298" s="166" t="s">
        <v>153</v>
      </c>
      <c r="AU298" s="166" t="s">
        <v>81</v>
      </c>
      <c r="AV298" s="13" t="s">
        <v>15</v>
      </c>
      <c r="AW298" s="13" t="s">
        <v>33</v>
      </c>
      <c r="AX298" s="13" t="s">
        <v>71</v>
      </c>
      <c r="AY298" s="166" t="s">
        <v>142</v>
      </c>
    </row>
    <row r="299" spans="1:65" s="14" customFormat="1" ht="11.25">
      <c r="B299" s="172"/>
      <c r="D299" s="165" t="s">
        <v>153</v>
      </c>
      <c r="E299" s="173" t="s">
        <v>3</v>
      </c>
      <c r="F299" s="174" t="s">
        <v>403</v>
      </c>
      <c r="H299" s="175">
        <v>115.5</v>
      </c>
      <c r="I299" s="176"/>
      <c r="L299" s="172"/>
      <c r="M299" s="177"/>
      <c r="N299" s="178"/>
      <c r="O299" s="178"/>
      <c r="P299" s="178"/>
      <c r="Q299" s="178"/>
      <c r="R299" s="178"/>
      <c r="S299" s="178"/>
      <c r="T299" s="179"/>
      <c r="AT299" s="173" t="s">
        <v>153</v>
      </c>
      <c r="AU299" s="173" t="s">
        <v>81</v>
      </c>
      <c r="AV299" s="14" t="s">
        <v>81</v>
      </c>
      <c r="AW299" s="14" t="s">
        <v>33</v>
      </c>
      <c r="AX299" s="14" t="s">
        <v>71</v>
      </c>
      <c r="AY299" s="173" t="s">
        <v>142</v>
      </c>
    </row>
    <row r="300" spans="1:65" s="13" customFormat="1" ht="11.25">
      <c r="B300" s="164"/>
      <c r="D300" s="165" t="s">
        <v>153</v>
      </c>
      <c r="E300" s="166" t="s">
        <v>3</v>
      </c>
      <c r="F300" s="167" t="s">
        <v>341</v>
      </c>
      <c r="H300" s="166" t="s">
        <v>3</v>
      </c>
      <c r="I300" s="168"/>
      <c r="L300" s="164"/>
      <c r="M300" s="169"/>
      <c r="N300" s="170"/>
      <c r="O300" s="170"/>
      <c r="P300" s="170"/>
      <c r="Q300" s="170"/>
      <c r="R300" s="170"/>
      <c r="S300" s="170"/>
      <c r="T300" s="171"/>
      <c r="AT300" s="166" t="s">
        <v>153</v>
      </c>
      <c r="AU300" s="166" t="s">
        <v>81</v>
      </c>
      <c r="AV300" s="13" t="s">
        <v>15</v>
      </c>
      <c r="AW300" s="13" t="s">
        <v>33</v>
      </c>
      <c r="AX300" s="13" t="s">
        <v>71</v>
      </c>
      <c r="AY300" s="166" t="s">
        <v>142</v>
      </c>
    </row>
    <row r="301" spans="1:65" s="14" customFormat="1" ht="11.25">
      <c r="B301" s="172"/>
      <c r="D301" s="165" t="s">
        <v>153</v>
      </c>
      <c r="E301" s="173" t="s">
        <v>3</v>
      </c>
      <c r="F301" s="174" t="s">
        <v>404</v>
      </c>
      <c r="H301" s="175">
        <v>122</v>
      </c>
      <c r="I301" s="176"/>
      <c r="L301" s="172"/>
      <c r="M301" s="177"/>
      <c r="N301" s="178"/>
      <c r="O301" s="178"/>
      <c r="P301" s="178"/>
      <c r="Q301" s="178"/>
      <c r="R301" s="178"/>
      <c r="S301" s="178"/>
      <c r="T301" s="179"/>
      <c r="AT301" s="173" t="s">
        <v>153</v>
      </c>
      <c r="AU301" s="173" t="s">
        <v>81</v>
      </c>
      <c r="AV301" s="14" t="s">
        <v>81</v>
      </c>
      <c r="AW301" s="14" t="s">
        <v>33</v>
      </c>
      <c r="AX301" s="14" t="s">
        <v>71</v>
      </c>
      <c r="AY301" s="173" t="s">
        <v>142</v>
      </c>
    </row>
    <row r="302" spans="1:65" s="13" customFormat="1" ht="11.25">
      <c r="B302" s="164"/>
      <c r="D302" s="165" t="s">
        <v>153</v>
      </c>
      <c r="E302" s="166" t="s">
        <v>3</v>
      </c>
      <c r="F302" s="167" t="s">
        <v>343</v>
      </c>
      <c r="H302" s="166" t="s">
        <v>3</v>
      </c>
      <c r="I302" s="168"/>
      <c r="L302" s="164"/>
      <c r="M302" s="169"/>
      <c r="N302" s="170"/>
      <c r="O302" s="170"/>
      <c r="P302" s="170"/>
      <c r="Q302" s="170"/>
      <c r="R302" s="170"/>
      <c r="S302" s="170"/>
      <c r="T302" s="171"/>
      <c r="AT302" s="166" t="s">
        <v>153</v>
      </c>
      <c r="AU302" s="166" t="s">
        <v>81</v>
      </c>
      <c r="AV302" s="13" t="s">
        <v>15</v>
      </c>
      <c r="AW302" s="13" t="s">
        <v>33</v>
      </c>
      <c r="AX302" s="13" t="s">
        <v>71</v>
      </c>
      <c r="AY302" s="166" t="s">
        <v>142</v>
      </c>
    </row>
    <row r="303" spans="1:65" s="14" customFormat="1" ht="11.25">
      <c r="B303" s="172"/>
      <c r="D303" s="165" t="s">
        <v>153</v>
      </c>
      <c r="E303" s="173" t="s">
        <v>3</v>
      </c>
      <c r="F303" s="174" t="s">
        <v>342</v>
      </c>
      <c r="H303" s="175">
        <v>135</v>
      </c>
      <c r="I303" s="176"/>
      <c r="L303" s="172"/>
      <c r="M303" s="177"/>
      <c r="N303" s="178"/>
      <c r="O303" s="178"/>
      <c r="P303" s="178"/>
      <c r="Q303" s="178"/>
      <c r="R303" s="178"/>
      <c r="S303" s="178"/>
      <c r="T303" s="179"/>
      <c r="AT303" s="173" t="s">
        <v>153</v>
      </c>
      <c r="AU303" s="173" t="s">
        <v>81</v>
      </c>
      <c r="AV303" s="14" t="s">
        <v>81</v>
      </c>
      <c r="AW303" s="14" t="s">
        <v>33</v>
      </c>
      <c r="AX303" s="14" t="s">
        <v>71</v>
      </c>
      <c r="AY303" s="173" t="s">
        <v>142</v>
      </c>
    </row>
    <row r="304" spans="1:65" s="13" customFormat="1" ht="11.25">
      <c r="B304" s="164"/>
      <c r="D304" s="165" t="s">
        <v>153</v>
      </c>
      <c r="E304" s="166" t="s">
        <v>3</v>
      </c>
      <c r="F304" s="167" t="s">
        <v>345</v>
      </c>
      <c r="H304" s="166" t="s">
        <v>3</v>
      </c>
      <c r="I304" s="168"/>
      <c r="L304" s="164"/>
      <c r="M304" s="169"/>
      <c r="N304" s="170"/>
      <c r="O304" s="170"/>
      <c r="P304" s="170"/>
      <c r="Q304" s="170"/>
      <c r="R304" s="170"/>
      <c r="S304" s="170"/>
      <c r="T304" s="171"/>
      <c r="AT304" s="166" t="s">
        <v>153</v>
      </c>
      <c r="AU304" s="166" t="s">
        <v>81</v>
      </c>
      <c r="AV304" s="13" t="s">
        <v>15</v>
      </c>
      <c r="AW304" s="13" t="s">
        <v>33</v>
      </c>
      <c r="AX304" s="13" t="s">
        <v>71</v>
      </c>
      <c r="AY304" s="166" t="s">
        <v>142</v>
      </c>
    </row>
    <row r="305" spans="1:65" s="14" customFormat="1" ht="11.25">
      <c r="B305" s="172"/>
      <c r="D305" s="165" t="s">
        <v>153</v>
      </c>
      <c r="E305" s="173" t="s">
        <v>3</v>
      </c>
      <c r="F305" s="174" t="s">
        <v>405</v>
      </c>
      <c r="H305" s="175">
        <v>157</v>
      </c>
      <c r="I305" s="176"/>
      <c r="L305" s="172"/>
      <c r="M305" s="177"/>
      <c r="N305" s="178"/>
      <c r="O305" s="178"/>
      <c r="P305" s="178"/>
      <c r="Q305" s="178"/>
      <c r="R305" s="178"/>
      <c r="S305" s="178"/>
      <c r="T305" s="179"/>
      <c r="AT305" s="173" t="s">
        <v>153</v>
      </c>
      <c r="AU305" s="173" t="s">
        <v>81</v>
      </c>
      <c r="AV305" s="14" t="s">
        <v>81</v>
      </c>
      <c r="AW305" s="14" t="s">
        <v>33</v>
      </c>
      <c r="AX305" s="14" t="s">
        <v>71</v>
      </c>
      <c r="AY305" s="173" t="s">
        <v>142</v>
      </c>
    </row>
    <row r="306" spans="1:65" s="13" customFormat="1" ht="11.25">
      <c r="B306" s="164"/>
      <c r="D306" s="165" t="s">
        <v>153</v>
      </c>
      <c r="E306" s="166" t="s">
        <v>3</v>
      </c>
      <c r="F306" s="167" t="s">
        <v>347</v>
      </c>
      <c r="H306" s="166" t="s">
        <v>3</v>
      </c>
      <c r="I306" s="168"/>
      <c r="L306" s="164"/>
      <c r="M306" s="169"/>
      <c r="N306" s="170"/>
      <c r="O306" s="170"/>
      <c r="P306" s="170"/>
      <c r="Q306" s="170"/>
      <c r="R306" s="170"/>
      <c r="S306" s="170"/>
      <c r="T306" s="171"/>
      <c r="AT306" s="166" t="s">
        <v>153</v>
      </c>
      <c r="AU306" s="166" t="s">
        <v>81</v>
      </c>
      <c r="AV306" s="13" t="s">
        <v>15</v>
      </c>
      <c r="AW306" s="13" t="s">
        <v>33</v>
      </c>
      <c r="AX306" s="13" t="s">
        <v>71</v>
      </c>
      <c r="AY306" s="166" t="s">
        <v>142</v>
      </c>
    </row>
    <row r="307" spans="1:65" s="14" customFormat="1" ht="11.25">
      <c r="B307" s="172"/>
      <c r="D307" s="165" t="s">
        <v>153</v>
      </c>
      <c r="E307" s="173" t="s">
        <v>3</v>
      </c>
      <c r="F307" s="174" t="s">
        <v>348</v>
      </c>
      <c r="H307" s="175">
        <v>-68.3</v>
      </c>
      <c r="I307" s="176"/>
      <c r="L307" s="172"/>
      <c r="M307" s="177"/>
      <c r="N307" s="178"/>
      <c r="O307" s="178"/>
      <c r="P307" s="178"/>
      <c r="Q307" s="178"/>
      <c r="R307" s="178"/>
      <c r="S307" s="178"/>
      <c r="T307" s="179"/>
      <c r="AT307" s="173" t="s">
        <v>153</v>
      </c>
      <c r="AU307" s="173" t="s">
        <v>81</v>
      </c>
      <c r="AV307" s="14" t="s">
        <v>81</v>
      </c>
      <c r="AW307" s="14" t="s">
        <v>33</v>
      </c>
      <c r="AX307" s="14" t="s">
        <v>71</v>
      </c>
      <c r="AY307" s="173" t="s">
        <v>142</v>
      </c>
    </row>
    <row r="308" spans="1:65" s="15" customFormat="1" ht="11.25">
      <c r="B308" s="180"/>
      <c r="D308" s="165" t="s">
        <v>153</v>
      </c>
      <c r="E308" s="181" t="s">
        <v>3</v>
      </c>
      <c r="F308" s="182" t="s">
        <v>162</v>
      </c>
      <c r="H308" s="183">
        <v>461.2</v>
      </c>
      <c r="I308" s="184"/>
      <c r="L308" s="180"/>
      <c r="M308" s="185"/>
      <c r="N308" s="186"/>
      <c r="O308" s="186"/>
      <c r="P308" s="186"/>
      <c r="Q308" s="186"/>
      <c r="R308" s="186"/>
      <c r="S308" s="186"/>
      <c r="T308" s="187"/>
      <c r="AT308" s="181" t="s">
        <v>153</v>
      </c>
      <c r="AU308" s="181" t="s">
        <v>81</v>
      </c>
      <c r="AV308" s="15" t="s">
        <v>94</v>
      </c>
      <c r="AW308" s="15" t="s">
        <v>33</v>
      </c>
      <c r="AX308" s="15" t="s">
        <v>15</v>
      </c>
      <c r="AY308" s="181" t="s">
        <v>142</v>
      </c>
    </row>
    <row r="309" spans="1:65" s="2" customFormat="1" ht="24.2" customHeight="1">
      <c r="A309" s="35"/>
      <c r="B309" s="145"/>
      <c r="C309" s="146" t="s">
        <v>434</v>
      </c>
      <c r="D309" s="146" t="s">
        <v>145</v>
      </c>
      <c r="E309" s="147" t="s">
        <v>435</v>
      </c>
      <c r="F309" s="148" t="s">
        <v>436</v>
      </c>
      <c r="G309" s="149" t="s">
        <v>148</v>
      </c>
      <c r="H309" s="150">
        <v>220</v>
      </c>
      <c r="I309" s="151"/>
      <c r="J309" s="152">
        <f>ROUND(I309*H309,2)</f>
        <v>0</v>
      </c>
      <c r="K309" s="148" t="s">
        <v>3</v>
      </c>
      <c r="L309" s="36"/>
      <c r="M309" s="153" t="s">
        <v>3</v>
      </c>
      <c r="N309" s="154" t="s">
        <v>43</v>
      </c>
      <c r="O309" s="56"/>
      <c r="P309" s="155">
        <f>O309*H309</f>
        <v>0</v>
      </c>
      <c r="Q309" s="155">
        <v>0</v>
      </c>
      <c r="R309" s="155">
        <f>Q309*H309</f>
        <v>0</v>
      </c>
      <c r="S309" s="155">
        <v>0</v>
      </c>
      <c r="T309" s="156">
        <f>S309*H309</f>
        <v>0</v>
      </c>
      <c r="U309" s="35"/>
      <c r="V309" s="35"/>
      <c r="W309" s="35"/>
      <c r="X309" s="35"/>
      <c r="Y309" s="35"/>
      <c r="Z309" s="35"/>
      <c r="AA309" s="35"/>
      <c r="AB309" s="35"/>
      <c r="AC309" s="35"/>
      <c r="AD309" s="35"/>
      <c r="AE309" s="35"/>
      <c r="AR309" s="157" t="s">
        <v>256</v>
      </c>
      <c r="AT309" s="157" t="s">
        <v>145</v>
      </c>
      <c r="AU309" s="157" t="s">
        <v>81</v>
      </c>
      <c r="AY309" s="20" t="s">
        <v>142</v>
      </c>
      <c r="BE309" s="158">
        <f>IF(N309="základní",J309,0)</f>
        <v>0</v>
      </c>
      <c r="BF309" s="158">
        <f>IF(N309="snížená",J309,0)</f>
        <v>0</v>
      </c>
      <c r="BG309" s="158">
        <f>IF(N309="zákl. přenesená",J309,0)</f>
        <v>0</v>
      </c>
      <c r="BH309" s="158">
        <f>IF(N309="sníž. přenesená",J309,0)</f>
        <v>0</v>
      </c>
      <c r="BI309" s="158">
        <f>IF(N309="nulová",J309,0)</f>
        <v>0</v>
      </c>
      <c r="BJ309" s="20" t="s">
        <v>81</v>
      </c>
      <c r="BK309" s="158">
        <f>ROUND(I309*H309,2)</f>
        <v>0</v>
      </c>
      <c r="BL309" s="20" t="s">
        <v>256</v>
      </c>
      <c r="BM309" s="157" t="s">
        <v>437</v>
      </c>
    </row>
    <row r="310" spans="1:65" s="13" customFormat="1" ht="22.5">
      <c r="B310" s="164"/>
      <c r="D310" s="165" t="s">
        <v>153</v>
      </c>
      <c r="E310" s="166" t="s">
        <v>3</v>
      </c>
      <c r="F310" s="167" t="s">
        <v>218</v>
      </c>
      <c r="H310" s="166" t="s">
        <v>3</v>
      </c>
      <c r="I310" s="168"/>
      <c r="L310" s="164"/>
      <c r="M310" s="169"/>
      <c r="N310" s="170"/>
      <c r="O310" s="170"/>
      <c r="P310" s="170"/>
      <c r="Q310" s="170"/>
      <c r="R310" s="170"/>
      <c r="S310" s="170"/>
      <c r="T310" s="171"/>
      <c r="AT310" s="166" t="s">
        <v>153</v>
      </c>
      <c r="AU310" s="166" t="s">
        <v>81</v>
      </c>
      <c r="AV310" s="13" t="s">
        <v>15</v>
      </c>
      <c r="AW310" s="13" t="s">
        <v>33</v>
      </c>
      <c r="AX310" s="13" t="s">
        <v>71</v>
      </c>
      <c r="AY310" s="166" t="s">
        <v>142</v>
      </c>
    </row>
    <row r="311" spans="1:65" s="13" customFormat="1" ht="11.25">
      <c r="B311" s="164"/>
      <c r="D311" s="165" t="s">
        <v>153</v>
      </c>
      <c r="E311" s="166" t="s">
        <v>3</v>
      </c>
      <c r="F311" s="167" t="s">
        <v>219</v>
      </c>
      <c r="H311" s="166" t="s">
        <v>3</v>
      </c>
      <c r="I311" s="168"/>
      <c r="L311" s="164"/>
      <c r="M311" s="169"/>
      <c r="N311" s="170"/>
      <c r="O311" s="170"/>
      <c r="P311" s="170"/>
      <c r="Q311" s="170"/>
      <c r="R311" s="170"/>
      <c r="S311" s="170"/>
      <c r="T311" s="171"/>
      <c r="AT311" s="166" t="s">
        <v>153</v>
      </c>
      <c r="AU311" s="166" t="s">
        <v>81</v>
      </c>
      <c r="AV311" s="13" t="s">
        <v>15</v>
      </c>
      <c r="AW311" s="13" t="s">
        <v>33</v>
      </c>
      <c r="AX311" s="13" t="s">
        <v>71</v>
      </c>
      <c r="AY311" s="166" t="s">
        <v>142</v>
      </c>
    </row>
    <row r="312" spans="1:65" s="14" customFormat="1" ht="11.25">
      <c r="B312" s="172"/>
      <c r="D312" s="165" t="s">
        <v>153</v>
      </c>
      <c r="E312" s="173" t="s">
        <v>3</v>
      </c>
      <c r="F312" s="174" t="s">
        <v>438</v>
      </c>
      <c r="H312" s="175">
        <v>110</v>
      </c>
      <c r="I312" s="176"/>
      <c r="L312" s="172"/>
      <c r="M312" s="177"/>
      <c r="N312" s="178"/>
      <c r="O312" s="178"/>
      <c r="P312" s="178"/>
      <c r="Q312" s="178"/>
      <c r="R312" s="178"/>
      <c r="S312" s="178"/>
      <c r="T312" s="179"/>
      <c r="AT312" s="173" t="s">
        <v>153</v>
      </c>
      <c r="AU312" s="173" t="s">
        <v>81</v>
      </c>
      <c r="AV312" s="14" t="s">
        <v>81</v>
      </c>
      <c r="AW312" s="14" t="s">
        <v>33</v>
      </c>
      <c r="AX312" s="14" t="s">
        <v>71</v>
      </c>
      <c r="AY312" s="173" t="s">
        <v>142</v>
      </c>
    </row>
    <row r="313" spans="1:65" s="13" customFormat="1" ht="11.25">
      <c r="B313" s="164"/>
      <c r="D313" s="165" t="s">
        <v>153</v>
      </c>
      <c r="E313" s="166" t="s">
        <v>3</v>
      </c>
      <c r="F313" s="167" t="s">
        <v>221</v>
      </c>
      <c r="H313" s="166" t="s">
        <v>3</v>
      </c>
      <c r="I313" s="168"/>
      <c r="L313" s="164"/>
      <c r="M313" s="169"/>
      <c r="N313" s="170"/>
      <c r="O313" s="170"/>
      <c r="P313" s="170"/>
      <c r="Q313" s="170"/>
      <c r="R313" s="170"/>
      <c r="S313" s="170"/>
      <c r="T313" s="171"/>
      <c r="AT313" s="166" t="s">
        <v>153</v>
      </c>
      <c r="AU313" s="166" t="s">
        <v>81</v>
      </c>
      <c r="AV313" s="13" t="s">
        <v>15</v>
      </c>
      <c r="AW313" s="13" t="s">
        <v>33</v>
      </c>
      <c r="AX313" s="13" t="s">
        <v>71</v>
      </c>
      <c r="AY313" s="166" t="s">
        <v>142</v>
      </c>
    </row>
    <row r="314" spans="1:65" s="14" customFormat="1" ht="11.25">
      <c r="B314" s="172"/>
      <c r="D314" s="165" t="s">
        <v>153</v>
      </c>
      <c r="E314" s="173" t="s">
        <v>3</v>
      </c>
      <c r="F314" s="174" t="s">
        <v>438</v>
      </c>
      <c r="H314" s="175">
        <v>110</v>
      </c>
      <c r="I314" s="176"/>
      <c r="L314" s="172"/>
      <c r="M314" s="177"/>
      <c r="N314" s="178"/>
      <c r="O314" s="178"/>
      <c r="P314" s="178"/>
      <c r="Q314" s="178"/>
      <c r="R314" s="178"/>
      <c r="S314" s="178"/>
      <c r="T314" s="179"/>
      <c r="AT314" s="173" t="s">
        <v>153</v>
      </c>
      <c r="AU314" s="173" t="s">
        <v>81</v>
      </c>
      <c r="AV314" s="14" t="s">
        <v>81</v>
      </c>
      <c r="AW314" s="14" t="s">
        <v>33</v>
      </c>
      <c r="AX314" s="14" t="s">
        <v>71</v>
      </c>
      <c r="AY314" s="173" t="s">
        <v>142</v>
      </c>
    </row>
    <row r="315" spans="1:65" s="15" customFormat="1" ht="11.25">
      <c r="B315" s="180"/>
      <c r="D315" s="165" t="s">
        <v>153</v>
      </c>
      <c r="E315" s="181" t="s">
        <v>3</v>
      </c>
      <c r="F315" s="182" t="s">
        <v>162</v>
      </c>
      <c r="H315" s="183">
        <v>220</v>
      </c>
      <c r="I315" s="184"/>
      <c r="L315" s="180"/>
      <c r="M315" s="185"/>
      <c r="N315" s="186"/>
      <c r="O315" s="186"/>
      <c r="P315" s="186"/>
      <c r="Q315" s="186"/>
      <c r="R315" s="186"/>
      <c r="S315" s="186"/>
      <c r="T315" s="187"/>
      <c r="AT315" s="181" t="s">
        <v>153</v>
      </c>
      <c r="AU315" s="181" t="s">
        <v>81</v>
      </c>
      <c r="AV315" s="15" t="s">
        <v>94</v>
      </c>
      <c r="AW315" s="15" t="s">
        <v>33</v>
      </c>
      <c r="AX315" s="15" t="s">
        <v>15</v>
      </c>
      <c r="AY315" s="181" t="s">
        <v>142</v>
      </c>
    </row>
    <row r="316" spans="1:65" s="2" customFormat="1" ht="24.2" customHeight="1">
      <c r="A316" s="35"/>
      <c r="B316" s="145"/>
      <c r="C316" s="146" t="s">
        <v>439</v>
      </c>
      <c r="D316" s="146" t="s">
        <v>145</v>
      </c>
      <c r="E316" s="147" t="s">
        <v>440</v>
      </c>
      <c r="F316" s="148" t="s">
        <v>441</v>
      </c>
      <c r="G316" s="149" t="s">
        <v>148</v>
      </c>
      <c r="H316" s="150">
        <v>78</v>
      </c>
      <c r="I316" s="151"/>
      <c r="J316" s="152">
        <f>ROUND(I316*H316,2)</f>
        <v>0</v>
      </c>
      <c r="K316" s="148" t="s">
        <v>149</v>
      </c>
      <c r="L316" s="36"/>
      <c r="M316" s="153" t="s">
        <v>3</v>
      </c>
      <c r="N316" s="154" t="s">
        <v>43</v>
      </c>
      <c r="O316" s="56"/>
      <c r="P316" s="155">
        <f>O316*H316</f>
        <v>0</v>
      </c>
      <c r="Q316" s="155">
        <v>0</v>
      </c>
      <c r="R316" s="155">
        <f>Q316*H316</f>
        <v>0</v>
      </c>
      <c r="S316" s="155">
        <v>1.4E-2</v>
      </c>
      <c r="T316" s="156">
        <f>S316*H316</f>
        <v>1.0920000000000001</v>
      </c>
      <c r="U316" s="35"/>
      <c r="V316" s="35"/>
      <c r="W316" s="35"/>
      <c r="X316" s="35"/>
      <c r="Y316" s="35"/>
      <c r="Z316" s="35"/>
      <c r="AA316" s="35"/>
      <c r="AB316" s="35"/>
      <c r="AC316" s="35"/>
      <c r="AD316" s="35"/>
      <c r="AE316" s="35"/>
      <c r="AR316" s="157" t="s">
        <v>256</v>
      </c>
      <c r="AT316" s="157" t="s">
        <v>145</v>
      </c>
      <c r="AU316" s="157" t="s">
        <v>81</v>
      </c>
      <c r="AY316" s="20" t="s">
        <v>142</v>
      </c>
      <c r="BE316" s="158">
        <f>IF(N316="základní",J316,0)</f>
        <v>0</v>
      </c>
      <c r="BF316" s="158">
        <f>IF(N316="snížená",J316,0)</f>
        <v>0</v>
      </c>
      <c r="BG316" s="158">
        <f>IF(N316="zákl. přenesená",J316,0)</f>
        <v>0</v>
      </c>
      <c r="BH316" s="158">
        <f>IF(N316="sníž. přenesená",J316,0)</f>
        <v>0</v>
      </c>
      <c r="BI316" s="158">
        <f>IF(N316="nulová",J316,0)</f>
        <v>0</v>
      </c>
      <c r="BJ316" s="20" t="s">
        <v>81</v>
      </c>
      <c r="BK316" s="158">
        <f>ROUND(I316*H316,2)</f>
        <v>0</v>
      </c>
      <c r="BL316" s="20" t="s">
        <v>256</v>
      </c>
      <c r="BM316" s="157" t="s">
        <v>442</v>
      </c>
    </row>
    <row r="317" spans="1:65" s="2" customFormat="1" ht="11.25">
      <c r="A317" s="35"/>
      <c r="B317" s="36"/>
      <c r="C317" s="35"/>
      <c r="D317" s="159" t="s">
        <v>151</v>
      </c>
      <c r="E317" s="35"/>
      <c r="F317" s="160" t="s">
        <v>443</v>
      </c>
      <c r="G317" s="35"/>
      <c r="H317" s="35"/>
      <c r="I317" s="161"/>
      <c r="J317" s="35"/>
      <c r="K317" s="35"/>
      <c r="L317" s="36"/>
      <c r="M317" s="162"/>
      <c r="N317" s="163"/>
      <c r="O317" s="56"/>
      <c r="P317" s="56"/>
      <c r="Q317" s="56"/>
      <c r="R317" s="56"/>
      <c r="S317" s="56"/>
      <c r="T317" s="57"/>
      <c r="U317" s="35"/>
      <c r="V317" s="35"/>
      <c r="W317" s="35"/>
      <c r="X317" s="35"/>
      <c r="Y317" s="35"/>
      <c r="Z317" s="35"/>
      <c r="AA317" s="35"/>
      <c r="AB317" s="35"/>
      <c r="AC317" s="35"/>
      <c r="AD317" s="35"/>
      <c r="AE317" s="35"/>
      <c r="AT317" s="20" t="s">
        <v>151</v>
      </c>
      <c r="AU317" s="20" t="s">
        <v>81</v>
      </c>
    </row>
    <row r="318" spans="1:65" s="14" customFormat="1" ht="11.25">
      <c r="B318" s="172"/>
      <c r="D318" s="165" t="s">
        <v>153</v>
      </c>
      <c r="E318" s="173" t="s">
        <v>3</v>
      </c>
      <c r="F318" s="174" t="s">
        <v>444</v>
      </c>
      <c r="H318" s="175">
        <v>78</v>
      </c>
      <c r="I318" s="176"/>
      <c r="L318" s="172"/>
      <c r="M318" s="177"/>
      <c r="N318" s="178"/>
      <c r="O318" s="178"/>
      <c r="P318" s="178"/>
      <c r="Q318" s="178"/>
      <c r="R318" s="178"/>
      <c r="S318" s="178"/>
      <c r="T318" s="179"/>
      <c r="AT318" s="173" t="s">
        <v>153</v>
      </c>
      <c r="AU318" s="173" t="s">
        <v>81</v>
      </c>
      <c r="AV318" s="14" t="s">
        <v>81</v>
      </c>
      <c r="AW318" s="14" t="s">
        <v>33</v>
      </c>
      <c r="AX318" s="14" t="s">
        <v>15</v>
      </c>
      <c r="AY318" s="173" t="s">
        <v>142</v>
      </c>
    </row>
    <row r="319" spans="1:65" s="2" customFormat="1" ht="33" customHeight="1">
      <c r="A319" s="35"/>
      <c r="B319" s="145"/>
      <c r="C319" s="146" t="s">
        <v>445</v>
      </c>
      <c r="D319" s="146" t="s">
        <v>145</v>
      </c>
      <c r="E319" s="147" t="s">
        <v>446</v>
      </c>
      <c r="F319" s="148" t="s">
        <v>447</v>
      </c>
      <c r="G319" s="149" t="s">
        <v>148</v>
      </c>
      <c r="H319" s="150">
        <v>220</v>
      </c>
      <c r="I319" s="151"/>
      <c r="J319" s="152">
        <f>ROUND(I319*H319,2)</f>
        <v>0</v>
      </c>
      <c r="K319" s="148" t="s">
        <v>149</v>
      </c>
      <c r="L319" s="36"/>
      <c r="M319" s="153" t="s">
        <v>3</v>
      </c>
      <c r="N319" s="154" t="s">
        <v>43</v>
      </c>
      <c r="O319" s="56"/>
      <c r="P319" s="155">
        <f>O319*H319</f>
        <v>0</v>
      </c>
      <c r="Q319" s="155">
        <v>0</v>
      </c>
      <c r="R319" s="155">
        <f>Q319*H319</f>
        <v>0</v>
      </c>
      <c r="S319" s="155">
        <v>1.4E-2</v>
      </c>
      <c r="T319" s="156">
        <f>S319*H319</f>
        <v>3.08</v>
      </c>
      <c r="U319" s="35"/>
      <c r="V319" s="35"/>
      <c r="W319" s="35"/>
      <c r="X319" s="35"/>
      <c r="Y319" s="35"/>
      <c r="Z319" s="35"/>
      <c r="AA319" s="35"/>
      <c r="AB319" s="35"/>
      <c r="AC319" s="35"/>
      <c r="AD319" s="35"/>
      <c r="AE319" s="35"/>
      <c r="AR319" s="157" t="s">
        <v>256</v>
      </c>
      <c r="AT319" s="157" t="s">
        <v>145</v>
      </c>
      <c r="AU319" s="157" t="s">
        <v>81</v>
      </c>
      <c r="AY319" s="20" t="s">
        <v>142</v>
      </c>
      <c r="BE319" s="158">
        <f>IF(N319="základní",J319,0)</f>
        <v>0</v>
      </c>
      <c r="BF319" s="158">
        <f>IF(N319="snížená",J319,0)</f>
        <v>0</v>
      </c>
      <c r="BG319" s="158">
        <f>IF(N319="zákl. přenesená",J319,0)</f>
        <v>0</v>
      </c>
      <c r="BH319" s="158">
        <f>IF(N319="sníž. přenesená",J319,0)</f>
        <v>0</v>
      </c>
      <c r="BI319" s="158">
        <f>IF(N319="nulová",J319,0)</f>
        <v>0</v>
      </c>
      <c r="BJ319" s="20" t="s">
        <v>81</v>
      </c>
      <c r="BK319" s="158">
        <f>ROUND(I319*H319,2)</f>
        <v>0</v>
      </c>
      <c r="BL319" s="20" t="s">
        <v>256</v>
      </c>
      <c r="BM319" s="157" t="s">
        <v>448</v>
      </c>
    </row>
    <row r="320" spans="1:65" s="2" customFormat="1" ht="11.25">
      <c r="A320" s="35"/>
      <c r="B320" s="36"/>
      <c r="C320" s="35"/>
      <c r="D320" s="159" t="s">
        <v>151</v>
      </c>
      <c r="E320" s="35"/>
      <c r="F320" s="160" t="s">
        <v>449</v>
      </c>
      <c r="G320" s="35"/>
      <c r="H320" s="35"/>
      <c r="I320" s="161"/>
      <c r="J320" s="35"/>
      <c r="K320" s="35"/>
      <c r="L320" s="36"/>
      <c r="M320" s="162"/>
      <c r="N320" s="163"/>
      <c r="O320" s="56"/>
      <c r="P320" s="56"/>
      <c r="Q320" s="56"/>
      <c r="R320" s="56"/>
      <c r="S320" s="56"/>
      <c r="T320" s="57"/>
      <c r="U320" s="35"/>
      <c r="V320" s="35"/>
      <c r="W320" s="35"/>
      <c r="X320" s="35"/>
      <c r="Y320" s="35"/>
      <c r="Z320" s="35"/>
      <c r="AA320" s="35"/>
      <c r="AB320" s="35"/>
      <c r="AC320" s="35"/>
      <c r="AD320" s="35"/>
      <c r="AE320" s="35"/>
      <c r="AT320" s="20" t="s">
        <v>151</v>
      </c>
      <c r="AU320" s="20" t="s">
        <v>81</v>
      </c>
    </row>
    <row r="321" spans="1:65" s="13" customFormat="1" ht="22.5">
      <c r="B321" s="164"/>
      <c r="D321" s="165" t="s">
        <v>153</v>
      </c>
      <c r="E321" s="166" t="s">
        <v>3</v>
      </c>
      <c r="F321" s="167" t="s">
        <v>218</v>
      </c>
      <c r="H321" s="166" t="s">
        <v>3</v>
      </c>
      <c r="I321" s="168"/>
      <c r="L321" s="164"/>
      <c r="M321" s="169"/>
      <c r="N321" s="170"/>
      <c r="O321" s="170"/>
      <c r="P321" s="170"/>
      <c r="Q321" s="170"/>
      <c r="R321" s="170"/>
      <c r="S321" s="170"/>
      <c r="T321" s="171"/>
      <c r="AT321" s="166" t="s">
        <v>153</v>
      </c>
      <c r="AU321" s="166" t="s">
        <v>81</v>
      </c>
      <c r="AV321" s="13" t="s">
        <v>15</v>
      </c>
      <c r="AW321" s="13" t="s">
        <v>33</v>
      </c>
      <c r="AX321" s="13" t="s">
        <v>71</v>
      </c>
      <c r="AY321" s="166" t="s">
        <v>142</v>
      </c>
    </row>
    <row r="322" spans="1:65" s="13" customFormat="1" ht="11.25">
      <c r="B322" s="164"/>
      <c r="D322" s="165" t="s">
        <v>153</v>
      </c>
      <c r="E322" s="166" t="s">
        <v>3</v>
      </c>
      <c r="F322" s="167" t="s">
        <v>219</v>
      </c>
      <c r="H322" s="166" t="s">
        <v>3</v>
      </c>
      <c r="I322" s="168"/>
      <c r="L322" s="164"/>
      <c r="M322" s="169"/>
      <c r="N322" s="170"/>
      <c r="O322" s="170"/>
      <c r="P322" s="170"/>
      <c r="Q322" s="170"/>
      <c r="R322" s="170"/>
      <c r="S322" s="170"/>
      <c r="T322" s="171"/>
      <c r="AT322" s="166" t="s">
        <v>153</v>
      </c>
      <c r="AU322" s="166" t="s">
        <v>81</v>
      </c>
      <c r="AV322" s="13" t="s">
        <v>15</v>
      </c>
      <c r="AW322" s="13" t="s">
        <v>33</v>
      </c>
      <c r="AX322" s="13" t="s">
        <v>71</v>
      </c>
      <c r="AY322" s="166" t="s">
        <v>142</v>
      </c>
    </row>
    <row r="323" spans="1:65" s="14" customFormat="1" ht="11.25">
      <c r="B323" s="172"/>
      <c r="D323" s="165" t="s">
        <v>153</v>
      </c>
      <c r="E323" s="173" t="s">
        <v>3</v>
      </c>
      <c r="F323" s="174" t="s">
        <v>438</v>
      </c>
      <c r="H323" s="175">
        <v>110</v>
      </c>
      <c r="I323" s="176"/>
      <c r="L323" s="172"/>
      <c r="M323" s="177"/>
      <c r="N323" s="178"/>
      <c r="O323" s="178"/>
      <c r="P323" s="178"/>
      <c r="Q323" s="178"/>
      <c r="R323" s="178"/>
      <c r="S323" s="178"/>
      <c r="T323" s="179"/>
      <c r="AT323" s="173" t="s">
        <v>153</v>
      </c>
      <c r="AU323" s="173" t="s">
        <v>81</v>
      </c>
      <c r="AV323" s="14" t="s">
        <v>81</v>
      </c>
      <c r="AW323" s="14" t="s">
        <v>33</v>
      </c>
      <c r="AX323" s="14" t="s">
        <v>71</v>
      </c>
      <c r="AY323" s="173" t="s">
        <v>142</v>
      </c>
    </row>
    <row r="324" spans="1:65" s="13" customFormat="1" ht="11.25">
      <c r="B324" s="164"/>
      <c r="D324" s="165" t="s">
        <v>153</v>
      </c>
      <c r="E324" s="166" t="s">
        <v>3</v>
      </c>
      <c r="F324" s="167" t="s">
        <v>221</v>
      </c>
      <c r="H324" s="166" t="s">
        <v>3</v>
      </c>
      <c r="I324" s="168"/>
      <c r="L324" s="164"/>
      <c r="M324" s="169"/>
      <c r="N324" s="170"/>
      <c r="O324" s="170"/>
      <c r="P324" s="170"/>
      <c r="Q324" s="170"/>
      <c r="R324" s="170"/>
      <c r="S324" s="170"/>
      <c r="T324" s="171"/>
      <c r="AT324" s="166" t="s">
        <v>153</v>
      </c>
      <c r="AU324" s="166" t="s">
        <v>81</v>
      </c>
      <c r="AV324" s="13" t="s">
        <v>15</v>
      </c>
      <c r="AW324" s="13" t="s">
        <v>33</v>
      </c>
      <c r="AX324" s="13" t="s">
        <v>71</v>
      </c>
      <c r="AY324" s="166" t="s">
        <v>142</v>
      </c>
    </row>
    <row r="325" spans="1:65" s="14" customFormat="1" ht="11.25">
      <c r="B325" s="172"/>
      <c r="D325" s="165" t="s">
        <v>153</v>
      </c>
      <c r="E325" s="173" t="s">
        <v>3</v>
      </c>
      <c r="F325" s="174" t="s">
        <v>438</v>
      </c>
      <c r="H325" s="175">
        <v>110</v>
      </c>
      <c r="I325" s="176"/>
      <c r="L325" s="172"/>
      <c r="M325" s="177"/>
      <c r="N325" s="178"/>
      <c r="O325" s="178"/>
      <c r="P325" s="178"/>
      <c r="Q325" s="178"/>
      <c r="R325" s="178"/>
      <c r="S325" s="178"/>
      <c r="T325" s="179"/>
      <c r="AT325" s="173" t="s">
        <v>153</v>
      </c>
      <c r="AU325" s="173" t="s">
        <v>81</v>
      </c>
      <c r="AV325" s="14" t="s">
        <v>81</v>
      </c>
      <c r="AW325" s="14" t="s">
        <v>33</v>
      </c>
      <c r="AX325" s="14" t="s">
        <v>71</v>
      </c>
      <c r="AY325" s="173" t="s">
        <v>142</v>
      </c>
    </row>
    <row r="326" spans="1:65" s="15" customFormat="1" ht="11.25">
      <c r="B326" s="180"/>
      <c r="D326" s="165" t="s">
        <v>153</v>
      </c>
      <c r="E326" s="181" t="s">
        <v>3</v>
      </c>
      <c r="F326" s="182" t="s">
        <v>162</v>
      </c>
      <c r="H326" s="183">
        <v>220</v>
      </c>
      <c r="I326" s="184"/>
      <c r="L326" s="180"/>
      <c r="M326" s="185"/>
      <c r="N326" s="186"/>
      <c r="O326" s="186"/>
      <c r="P326" s="186"/>
      <c r="Q326" s="186"/>
      <c r="R326" s="186"/>
      <c r="S326" s="186"/>
      <c r="T326" s="187"/>
      <c r="AT326" s="181" t="s">
        <v>153</v>
      </c>
      <c r="AU326" s="181" t="s">
        <v>81</v>
      </c>
      <c r="AV326" s="15" t="s">
        <v>94</v>
      </c>
      <c r="AW326" s="15" t="s">
        <v>33</v>
      </c>
      <c r="AX326" s="15" t="s">
        <v>15</v>
      </c>
      <c r="AY326" s="181" t="s">
        <v>142</v>
      </c>
    </row>
    <row r="327" spans="1:65" s="2" customFormat="1" ht="33" customHeight="1">
      <c r="A327" s="35"/>
      <c r="B327" s="145"/>
      <c r="C327" s="146" t="s">
        <v>450</v>
      </c>
      <c r="D327" s="146" t="s">
        <v>145</v>
      </c>
      <c r="E327" s="147" t="s">
        <v>451</v>
      </c>
      <c r="F327" s="148" t="s">
        <v>452</v>
      </c>
      <c r="G327" s="149" t="s">
        <v>148</v>
      </c>
      <c r="H327" s="150">
        <v>134.52500000000001</v>
      </c>
      <c r="I327" s="151"/>
      <c r="J327" s="152">
        <f>ROUND(I327*H327,2)</f>
        <v>0</v>
      </c>
      <c r="K327" s="148" t="s">
        <v>149</v>
      </c>
      <c r="L327" s="36"/>
      <c r="M327" s="153" t="s">
        <v>3</v>
      </c>
      <c r="N327" s="154" t="s">
        <v>43</v>
      </c>
      <c r="O327" s="56"/>
      <c r="P327" s="155">
        <f>O327*H327</f>
        <v>0</v>
      </c>
      <c r="Q327" s="155">
        <v>0</v>
      </c>
      <c r="R327" s="155">
        <f>Q327*H327</f>
        <v>0</v>
      </c>
      <c r="S327" s="155">
        <v>0.04</v>
      </c>
      <c r="T327" s="156">
        <f>S327*H327</f>
        <v>5.3810000000000002</v>
      </c>
      <c r="U327" s="35"/>
      <c r="V327" s="35"/>
      <c r="W327" s="35"/>
      <c r="X327" s="35"/>
      <c r="Y327" s="35"/>
      <c r="Z327" s="35"/>
      <c r="AA327" s="35"/>
      <c r="AB327" s="35"/>
      <c r="AC327" s="35"/>
      <c r="AD327" s="35"/>
      <c r="AE327" s="35"/>
      <c r="AR327" s="157" t="s">
        <v>256</v>
      </c>
      <c r="AT327" s="157" t="s">
        <v>145</v>
      </c>
      <c r="AU327" s="157" t="s">
        <v>81</v>
      </c>
      <c r="AY327" s="20" t="s">
        <v>142</v>
      </c>
      <c r="BE327" s="158">
        <f>IF(N327="základní",J327,0)</f>
        <v>0</v>
      </c>
      <c r="BF327" s="158">
        <f>IF(N327="snížená",J327,0)</f>
        <v>0</v>
      </c>
      <c r="BG327" s="158">
        <f>IF(N327="zákl. přenesená",J327,0)</f>
        <v>0</v>
      </c>
      <c r="BH327" s="158">
        <f>IF(N327="sníž. přenesená",J327,0)</f>
        <v>0</v>
      </c>
      <c r="BI327" s="158">
        <f>IF(N327="nulová",J327,0)</f>
        <v>0</v>
      </c>
      <c r="BJ327" s="20" t="s">
        <v>81</v>
      </c>
      <c r="BK327" s="158">
        <f>ROUND(I327*H327,2)</f>
        <v>0</v>
      </c>
      <c r="BL327" s="20" t="s">
        <v>256</v>
      </c>
      <c r="BM327" s="157" t="s">
        <v>453</v>
      </c>
    </row>
    <row r="328" spans="1:65" s="2" customFormat="1" ht="11.25">
      <c r="A328" s="35"/>
      <c r="B328" s="36"/>
      <c r="C328" s="35"/>
      <c r="D328" s="159" t="s">
        <v>151</v>
      </c>
      <c r="E328" s="35"/>
      <c r="F328" s="160" t="s">
        <v>454</v>
      </c>
      <c r="G328" s="35"/>
      <c r="H328" s="35"/>
      <c r="I328" s="161"/>
      <c r="J328" s="35"/>
      <c r="K328" s="35"/>
      <c r="L328" s="36"/>
      <c r="M328" s="162"/>
      <c r="N328" s="163"/>
      <c r="O328" s="56"/>
      <c r="P328" s="56"/>
      <c r="Q328" s="56"/>
      <c r="R328" s="56"/>
      <c r="S328" s="56"/>
      <c r="T328" s="57"/>
      <c r="U328" s="35"/>
      <c r="V328" s="35"/>
      <c r="W328" s="35"/>
      <c r="X328" s="35"/>
      <c r="Y328" s="35"/>
      <c r="Z328" s="35"/>
      <c r="AA328" s="35"/>
      <c r="AB328" s="35"/>
      <c r="AC328" s="35"/>
      <c r="AD328" s="35"/>
      <c r="AE328" s="35"/>
      <c r="AT328" s="20" t="s">
        <v>151</v>
      </c>
      <c r="AU328" s="20" t="s">
        <v>81</v>
      </c>
    </row>
    <row r="329" spans="1:65" s="13" customFormat="1" ht="11.25">
      <c r="B329" s="164"/>
      <c r="D329" s="165" t="s">
        <v>153</v>
      </c>
      <c r="E329" s="166" t="s">
        <v>3</v>
      </c>
      <c r="F329" s="167" t="s">
        <v>455</v>
      </c>
      <c r="H329" s="166" t="s">
        <v>3</v>
      </c>
      <c r="I329" s="168"/>
      <c r="L329" s="164"/>
      <c r="M329" s="169"/>
      <c r="N329" s="170"/>
      <c r="O329" s="170"/>
      <c r="P329" s="170"/>
      <c r="Q329" s="170"/>
      <c r="R329" s="170"/>
      <c r="S329" s="170"/>
      <c r="T329" s="171"/>
      <c r="AT329" s="166" t="s">
        <v>153</v>
      </c>
      <c r="AU329" s="166" t="s">
        <v>81</v>
      </c>
      <c r="AV329" s="13" t="s">
        <v>15</v>
      </c>
      <c r="AW329" s="13" t="s">
        <v>33</v>
      </c>
      <c r="AX329" s="13" t="s">
        <v>71</v>
      </c>
      <c r="AY329" s="166" t="s">
        <v>142</v>
      </c>
    </row>
    <row r="330" spans="1:65" s="14" customFormat="1" ht="11.25">
      <c r="B330" s="172"/>
      <c r="D330" s="165" t="s">
        <v>153</v>
      </c>
      <c r="E330" s="173" t="s">
        <v>3</v>
      </c>
      <c r="F330" s="174" t="s">
        <v>456</v>
      </c>
      <c r="H330" s="175">
        <v>107</v>
      </c>
      <c r="I330" s="176"/>
      <c r="L330" s="172"/>
      <c r="M330" s="177"/>
      <c r="N330" s="178"/>
      <c r="O330" s="178"/>
      <c r="P330" s="178"/>
      <c r="Q330" s="178"/>
      <c r="R330" s="178"/>
      <c r="S330" s="178"/>
      <c r="T330" s="179"/>
      <c r="AT330" s="173" t="s">
        <v>153</v>
      </c>
      <c r="AU330" s="173" t="s">
        <v>81</v>
      </c>
      <c r="AV330" s="14" t="s">
        <v>81</v>
      </c>
      <c r="AW330" s="14" t="s">
        <v>33</v>
      </c>
      <c r="AX330" s="14" t="s">
        <v>71</v>
      </c>
      <c r="AY330" s="173" t="s">
        <v>142</v>
      </c>
    </row>
    <row r="331" spans="1:65" s="14" customFormat="1" ht="11.25">
      <c r="B331" s="172"/>
      <c r="D331" s="165" t="s">
        <v>153</v>
      </c>
      <c r="E331" s="173" t="s">
        <v>3</v>
      </c>
      <c r="F331" s="174" t="s">
        <v>457</v>
      </c>
      <c r="H331" s="175">
        <v>27.524999999999999</v>
      </c>
      <c r="I331" s="176"/>
      <c r="L331" s="172"/>
      <c r="M331" s="177"/>
      <c r="N331" s="178"/>
      <c r="O331" s="178"/>
      <c r="P331" s="178"/>
      <c r="Q331" s="178"/>
      <c r="R331" s="178"/>
      <c r="S331" s="178"/>
      <c r="T331" s="179"/>
      <c r="AT331" s="173" t="s">
        <v>153</v>
      </c>
      <c r="AU331" s="173" t="s">
        <v>81</v>
      </c>
      <c r="AV331" s="14" t="s">
        <v>81</v>
      </c>
      <c r="AW331" s="14" t="s">
        <v>33</v>
      </c>
      <c r="AX331" s="14" t="s">
        <v>71</v>
      </c>
      <c r="AY331" s="173" t="s">
        <v>142</v>
      </c>
    </row>
    <row r="332" spans="1:65" s="15" customFormat="1" ht="11.25">
      <c r="B332" s="180"/>
      <c r="D332" s="165" t="s">
        <v>153</v>
      </c>
      <c r="E332" s="181" t="s">
        <v>3</v>
      </c>
      <c r="F332" s="182" t="s">
        <v>162</v>
      </c>
      <c r="H332" s="183">
        <v>134.52500000000001</v>
      </c>
      <c r="I332" s="184"/>
      <c r="L332" s="180"/>
      <c r="M332" s="185"/>
      <c r="N332" s="186"/>
      <c r="O332" s="186"/>
      <c r="P332" s="186"/>
      <c r="Q332" s="186"/>
      <c r="R332" s="186"/>
      <c r="S332" s="186"/>
      <c r="T332" s="187"/>
      <c r="AT332" s="181" t="s">
        <v>153</v>
      </c>
      <c r="AU332" s="181" t="s">
        <v>81</v>
      </c>
      <c r="AV332" s="15" t="s">
        <v>94</v>
      </c>
      <c r="AW332" s="15" t="s">
        <v>33</v>
      </c>
      <c r="AX332" s="15" t="s">
        <v>15</v>
      </c>
      <c r="AY332" s="181" t="s">
        <v>142</v>
      </c>
    </row>
    <row r="333" spans="1:65" s="12" customFormat="1" ht="22.9" customHeight="1">
      <c r="B333" s="132"/>
      <c r="D333" s="133" t="s">
        <v>70</v>
      </c>
      <c r="E333" s="143" t="s">
        <v>458</v>
      </c>
      <c r="F333" s="143" t="s">
        <v>459</v>
      </c>
      <c r="I333" s="135"/>
      <c r="J333" s="144">
        <f>BK333</f>
        <v>0</v>
      </c>
      <c r="L333" s="132"/>
      <c r="M333" s="137"/>
      <c r="N333" s="138"/>
      <c r="O333" s="138"/>
      <c r="P333" s="139">
        <f>SUM(P334:P372)</f>
        <v>0</v>
      </c>
      <c r="Q333" s="138"/>
      <c r="R333" s="139">
        <f>SUM(R334:R372)</f>
        <v>0</v>
      </c>
      <c r="S333" s="138"/>
      <c r="T333" s="140">
        <f>SUM(T334:T372)</f>
        <v>0.69097184</v>
      </c>
      <c r="AR333" s="133" t="s">
        <v>81</v>
      </c>
      <c r="AT333" s="141" t="s">
        <v>70</v>
      </c>
      <c r="AU333" s="141" t="s">
        <v>15</v>
      </c>
      <c r="AY333" s="133" t="s">
        <v>142</v>
      </c>
      <c r="BK333" s="142">
        <f>SUM(BK334:BK372)</f>
        <v>0</v>
      </c>
    </row>
    <row r="334" spans="1:65" s="2" customFormat="1" ht="24.2" customHeight="1">
      <c r="A334" s="35"/>
      <c r="B334" s="145"/>
      <c r="C334" s="146" t="s">
        <v>460</v>
      </c>
      <c r="D334" s="146" t="s">
        <v>145</v>
      </c>
      <c r="E334" s="147" t="s">
        <v>461</v>
      </c>
      <c r="F334" s="148" t="s">
        <v>462</v>
      </c>
      <c r="G334" s="149" t="s">
        <v>148</v>
      </c>
      <c r="H334" s="150">
        <v>44.536000000000001</v>
      </c>
      <c r="I334" s="151"/>
      <c r="J334" s="152">
        <f>ROUND(I334*H334,2)</f>
        <v>0</v>
      </c>
      <c r="K334" s="148" t="s">
        <v>149</v>
      </c>
      <c r="L334" s="36"/>
      <c r="M334" s="153" t="s">
        <v>3</v>
      </c>
      <c r="N334" s="154" t="s">
        <v>43</v>
      </c>
      <c r="O334" s="56"/>
      <c r="P334" s="155">
        <f>O334*H334</f>
        <v>0</v>
      </c>
      <c r="Q334" s="155">
        <v>0</v>
      </c>
      <c r="R334" s="155">
        <f>Q334*H334</f>
        <v>0</v>
      </c>
      <c r="S334" s="155">
        <v>5.94E-3</v>
      </c>
      <c r="T334" s="156">
        <f>S334*H334</f>
        <v>0.26454384000000003</v>
      </c>
      <c r="U334" s="35"/>
      <c r="V334" s="35"/>
      <c r="W334" s="35"/>
      <c r="X334" s="35"/>
      <c r="Y334" s="35"/>
      <c r="Z334" s="35"/>
      <c r="AA334" s="35"/>
      <c r="AB334" s="35"/>
      <c r="AC334" s="35"/>
      <c r="AD334" s="35"/>
      <c r="AE334" s="35"/>
      <c r="AR334" s="157" t="s">
        <v>256</v>
      </c>
      <c r="AT334" s="157" t="s">
        <v>145</v>
      </c>
      <c r="AU334" s="157" t="s">
        <v>81</v>
      </c>
      <c r="AY334" s="20" t="s">
        <v>142</v>
      </c>
      <c r="BE334" s="158">
        <f>IF(N334="základní",J334,0)</f>
        <v>0</v>
      </c>
      <c r="BF334" s="158">
        <f>IF(N334="snížená",J334,0)</f>
        <v>0</v>
      </c>
      <c r="BG334" s="158">
        <f>IF(N334="zákl. přenesená",J334,0)</f>
        <v>0</v>
      </c>
      <c r="BH334" s="158">
        <f>IF(N334="sníž. přenesená",J334,0)</f>
        <v>0</v>
      </c>
      <c r="BI334" s="158">
        <f>IF(N334="nulová",J334,0)</f>
        <v>0</v>
      </c>
      <c r="BJ334" s="20" t="s">
        <v>81</v>
      </c>
      <c r="BK334" s="158">
        <f>ROUND(I334*H334,2)</f>
        <v>0</v>
      </c>
      <c r="BL334" s="20" t="s">
        <v>256</v>
      </c>
      <c r="BM334" s="157" t="s">
        <v>463</v>
      </c>
    </row>
    <row r="335" spans="1:65" s="2" customFormat="1" ht="11.25">
      <c r="A335" s="35"/>
      <c r="B335" s="36"/>
      <c r="C335" s="35"/>
      <c r="D335" s="159" t="s">
        <v>151</v>
      </c>
      <c r="E335" s="35"/>
      <c r="F335" s="160" t="s">
        <v>464</v>
      </c>
      <c r="G335" s="35"/>
      <c r="H335" s="35"/>
      <c r="I335" s="161"/>
      <c r="J335" s="35"/>
      <c r="K335" s="35"/>
      <c r="L335" s="36"/>
      <c r="M335" s="162"/>
      <c r="N335" s="163"/>
      <c r="O335" s="56"/>
      <c r="P335" s="56"/>
      <c r="Q335" s="56"/>
      <c r="R335" s="56"/>
      <c r="S335" s="56"/>
      <c r="T335" s="57"/>
      <c r="U335" s="35"/>
      <c r="V335" s="35"/>
      <c r="W335" s="35"/>
      <c r="X335" s="35"/>
      <c r="Y335" s="35"/>
      <c r="Z335" s="35"/>
      <c r="AA335" s="35"/>
      <c r="AB335" s="35"/>
      <c r="AC335" s="35"/>
      <c r="AD335" s="35"/>
      <c r="AE335" s="35"/>
      <c r="AT335" s="20" t="s">
        <v>151</v>
      </c>
      <c r="AU335" s="20" t="s">
        <v>81</v>
      </c>
    </row>
    <row r="336" spans="1:65" s="13" customFormat="1" ht="11.25">
      <c r="B336" s="164"/>
      <c r="D336" s="165" t="s">
        <v>153</v>
      </c>
      <c r="E336" s="166" t="s">
        <v>3</v>
      </c>
      <c r="F336" s="167" t="s">
        <v>420</v>
      </c>
      <c r="H336" s="166" t="s">
        <v>3</v>
      </c>
      <c r="I336" s="168"/>
      <c r="L336" s="164"/>
      <c r="M336" s="169"/>
      <c r="N336" s="170"/>
      <c r="O336" s="170"/>
      <c r="P336" s="170"/>
      <c r="Q336" s="170"/>
      <c r="R336" s="170"/>
      <c r="S336" s="170"/>
      <c r="T336" s="171"/>
      <c r="AT336" s="166" t="s">
        <v>153</v>
      </c>
      <c r="AU336" s="166" t="s">
        <v>81</v>
      </c>
      <c r="AV336" s="13" t="s">
        <v>15</v>
      </c>
      <c r="AW336" s="13" t="s">
        <v>33</v>
      </c>
      <c r="AX336" s="13" t="s">
        <v>71</v>
      </c>
      <c r="AY336" s="166" t="s">
        <v>142</v>
      </c>
    </row>
    <row r="337" spans="1:65" s="14" customFormat="1" ht="11.25">
      <c r="B337" s="172"/>
      <c r="D337" s="165" t="s">
        <v>153</v>
      </c>
      <c r="E337" s="173" t="s">
        <v>3</v>
      </c>
      <c r="F337" s="174" t="s">
        <v>421</v>
      </c>
      <c r="H337" s="175">
        <v>44.536000000000001</v>
      </c>
      <c r="I337" s="176"/>
      <c r="L337" s="172"/>
      <c r="M337" s="177"/>
      <c r="N337" s="178"/>
      <c r="O337" s="178"/>
      <c r="P337" s="178"/>
      <c r="Q337" s="178"/>
      <c r="R337" s="178"/>
      <c r="S337" s="178"/>
      <c r="T337" s="179"/>
      <c r="AT337" s="173" t="s">
        <v>153</v>
      </c>
      <c r="AU337" s="173" t="s">
        <v>81</v>
      </c>
      <c r="AV337" s="14" t="s">
        <v>81</v>
      </c>
      <c r="AW337" s="14" t="s">
        <v>33</v>
      </c>
      <c r="AX337" s="14" t="s">
        <v>15</v>
      </c>
      <c r="AY337" s="173" t="s">
        <v>142</v>
      </c>
    </row>
    <row r="338" spans="1:65" s="2" customFormat="1" ht="21.75" customHeight="1">
      <c r="A338" s="35"/>
      <c r="B338" s="145"/>
      <c r="C338" s="146" t="s">
        <v>465</v>
      </c>
      <c r="D338" s="146" t="s">
        <v>145</v>
      </c>
      <c r="E338" s="147" t="s">
        <v>466</v>
      </c>
      <c r="F338" s="148" t="s">
        <v>467</v>
      </c>
      <c r="G338" s="149" t="s">
        <v>225</v>
      </c>
      <c r="H338" s="150">
        <v>42.85</v>
      </c>
      <c r="I338" s="151"/>
      <c r="J338" s="152">
        <f>ROUND(I338*H338,2)</f>
        <v>0</v>
      </c>
      <c r="K338" s="148" t="s">
        <v>149</v>
      </c>
      <c r="L338" s="36"/>
      <c r="M338" s="153" t="s">
        <v>3</v>
      </c>
      <c r="N338" s="154" t="s">
        <v>43</v>
      </c>
      <c r="O338" s="56"/>
      <c r="P338" s="155">
        <f>O338*H338</f>
        <v>0</v>
      </c>
      <c r="Q338" s="155">
        <v>0</v>
      </c>
      <c r="R338" s="155">
        <f>Q338*H338</f>
        <v>0</v>
      </c>
      <c r="S338" s="155">
        <v>1.6999999999999999E-3</v>
      </c>
      <c r="T338" s="156">
        <f>S338*H338</f>
        <v>7.2844999999999993E-2</v>
      </c>
      <c r="U338" s="35"/>
      <c r="V338" s="35"/>
      <c r="W338" s="35"/>
      <c r="X338" s="35"/>
      <c r="Y338" s="35"/>
      <c r="Z338" s="35"/>
      <c r="AA338" s="35"/>
      <c r="AB338" s="35"/>
      <c r="AC338" s="35"/>
      <c r="AD338" s="35"/>
      <c r="AE338" s="35"/>
      <c r="AR338" s="157" t="s">
        <v>256</v>
      </c>
      <c r="AT338" s="157" t="s">
        <v>145</v>
      </c>
      <c r="AU338" s="157" t="s">
        <v>81</v>
      </c>
      <c r="AY338" s="20" t="s">
        <v>142</v>
      </c>
      <c r="BE338" s="158">
        <f>IF(N338="základní",J338,0)</f>
        <v>0</v>
      </c>
      <c r="BF338" s="158">
        <f>IF(N338="snížená",J338,0)</f>
        <v>0</v>
      </c>
      <c r="BG338" s="158">
        <f>IF(N338="zákl. přenesená",J338,0)</f>
        <v>0</v>
      </c>
      <c r="BH338" s="158">
        <f>IF(N338="sníž. přenesená",J338,0)</f>
        <v>0</v>
      </c>
      <c r="BI338" s="158">
        <f>IF(N338="nulová",J338,0)</f>
        <v>0</v>
      </c>
      <c r="BJ338" s="20" t="s">
        <v>81</v>
      </c>
      <c r="BK338" s="158">
        <f>ROUND(I338*H338,2)</f>
        <v>0</v>
      </c>
      <c r="BL338" s="20" t="s">
        <v>256</v>
      </c>
      <c r="BM338" s="157" t="s">
        <v>468</v>
      </c>
    </row>
    <row r="339" spans="1:65" s="2" customFormat="1" ht="11.25">
      <c r="A339" s="35"/>
      <c r="B339" s="36"/>
      <c r="C339" s="35"/>
      <c r="D339" s="159" t="s">
        <v>151</v>
      </c>
      <c r="E339" s="35"/>
      <c r="F339" s="160" t="s">
        <v>469</v>
      </c>
      <c r="G339" s="35"/>
      <c r="H339" s="35"/>
      <c r="I339" s="161"/>
      <c r="J339" s="35"/>
      <c r="K339" s="35"/>
      <c r="L339" s="36"/>
      <c r="M339" s="162"/>
      <c r="N339" s="163"/>
      <c r="O339" s="56"/>
      <c r="P339" s="56"/>
      <c r="Q339" s="56"/>
      <c r="R339" s="56"/>
      <c r="S339" s="56"/>
      <c r="T339" s="57"/>
      <c r="U339" s="35"/>
      <c r="V339" s="35"/>
      <c r="W339" s="35"/>
      <c r="X339" s="35"/>
      <c r="Y339" s="35"/>
      <c r="Z339" s="35"/>
      <c r="AA339" s="35"/>
      <c r="AB339" s="35"/>
      <c r="AC339" s="35"/>
      <c r="AD339" s="35"/>
      <c r="AE339" s="35"/>
      <c r="AT339" s="20" t="s">
        <v>151</v>
      </c>
      <c r="AU339" s="20" t="s">
        <v>81</v>
      </c>
    </row>
    <row r="340" spans="1:65" s="14" customFormat="1" ht="11.25">
      <c r="B340" s="172"/>
      <c r="D340" s="165" t="s">
        <v>153</v>
      </c>
      <c r="E340" s="173" t="s">
        <v>3</v>
      </c>
      <c r="F340" s="174" t="s">
        <v>470</v>
      </c>
      <c r="H340" s="175">
        <v>27.803000000000001</v>
      </c>
      <c r="I340" s="176"/>
      <c r="L340" s="172"/>
      <c r="M340" s="177"/>
      <c r="N340" s="178"/>
      <c r="O340" s="178"/>
      <c r="P340" s="178"/>
      <c r="Q340" s="178"/>
      <c r="R340" s="178"/>
      <c r="S340" s="178"/>
      <c r="T340" s="179"/>
      <c r="AT340" s="173" t="s">
        <v>153</v>
      </c>
      <c r="AU340" s="173" t="s">
        <v>81</v>
      </c>
      <c r="AV340" s="14" t="s">
        <v>81</v>
      </c>
      <c r="AW340" s="14" t="s">
        <v>33</v>
      </c>
      <c r="AX340" s="14" t="s">
        <v>71</v>
      </c>
      <c r="AY340" s="173" t="s">
        <v>142</v>
      </c>
    </row>
    <row r="341" spans="1:65" s="14" customFormat="1" ht="11.25">
      <c r="B341" s="172"/>
      <c r="D341" s="165" t="s">
        <v>153</v>
      </c>
      <c r="E341" s="173" t="s">
        <v>3</v>
      </c>
      <c r="F341" s="174" t="s">
        <v>471</v>
      </c>
      <c r="H341" s="175">
        <v>4.6189999999999998</v>
      </c>
      <c r="I341" s="176"/>
      <c r="L341" s="172"/>
      <c r="M341" s="177"/>
      <c r="N341" s="178"/>
      <c r="O341" s="178"/>
      <c r="P341" s="178"/>
      <c r="Q341" s="178"/>
      <c r="R341" s="178"/>
      <c r="S341" s="178"/>
      <c r="T341" s="179"/>
      <c r="AT341" s="173" t="s">
        <v>153</v>
      </c>
      <c r="AU341" s="173" t="s">
        <v>81</v>
      </c>
      <c r="AV341" s="14" t="s">
        <v>81</v>
      </c>
      <c r="AW341" s="14" t="s">
        <v>33</v>
      </c>
      <c r="AX341" s="14" t="s">
        <v>71</v>
      </c>
      <c r="AY341" s="173" t="s">
        <v>142</v>
      </c>
    </row>
    <row r="342" spans="1:65" s="14" customFormat="1" ht="11.25">
      <c r="B342" s="172"/>
      <c r="D342" s="165" t="s">
        <v>153</v>
      </c>
      <c r="E342" s="173" t="s">
        <v>3</v>
      </c>
      <c r="F342" s="174" t="s">
        <v>472</v>
      </c>
      <c r="H342" s="175">
        <v>10.428000000000001</v>
      </c>
      <c r="I342" s="176"/>
      <c r="L342" s="172"/>
      <c r="M342" s="177"/>
      <c r="N342" s="178"/>
      <c r="O342" s="178"/>
      <c r="P342" s="178"/>
      <c r="Q342" s="178"/>
      <c r="R342" s="178"/>
      <c r="S342" s="178"/>
      <c r="T342" s="179"/>
      <c r="AT342" s="173" t="s">
        <v>153</v>
      </c>
      <c r="AU342" s="173" t="s">
        <v>81</v>
      </c>
      <c r="AV342" s="14" t="s">
        <v>81</v>
      </c>
      <c r="AW342" s="14" t="s">
        <v>33</v>
      </c>
      <c r="AX342" s="14" t="s">
        <v>71</v>
      </c>
      <c r="AY342" s="173" t="s">
        <v>142</v>
      </c>
    </row>
    <row r="343" spans="1:65" s="15" customFormat="1" ht="11.25">
      <c r="B343" s="180"/>
      <c r="D343" s="165" t="s">
        <v>153</v>
      </c>
      <c r="E343" s="181" t="s">
        <v>3</v>
      </c>
      <c r="F343" s="182" t="s">
        <v>162</v>
      </c>
      <c r="H343" s="183">
        <v>42.85</v>
      </c>
      <c r="I343" s="184"/>
      <c r="L343" s="180"/>
      <c r="M343" s="185"/>
      <c r="N343" s="186"/>
      <c r="O343" s="186"/>
      <c r="P343" s="186"/>
      <c r="Q343" s="186"/>
      <c r="R343" s="186"/>
      <c r="S343" s="186"/>
      <c r="T343" s="187"/>
      <c r="AT343" s="181" t="s">
        <v>153</v>
      </c>
      <c r="AU343" s="181" t="s">
        <v>81</v>
      </c>
      <c r="AV343" s="15" t="s">
        <v>94</v>
      </c>
      <c r="AW343" s="15" t="s">
        <v>33</v>
      </c>
      <c r="AX343" s="15" t="s">
        <v>15</v>
      </c>
      <c r="AY343" s="181" t="s">
        <v>142</v>
      </c>
    </row>
    <row r="344" spans="1:65" s="2" customFormat="1" ht="24.2" customHeight="1">
      <c r="A344" s="35"/>
      <c r="B344" s="145"/>
      <c r="C344" s="146" t="s">
        <v>473</v>
      </c>
      <c r="D344" s="146" t="s">
        <v>145</v>
      </c>
      <c r="E344" s="147" t="s">
        <v>474</v>
      </c>
      <c r="F344" s="148" t="s">
        <v>475</v>
      </c>
      <c r="G344" s="149" t="s">
        <v>225</v>
      </c>
      <c r="H344" s="150">
        <v>2.6</v>
      </c>
      <c r="I344" s="151"/>
      <c r="J344" s="152">
        <f>ROUND(I344*H344,2)</f>
        <v>0</v>
      </c>
      <c r="K344" s="148" t="s">
        <v>149</v>
      </c>
      <c r="L344" s="36"/>
      <c r="M344" s="153" t="s">
        <v>3</v>
      </c>
      <c r="N344" s="154" t="s">
        <v>43</v>
      </c>
      <c r="O344" s="56"/>
      <c r="P344" s="155">
        <f>O344*H344</f>
        <v>0</v>
      </c>
      <c r="Q344" s="155">
        <v>0</v>
      </c>
      <c r="R344" s="155">
        <f>Q344*H344</f>
        <v>0</v>
      </c>
      <c r="S344" s="155">
        <v>1.91E-3</v>
      </c>
      <c r="T344" s="156">
        <f>S344*H344</f>
        <v>4.9659999999999999E-3</v>
      </c>
      <c r="U344" s="35"/>
      <c r="V344" s="35"/>
      <c r="W344" s="35"/>
      <c r="X344" s="35"/>
      <c r="Y344" s="35"/>
      <c r="Z344" s="35"/>
      <c r="AA344" s="35"/>
      <c r="AB344" s="35"/>
      <c r="AC344" s="35"/>
      <c r="AD344" s="35"/>
      <c r="AE344" s="35"/>
      <c r="AR344" s="157" t="s">
        <v>256</v>
      </c>
      <c r="AT344" s="157" t="s">
        <v>145</v>
      </c>
      <c r="AU344" s="157" t="s">
        <v>81</v>
      </c>
      <c r="AY344" s="20" t="s">
        <v>142</v>
      </c>
      <c r="BE344" s="158">
        <f>IF(N344="základní",J344,0)</f>
        <v>0</v>
      </c>
      <c r="BF344" s="158">
        <f>IF(N344="snížená",J344,0)</f>
        <v>0</v>
      </c>
      <c r="BG344" s="158">
        <f>IF(N344="zákl. přenesená",J344,0)</f>
        <v>0</v>
      </c>
      <c r="BH344" s="158">
        <f>IF(N344="sníž. přenesená",J344,0)</f>
        <v>0</v>
      </c>
      <c r="BI344" s="158">
        <f>IF(N344="nulová",J344,0)</f>
        <v>0</v>
      </c>
      <c r="BJ344" s="20" t="s">
        <v>81</v>
      </c>
      <c r="BK344" s="158">
        <f>ROUND(I344*H344,2)</f>
        <v>0</v>
      </c>
      <c r="BL344" s="20" t="s">
        <v>256</v>
      </c>
      <c r="BM344" s="157" t="s">
        <v>476</v>
      </c>
    </row>
    <row r="345" spans="1:65" s="2" customFormat="1" ht="11.25">
      <c r="A345" s="35"/>
      <c r="B345" s="36"/>
      <c r="C345" s="35"/>
      <c r="D345" s="159" t="s">
        <v>151</v>
      </c>
      <c r="E345" s="35"/>
      <c r="F345" s="160" t="s">
        <v>477</v>
      </c>
      <c r="G345" s="35"/>
      <c r="H345" s="35"/>
      <c r="I345" s="161"/>
      <c r="J345" s="35"/>
      <c r="K345" s="35"/>
      <c r="L345" s="36"/>
      <c r="M345" s="162"/>
      <c r="N345" s="163"/>
      <c r="O345" s="56"/>
      <c r="P345" s="56"/>
      <c r="Q345" s="56"/>
      <c r="R345" s="56"/>
      <c r="S345" s="56"/>
      <c r="T345" s="57"/>
      <c r="U345" s="35"/>
      <c r="V345" s="35"/>
      <c r="W345" s="35"/>
      <c r="X345" s="35"/>
      <c r="Y345" s="35"/>
      <c r="Z345" s="35"/>
      <c r="AA345" s="35"/>
      <c r="AB345" s="35"/>
      <c r="AC345" s="35"/>
      <c r="AD345" s="35"/>
      <c r="AE345" s="35"/>
      <c r="AT345" s="20" t="s">
        <v>151</v>
      </c>
      <c r="AU345" s="20" t="s">
        <v>81</v>
      </c>
    </row>
    <row r="346" spans="1:65" s="13" customFormat="1" ht="11.25">
      <c r="B346" s="164"/>
      <c r="D346" s="165" t="s">
        <v>153</v>
      </c>
      <c r="E346" s="166" t="s">
        <v>3</v>
      </c>
      <c r="F346" s="167" t="s">
        <v>478</v>
      </c>
      <c r="H346" s="166" t="s">
        <v>3</v>
      </c>
      <c r="I346" s="168"/>
      <c r="L346" s="164"/>
      <c r="M346" s="169"/>
      <c r="N346" s="170"/>
      <c r="O346" s="170"/>
      <c r="P346" s="170"/>
      <c r="Q346" s="170"/>
      <c r="R346" s="170"/>
      <c r="S346" s="170"/>
      <c r="T346" s="171"/>
      <c r="AT346" s="166" t="s">
        <v>153</v>
      </c>
      <c r="AU346" s="166" t="s">
        <v>81</v>
      </c>
      <c r="AV346" s="13" t="s">
        <v>15</v>
      </c>
      <c r="AW346" s="13" t="s">
        <v>33</v>
      </c>
      <c r="AX346" s="13" t="s">
        <v>71</v>
      </c>
      <c r="AY346" s="166" t="s">
        <v>142</v>
      </c>
    </row>
    <row r="347" spans="1:65" s="14" customFormat="1" ht="11.25">
      <c r="B347" s="172"/>
      <c r="D347" s="165" t="s">
        <v>153</v>
      </c>
      <c r="E347" s="173" t="s">
        <v>3</v>
      </c>
      <c r="F347" s="174" t="s">
        <v>479</v>
      </c>
      <c r="H347" s="175">
        <v>2.6</v>
      </c>
      <c r="I347" s="176"/>
      <c r="L347" s="172"/>
      <c r="M347" s="177"/>
      <c r="N347" s="178"/>
      <c r="O347" s="178"/>
      <c r="P347" s="178"/>
      <c r="Q347" s="178"/>
      <c r="R347" s="178"/>
      <c r="S347" s="178"/>
      <c r="T347" s="179"/>
      <c r="AT347" s="173" t="s">
        <v>153</v>
      </c>
      <c r="AU347" s="173" t="s">
        <v>81</v>
      </c>
      <c r="AV347" s="14" t="s">
        <v>81</v>
      </c>
      <c r="AW347" s="14" t="s">
        <v>33</v>
      </c>
      <c r="AX347" s="14" t="s">
        <v>15</v>
      </c>
      <c r="AY347" s="173" t="s">
        <v>142</v>
      </c>
    </row>
    <row r="348" spans="1:65" s="2" customFormat="1" ht="24.2" customHeight="1">
      <c r="A348" s="35"/>
      <c r="B348" s="145"/>
      <c r="C348" s="146" t="s">
        <v>480</v>
      </c>
      <c r="D348" s="146" t="s">
        <v>145</v>
      </c>
      <c r="E348" s="147" t="s">
        <v>481</v>
      </c>
      <c r="F348" s="148" t="s">
        <v>482</v>
      </c>
      <c r="G348" s="149" t="s">
        <v>225</v>
      </c>
      <c r="H348" s="150">
        <v>52.3</v>
      </c>
      <c r="I348" s="151"/>
      <c r="J348" s="152">
        <f>ROUND(I348*H348,2)</f>
        <v>0</v>
      </c>
      <c r="K348" s="148" t="s">
        <v>149</v>
      </c>
      <c r="L348" s="36"/>
      <c r="M348" s="153" t="s">
        <v>3</v>
      </c>
      <c r="N348" s="154" t="s">
        <v>43</v>
      </c>
      <c r="O348" s="56"/>
      <c r="P348" s="155">
        <f>O348*H348</f>
        <v>0</v>
      </c>
      <c r="Q348" s="155">
        <v>0</v>
      </c>
      <c r="R348" s="155">
        <f>Q348*H348</f>
        <v>0</v>
      </c>
      <c r="S348" s="155">
        <v>1.67E-3</v>
      </c>
      <c r="T348" s="156">
        <f>S348*H348</f>
        <v>8.7341000000000002E-2</v>
      </c>
      <c r="U348" s="35"/>
      <c r="V348" s="35"/>
      <c r="W348" s="35"/>
      <c r="X348" s="35"/>
      <c r="Y348" s="35"/>
      <c r="Z348" s="35"/>
      <c r="AA348" s="35"/>
      <c r="AB348" s="35"/>
      <c r="AC348" s="35"/>
      <c r="AD348" s="35"/>
      <c r="AE348" s="35"/>
      <c r="AR348" s="157" t="s">
        <v>256</v>
      </c>
      <c r="AT348" s="157" t="s">
        <v>145</v>
      </c>
      <c r="AU348" s="157" t="s">
        <v>81</v>
      </c>
      <c r="AY348" s="20" t="s">
        <v>142</v>
      </c>
      <c r="BE348" s="158">
        <f>IF(N348="základní",J348,0)</f>
        <v>0</v>
      </c>
      <c r="BF348" s="158">
        <f>IF(N348="snížená",J348,0)</f>
        <v>0</v>
      </c>
      <c r="BG348" s="158">
        <f>IF(N348="zákl. přenesená",J348,0)</f>
        <v>0</v>
      </c>
      <c r="BH348" s="158">
        <f>IF(N348="sníž. přenesená",J348,0)</f>
        <v>0</v>
      </c>
      <c r="BI348" s="158">
        <f>IF(N348="nulová",J348,0)</f>
        <v>0</v>
      </c>
      <c r="BJ348" s="20" t="s">
        <v>81</v>
      </c>
      <c r="BK348" s="158">
        <f>ROUND(I348*H348,2)</f>
        <v>0</v>
      </c>
      <c r="BL348" s="20" t="s">
        <v>256</v>
      </c>
      <c r="BM348" s="157" t="s">
        <v>483</v>
      </c>
    </row>
    <row r="349" spans="1:65" s="2" customFormat="1" ht="11.25">
      <c r="A349" s="35"/>
      <c r="B349" s="36"/>
      <c r="C349" s="35"/>
      <c r="D349" s="159" t="s">
        <v>151</v>
      </c>
      <c r="E349" s="35"/>
      <c r="F349" s="160" t="s">
        <v>484</v>
      </c>
      <c r="G349" s="35"/>
      <c r="H349" s="35"/>
      <c r="I349" s="161"/>
      <c r="J349" s="35"/>
      <c r="K349" s="35"/>
      <c r="L349" s="36"/>
      <c r="M349" s="162"/>
      <c r="N349" s="163"/>
      <c r="O349" s="56"/>
      <c r="P349" s="56"/>
      <c r="Q349" s="56"/>
      <c r="R349" s="56"/>
      <c r="S349" s="56"/>
      <c r="T349" s="57"/>
      <c r="U349" s="35"/>
      <c r="V349" s="35"/>
      <c r="W349" s="35"/>
      <c r="X349" s="35"/>
      <c r="Y349" s="35"/>
      <c r="Z349" s="35"/>
      <c r="AA349" s="35"/>
      <c r="AB349" s="35"/>
      <c r="AC349" s="35"/>
      <c r="AD349" s="35"/>
      <c r="AE349" s="35"/>
      <c r="AT349" s="20" t="s">
        <v>151</v>
      </c>
      <c r="AU349" s="20" t="s">
        <v>81</v>
      </c>
    </row>
    <row r="350" spans="1:65" s="13" customFormat="1" ht="11.25">
      <c r="B350" s="164"/>
      <c r="D350" s="165" t="s">
        <v>153</v>
      </c>
      <c r="E350" s="166" t="s">
        <v>3</v>
      </c>
      <c r="F350" s="167" t="s">
        <v>167</v>
      </c>
      <c r="H350" s="166" t="s">
        <v>3</v>
      </c>
      <c r="I350" s="168"/>
      <c r="L350" s="164"/>
      <c r="M350" s="169"/>
      <c r="N350" s="170"/>
      <c r="O350" s="170"/>
      <c r="P350" s="170"/>
      <c r="Q350" s="170"/>
      <c r="R350" s="170"/>
      <c r="S350" s="170"/>
      <c r="T350" s="171"/>
      <c r="AT350" s="166" t="s">
        <v>153</v>
      </c>
      <c r="AU350" s="166" t="s">
        <v>81</v>
      </c>
      <c r="AV350" s="13" t="s">
        <v>15</v>
      </c>
      <c r="AW350" s="13" t="s">
        <v>33</v>
      </c>
      <c r="AX350" s="13" t="s">
        <v>71</v>
      </c>
      <c r="AY350" s="166" t="s">
        <v>142</v>
      </c>
    </row>
    <row r="351" spans="1:65" s="14" customFormat="1" ht="11.25">
      <c r="B351" s="172"/>
      <c r="D351" s="165" t="s">
        <v>153</v>
      </c>
      <c r="E351" s="173" t="s">
        <v>3</v>
      </c>
      <c r="F351" s="174" t="s">
        <v>485</v>
      </c>
      <c r="H351" s="175">
        <v>12.3</v>
      </c>
      <c r="I351" s="176"/>
      <c r="L351" s="172"/>
      <c r="M351" s="177"/>
      <c r="N351" s="178"/>
      <c r="O351" s="178"/>
      <c r="P351" s="178"/>
      <c r="Q351" s="178"/>
      <c r="R351" s="178"/>
      <c r="S351" s="178"/>
      <c r="T351" s="179"/>
      <c r="AT351" s="173" t="s">
        <v>153</v>
      </c>
      <c r="AU351" s="173" t="s">
        <v>81</v>
      </c>
      <c r="AV351" s="14" t="s">
        <v>81</v>
      </c>
      <c r="AW351" s="14" t="s">
        <v>33</v>
      </c>
      <c r="AX351" s="14" t="s">
        <v>71</v>
      </c>
      <c r="AY351" s="173" t="s">
        <v>142</v>
      </c>
    </row>
    <row r="352" spans="1:65" s="13" customFormat="1" ht="11.25">
      <c r="B352" s="164"/>
      <c r="D352" s="165" t="s">
        <v>153</v>
      </c>
      <c r="E352" s="166" t="s">
        <v>3</v>
      </c>
      <c r="F352" s="167" t="s">
        <v>154</v>
      </c>
      <c r="H352" s="166" t="s">
        <v>3</v>
      </c>
      <c r="I352" s="168"/>
      <c r="L352" s="164"/>
      <c r="M352" s="169"/>
      <c r="N352" s="170"/>
      <c r="O352" s="170"/>
      <c r="P352" s="170"/>
      <c r="Q352" s="170"/>
      <c r="R352" s="170"/>
      <c r="S352" s="170"/>
      <c r="T352" s="171"/>
      <c r="AT352" s="166" t="s">
        <v>153</v>
      </c>
      <c r="AU352" s="166" t="s">
        <v>81</v>
      </c>
      <c r="AV352" s="13" t="s">
        <v>15</v>
      </c>
      <c r="AW352" s="13" t="s">
        <v>33</v>
      </c>
      <c r="AX352" s="13" t="s">
        <v>71</v>
      </c>
      <c r="AY352" s="166" t="s">
        <v>142</v>
      </c>
    </row>
    <row r="353" spans="1:65" s="14" customFormat="1" ht="22.5">
      <c r="B353" s="172"/>
      <c r="D353" s="165" t="s">
        <v>153</v>
      </c>
      <c r="E353" s="173" t="s">
        <v>3</v>
      </c>
      <c r="F353" s="174" t="s">
        <v>486</v>
      </c>
      <c r="H353" s="175">
        <v>15.2</v>
      </c>
      <c r="I353" s="176"/>
      <c r="L353" s="172"/>
      <c r="M353" s="177"/>
      <c r="N353" s="178"/>
      <c r="O353" s="178"/>
      <c r="P353" s="178"/>
      <c r="Q353" s="178"/>
      <c r="R353" s="178"/>
      <c r="S353" s="178"/>
      <c r="T353" s="179"/>
      <c r="AT353" s="173" t="s">
        <v>153</v>
      </c>
      <c r="AU353" s="173" t="s">
        <v>81</v>
      </c>
      <c r="AV353" s="14" t="s">
        <v>81</v>
      </c>
      <c r="AW353" s="14" t="s">
        <v>33</v>
      </c>
      <c r="AX353" s="14" t="s">
        <v>71</v>
      </c>
      <c r="AY353" s="173" t="s">
        <v>142</v>
      </c>
    </row>
    <row r="354" spans="1:65" s="13" customFormat="1" ht="11.25">
      <c r="B354" s="164"/>
      <c r="D354" s="165" t="s">
        <v>153</v>
      </c>
      <c r="E354" s="166" t="s">
        <v>3</v>
      </c>
      <c r="F354" s="167" t="s">
        <v>157</v>
      </c>
      <c r="H354" s="166" t="s">
        <v>3</v>
      </c>
      <c r="I354" s="168"/>
      <c r="L354" s="164"/>
      <c r="M354" s="169"/>
      <c r="N354" s="170"/>
      <c r="O354" s="170"/>
      <c r="P354" s="170"/>
      <c r="Q354" s="170"/>
      <c r="R354" s="170"/>
      <c r="S354" s="170"/>
      <c r="T354" s="171"/>
      <c r="AT354" s="166" t="s">
        <v>153</v>
      </c>
      <c r="AU354" s="166" t="s">
        <v>81</v>
      </c>
      <c r="AV354" s="13" t="s">
        <v>15</v>
      </c>
      <c r="AW354" s="13" t="s">
        <v>33</v>
      </c>
      <c r="AX354" s="13" t="s">
        <v>71</v>
      </c>
      <c r="AY354" s="166" t="s">
        <v>142</v>
      </c>
    </row>
    <row r="355" spans="1:65" s="14" customFormat="1" ht="11.25">
      <c r="B355" s="172"/>
      <c r="D355" s="165" t="s">
        <v>153</v>
      </c>
      <c r="E355" s="173" t="s">
        <v>3</v>
      </c>
      <c r="F355" s="174" t="s">
        <v>487</v>
      </c>
      <c r="H355" s="175">
        <v>12.8</v>
      </c>
      <c r="I355" s="176"/>
      <c r="L355" s="172"/>
      <c r="M355" s="177"/>
      <c r="N355" s="178"/>
      <c r="O355" s="178"/>
      <c r="P355" s="178"/>
      <c r="Q355" s="178"/>
      <c r="R355" s="178"/>
      <c r="S355" s="178"/>
      <c r="T355" s="179"/>
      <c r="AT355" s="173" t="s">
        <v>153</v>
      </c>
      <c r="AU355" s="173" t="s">
        <v>81</v>
      </c>
      <c r="AV355" s="14" t="s">
        <v>81</v>
      </c>
      <c r="AW355" s="14" t="s">
        <v>33</v>
      </c>
      <c r="AX355" s="14" t="s">
        <v>71</v>
      </c>
      <c r="AY355" s="173" t="s">
        <v>142</v>
      </c>
    </row>
    <row r="356" spans="1:65" s="13" customFormat="1" ht="11.25">
      <c r="B356" s="164"/>
      <c r="D356" s="165" t="s">
        <v>153</v>
      </c>
      <c r="E356" s="166" t="s">
        <v>3</v>
      </c>
      <c r="F356" s="167" t="s">
        <v>159</v>
      </c>
      <c r="H356" s="166" t="s">
        <v>3</v>
      </c>
      <c r="I356" s="168"/>
      <c r="L356" s="164"/>
      <c r="M356" s="169"/>
      <c r="N356" s="170"/>
      <c r="O356" s="170"/>
      <c r="P356" s="170"/>
      <c r="Q356" s="170"/>
      <c r="R356" s="170"/>
      <c r="S356" s="170"/>
      <c r="T356" s="171"/>
      <c r="AT356" s="166" t="s">
        <v>153</v>
      </c>
      <c r="AU356" s="166" t="s">
        <v>81</v>
      </c>
      <c r="AV356" s="13" t="s">
        <v>15</v>
      </c>
      <c r="AW356" s="13" t="s">
        <v>33</v>
      </c>
      <c r="AX356" s="13" t="s">
        <v>71</v>
      </c>
      <c r="AY356" s="166" t="s">
        <v>142</v>
      </c>
    </row>
    <row r="357" spans="1:65" s="14" customFormat="1" ht="11.25">
      <c r="B357" s="172"/>
      <c r="D357" s="165" t="s">
        <v>153</v>
      </c>
      <c r="E357" s="173" t="s">
        <v>3</v>
      </c>
      <c r="F357" s="174" t="s">
        <v>488</v>
      </c>
      <c r="H357" s="175">
        <v>12</v>
      </c>
      <c r="I357" s="176"/>
      <c r="L357" s="172"/>
      <c r="M357" s="177"/>
      <c r="N357" s="178"/>
      <c r="O357" s="178"/>
      <c r="P357" s="178"/>
      <c r="Q357" s="178"/>
      <c r="R357" s="178"/>
      <c r="S357" s="178"/>
      <c r="T357" s="179"/>
      <c r="AT357" s="173" t="s">
        <v>153</v>
      </c>
      <c r="AU357" s="173" t="s">
        <v>81</v>
      </c>
      <c r="AV357" s="14" t="s">
        <v>81</v>
      </c>
      <c r="AW357" s="14" t="s">
        <v>33</v>
      </c>
      <c r="AX357" s="14" t="s">
        <v>71</v>
      </c>
      <c r="AY357" s="173" t="s">
        <v>142</v>
      </c>
    </row>
    <row r="358" spans="1:65" s="15" customFormat="1" ht="11.25">
      <c r="B358" s="180"/>
      <c r="D358" s="165" t="s">
        <v>153</v>
      </c>
      <c r="E358" s="181" t="s">
        <v>3</v>
      </c>
      <c r="F358" s="182" t="s">
        <v>162</v>
      </c>
      <c r="H358" s="183">
        <v>52.3</v>
      </c>
      <c r="I358" s="184"/>
      <c r="L358" s="180"/>
      <c r="M358" s="185"/>
      <c r="N358" s="186"/>
      <c r="O358" s="186"/>
      <c r="P358" s="186"/>
      <c r="Q358" s="186"/>
      <c r="R358" s="186"/>
      <c r="S358" s="186"/>
      <c r="T358" s="187"/>
      <c r="AT358" s="181" t="s">
        <v>153</v>
      </c>
      <c r="AU358" s="181" t="s">
        <v>81</v>
      </c>
      <c r="AV358" s="15" t="s">
        <v>94</v>
      </c>
      <c r="AW358" s="15" t="s">
        <v>33</v>
      </c>
      <c r="AX358" s="15" t="s">
        <v>15</v>
      </c>
      <c r="AY358" s="181" t="s">
        <v>142</v>
      </c>
    </row>
    <row r="359" spans="1:65" s="2" customFormat="1" ht="24.2" customHeight="1">
      <c r="A359" s="35"/>
      <c r="B359" s="145"/>
      <c r="C359" s="146" t="s">
        <v>489</v>
      </c>
      <c r="D359" s="146" t="s">
        <v>145</v>
      </c>
      <c r="E359" s="147" t="s">
        <v>490</v>
      </c>
      <c r="F359" s="148" t="s">
        <v>491</v>
      </c>
      <c r="G359" s="149" t="s">
        <v>148</v>
      </c>
      <c r="H359" s="150">
        <v>2</v>
      </c>
      <c r="I359" s="151"/>
      <c r="J359" s="152">
        <f>ROUND(I359*H359,2)</f>
        <v>0</v>
      </c>
      <c r="K359" s="148" t="s">
        <v>149</v>
      </c>
      <c r="L359" s="36"/>
      <c r="M359" s="153" t="s">
        <v>3</v>
      </c>
      <c r="N359" s="154" t="s">
        <v>43</v>
      </c>
      <c r="O359" s="56"/>
      <c r="P359" s="155">
        <f>O359*H359</f>
        <v>0</v>
      </c>
      <c r="Q359" s="155">
        <v>0</v>
      </c>
      <c r="R359" s="155">
        <f>Q359*H359</f>
        <v>0</v>
      </c>
      <c r="S359" s="155">
        <v>5.8399999999999997E-3</v>
      </c>
      <c r="T359" s="156">
        <f>S359*H359</f>
        <v>1.1679999999999999E-2</v>
      </c>
      <c r="U359" s="35"/>
      <c r="V359" s="35"/>
      <c r="W359" s="35"/>
      <c r="X359" s="35"/>
      <c r="Y359" s="35"/>
      <c r="Z359" s="35"/>
      <c r="AA359" s="35"/>
      <c r="AB359" s="35"/>
      <c r="AC359" s="35"/>
      <c r="AD359" s="35"/>
      <c r="AE359" s="35"/>
      <c r="AR359" s="157" t="s">
        <v>256</v>
      </c>
      <c r="AT359" s="157" t="s">
        <v>145</v>
      </c>
      <c r="AU359" s="157" t="s">
        <v>81</v>
      </c>
      <c r="AY359" s="20" t="s">
        <v>142</v>
      </c>
      <c r="BE359" s="158">
        <f>IF(N359="základní",J359,0)</f>
        <v>0</v>
      </c>
      <c r="BF359" s="158">
        <f>IF(N359="snížená",J359,0)</f>
        <v>0</v>
      </c>
      <c r="BG359" s="158">
        <f>IF(N359="zákl. přenesená",J359,0)</f>
        <v>0</v>
      </c>
      <c r="BH359" s="158">
        <f>IF(N359="sníž. přenesená",J359,0)</f>
        <v>0</v>
      </c>
      <c r="BI359" s="158">
        <f>IF(N359="nulová",J359,0)</f>
        <v>0</v>
      </c>
      <c r="BJ359" s="20" t="s">
        <v>81</v>
      </c>
      <c r="BK359" s="158">
        <f>ROUND(I359*H359,2)</f>
        <v>0</v>
      </c>
      <c r="BL359" s="20" t="s">
        <v>256</v>
      </c>
      <c r="BM359" s="157" t="s">
        <v>492</v>
      </c>
    </row>
    <row r="360" spans="1:65" s="2" customFormat="1" ht="11.25">
      <c r="A360" s="35"/>
      <c r="B360" s="36"/>
      <c r="C360" s="35"/>
      <c r="D360" s="159" t="s">
        <v>151</v>
      </c>
      <c r="E360" s="35"/>
      <c r="F360" s="160" t="s">
        <v>493</v>
      </c>
      <c r="G360" s="35"/>
      <c r="H360" s="35"/>
      <c r="I360" s="161"/>
      <c r="J360" s="35"/>
      <c r="K360" s="35"/>
      <c r="L360" s="36"/>
      <c r="M360" s="162"/>
      <c r="N360" s="163"/>
      <c r="O360" s="56"/>
      <c r="P360" s="56"/>
      <c r="Q360" s="56"/>
      <c r="R360" s="56"/>
      <c r="S360" s="56"/>
      <c r="T360" s="57"/>
      <c r="U360" s="35"/>
      <c r="V360" s="35"/>
      <c r="W360" s="35"/>
      <c r="X360" s="35"/>
      <c r="Y360" s="35"/>
      <c r="Z360" s="35"/>
      <c r="AA360" s="35"/>
      <c r="AB360" s="35"/>
      <c r="AC360" s="35"/>
      <c r="AD360" s="35"/>
      <c r="AE360" s="35"/>
      <c r="AT360" s="20" t="s">
        <v>151</v>
      </c>
      <c r="AU360" s="20" t="s">
        <v>81</v>
      </c>
    </row>
    <row r="361" spans="1:65" s="2" customFormat="1" ht="24.2" customHeight="1">
      <c r="A361" s="35"/>
      <c r="B361" s="145"/>
      <c r="C361" s="146" t="s">
        <v>494</v>
      </c>
      <c r="D361" s="146" t="s">
        <v>145</v>
      </c>
      <c r="E361" s="147" t="s">
        <v>495</v>
      </c>
      <c r="F361" s="148" t="s">
        <v>496</v>
      </c>
      <c r="G361" s="149" t="s">
        <v>225</v>
      </c>
      <c r="H361" s="150">
        <v>56.75</v>
      </c>
      <c r="I361" s="151"/>
      <c r="J361" s="152">
        <f>ROUND(I361*H361,2)</f>
        <v>0</v>
      </c>
      <c r="K361" s="148" t="s">
        <v>149</v>
      </c>
      <c r="L361" s="36"/>
      <c r="M361" s="153" t="s">
        <v>3</v>
      </c>
      <c r="N361" s="154" t="s">
        <v>43</v>
      </c>
      <c r="O361" s="56"/>
      <c r="P361" s="155">
        <f>O361*H361</f>
        <v>0</v>
      </c>
      <c r="Q361" s="155">
        <v>0</v>
      </c>
      <c r="R361" s="155">
        <f>Q361*H361</f>
        <v>0</v>
      </c>
      <c r="S361" s="155">
        <v>2.5999999999999999E-3</v>
      </c>
      <c r="T361" s="156">
        <f>S361*H361</f>
        <v>0.14754999999999999</v>
      </c>
      <c r="U361" s="35"/>
      <c r="V361" s="35"/>
      <c r="W361" s="35"/>
      <c r="X361" s="35"/>
      <c r="Y361" s="35"/>
      <c r="Z361" s="35"/>
      <c r="AA361" s="35"/>
      <c r="AB361" s="35"/>
      <c r="AC361" s="35"/>
      <c r="AD361" s="35"/>
      <c r="AE361" s="35"/>
      <c r="AR361" s="157" t="s">
        <v>256</v>
      </c>
      <c r="AT361" s="157" t="s">
        <v>145</v>
      </c>
      <c r="AU361" s="157" t="s">
        <v>81</v>
      </c>
      <c r="AY361" s="20" t="s">
        <v>142</v>
      </c>
      <c r="BE361" s="158">
        <f>IF(N361="základní",J361,0)</f>
        <v>0</v>
      </c>
      <c r="BF361" s="158">
        <f>IF(N361="snížená",J361,0)</f>
        <v>0</v>
      </c>
      <c r="BG361" s="158">
        <f>IF(N361="zákl. přenesená",J361,0)</f>
        <v>0</v>
      </c>
      <c r="BH361" s="158">
        <f>IF(N361="sníž. přenesená",J361,0)</f>
        <v>0</v>
      </c>
      <c r="BI361" s="158">
        <f>IF(N361="nulová",J361,0)</f>
        <v>0</v>
      </c>
      <c r="BJ361" s="20" t="s">
        <v>81</v>
      </c>
      <c r="BK361" s="158">
        <f>ROUND(I361*H361,2)</f>
        <v>0</v>
      </c>
      <c r="BL361" s="20" t="s">
        <v>256</v>
      </c>
      <c r="BM361" s="157" t="s">
        <v>497</v>
      </c>
    </row>
    <row r="362" spans="1:65" s="2" customFormat="1" ht="11.25">
      <c r="A362" s="35"/>
      <c r="B362" s="36"/>
      <c r="C362" s="35"/>
      <c r="D362" s="159" t="s">
        <v>151</v>
      </c>
      <c r="E362" s="35"/>
      <c r="F362" s="160" t="s">
        <v>498</v>
      </c>
      <c r="G362" s="35"/>
      <c r="H362" s="35"/>
      <c r="I362" s="161"/>
      <c r="J362" s="35"/>
      <c r="K362" s="35"/>
      <c r="L362" s="36"/>
      <c r="M362" s="162"/>
      <c r="N362" s="163"/>
      <c r="O362" s="56"/>
      <c r="P362" s="56"/>
      <c r="Q362" s="56"/>
      <c r="R362" s="56"/>
      <c r="S362" s="56"/>
      <c r="T362" s="57"/>
      <c r="U362" s="35"/>
      <c r="V362" s="35"/>
      <c r="W362" s="35"/>
      <c r="X362" s="35"/>
      <c r="Y362" s="35"/>
      <c r="Z362" s="35"/>
      <c r="AA362" s="35"/>
      <c r="AB362" s="35"/>
      <c r="AC362" s="35"/>
      <c r="AD362" s="35"/>
      <c r="AE362" s="35"/>
      <c r="AT362" s="20" t="s">
        <v>151</v>
      </c>
      <c r="AU362" s="20" t="s">
        <v>81</v>
      </c>
    </row>
    <row r="363" spans="1:65" s="14" customFormat="1" ht="11.25">
      <c r="B363" s="172"/>
      <c r="D363" s="165" t="s">
        <v>153</v>
      </c>
      <c r="E363" s="173" t="s">
        <v>3</v>
      </c>
      <c r="F363" s="174" t="s">
        <v>499</v>
      </c>
      <c r="H363" s="175">
        <v>28</v>
      </c>
      <c r="I363" s="176"/>
      <c r="L363" s="172"/>
      <c r="M363" s="177"/>
      <c r="N363" s="178"/>
      <c r="O363" s="178"/>
      <c r="P363" s="178"/>
      <c r="Q363" s="178"/>
      <c r="R363" s="178"/>
      <c r="S363" s="178"/>
      <c r="T363" s="179"/>
      <c r="AT363" s="173" t="s">
        <v>153</v>
      </c>
      <c r="AU363" s="173" t="s">
        <v>81</v>
      </c>
      <c r="AV363" s="14" t="s">
        <v>81</v>
      </c>
      <c r="AW363" s="14" t="s">
        <v>33</v>
      </c>
      <c r="AX363" s="14" t="s">
        <v>71</v>
      </c>
      <c r="AY363" s="173" t="s">
        <v>142</v>
      </c>
    </row>
    <row r="364" spans="1:65" s="14" customFormat="1" ht="11.25">
      <c r="B364" s="172"/>
      <c r="D364" s="165" t="s">
        <v>153</v>
      </c>
      <c r="E364" s="173" t="s">
        <v>3</v>
      </c>
      <c r="F364" s="174" t="s">
        <v>500</v>
      </c>
      <c r="H364" s="175">
        <v>17.05</v>
      </c>
      <c r="I364" s="176"/>
      <c r="L364" s="172"/>
      <c r="M364" s="177"/>
      <c r="N364" s="178"/>
      <c r="O364" s="178"/>
      <c r="P364" s="178"/>
      <c r="Q364" s="178"/>
      <c r="R364" s="178"/>
      <c r="S364" s="178"/>
      <c r="T364" s="179"/>
      <c r="AT364" s="173" t="s">
        <v>153</v>
      </c>
      <c r="AU364" s="173" t="s">
        <v>81</v>
      </c>
      <c r="AV364" s="14" t="s">
        <v>81</v>
      </c>
      <c r="AW364" s="14" t="s">
        <v>33</v>
      </c>
      <c r="AX364" s="14" t="s">
        <v>71</v>
      </c>
      <c r="AY364" s="173" t="s">
        <v>142</v>
      </c>
    </row>
    <row r="365" spans="1:65" s="14" customFormat="1" ht="11.25">
      <c r="B365" s="172"/>
      <c r="D365" s="165" t="s">
        <v>153</v>
      </c>
      <c r="E365" s="173" t="s">
        <v>3</v>
      </c>
      <c r="F365" s="174" t="s">
        <v>501</v>
      </c>
      <c r="H365" s="175">
        <v>11.7</v>
      </c>
      <c r="I365" s="176"/>
      <c r="L365" s="172"/>
      <c r="M365" s="177"/>
      <c r="N365" s="178"/>
      <c r="O365" s="178"/>
      <c r="P365" s="178"/>
      <c r="Q365" s="178"/>
      <c r="R365" s="178"/>
      <c r="S365" s="178"/>
      <c r="T365" s="179"/>
      <c r="AT365" s="173" t="s">
        <v>153</v>
      </c>
      <c r="AU365" s="173" t="s">
        <v>81</v>
      </c>
      <c r="AV365" s="14" t="s">
        <v>81</v>
      </c>
      <c r="AW365" s="14" t="s">
        <v>33</v>
      </c>
      <c r="AX365" s="14" t="s">
        <v>71</v>
      </c>
      <c r="AY365" s="173" t="s">
        <v>142</v>
      </c>
    </row>
    <row r="366" spans="1:65" s="15" customFormat="1" ht="11.25">
      <c r="B366" s="180"/>
      <c r="D366" s="165" t="s">
        <v>153</v>
      </c>
      <c r="E366" s="181" t="s">
        <v>3</v>
      </c>
      <c r="F366" s="182" t="s">
        <v>162</v>
      </c>
      <c r="H366" s="183">
        <v>56.75</v>
      </c>
      <c r="I366" s="184"/>
      <c r="L366" s="180"/>
      <c r="M366" s="185"/>
      <c r="N366" s="186"/>
      <c r="O366" s="186"/>
      <c r="P366" s="186"/>
      <c r="Q366" s="186"/>
      <c r="R366" s="186"/>
      <c r="S366" s="186"/>
      <c r="T366" s="187"/>
      <c r="AT366" s="181" t="s">
        <v>153</v>
      </c>
      <c r="AU366" s="181" t="s">
        <v>81</v>
      </c>
      <c r="AV366" s="15" t="s">
        <v>94</v>
      </c>
      <c r="AW366" s="15" t="s">
        <v>33</v>
      </c>
      <c r="AX366" s="15" t="s">
        <v>15</v>
      </c>
      <c r="AY366" s="181" t="s">
        <v>142</v>
      </c>
    </row>
    <row r="367" spans="1:65" s="2" customFormat="1" ht="16.5" customHeight="1">
      <c r="A367" s="35"/>
      <c r="B367" s="145"/>
      <c r="C367" s="146" t="s">
        <v>502</v>
      </c>
      <c r="D367" s="146" t="s">
        <v>145</v>
      </c>
      <c r="E367" s="147" t="s">
        <v>503</v>
      </c>
      <c r="F367" s="148" t="s">
        <v>504</v>
      </c>
      <c r="G367" s="149" t="s">
        <v>225</v>
      </c>
      <c r="H367" s="150">
        <v>25.9</v>
      </c>
      <c r="I367" s="151"/>
      <c r="J367" s="152">
        <f>ROUND(I367*H367,2)</f>
        <v>0</v>
      </c>
      <c r="K367" s="148" t="s">
        <v>149</v>
      </c>
      <c r="L367" s="36"/>
      <c r="M367" s="153" t="s">
        <v>3</v>
      </c>
      <c r="N367" s="154" t="s">
        <v>43</v>
      </c>
      <c r="O367" s="56"/>
      <c r="P367" s="155">
        <f>O367*H367</f>
        <v>0</v>
      </c>
      <c r="Q367" s="155">
        <v>0</v>
      </c>
      <c r="R367" s="155">
        <f>Q367*H367</f>
        <v>0</v>
      </c>
      <c r="S367" s="155">
        <v>3.9399999999999999E-3</v>
      </c>
      <c r="T367" s="156">
        <f>S367*H367</f>
        <v>0.102046</v>
      </c>
      <c r="U367" s="35"/>
      <c r="V367" s="35"/>
      <c r="W367" s="35"/>
      <c r="X367" s="35"/>
      <c r="Y367" s="35"/>
      <c r="Z367" s="35"/>
      <c r="AA367" s="35"/>
      <c r="AB367" s="35"/>
      <c r="AC367" s="35"/>
      <c r="AD367" s="35"/>
      <c r="AE367" s="35"/>
      <c r="AR367" s="157" t="s">
        <v>256</v>
      </c>
      <c r="AT367" s="157" t="s">
        <v>145</v>
      </c>
      <c r="AU367" s="157" t="s">
        <v>81</v>
      </c>
      <c r="AY367" s="20" t="s">
        <v>142</v>
      </c>
      <c r="BE367" s="158">
        <f>IF(N367="základní",J367,0)</f>
        <v>0</v>
      </c>
      <c r="BF367" s="158">
        <f>IF(N367="snížená",J367,0)</f>
        <v>0</v>
      </c>
      <c r="BG367" s="158">
        <f>IF(N367="zákl. přenesená",J367,0)</f>
        <v>0</v>
      </c>
      <c r="BH367" s="158">
        <f>IF(N367="sníž. přenesená",J367,0)</f>
        <v>0</v>
      </c>
      <c r="BI367" s="158">
        <f>IF(N367="nulová",J367,0)</f>
        <v>0</v>
      </c>
      <c r="BJ367" s="20" t="s">
        <v>81</v>
      </c>
      <c r="BK367" s="158">
        <f>ROUND(I367*H367,2)</f>
        <v>0</v>
      </c>
      <c r="BL367" s="20" t="s">
        <v>256</v>
      </c>
      <c r="BM367" s="157" t="s">
        <v>505</v>
      </c>
    </row>
    <row r="368" spans="1:65" s="2" customFormat="1" ht="11.25">
      <c r="A368" s="35"/>
      <c r="B368" s="36"/>
      <c r="C368" s="35"/>
      <c r="D368" s="159" t="s">
        <v>151</v>
      </c>
      <c r="E368" s="35"/>
      <c r="F368" s="160" t="s">
        <v>506</v>
      </c>
      <c r="G368" s="35"/>
      <c r="H368" s="35"/>
      <c r="I368" s="161"/>
      <c r="J368" s="35"/>
      <c r="K368" s="35"/>
      <c r="L368" s="36"/>
      <c r="M368" s="162"/>
      <c r="N368" s="163"/>
      <c r="O368" s="56"/>
      <c r="P368" s="56"/>
      <c r="Q368" s="56"/>
      <c r="R368" s="56"/>
      <c r="S368" s="56"/>
      <c r="T368" s="57"/>
      <c r="U368" s="35"/>
      <c r="V368" s="35"/>
      <c r="W368" s="35"/>
      <c r="X368" s="35"/>
      <c r="Y368" s="35"/>
      <c r="Z368" s="35"/>
      <c r="AA368" s="35"/>
      <c r="AB368" s="35"/>
      <c r="AC368" s="35"/>
      <c r="AD368" s="35"/>
      <c r="AE368" s="35"/>
      <c r="AT368" s="20" t="s">
        <v>151</v>
      </c>
      <c r="AU368" s="20" t="s">
        <v>81</v>
      </c>
    </row>
    <row r="369" spans="1:65" s="14" customFormat="1" ht="11.25">
      <c r="B369" s="172"/>
      <c r="D369" s="165" t="s">
        <v>153</v>
      </c>
      <c r="E369" s="173" t="s">
        <v>3</v>
      </c>
      <c r="F369" s="174" t="s">
        <v>507</v>
      </c>
      <c r="H369" s="175">
        <v>3.4</v>
      </c>
      <c r="I369" s="176"/>
      <c r="L369" s="172"/>
      <c r="M369" s="177"/>
      <c r="N369" s="178"/>
      <c r="O369" s="178"/>
      <c r="P369" s="178"/>
      <c r="Q369" s="178"/>
      <c r="R369" s="178"/>
      <c r="S369" s="178"/>
      <c r="T369" s="179"/>
      <c r="AT369" s="173" t="s">
        <v>153</v>
      </c>
      <c r="AU369" s="173" t="s">
        <v>81</v>
      </c>
      <c r="AV369" s="14" t="s">
        <v>81</v>
      </c>
      <c r="AW369" s="14" t="s">
        <v>33</v>
      </c>
      <c r="AX369" s="14" t="s">
        <v>71</v>
      </c>
      <c r="AY369" s="173" t="s">
        <v>142</v>
      </c>
    </row>
    <row r="370" spans="1:65" s="14" customFormat="1" ht="11.25">
      <c r="B370" s="172"/>
      <c r="D370" s="165" t="s">
        <v>153</v>
      </c>
      <c r="E370" s="173" t="s">
        <v>3</v>
      </c>
      <c r="F370" s="174" t="s">
        <v>508</v>
      </c>
      <c r="H370" s="175">
        <v>18</v>
      </c>
      <c r="I370" s="176"/>
      <c r="L370" s="172"/>
      <c r="M370" s="177"/>
      <c r="N370" s="178"/>
      <c r="O370" s="178"/>
      <c r="P370" s="178"/>
      <c r="Q370" s="178"/>
      <c r="R370" s="178"/>
      <c r="S370" s="178"/>
      <c r="T370" s="179"/>
      <c r="AT370" s="173" t="s">
        <v>153</v>
      </c>
      <c r="AU370" s="173" t="s">
        <v>81</v>
      </c>
      <c r="AV370" s="14" t="s">
        <v>81</v>
      </c>
      <c r="AW370" s="14" t="s">
        <v>33</v>
      </c>
      <c r="AX370" s="14" t="s">
        <v>71</v>
      </c>
      <c r="AY370" s="173" t="s">
        <v>142</v>
      </c>
    </row>
    <row r="371" spans="1:65" s="14" customFormat="1" ht="11.25">
      <c r="B371" s="172"/>
      <c r="D371" s="165" t="s">
        <v>153</v>
      </c>
      <c r="E371" s="173" t="s">
        <v>3</v>
      </c>
      <c r="F371" s="174" t="s">
        <v>509</v>
      </c>
      <c r="H371" s="175">
        <v>4.5</v>
      </c>
      <c r="I371" s="176"/>
      <c r="L371" s="172"/>
      <c r="M371" s="177"/>
      <c r="N371" s="178"/>
      <c r="O371" s="178"/>
      <c r="P371" s="178"/>
      <c r="Q371" s="178"/>
      <c r="R371" s="178"/>
      <c r="S371" s="178"/>
      <c r="T371" s="179"/>
      <c r="AT371" s="173" t="s">
        <v>153</v>
      </c>
      <c r="AU371" s="173" t="s">
        <v>81</v>
      </c>
      <c r="AV371" s="14" t="s">
        <v>81</v>
      </c>
      <c r="AW371" s="14" t="s">
        <v>33</v>
      </c>
      <c r="AX371" s="14" t="s">
        <v>71</v>
      </c>
      <c r="AY371" s="173" t="s">
        <v>142</v>
      </c>
    </row>
    <row r="372" spans="1:65" s="15" customFormat="1" ht="11.25">
      <c r="B372" s="180"/>
      <c r="D372" s="165" t="s">
        <v>153</v>
      </c>
      <c r="E372" s="181" t="s">
        <v>3</v>
      </c>
      <c r="F372" s="182" t="s">
        <v>162</v>
      </c>
      <c r="H372" s="183">
        <v>25.9</v>
      </c>
      <c r="I372" s="184"/>
      <c r="L372" s="180"/>
      <c r="M372" s="185"/>
      <c r="N372" s="186"/>
      <c r="O372" s="186"/>
      <c r="P372" s="186"/>
      <c r="Q372" s="186"/>
      <c r="R372" s="186"/>
      <c r="S372" s="186"/>
      <c r="T372" s="187"/>
      <c r="AT372" s="181" t="s">
        <v>153</v>
      </c>
      <c r="AU372" s="181" t="s">
        <v>81</v>
      </c>
      <c r="AV372" s="15" t="s">
        <v>94</v>
      </c>
      <c r="AW372" s="15" t="s">
        <v>33</v>
      </c>
      <c r="AX372" s="15" t="s">
        <v>15</v>
      </c>
      <c r="AY372" s="181" t="s">
        <v>142</v>
      </c>
    </row>
    <row r="373" spans="1:65" s="12" customFormat="1" ht="22.9" customHeight="1">
      <c r="B373" s="132"/>
      <c r="D373" s="133" t="s">
        <v>70</v>
      </c>
      <c r="E373" s="143" t="s">
        <v>510</v>
      </c>
      <c r="F373" s="143" t="s">
        <v>511</v>
      </c>
      <c r="I373" s="135"/>
      <c r="J373" s="144">
        <f>BK373</f>
        <v>0</v>
      </c>
      <c r="L373" s="132"/>
      <c r="M373" s="137"/>
      <c r="N373" s="138"/>
      <c r="O373" s="138"/>
      <c r="P373" s="139">
        <f>SUM(P374:P390)</f>
        <v>0</v>
      </c>
      <c r="Q373" s="138"/>
      <c r="R373" s="139">
        <f>SUM(R374:R390)</f>
        <v>3.4163799999999994E-2</v>
      </c>
      <c r="S373" s="138"/>
      <c r="T373" s="140">
        <f>SUM(T374:T390)</f>
        <v>3.0811438200000003</v>
      </c>
      <c r="AR373" s="133" t="s">
        <v>81</v>
      </c>
      <c r="AT373" s="141" t="s">
        <v>70</v>
      </c>
      <c r="AU373" s="141" t="s">
        <v>15</v>
      </c>
      <c r="AY373" s="133" t="s">
        <v>142</v>
      </c>
      <c r="BK373" s="142">
        <f>SUM(BK374:BK390)</f>
        <v>0</v>
      </c>
    </row>
    <row r="374" spans="1:65" s="2" customFormat="1" ht="24.2" customHeight="1">
      <c r="A374" s="35"/>
      <c r="B374" s="145"/>
      <c r="C374" s="146" t="s">
        <v>512</v>
      </c>
      <c r="D374" s="146" t="s">
        <v>145</v>
      </c>
      <c r="E374" s="147" t="s">
        <v>513</v>
      </c>
      <c r="F374" s="148" t="s">
        <v>514</v>
      </c>
      <c r="G374" s="149" t="s">
        <v>148</v>
      </c>
      <c r="H374" s="150">
        <v>168.71899999999999</v>
      </c>
      <c r="I374" s="151"/>
      <c r="J374" s="152">
        <f>ROUND(I374*H374,2)</f>
        <v>0</v>
      </c>
      <c r="K374" s="148" t="s">
        <v>149</v>
      </c>
      <c r="L374" s="36"/>
      <c r="M374" s="153" t="s">
        <v>3</v>
      </c>
      <c r="N374" s="154" t="s">
        <v>43</v>
      </c>
      <c r="O374" s="56"/>
      <c r="P374" s="155">
        <f>O374*H374</f>
        <v>0</v>
      </c>
      <c r="Q374" s="155">
        <v>2.0000000000000001E-4</v>
      </c>
      <c r="R374" s="155">
        <f>Q374*H374</f>
        <v>3.3743799999999997E-2</v>
      </c>
      <c r="S374" s="155">
        <v>1.7780000000000001E-2</v>
      </c>
      <c r="T374" s="156">
        <f>S374*H374</f>
        <v>2.99982382</v>
      </c>
      <c r="U374" s="35"/>
      <c r="V374" s="35"/>
      <c r="W374" s="35"/>
      <c r="X374" s="35"/>
      <c r="Y374" s="35"/>
      <c r="Z374" s="35"/>
      <c r="AA374" s="35"/>
      <c r="AB374" s="35"/>
      <c r="AC374" s="35"/>
      <c r="AD374" s="35"/>
      <c r="AE374" s="35"/>
      <c r="AR374" s="157" t="s">
        <v>256</v>
      </c>
      <c r="AT374" s="157" t="s">
        <v>145</v>
      </c>
      <c r="AU374" s="157" t="s">
        <v>81</v>
      </c>
      <c r="AY374" s="20" t="s">
        <v>142</v>
      </c>
      <c r="BE374" s="158">
        <f>IF(N374="základní",J374,0)</f>
        <v>0</v>
      </c>
      <c r="BF374" s="158">
        <f>IF(N374="snížená",J374,0)</f>
        <v>0</v>
      </c>
      <c r="BG374" s="158">
        <f>IF(N374="zákl. přenesená",J374,0)</f>
        <v>0</v>
      </c>
      <c r="BH374" s="158">
        <f>IF(N374="sníž. přenesená",J374,0)</f>
        <v>0</v>
      </c>
      <c r="BI374" s="158">
        <f>IF(N374="nulová",J374,0)</f>
        <v>0</v>
      </c>
      <c r="BJ374" s="20" t="s">
        <v>81</v>
      </c>
      <c r="BK374" s="158">
        <f>ROUND(I374*H374,2)</f>
        <v>0</v>
      </c>
      <c r="BL374" s="20" t="s">
        <v>256</v>
      </c>
      <c r="BM374" s="157" t="s">
        <v>515</v>
      </c>
    </row>
    <row r="375" spans="1:65" s="2" customFormat="1" ht="11.25">
      <c r="A375" s="35"/>
      <c r="B375" s="36"/>
      <c r="C375" s="35"/>
      <c r="D375" s="159" t="s">
        <v>151</v>
      </c>
      <c r="E375" s="35"/>
      <c r="F375" s="160" t="s">
        <v>516</v>
      </c>
      <c r="G375" s="35"/>
      <c r="H375" s="35"/>
      <c r="I375" s="161"/>
      <c r="J375" s="35"/>
      <c r="K375" s="35"/>
      <c r="L375" s="36"/>
      <c r="M375" s="162"/>
      <c r="N375" s="163"/>
      <c r="O375" s="56"/>
      <c r="P375" s="56"/>
      <c r="Q375" s="56"/>
      <c r="R375" s="56"/>
      <c r="S375" s="56"/>
      <c r="T375" s="57"/>
      <c r="U375" s="35"/>
      <c r="V375" s="35"/>
      <c r="W375" s="35"/>
      <c r="X375" s="35"/>
      <c r="Y375" s="35"/>
      <c r="Z375" s="35"/>
      <c r="AA375" s="35"/>
      <c r="AB375" s="35"/>
      <c r="AC375" s="35"/>
      <c r="AD375" s="35"/>
      <c r="AE375" s="35"/>
      <c r="AT375" s="20" t="s">
        <v>151</v>
      </c>
      <c r="AU375" s="20" t="s">
        <v>81</v>
      </c>
    </row>
    <row r="376" spans="1:65" s="13" customFormat="1" ht="11.25">
      <c r="B376" s="164"/>
      <c r="D376" s="165" t="s">
        <v>153</v>
      </c>
      <c r="E376" s="166" t="s">
        <v>3</v>
      </c>
      <c r="F376" s="167" t="s">
        <v>422</v>
      </c>
      <c r="H376" s="166" t="s">
        <v>3</v>
      </c>
      <c r="I376" s="168"/>
      <c r="L376" s="164"/>
      <c r="M376" s="169"/>
      <c r="N376" s="170"/>
      <c r="O376" s="170"/>
      <c r="P376" s="170"/>
      <c r="Q376" s="170"/>
      <c r="R376" s="170"/>
      <c r="S376" s="170"/>
      <c r="T376" s="171"/>
      <c r="AT376" s="166" t="s">
        <v>153</v>
      </c>
      <c r="AU376" s="166" t="s">
        <v>81</v>
      </c>
      <c r="AV376" s="13" t="s">
        <v>15</v>
      </c>
      <c r="AW376" s="13" t="s">
        <v>33</v>
      </c>
      <c r="AX376" s="13" t="s">
        <v>71</v>
      </c>
      <c r="AY376" s="166" t="s">
        <v>142</v>
      </c>
    </row>
    <row r="377" spans="1:65" s="14" customFormat="1" ht="11.25">
      <c r="B377" s="172"/>
      <c r="D377" s="165" t="s">
        <v>153</v>
      </c>
      <c r="E377" s="173" t="s">
        <v>3</v>
      </c>
      <c r="F377" s="174" t="s">
        <v>423</v>
      </c>
      <c r="H377" s="175">
        <v>147.357</v>
      </c>
      <c r="I377" s="176"/>
      <c r="L377" s="172"/>
      <c r="M377" s="177"/>
      <c r="N377" s="178"/>
      <c r="O377" s="178"/>
      <c r="P377" s="178"/>
      <c r="Q377" s="178"/>
      <c r="R377" s="178"/>
      <c r="S377" s="178"/>
      <c r="T377" s="179"/>
      <c r="AT377" s="173" t="s">
        <v>153</v>
      </c>
      <c r="AU377" s="173" t="s">
        <v>81</v>
      </c>
      <c r="AV377" s="14" t="s">
        <v>81</v>
      </c>
      <c r="AW377" s="14" t="s">
        <v>33</v>
      </c>
      <c r="AX377" s="14" t="s">
        <v>71</v>
      </c>
      <c r="AY377" s="173" t="s">
        <v>142</v>
      </c>
    </row>
    <row r="378" spans="1:65" s="14" customFormat="1" ht="11.25">
      <c r="B378" s="172"/>
      <c r="D378" s="165" t="s">
        <v>153</v>
      </c>
      <c r="E378" s="173" t="s">
        <v>3</v>
      </c>
      <c r="F378" s="174" t="s">
        <v>424</v>
      </c>
      <c r="H378" s="175">
        <v>21.361999999999998</v>
      </c>
      <c r="I378" s="176"/>
      <c r="L378" s="172"/>
      <c r="M378" s="177"/>
      <c r="N378" s="178"/>
      <c r="O378" s="178"/>
      <c r="P378" s="178"/>
      <c r="Q378" s="178"/>
      <c r="R378" s="178"/>
      <c r="S378" s="178"/>
      <c r="T378" s="179"/>
      <c r="AT378" s="173" t="s">
        <v>153</v>
      </c>
      <c r="AU378" s="173" t="s">
        <v>81</v>
      </c>
      <c r="AV378" s="14" t="s">
        <v>81</v>
      </c>
      <c r="AW378" s="14" t="s">
        <v>33</v>
      </c>
      <c r="AX378" s="14" t="s">
        <v>71</v>
      </c>
      <c r="AY378" s="173" t="s">
        <v>142</v>
      </c>
    </row>
    <row r="379" spans="1:65" s="15" customFormat="1" ht="11.25">
      <c r="B379" s="180"/>
      <c r="D379" s="165" t="s">
        <v>153</v>
      </c>
      <c r="E379" s="181" t="s">
        <v>3</v>
      </c>
      <c r="F379" s="182" t="s">
        <v>162</v>
      </c>
      <c r="H379" s="183">
        <v>168.71899999999999</v>
      </c>
      <c r="I379" s="184"/>
      <c r="L379" s="180"/>
      <c r="M379" s="185"/>
      <c r="N379" s="186"/>
      <c r="O379" s="186"/>
      <c r="P379" s="186"/>
      <c r="Q379" s="186"/>
      <c r="R379" s="186"/>
      <c r="S379" s="186"/>
      <c r="T379" s="187"/>
      <c r="AT379" s="181" t="s">
        <v>153</v>
      </c>
      <c r="AU379" s="181" t="s">
        <v>81</v>
      </c>
      <c r="AV379" s="15" t="s">
        <v>94</v>
      </c>
      <c r="AW379" s="15" t="s">
        <v>33</v>
      </c>
      <c r="AX379" s="15" t="s">
        <v>15</v>
      </c>
      <c r="AY379" s="181" t="s">
        <v>142</v>
      </c>
    </row>
    <row r="380" spans="1:65" s="2" customFormat="1" ht="33" customHeight="1">
      <c r="A380" s="35"/>
      <c r="B380" s="145"/>
      <c r="C380" s="146" t="s">
        <v>517</v>
      </c>
      <c r="D380" s="146" t="s">
        <v>145</v>
      </c>
      <c r="E380" s="147" t="s">
        <v>518</v>
      </c>
      <c r="F380" s="148" t="s">
        <v>519</v>
      </c>
      <c r="G380" s="149" t="s">
        <v>225</v>
      </c>
      <c r="H380" s="150">
        <v>14</v>
      </c>
      <c r="I380" s="151"/>
      <c r="J380" s="152">
        <f>ROUND(I380*H380,2)</f>
        <v>0</v>
      </c>
      <c r="K380" s="148" t="s">
        <v>149</v>
      </c>
      <c r="L380" s="36"/>
      <c r="M380" s="153" t="s">
        <v>3</v>
      </c>
      <c r="N380" s="154" t="s">
        <v>43</v>
      </c>
      <c r="O380" s="56"/>
      <c r="P380" s="155">
        <f>O380*H380</f>
        <v>0</v>
      </c>
      <c r="Q380" s="155">
        <v>3.0000000000000001E-5</v>
      </c>
      <c r="R380" s="155">
        <f>Q380*H380</f>
        <v>4.2000000000000002E-4</v>
      </c>
      <c r="S380" s="155">
        <v>4.6299999999999996E-3</v>
      </c>
      <c r="T380" s="156">
        <f>S380*H380</f>
        <v>6.4819999999999989E-2</v>
      </c>
      <c r="U380" s="35"/>
      <c r="V380" s="35"/>
      <c r="W380" s="35"/>
      <c r="X380" s="35"/>
      <c r="Y380" s="35"/>
      <c r="Z380" s="35"/>
      <c r="AA380" s="35"/>
      <c r="AB380" s="35"/>
      <c r="AC380" s="35"/>
      <c r="AD380" s="35"/>
      <c r="AE380" s="35"/>
      <c r="AR380" s="157" t="s">
        <v>256</v>
      </c>
      <c r="AT380" s="157" t="s">
        <v>145</v>
      </c>
      <c r="AU380" s="157" t="s">
        <v>81</v>
      </c>
      <c r="AY380" s="20" t="s">
        <v>142</v>
      </c>
      <c r="BE380" s="158">
        <f>IF(N380="základní",J380,0)</f>
        <v>0</v>
      </c>
      <c r="BF380" s="158">
        <f>IF(N380="snížená",J380,0)</f>
        <v>0</v>
      </c>
      <c r="BG380" s="158">
        <f>IF(N380="zákl. přenesená",J380,0)</f>
        <v>0</v>
      </c>
      <c r="BH380" s="158">
        <f>IF(N380="sníž. přenesená",J380,0)</f>
        <v>0</v>
      </c>
      <c r="BI380" s="158">
        <f>IF(N380="nulová",J380,0)</f>
        <v>0</v>
      </c>
      <c r="BJ380" s="20" t="s">
        <v>81</v>
      </c>
      <c r="BK380" s="158">
        <f>ROUND(I380*H380,2)</f>
        <v>0</v>
      </c>
      <c r="BL380" s="20" t="s">
        <v>256</v>
      </c>
      <c r="BM380" s="157" t="s">
        <v>520</v>
      </c>
    </row>
    <row r="381" spans="1:65" s="2" customFormat="1" ht="11.25">
      <c r="A381" s="35"/>
      <c r="B381" s="36"/>
      <c r="C381" s="35"/>
      <c r="D381" s="159" t="s">
        <v>151</v>
      </c>
      <c r="E381" s="35"/>
      <c r="F381" s="160" t="s">
        <v>521</v>
      </c>
      <c r="G381" s="35"/>
      <c r="H381" s="35"/>
      <c r="I381" s="161"/>
      <c r="J381" s="35"/>
      <c r="K381" s="35"/>
      <c r="L381" s="36"/>
      <c r="M381" s="162"/>
      <c r="N381" s="163"/>
      <c r="O381" s="56"/>
      <c r="P381" s="56"/>
      <c r="Q381" s="56"/>
      <c r="R381" s="56"/>
      <c r="S381" s="56"/>
      <c r="T381" s="57"/>
      <c r="U381" s="35"/>
      <c r="V381" s="35"/>
      <c r="W381" s="35"/>
      <c r="X381" s="35"/>
      <c r="Y381" s="35"/>
      <c r="Z381" s="35"/>
      <c r="AA381" s="35"/>
      <c r="AB381" s="35"/>
      <c r="AC381" s="35"/>
      <c r="AD381" s="35"/>
      <c r="AE381" s="35"/>
      <c r="AT381" s="20" t="s">
        <v>151</v>
      </c>
      <c r="AU381" s="20" t="s">
        <v>81</v>
      </c>
    </row>
    <row r="382" spans="1:65" s="14" customFormat="1" ht="11.25">
      <c r="B382" s="172"/>
      <c r="D382" s="165" t="s">
        <v>153</v>
      </c>
      <c r="E382" s="173" t="s">
        <v>3</v>
      </c>
      <c r="F382" s="174" t="s">
        <v>522</v>
      </c>
      <c r="H382" s="175">
        <v>14</v>
      </c>
      <c r="I382" s="176"/>
      <c r="L382" s="172"/>
      <c r="M382" s="177"/>
      <c r="N382" s="178"/>
      <c r="O382" s="178"/>
      <c r="P382" s="178"/>
      <c r="Q382" s="178"/>
      <c r="R382" s="178"/>
      <c r="S382" s="178"/>
      <c r="T382" s="179"/>
      <c r="AT382" s="173" t="s">
        <v>153</v>
      </c>
      <c r="AU382" s="173" t="s">
        <v>81</v>
      </c>
      <c r="AV382" s="14" t="s">
        <v>81</v>
      </c>
      <c r="AW382" s="14" t="s">
        <v>33</v>
      </c>
      <c r="AX382" s="14" t="s">
        <v>15</v>
      </c>
      <c r="AY382" s="173" t="s">
        <v>142</v>
      </c>
    </row>
    <row r="383" spans="1:65" s="2" customFormat="1" ht="33" customHeight="1">
      <c r="A383" s="35"/>
      <c r="B383" s="145"/>
      <c r="C383" s="146" t="s">
        <v>523</v>
      </c>
      <c r="D383" s="146" t="s">
        <v>145</v>
      </c>
      <c r="E383" s="147" t="s">
        <v>524</v>
      </c>
      <c r="F383" s="148" t="s">
        <v>525</v>
      </c>
      <c r="G383" s="149" t="s">
        <v>148</v>
      </c>
      <c r="H383" s="150">
        <v>147.357</v>
      </c>
      <c r="I383" s="151"/>
      <c r="J383" s="152">
        <f>ROUND(I383*H383,2)</f>
        <v>0</v>
      </c>
      <c r="K383" s="148" t="s">
        <v>149</v>
      </c>
      <c r="L383" s="36"/>
      <c r="M383" s="153" t="s">
        <v>3</v>
      </c>
      <c r="N383" s="154" t="s">
        <v>43</v>
      </c>
      <c r="O383" s="56"/>
      <c r="P383" s="155">
        <f>O383*H383</f>
        <v>0</v>
      </c>
      <c r="Q383" s="155">
        <v>0</v>
      </c>
      <c r="R383" s="155">
        <f>Q383*H383</f>
        <v>0</v>
      </c>
      <c r="S383" s="155">
        <v>0</v>
      </c>
      <c r="T383" s="156">
        <f>S383*H383</f>
        <v>0</v>
      </c>
      <c r="U383" s="35"/>
      <c r="V383" s="35"/>
      <c r="W383" s="35"/>
      <c r="X383" s="35"/>
      <c r="Y383" s="35"/>
      <c r="Z383" s="35"/>
      <c r="AA383" s="35"/>
      <c r="AB383" s="35"/>
      <c r="AC383" s="35"/>
      <c r="AD383" s="35"/>
      <c r="AE383" s="35"/>
      <c r="AR383" s="157" t="s">
        <v>256</v>
      </c>
      <c r="AT383" s="157" t="s">
        <v>145</v>
      </c>
      <c r="AU383" s="157" t="s">
        <v>81</v>
      </c>
      <c r="AY383" s="20" t="s">
        <v>142</v>
      </c>
      <c r="BE383" s="158">
        <f>IF(N383="základní",J383,0)</f>
        <v>0</v>
      </c>
      <c r="BF383" s="158">
        <f>IF(N383="snížená",J383,0)</f>
        <v>0</v>
      </c>
      <c r="BG383" s="158">
        <f>IF(N383="zákl. přenesená",J383,0)</f>
        <v>0</v>
      </c>
      <c r="BH383" s="158">
        <f>IF(N383="sníž. přenesená",J383,0)</f>
        <v>0</v>
      </c>
      <c r="BI383" s="158">
        <f>IF(N383="nulová",J383,0)</f>
        <v>0</v>
      </c>
      <c r="BJ383" s="20" t="s">
        <v>81</v>
      </c>
      <c r="BK383" s="158">
        <f>ROUND(I383*H383,2)</f>
        <v>0</v>
      </c>
      <c r="BL383" s="20" t="s">
        <v>256</v>
      </c>
      <c r="BM383" s="157" t="s">
        <v>526</v>
      </c>
    </row>
    <row r="384" spans="1:65" s="2" customFormat="1" ht="11.25">
      <c r="A384" s="35"/>
      <c r="B384" s="36"/>
      <c r="C384" s="35"/>
      <c r="D384" s="159" t="s">
        <v>151</v>
      </c>
      <c r="E384" s="35"/>
      <c r="F384" s="160" t="s">
        <v>527</v>
      </c>
      <c r="G384" s="35"/>
      <c r="H384" s="35"/>
      <c r="I384" s="161"/>
      <c r="J384" s="35"/>
      <c r="K384" s="35"/>
      <c r="L384" s="36"/>
      <c r="M384" s="162"/>
      <c r="N384" s="163"/>
      <c r="O384" s="56"/>
      <c r="P384" s="56"/>
      <c r="Q384" s="56"/>
      <c r="R384" s="56"/>
      <c r="S384" s="56"/>
      <c r="T384" s="57"/>
      <c r="U384" s="35"/>
      <c r="V384" s="35"/>
      <c r="W384" s="35"/>
      <c r="X384" s="35"/>
      <c r="Y384" s="35"/>
      <c r="Z384" s="35"/>
      <c r="AA384" s="35"/>
      <c r="AB384" s="35"/>
      <c r="AC384" s="35"/>
      <c r="AD384" s="35"/>
      <c r="AE384" s="35"/>
      <c r="AT384" s="20" t="s">
        <v>151</v>
      </c>
      <c r="AU384" s="20" t="s">
        <v>81</v>
      </c>
    </row>
    <row r="385" spans="1:65" s="13" customFormat="1" ht="11.25">
      <c r="B385" s="164"/>
      <c r="D385" s="165" t="s">
        <v>153</v>
      </c>
      <c r="E385" s="166" t="s">
        <v>3</v>
      </c>
      <c r="F385" s="167" t="s">
        <v>422</v>
      </c>
      <c r="H385" s="166" t="s">
        <v>3</v>
      </c>
      <c r="I385" s="168"/>
      <c r="L385" s="164"/>
      <c r="M385" s="169"/>
      <c r="N385" s="170"/>
      <c r="O385" s="170"/>
      <c r="P385" s="170"/>
      <c r="Q385" s="170"/>
      <c r="R385" s="170"/>
      <c r="S385" s="170"/>
      <c r="T385" s="171"/>
      <c r="AT385" s="166" t="s">
        <v>153</v>
      </c>
      <c r="AU385" s="166" t="s">
        <v>81</v>
      </c>
      <c r="AV385" s="13" t="s">
        <v>15</v>
      </c>
      <c r="AW385" s="13" t="s">
        <v>33</v>
      </c>
      <c r="AX385" s="13" t="s">
        <v>71</v>
      </c>
      <c r="AY385" s="166" t="s">
        <v>142</v>
      </c>
    </row>
    <row r="386" spans="1:65" s="14" customFormat="1" ht="11.25">
      <c r="B386" s="172"/>
      <c r="D386" s="165" t="s">
        <v>153</v>
      </c>
      <c r="E386" s="173" t="s">
        <v>3</v>
      </c>
      <c r="F386" s="174" t="s">
        <v>423</v>
      </c>
      <c r="H386" s="175">
        <v>147.357</v>
      </c>
      <c r="I386" s="176"/>
      <c r="L386" s="172"/>
      <c r="M386" s="177"/>
      <c r="N386" s="178"/>
      <c r="O386" s="178"/>
      <c r="P386" s="178"/>
      <c r="Q386" s="178"/>
      <c r="R386" s="178"/>
      <c r="S386" s="178"/>
      <c r="T386" s="179"/>
      <c r="AT386" s="173" t="s">
        <v>153</v>
      </c>
      <c r="AU386" s="173" t="s">
        <v>81</v>
      </c>
      <c r="AV386" s="14" t="s">
        <v>81</v>
      </c>
      <c r="AW386" s="14" t="s">
        <v>33</v>
      </c>
      <c r="AX386" s="14" t="s">
        <v>15</v>
      </c>
      <c r="AY386" s="173" t="s">
        <v>142</v>
      </c>
    </row>
    <row r="387" spans="1:65" s="2" customFormat="1" ht="37.9" customHeight="1">
      <c r="A387" s="35"/>
      <c r="B387" s="145"/>
      <c r="C387" s="146" t="s">
        <v>528</v>
      </c>
      <c r="D387" s="146" t="s">
        <v>145</v>
      </c>
      <c r="E387" s="147" t="s">
        <v>529</v>
      </c>
      <c r="F387" s="148" t="s">
        <v>530</v>
      </c>
      <c r="G387" s="149" t="s">
        <v>225</v>
      </c>
      <c r="H387" s="150">
        <v>14</v>
      </c>
      <c r="I387" s="151"/>
      <c r="J387" s="152">
        <f>ROUND(I387*H387,2)</f>
        <v>0</v>
      </c>
      <c r="K387" s="148" t="s">
        <v>149</v>
      </c>
      <c r="L387" s="36"/>
      <c r="M387" s="153" t="s">
        <v>3</v>
      </c>
      <c r="N387" s="154" t="s">
        <v>43</v>
      </c>
      <c r="O387" s="56"/>
      <c r="P387" s="155">
        <f>O387*H387</f>
        <v>0</v>
      </c>
      <c r="Q387" s="155">
        <v>0</v>
      </c>
      <c r="R387" s="155">
        <f>Q387*H387</f>
        <v>0</v>
      </c>
      <c r="S387" s="155">
        <v>0</v>
      </c>
      <c r="T387" s="156">
        <f>S387*H387</f>
        <v>0</v>
      </c>
      <c r="U387" s="35"/>
      <c r="V387" s="35"/>
      <c r="W387" s="35"/>
      <c r="X387" s="35"/>
      <c r="Y387" s="35"/>
      <c r="Z387" s="35"/>
      <c r="AA387" s="35"/>
      <c r="AB387" s="35"/>
      <c r="AC387" s="35"/>
      <c r="AD387" s="35"/>
      <c r="AE387" s="35"/>
      <c r="AR387" s="157" t="s">
        <v>256</v>
      </c>
      <c r="AT387" s="157" t="s">
        <v>145</v>
      </c>
      <c r="AU387" s="157" t="s">
        <v>81</v>
      </c>
      <c r="AY387" s="20" t="s">
        <v>142</v>
      </c>
      <c r="BE387" s="158">
        <f>IF(N387="základní",J387,0)</f>
        <v>0</v>
      </c>
      <c r="BF387" s="158">
        <f>IF(N387="snížená",J387,0)</f>
        <v>0</v>
      </c>
      <c r="BG387" s="158">
        <f>IF(N387="zákl. přenesená",J387,0)</f>
        <v>0</v>
      </c>
      <c r="BH387" s="158">
        <f>IF(N387="sníž. přenesená",J387,0)</f>
        <v>0</v>
      </c>
      <c r="BI387" s="158">
        <f>IF(N387="nulová",J387,0)</f>
        <v>0</v>
      </c>
      <c r="BJ387" s="20" t="s">
        <v>81</v>
      </c>
      <c r="BK387" s="158">
        <f>ROUND(I387*H387,2)</f>
        <v>0</v>
      </c>
      <c r="BL387" s="20" t="s">
        <v>256</v>
      </c>
      <c r="BM387" s="157" t="s">
        <v>531</v>
      </c>
    </row>
    <row r="388" spans="1:65" s="2" customFormat="1" ht="11.25">
      <c r="A388" s="35"/>
      <c r="B388" s="36"/>
      <c r="C388" s="35"/>
      <c r="D388" s="159" t="s">
        <v>151</v>
      </c>
      <c r="E388" s="35"/>
      <c r="F388" s="160" t="s">
        <v>532</v>
      </c>
      <c r="G388" s="35"/>
      <c r="H388" s="35"/>
      <c r="I388" s="161"/>
      <c r="J388" s="35"/>
      <c r="K388" s="35"/>
      <c r="L388" s="36"/>
      <c r="M388" s="162"/>
      <c r="N388" s="163"/>
      <c r="O388" s="56"/>
      <c r="P388" s="56"/>
      <c r="Q388" s="56"/>
      <c r="R388" s="56"/>
      <c r="S388" s="56"/>
      <c r="T388" s="57"/>
      <c r="U388" s="35"/>
      <c r="V388" s="35"/>
      <c r="W388" s="35"/>
      <c r="X388" s="35"/>
      <c r="Y388" s="35"/>
      <c r="Z388" s="35"/>
      <c r="AA388" s="35"/>
      <c r="AB388" s="35"/>
      <c r="AC388" s="35"/>
      <c r="AD388" s="35"/>
      <c r="AE388" s="35"/>
      <c r="AT388" s="20" t="s">
        <v>151</v>
      </c>
      <c r="AU388" s="20" t="s">
        <v>81</v>
      </c>
    </row>
    <row r="389" spans="1:65" s="2" customFormat="1" ht="16.5" customHeight="1">
      <c r="A389" s="35"/>
      <c r="B389" s="145"/>
      <c r="C389" s="146" t="s">
        <v>533</v>
      </c>
      <c r="D389" s="146" t="s">
        <v>145</v>
      </c>
      <c r="E389" s="147" t="s">
        <v>534</v>
      </c>
      <c r="F389" s="148" t="s">
        <v>535</v>
      </c>
      <c r="G389" s="149" t="s">
        <v>236</v>
      </c>
      <c r="H389" s="150">
        <v>1</v>
      </c>
      <c r="I389" s="151"/>
      <c r="J389" s="152">
        <f>ROUND(I389*H389,2)</f>
        <v>0</v>
      </c>
      <c r="K389" s="148" t="s">
        <v>149</v>
      </c>
      <c r="L389" s="36"/>
      <c r="M389" s="153" t="s">
        <v>3</v>
      </c>
      <c r="N389" s="154" t="s">
        <v>43</v>
      </c>
      <c r="O389" s="56"/>
      <c r="P389" s="155">
        <f>O389*H389</f>
        <v>0</v>
      </c>
      <c r="Q389" s="155">
        <v>0</v>
      </c>
      <c r="R389" s="155">
        <f>Q389*H389</f>
        <v>0</v>
      </c>
      <c r="S389" s="155">
        <v>1.6500000000000001E-2</v>
      </c>
      <c r="T389" s="156">
        <f>S389*H389</f>
        <v>1.6500000000000001E-2</v>
      </c>
      <c r="U389" s="35"/>
      <c r="V389" s="35"/>
      <c r="W389" s="35"/>
      <c r="X389" s="35"/>
      <c r="Y389" s="35"/>
      <c r="Z389" s="35"/>
      <c r="AA389" s="35"/>
      <c r="AB389" s="35"/>
      <c r="AC389" s="35"/>
      <c r="AD389" s="35"/>
      <c r="AE389" s="35"/>
      <c r="AR389" s="157" t="s">
        <v>256</v>
      </c>
      <c r="AT389" s="157" t="s">
        <v>145</v>
      </c>
      <c r="AU389" s="157" t="s">
        <v>81</v>
      </c>
      <c r="AY389" s="20" t="s">
        <v>142</v>
      </c>
      <c r="BE389" s="158">
        <f>IF(N389="základní",J389,0)</f>
        <v>0</v>
      </c>
      <c r="BF389" s="158">
        <f>IF(N389="snížená",J389,0)</f>
        <v>0</v>
      </c>
      <c r="BG389" s="158">
        <f>IF(N389="zákl. přenesená",J389,0)</f>
        <v>0</v>
      </c>
      <c r="BH389" s="158">
        <f>IF(N389="sníž. přenesená",J389,0)</f>
        <v>0</v>
      </c>
      <c r="BI389" s="158">
        <f>IF(N389="nulová",J389,0)</f>
        <v>0</v>
      </c>
      <c r="BJ389" s="20" t="s">
        <v>81</v>
      </c>
      <c r="BK389" s="158">
        <f>ROUND(I389*H389,2)</f>
        <v>0</v>
      </c>
      <c r="BL389" s="20" t="s">
        <v>256</v>
      </c>
      <c r="BM389" s="157" t="s">
        <v>536</v>
      </c>
    </row>
    <row r="390" spans="1:65" s="2" customFormat="1" ht="11.25">
      <c r="A390" s="35"/>
      <c r="B390" s="36"/>
      <c r="C390" s="35"/>
      <c r="D390" s="159" t="s">
        <v>151</v>
      </c>
      <c r="E390" s="35"/>
      <c r="F390" s="160" t="s">
        <v>537</v>
      </c>
      <c r="G390" s="35"/>
      <c r="H390" s="35"/>
      <c r="I390" s="161"/>
      <c r="J390" s="35"/>
      <c r="K390" s="35"/>
      <c r="L390" s="36"/>
      <c r="M390" s="162"/>
      <c r="N390" s="163"/>
      <c r="O390" s="56"/>
      <c r="P390" s="56"/>
      <c r="Q390" s="56"/>
      <c r="R390" s="56"/>
      <c r="S390" s="56"/>
      <c r="T390" s="57"/>
      <c r="U390" s="35"/>
      <c r="V390" s="35"/>
      <c r="W390" s="35"/>
      <c r="X390" s="35"/>
      <c r="Y390" s="35"/>
      <c r="Z390" s="35"/>
      <c r="AA390" s="35"/>
      <c r="AB390" s="35"/>
      <c r="AC390" s="35"/>
      <c r="AD390" s="35"/>
      <c r="AE390" s="35"/>
      <c r="AT390" s="20" t="s">
        <v>151</v>
      </c>
      <c r="AU390" s="20" t="s">
        <v>81</v>
      </c>
    </row>
    <row r="391" spans="1:65" s="12" customFormat="1" ht="22.9" customHeight="1">
      <c r="B391" s="132"/>
      <c r="D391" s="133" t="s">
        <v>70</v>
      </c>
      <c r="E391" s="143" t="s">
        <v>538</v>
      </c>
      <c r="F391" s="143" t="s">
        <v>539</v>
      </c>
      <c r="I391" s="135"/>
      <c r="J391" s="144">
        <f>BK391</f>
        <v>0</v>
      </c>
      <c r="L391" s="132"/>
      <c r="M391" s="137"/>
      <c r="N391" s="138"/>
      <c r="O391" s="138"/>
      <c r="P391" s="139">
        <f>SUM(P392:P419)</f>
        <v>0</v>
      </c>
      <c r="Q391" s="138"/>
      <c r="R391" s="139">
        <f>SUM(R392:R419)</f>
        <v>0</v>
      </c>
      <c r="S391" s="138"/>
      <c r="T391" s="140">
        <f>SUM(T392:T419)</f>
        <v>5.8300999999999998</v>
      </c>
      <c r="AR391" s="133" t="s">
        <v>81</v>
      </c>
      <c r="AT391" s="141" t="s">
        <v>70</v>
      </c>
      <c r="AU391" s="141" t="s">
        <v>15</v>
      </c>
      <c r="AY391" s="133" t="s">
        <v>142</v>
      </c>
      <c r="BK391" s="142">
        <f>SUM(BK392:BK419)</f>
        <v>0</v>
      </c>
    </row>
    <row r="392" spans="1:65" s="2" customFormat="1" ht="16.5" customHeight="1">
      <c r="A392" s="35"/>
      <c r="B392" s="145"/>
      <c r="C392" s="146" t="s">
        <v>540</v>
      </c>
      <c r="D392" s="146" t="s">
        <v>145</v>
      </c>
      <c r="E392" s="147" t="s">
        <v>541</v>
      </c>
      <c r="F392" s="148" t="s">
        <v>542</v>
      </c>
      <c r="G392" s="149" t="s">
        <v>148</v>
      </c>
      <c r="H392" s="150">
        <v>25</v>
      </c>
      <c r="I392" s="151"/>
      <c r="J392" s="152">
        <f>ROUND(I392*H392,2)</f>
        <v>0</v>
      </c>
      <c r="K392" s="148" t="s">
        <v>149</v>
      </c>
      <c r="L392" s="36"/>
      <c r="M392" s="153" t="s">
        <v>3</v>
      </c>
      <c r="N392" s="154" t="s">
        <v>43</v>
      </c>
      <c r="O392" s="56"/>
      <c r="P392" s="155">
        <f>O392*H392</f>
        <v>0</v>
      </c>
      <c r="Q392" s="155">
        <v>0</v>
      </c>
      <c r="R392" s="155">
        <f>Q392*H392</f>
        <v>0</v>
      </c>
      <c r="S392" s="155">
        <v>1.098E-2</v>
      </c>
      <c r="T392" s="156">
        <f>S392*H392</f>
        <v>0.27450000000000002</v>
      </c>
      <c r="U392" s="35"/>
      <c r="V392" s="35"/>
      <c r="W392" s="35"/>
      <c r="X392" s="35"/>
      <c r="Y392" s="35"/>
      <c r="Z392" s="35"/>
      <c r="AA392" s="35"/>
      <c r="AB392" s="35"/>
      <c r="AC392" s="35"/>
      <c r="AD392" s="35"/>
      <c r="AE392" s="35"/>
      <c r="AR392" s="157" t="s">
        <v>256</v>
      </c>
      <c r="AT392" s="157" t="s">
        <v>145</v>
      </c>
      <c r="AU392" s="157" t="s">
        <v>81</v>
      </c>
      <c r="AY392" s="20" t="s">
        <v>142</v>
      </c>
      <c r="BE392" s="158">
        <f>IF(N392="základní",J392,0)</f>
        <v>0</v>
      </c>
      <c r="BF392" s="158">
        <f>IF(N392="snížená",J392,0)</f>
        <v>0</v>
      </c>
      <c r="BG392" s="158">
        <f>IF(N392="zákl. přenesená",J392,0)</f>
        <v>0</v>
      </c>
      <c r="BH392" s="158">
        <f>IF(N392="sníž. přenesená",J392,0)</f>
        <v>0</v>
      </c>
      <c r="BI392" s="158">
        <f>IF(N392="nulová",J392,0)</f>
        <v>0</v>
      </c>
      <c r="BJ392" s="20" t="s">
        <v>81</v>
      </c>
      <c r="BK392" s="158">
        <f>ROUND(I392*H392,2)</f>
        <v>0</v>
      </c>
      <c r="BL392" s="20" t="s">
        <v>256</v>
      </c>
      <c r="BM392" s="157" t="s">
        <v>543</v>
      </c>
    </row>
    <row r="393" spans="1:65" s="2" customFormat="1" ht="11.25">
      <c r="A393" s="35"/>
      <c r="B393" s="36"/>
      <c r="C393" s="35"/>
      <c r="D393" s="159" t="s">
        <v>151</v>
      </c>
      <c r="E393" s="35"/>
      <c r="F393" s="160" t="s">
        <v>544</v>
      </c>
      <c r="G393" s="35"/>
      <c r="H393" s="35"/>
      <c r="I393" s="161"/>
      <c r="J393" s="35"/>
      <c r="K393" s="35"/>
      <c r="L393" s="36"/>
      <c r="M393" s="162"/>
      <c r="N393" s="163"/>
      <c r="O393" s="56"/>
      <c r="P393" s="56"/>
      <c r="Q393" s="56"/>
      <c r="R393" s="56"/>
      <c r="S393" s="56"/>
      <c r="T393" s="57"/>
      <c r="U393" s="35"/>
      <c r="V393" s="35"/>
      <c r="W393" s="35"/>
      <c r="X393" s="35"/>
      <c r="Y393" s="35"/>
      <c r="Z393" s="35"/>
      <c r="AA393" s="35"/>
      <c r="AB393" s="35"/>
      <c r="AC393" s="35"/>
      <c r="AD393" s="35"/>
      <c r="AE393" s="35"/>
      <c r="AT393" s="20" t="s">
        <v>151</v>
      </c>
      <c r="AU393" s="20" t="s">
        <v>81</v>
      </c>
    </row>
    <row r="394" spans="1:65" s="13" customFormat="1" ht="11.25">
      <c r="B394" s="164"/>
      <c r="D394" s="165" t="s">
        <v>153</v>
      </c>
      <c r="E394" s="166" t="s">
        <v>3</v>
      </c>
      <c r="F394" s="167" t="s">
        <v>187</v>
      </c>
      <c r="H394" s="166" t="s">
        <v>3</v>
      </c>
      <c r="I394" s="168"/>
      <c r="L394" s="164"/>
      <c r="M394" s="169"/>
      <c r="N394" s="170"/>
      <c r="O394" s="170"/>
      <c r="P394" s="170"/>
      <c r="Q394" s="170"/>
      <c r="R394" s="170"/>
      <c r="S394" s="170"/>
      <c r="T394" s="171"/>
      <c r="AT394" s="166" t="s">
        <v>153</v>
      </c>
      <c r="AU394" s="166" t="s">
        <v>81</v>
      </c>
      <c r="AV394" s="13" t="s">
        <v>15</v>
      </c>
      <c r="AW394" s="13" t="s">
        <v>33</v>
      </c>
      <c r="AX394" s="13" t="s">
        <v>71</v>
      </c>
      <c r="AY394" s="166" t="s">
        <v>142</v>
      </c>
    </row>
    <row r="395" spans="1:65" s="14" customFormat="1" ht="11.25">
      <c r="B395" s="172"/>
      <c r="D395" s="165" t="s">
        <v>153</v>
      </c>
      <c r="E395" s="173" t="s">
        <v>3</v>
      </c>
      <c r="F395" s="174" t="s">
        <v>545</v>
      </c>
      <c r="H395" s="175">
        <v>25</v>
      </c>
      <c r="I395" s="176"/>
      <c r="L395" s="172"/>
      <c r="M395" s="177"/>
      <c r="N395" s="178"/>
      <c r="O395" s="178"/>
      <c r="P395" s="178"/>
      <c r="Q395" s="178"/>
      <c r="R395" s="178"/>
      <c r="S395" s="178"/>
      <c r="T395" s="179"/>
      <c r="AT395" s="173" t="s">
        <v>153</v>
      </c>
      <c r="AU395" s="173" t="s">
        <v>81</v>
      </c>
      <c r="AV395" s="14" t="s">
        <v>81</v>
      </c>
      <c r="AW395" s="14" t="s">
        <v>33</v>
      </c>
      <c r="AX395" s="14" t="s">
        <v>15</v>
      </c>
      <c r="AY395" s="173" t="s">
        <v>142</v>
      </c>
    </row>
    <row r="396" spans="1:65" s="2" customFormat="1" ht="16.5" customHeight="1">
      <c r="A396" s="35"/>
      <c r="B396" s="145"/>
      <c r="C396" s="146" t="s">
        <v>546</v>
      </c>
      <c r="D396" s="146" t="s">
        <v>145</v>
      </c>
      <c r="E396" s="147" t="s">
        <v>547</v>
      </c>
      <c r="F396" s="148" t="s">
        <v>548</v>
      </c>
      <c r="G396" s="149" t="s">
        <v>148</v>
      </c>
      <c r="H396" s="150">
        <v>25</v>
      </c>
      <c r="I396" s="151"/>
      <c r="J396" s="152">
        <f>ROUND(I396*H396,2)</f>
        <v>0</v>
      </c>
      <c r="K396" s="148" t="s">
        <v>149</v>
      </c>
      <c r="L396" s="36"/>
      <c r="M396" s="153" t="s">
        <v>3</v>
      </c>
      <c r="N396" s="154" t="s">
        <v>43</v>
      </c>
      <c r="O396" s="56"/>
      <c r="P396" s="155">
        <f>O396*H396</f>
        <v>0</v>
      </c>
      <c r="Q396" s="155">
        <v>0</v>
      </c>
      <c r="R396" s="155">
        <f>Q396*H396</f>
        <v>0</v>
      </c>
      <c r="S396" s="155">
        <v>8.0000000000000002E-3</v>
      </c>
      <c r="T396" s="156">
        <f>S396*H396</f>
        <v>0.2</v>
      </c>
      <c r="U396" s="35"/>
      <c r="V396" s="35"/>
      <c r="W396" s="35"/>
      <c r="X396" s="35"/>
      <c r="Y396" s="35"/>
      <c r="Z396" s="35"/>
      <c r="AA396" s="35"/>
      <c r="AB396" s="35"/>
      <c r="AC396" s="35"/>
      <c r="AD396" s="35"/>
      <c r="AE396" s="35"/>
      <c r="AR396" s="157" t="s">
        <v>256</v>
      </c>
      <c r="AT396" s="157" t="s">
        <v>145</v>
      </c>
      <c r="AU396" s="157" t="s">
        <v>81</v>
      </c>
      <c r="AY396" s="20" t="s">
        <v>142</v>
      </c>
      <c r="BE396" s="158">
        <f>IF(N396="základní",J396,0)</f>
        <v>0</v>
      </c>
      <c r="BF396" s="158">
        <f>IF(N396="snížená",J396,0)</f>
        <v>0</v>
      </c>
      <c r="BG396" s="158">
        <f>IF(N396="zákl. přenesená",J396,0)</f>
        <v>0</v>
      </c>
      <c r="BH396" s="158">
        <f>IF(N396="sníž. přenesená",J396,0)</f>
        <v>0</v>
      </c>
      <c r="BI396" s="158">
        <f>IF(N396="nulová",J396,0)</f>
        <v>0</v>
      </c>
      <c r="BJ396" s="20" t="s">
        <v>81</v>
      </c>
      <c r="BK396" s="158">
        <f>ROUND(I396*H396,2)</f>
        <v>0</v>
      </c>
      <c r="BL396" s="20" t="s">
        <v>256</v>
      </c>
      <c r="BM396" s="157" t="s">
        <v>549</v>
      </c>
    </row>
    <row r="397" spans="1:65" s="2" customFormat="1" ht="11.25">
      <c r="A397" s="35"/>
      <c r="B397" s="36"/>
      <c r="C397" s="35"/>
      <c r="D397" s="159" t="s">
        <v>151</v>
      </c>
      <c r="E397" s="35"/>
      <c r="F397" s="160" t="s">
        <v>550</v>
      </c>
      <c r="G397" s="35"/>
      <c r="H397" s="35"/>
      <c r="I397" s="161"/>
      <c r="J397" s="35"/>
      <c r="K397" s="35"/>
      <c r="L397" s="36"/>
      <c r="M397" s="162"/>
      <c r="N397" s="163"/>
      <c r="O397" s="56"/>
      <c r="P397" s="56"/>
      <c r="Q397" s="56"/>
      <c r="R397" s="56"/>
      <c r="S397" s="56"/>
      <c r="T397" s="57"/>
      <c r="U397" s="35"/>
      <c r="V397" s="35"/>
      <c r="W397" s="35"/>
      <c r="X397" s="35"/>
      <c r="Y397" s="35"/>
      <c r="Z397" s="35"/>
      <c r="AA397" s="35"/>
      <c r="AB397" s="35"/>
      <c r="AC397" s="35"/>
      <c r="AD397" s="35"/>
      <c r="AE397" s="35"/>
      <c r="AT397" s="20" t="s">
        <v>151</v>
      </c>
      <c r="AU397" s="20" t="s">
        <v>81</v>
      </c>
    </row>
    <row r="398" spans="1:65" s="2" customFormat="1" ht="37.9" customHeight="1">
      <c r="A398" s="35"/>
      <c r="B398" s="145"/>
      <c r="C398" s="146" t="s">
        <v>551</v>
      </c>
      <c r="D398" s="146" t="s">
        <v>145</v>
      </c>
      <c r="E398" s="147" t="s">
        <v>552</v>
      </c>
      <c r="F398" s="148" t="s">
        <v>553</v>
      </c>
      <c r="G398" s="149" t="s">
        <v>225</v>
      </c>
      <c r="H398" s="150">
        <v>461.2</v>
      </c>
      <c r="I398" s="151"/>
      <c r="J398" s="152">
        <f>ROUND(I398*H398,2)</f>
        <v>0</v>
      </c>
      <c r="K398" s="148" t="s">
        <v>149</v>
      </c>
      <c r="L398" s="36"/>
      <c r="M398" s="153" t="s">
        <v>3</v>
      </c>
      <c r="N398" s="154" t="s">
        <v>43</v>
      </c>
      <c r="O398" s="56"/>
      <c r="P398" s="155">
        <f>O398*H398</f>
        <v>0</v>
      </c>
      <c r="Q398" s="155">
        <v>0</v>
      </c>
      <c r="R398" s="155">
        <f>Q398*H398</f>
        <v>0</v>
      </c>
      <c r="S398" s="155">
        <v>8.0000000000000002E-3</v>
      </c>
      <c r="T398" s="156">
        <f>S398*H398</f>
        <v>3.6896</v>
      </c>
      <c r="U398" s="35"/>
      <c r="V398" s="35"/>
      <c r="W398" s="35"/>
      <c r="X398" s="35"/>
      <c r="Y398" s="35"/>
      <c r="Z398" s="35"/>
      <c r="AA398" s="35"/>
      <c r="AB398" s="35"/>
      <c r="AC398" s="35"/>
      <c r="AD398" s="35"/>
      <c r="AE398" s="35"/>
      <c r="AR398" s="157" t="s">
        <v>256</v>
      </c>
      <c r="AT398" s="157" t="s">
        <v>145</v>
      </c>
      <c r="AU398" s="157" t="s">
        <v>81</v>
      </c>
      <c r="AY398" s="20" t="s">
        <v>142</v>
      </c>
      <c r="BE398" s="158">
        <f>IF(N398="základní",J398,0)</f>
        <v>0</v>
      </c>
      <c r="BF398" s="158">
        <f>IF(N398="snížená",J398,0)</f>
        <v>0</v>
      </c>
      <c r="BG398" s="158">
        <f>IF(N398="zákl. přenesená",J398,0)</f>
        <v>0</v>
      </c>
      <c r="BH398" s="158">
        <f>IF(N398="sníž. přenesená",J398,0)</f>
        <v>0</v>
      </c>
      <c r="BI398" s="158">
        <f>IF(N398="nulová",J398,0)</f>
        <v>0</v>
      </c>
      <c r="BJ398" s="20" t="s">
        <v>81</v>
      </c>
      <c r="BK398" s="158">
        <f>ROUND(I398*H398,2)</f>
        <v>0</v>
      </c>
      <c r="BL398" s="20" t="s">
        <v>256</v>
      </c>
      <c r="BM398" s="157" t="s">
        <v>554</v>
      </c>
    </row>
    <row r="399" spans="1:65" s="2" customFormat="1" ht="11.25">
      <c r="A399" s="35"/>
      <c r="B399" s="36"/>
      <c r="C399" s="35"/>
      <c r="D399" s="159" t="s">
        <v>151</v>
      </c>
      <c r="E399" s="35"/>
      <c r="F399" s="160" t="s">
        <v>555</v>
      </c>
      <c r="G399" s="35"/>
      <c r="H399" s="35"/>
      <c r="I399" s="161"/>
      <c r="J399" s="35"/>
      <c r="K399" s="35"/>
      <c r="L399" s="36"/>
      <c r="M399" s="162"/>
      <c r="N399" s="163"/>
      <c r="O399" s="56"/>
      <c r="P399" s="56"/>
      <c r="Q399" s="56"/>
      <c r="R399" s="56"/>
      <c r="S399" s="56"/>
      <c r="T399" s="57"/>
      <c r="U399" s="35"/>
      <c r="V399" s="35"/>
      <c r="W399" s="35"/>
      <c r="X399" s="35"/>
      <c r="Y399" s="35"/>
      <c r="Z399" s="35"/>
      <c r="AA399" s="35"/>
      <c r="AB399" s="35"/>
      <c r="AC399" s="35"/>
      <c r="AD399" s="35"/>
      <c r="AE399" s="35"/>
      <c r="AT399" s="20" t="s">
        <v>151</v>
      </c>
      <c r="AU399" s="20" t="s">
        <v>81</v>
      </c>
    </row>
    <row r="400" spans="1:65" s="13" customFormat="1" ht="11.25">
      <c r="B400" s="164"/>
      <c r="D400" s="165" t="s">
        <v>153</v>
      </c>
      <c r="E400" s="166" t="s">
        <v>3</v>
      </c>
      <c r="F400" s="167" t="s">
        <v>402</v>
      </c>
      <c r="H400" s="166" t="s">
        <v>3</v>
      </c>
      <c r="I400" s="168"/>
      <c r="L400" s="164"/>
      <c r="M400" s="169"/>
      <c r="N400" s="170"/>
      <c r="O400" s="170"/>
      <c r="P400" s="170"/>
      <c r="Q400" s="170"/>
      <c r="R400" s="170"/>
      <c r="S400" s="170"/>
      <c r="T400" s="171"/>
      <c r="AT400" s="166" t="s">
        <v>153</v>
      </c>
      <c r="AU400" s="166" t="s">
        <v>81</v>
      </c>
      <c r="AV400" s="13" t="s">
        <v>15</v>
      </c>
      <c r="AW400" s="13" t="s">
        <v>33</v>
      </c>
      <c r="AX400" s="13" t="s">
        <v>71</v>
      </c>
      <c r="AY400" s="166" t="s">
        <v>142</v>
      </c>
    </row>
    <row r="401" spans="1:65" s="13" customFormat="1" ht="11.25">
      <c r="B401" s="164"/>
      <c r="D401" s="165" t="s">
        <v>153</v>
      </c>
      <c r="E401" s="166" t="s">
        <v>3</v>
      </c>
      <c r="F401" s="167" t="s">
        <v>339</v>
      </c>
      <c r="H401" s="166" t="s">
        <v>3</v>
      </c>
      <c r="I401" s="168"/>
      <c r="L401" s="164"/>
      <c r="M401" s="169"/>
      <c r="N401" s="170"/>
      <c r="O401" s="170"/>
      <c r="P401" s="170"/>
      <c r="Q401" s="170"/>
      <c r="R401" s="170"/>
      <c r="S401" s="170"/>
      <c r="T401" s="171"/>
      <c r="AT401" s="166" t="s">
        <v>153</v>
      </c>
      <c r="AU401" s="166" t="s">
        <v>81</v>
      </c>
      <c r="AV401" s="13" t="s">
        <v>15</v>
      </c>
      <c r="AW401" s="13" t="s">
        <v>33</v>
      </c>
      <c r="AX401" s="13" t="s">
        <v>71</v>
      </c>
      <c r="AY401" s="166" t="s">
        <v>142</v>
      </c>
    </row>
    <row r="402" spans="1:65" s="14" customFormat="1" ht="11.25">
      <c r="B402" s="172"/>
      <c r="D402" s="165" t="s">
        <v>153</v>
      </c>
      <c r="E402" s="173" t="s">
        <v>3</v>
      </c>
      <c r="F402" s="174" t="s">
        <v>403</v>
      </c>
      <c r="H402" s="175">
        <v>115.5</v>
      </c>
      <c r="I402" s="176"/>
      <c r="L402" s="172"/>
      <c r="M402" s="177"/>
      <c r="N402" s="178"/>
      <c r="O402" s="178"/>
      <c r="P402" s="178"/>
      <c r="Q402" s="178"/>
      <c r="R402" s="178"/>
      <c r="S402" s="178"/>
      <c r="T402" s="179"/>
      <c r="AT402" s="173" t="s">
        <v>153</v>
      </c>
      <c r="AU402" s="173" t="s">
        <v>81</v>
      </c>
      <c r="AV402" s="14" t="s">
        <v>81</v>
      </c>
      <c r="AW402" s="14" t="s">
        <v>33</v>
      </c>
      <c r="AX402" s="14" t="s">
        <v>71</v>
      </c>
      <c r="AY402" s="173" t="s">
        <v>142</v>
      </c>
    </row>
    <row r="403" spans="1:65" s="13" customFormat="1" ht="11.25">
      <c r="B403" s="164"/>
      <c r="D403" s="165" t="s">
        <v>153</v>
      </c>
      <c r="E403" s="166" t="s">
        <v>3</v>
      </c>
      <c r="F403" s="167" t="s">
        <v>341</v>
      </c>
      <c r="H403" s="166" t="s">
        <v>3</v>
      </c>
      <c r="I403" s="168"/>
      <c r="L403" s="164"/>
      <c r="M403" s="169"/>
      <c r="N403" s="170"/>
      <c r="O403" s="170"/>
      <c r="P403" s="170"/>
      <c r="Q403" s="170"/>
      <c r="R403" s="170"/>
      <c r="S403" s="170"/>
      <c r="T403" s="171"/>
      <c r="AT403" s="166" t="s">
        <v>153</v>
      </c>
      <c r="AU403" s="166" t="s">
        <v>81</v>
      </c>
      <c r="AV403" s="13" t="s">
        <v>15</v>
      </c>
      <c r="AW403" s="13" t="s">
        <v>33</v>
      </c>
      <c r="AX403" s="13" t="s">
        <v>71</v>
      </c>
      <c r="AY403" s="166" t="s">
        <v>142</v>
      </c>
    </row>
    <row r="404" spans="1:65" s="14" customFormat="1" ht="11.25">
      <c r="B404" s="172"/>
      <c r="D404" s="165" t="s">
        <v>153</v>
      </c>
      <c r="E404" s="173" t="s">
        <v>3</v>
      </c>
      <c r="F404" s="174" t="s">
        <v>404</v>
      </c>
      <c r="H404" s="175">
        <v>122</v>
      </c>
      <c r="I404" s="176"/>
      <c r="L404" s="172"/>
      <c r="M404" s="177"/>
      <c r="N404" s="178"/>
      <c r="O404" s="178"/>
      <c r="P404" s="178"/>
      <c r="Q404" s="178"/>
      <c r="R404" s="178"/>
      <c r="S404" s="178"/>
      <c r="T404" s="179"/>
      <c r="AT404" s="173" t="s">
        <v>153</v>
      </c>
      <c r="AU404" s="173" t="s">
        <v>81</v>
      </c>
      <c r="AV404" s="14" t="s">
        <v>81</v>
      </c>
      <c r="AW404" s="14" t="s">
        <v>33</v>
      </c>
      <c r="AX404" s="14" t="s">
        <v>71</v>
      </c>
      <c r="AY404" s="173" t="s">
        <v>142</v>
      </c>
    </row>
    <row r="405" spans="1:65" s="13" customFormat="1" ht="11.25">
      <c r="B405" s="164"/>
      <c r="D405" s="165" t="s">
        <v>153</v>
      </c>
      <c r="E405" s="166" t="s">
        <v>3</v>
      </c>
      <c r="F405" s="167" t="s">
        <v>343</v>
      </c>
      <c r="H405" s="166" t="s">
        <v>3</v>
      </c>
      <c r="I405" s="168"/>
      <c r="L405" s="164"/>
      <c r="M405" s="169"/>
      <c r="N405" s="170"/>
      <c r="O405" s="170"/>
      <c r="P405" s="170"/>
      <c r="Q405" s="170"/>
      <c r="R405" s="170"/>
      <c r="S405" s="170"/>
      <c r="T405" s="171"/>
      <c r="AT405" s="166" t="s">
        <v>153</v>
      </c>
      <c r="AU405" s="166" t="s">
        <v>81</v>
      </c>
      <c r="AV405" s="13" t="s">
        <v>15</v>
      </c>
      <c r="AW405" s="13" t="s">
        <v>33</v>
      </c>
      <c r="AX405" s="13" t="s">
        <v>71</v>
      </c>
      <c r="AY405" s="166" t="s">
        <v>142</v>
      </c>
    </row>
    <row r="406" spans="1:65" s="14" customFormat="1" ht="11.25">
      <c r="B406" s="172"/>
      <c r="D406" s="165" t="s">
        <v>153</v>
      </c>
      <c r="E406" s="173" t="s">
        <v>3</v>
      </c>
      <c r="F406" s="174" t="s">
        <v>342</v>
      </c>
      <c r="H406" s="175">
        <v>135</v>
      </c>
      <c r="I406" s="176"/>
      <c r="L406" s="172"/>
      <c r="M406" s="177"/>
      <c r="N406" s="178"/>
      <c r="O406" s="178"/>
      <c r="P406" s="178"/>
      <c r="Q406" s="178"/>
      <c r="R406" s="178"/>
      <c r="S406" s="178"/>
      <c r="T406" s="179"/>
      <c r="AT406" s="173" t="s">
        <v>153</v>
      </c>
      <c r="AU406" s="173" t="s">
        <v>81</v>
      </c>
      <c r="AV406" s="14" t="s">
        <v>81</v>
      </c>
      <c r="AW406" s="14" t="s">
        <v>33</v>
      </c>
      <c r="AX406" s="14" t="s">
        <v>71</v>
      </c>
      <c r="AY406" s="173" t="s">
        <v>142</v>
      </c>
    </row>
    <row r="407" spans="1:65" s="13" customFormat="1" ht="11.25">
      <c r="B407" s="164"/>
      <c r="D407" s="165" t="s">
        <v>153</v>
      </c>
      <c r="E407" s="166" t="s">
        <v>3</v>
      </c>
      <c r="F407" s="167" t="s">
        <v>345</v>
      </c>
      <c r="H407" s="166" t="s">
        <v>3</v>
      </c>
      <c r="I407" s="168"/>
      <c r="L407" s="164"/>
      <c r="M407" s="169"/>
      <c r="N407" s="170"/>
      <c r="O407" s="170"/>
      <c r="P407" s="170"/>
      <c r="Q407" s="170"/>
      <c r="R407" s="170"/>
      <c r="S407" s="170"/>
      <c r="T407" s="171"/>
      <c r="AT407" s="166" t="s">
        <v>153</v>
      </c>
      <c r="AU407" s="166" t="s">
        <v>81</v>
      </c>
      <c r="AV407" s="13" t="s">
        <v>15</v>
      </c>
      <c r="AW407" s="13" t="s">
        <v>33</v>
      </c>
      <c r="AX407" s="13" t="s">
        <v>71</v>
      </c>
      <c r="AY407" s="166" t="s">
        <v>142</v>
      </c>
    </row>
    <row r="408" spans="1:65" s="14" customFormat="1" ht="11.25">
      <c r="B408" s="172"/>
      <c r="D408" s="165" t="s">
        <v>153</v>
      </c>
      <c r="E408" s="173" t="s">
        <v>3</v>
      </c>
      <c r="F408" s="174" t="s">
        <v>405</v>
      </c>
      <c r="H408" s="175">
        <v>157</v>
      </c>
      <c r="I408" s="176"/>
      <c r="L408" s="172"/>
      <c r="M408" s="177"/>
      <c r="N408" s="178"/>
      <c r="O408" s="178"/>
      <c r="P408" s="178"/>
      <c r="Q408" s="178"/>
      <c r="R408" s="178"/>
      <c r="S408" s="178"/>
      <c r="T408" s="179"/>
      <c r="AT408" s="173" t="s">
        <v>153</v>
      </c>
      <c r="AU408" s="173" t="s">
        <v>81</v>
      </c>
      <c r="AV408" s="14" t="s">
        <v>81</v>
      </c>
      <c r="AW408" s="14" t="s">
        <v>33</v>
      </c>
      <c r="AX408" s="14" t="s">
        <v>71</v>
      </c>
      <c r="AY408" s="173" t="s">
        <v>142</v>
      </c>
    </row>
    <row r="409" spans="1:65" s="13" customFormat="1" ht="11.25">
      <c r="B409" s="164"/>
      <c r="D409" s="165" t="s">
        <v>153</v>
      </c>
      <c r="E409" s="166" t="s">
        <v>3</v>
      </c>
      <c r="F409" s="167" t="s">
        <v>347</v>
      </c>
      <c r="H409" s="166" t="s">
        <v>3</v>
      </c>
      <c r="I409" s="168"/>
      <c r="L409" s="164"/>
      <c r="M409" s="169"/>
      <c r="N409" s="170"/>
      <c r="O409" s="170"/>
      <c r="P409" s="170"/>
      <c r="Q409" s="170"/>
      <c r="R409" s="170"/>
      <c r="S409" s="170"/>
      <c r="T409" s="171"/>
      <c r="AT409" s="166" t="s">
        <v>153</v>
      </c>
      <c r="AU409" s="166" t="s">
        <v>81</v>
      </c>
      <c r="AV409" s="13" t="s">
        <v>15</v>
      </c>
      <c r="AW409" s="13" t="s">
        <v>33</v>
      </c>
      <c r="AX409" s="13" t="s">
        <v>71</v>
      </c>
      <c r="AY409" s="166" t="s">
        <v>142</v>
      </c>
    </row>
    <row r="410" spans="1:65" s="14" customFormat="1" ht="11.25">
      <c r="B410" s="172"/>
      <c r="D410" s="165" t="s">
        <v>153</v>
      </c>
      <c r="E410" s="173" t="s">
        <v>3</v>
      </c>
      <c r="F410" s="174" t="s">
        <v>348</v>
      </c>
      <c r="H410" s="175">
        <v>-68.3</v>
      </c>
      <c r="I410" s="176"/>
      <c r="L410" s="172"/>
      <c r="M410" s="177"/>
      <c r="N410" s="178"/>
      <c r="O410" s="178"/>
      <c r="P410" s="178"/>
      <c r="Q410" s="178"/>
      <c r="R410" s="178"/>
      <c r="S410" s="178"/>
      <c r="T410" s="179"/>
      <c r="AT410" s="173" t="s">
        <v>153</v>
      </c>
      <c r="AU410" s="173" t="s">
        <v>81</v>
      </c>
      <c r="AV410" s="14" t="s">
        <v>81</v>
      </c>
      <c r="AW410" s="14" t="s">
        <v>33</v>
      </c>
      <c r="AX410" s="14" t="s">
        <v>71</v>
      </c>
      <c r="AY410" s="173" t="s">
        <v>142</v>
      </c>
    </row>
    <row r="411" spans="1:65" s="15" customFormat="1" ht="11.25">
      <c r="B411" s="180"/>
      <c r="D411" s="165" t="s">
        <v>153</v>
      </c>
      <c r="E411" s="181" t="s">
        <v>3</v>
      </c>
      <c r="F411" s="182" t="s">
        <v>162</v>
      </c>
      <c r="H411" s="183">
        <v>461.2</v>
      </c>
      <c r="I411" s="184"/>
      <c r="L411" s="180"/>
      <c r="M411" s="185"/>
      <c r="N411" s="186"/>
      <c r="O411" s="186"/>
      <c r="P411" s="186"/>
      <c r="Q411" s="186"/>
      <c r="R411" s="186"/>
      <c r="S411" s="186"/>
      <c r="T411" s="187"/>
      <c r="AT411" s="181" t="s">
        <v>153</v>
      </c>
      <c r="AU411" s="181" t="s">
        <v>81</v>
      </c>
      <c r="AV411" s="15" t="s">
        <v>94</v>
      </c>
      <c r="AW411" s="15" t="s">
        <v>33</v>
      </c>
      <c r="AX411" s="15" t="s">
        <v>15</v>
      </c>
      <c r="AY411" s="181" t="s">
        <v>142</v>
      </c>
    </row>
    <row r="412" spans="1:65" s="2" customFormat="1" ht="16.5" customHeight="1">
      <c r="A412" s="35"/>
      <c r="B412" s="145"/>
      <c r="C412" s="146" t="s">
        <v>556</v>
      </c>
      <c r="D412" s="146" t="s">
        <v>145</v>
      </c>
      <c r="E412" s="147" t="s">
        <v>557</v>
      </c>
      <c r="F412" s="148" t="s">
        <v>558</v>
      </c>
      <c r="G412" s="149" t="s">
        <v>391</v>
      </c>
      <c r="H412" s="150">
        <v>1</v>
      </c>
      <c r="I412" s="151"/>
      <c r="J412" s="152">
        <f>ROUND(I412*H412,2)</f>
        <v>0</v>
      </c>
      <c r="K412" s="148" t="s">
        <v>3</v>
      </c>
      <c r="L412" s="36"/>
      <c r="M412" s="153" t="s">
        <v>3</v>
      </c>
      <c r="N412" s="154" t="s">
        <v>43</v>
      </c>
      <c r="O412" s="56"/>
      <c r="P412" s="155">
        <f>O412*H412</f>
        <v>0</v>
      </c>
      <c r="Q412" s="155">
        <v>0</v>
      </c>
      <c r="R412" s="155">
        <f>Q412*H412</f>
        <v>0</v>
      </c>
      <c r="S412" s="155">
        <v>0.6</v>
      </c>
      <c r="T412" s="156">
        <f>S412*H412</f>
        <v>0.6</v>
      </c>
      <c r="U412" s="35"/>
      <c r="V412" s="35"/>
      <c r="W412" s="35"/>
      <c r="X412" s="35"/>
      <c r="Y412" s="35"/>
      <c r="Z412" s="35"/>
      <c r="AA412" s="35"/>
      <c r="AB412" s="35"/>
      <c r="AC412" s="35"/>
      <c r="AD412" s="35"/>
      <c r="AE412" s="35"/>
      <c r="AR412" s="157" t="s">
        <v>256</v>
      </c>
      <c r="AT412" s="157" t="s">
        <v>145</v>
      </c>
      <c r="AU412" s="157" t="s">
        <v>81</v>
      </c>
      <c r="AY412" s="20" t="s">
        <v>142</v>
      </c>
      <c r="BE412" s="158">
        <f>IF(N412="základní",J412,0)</f>
        <v>0</v>
      </c>
      <c r="BF412" s="158">
        <f>IF(N412="snížená",J412,0)</f>
        <v>0</v>
      </c>
      <c r="BG412" s="158">
        <f>IF(N412="zákl. přenesená",J412,0)</f>
        <v>0</v>
      </c>
      <c r="BH412" s="158">
        <f>IF(N412="sníž. přenesená",J412,0)</f>
        <v>0</v>
      </c>
      <c r="BI412" s="158">
        <f>IF(N412="nulová",J412,0)</f>
        <v>0</v>
      </c>
      <c r="BJ412" s="20" t="s">
        <v>81</v>
      </c>
      <c r="BK412" s="158">
        <f>ROUND(I412*H412,2)</f>
        <v>0</v>
      </c>
      <c r="BL412" s="20" t="s">
        <v>256</v>
      </c>
      <c r="BM412" s="157" t="s">
        <v>559</v>
      </c>
    </row>
    <row r="413" spans="1:65" s="2" customFormat="1" ht="33" customHeight="1">
      <c r="A413" s="35"/>
      <c r="B413" s="145"/>
      <c r="C413" s="146" t="s">
        <v>560</v>
      </c>
      <c r="D413" s="146" t="s">
        <v>145</v>
      </c>
      <c r="E413" s="147" t="s">
        <v>561</v>
      </c>
      <c r="F413" s="148" t="s">
        <v>562</v>
      </c>
      <c r="G413" s="149" t="s">
        <v>236</v>
      </c>
      <c r="H413" s="150">
        <v>17</v>
      </c>
      <c r="I413" s="151"/>
      <c r="J413" s="152">
        <f>ROUND(I413*H413,2)</f>
        <v>0</v>
      </c>
      <c r="K413" s="148" t="s">
        <v>3</v>
      </c>
      <c r="L413" s="36"/>
      <c r="M413" s="153" t="s">
        <v>3</v>
      </c>
      <c r="N413" s="154" t="s">
        <v>43</v>
      </c>
      <c r="O413" s="56"/>
      <c r="P413" s="155">
        <f>O413*H413</f>
        <v>0</v>
      </c>
      <c r="Q413" s="155">
        <v>0</v>
      </c>
      <c r="R413" s="155">
        <f>Q413*H413</f>
        <v>0</v>
      </c>
      <c r="S413" s="155">
        <v>3.0000000000000001E-3</v>
      </c>
      <c r="T413" s="156">
        <f>S413*H413</f>
        <v>5.1000000000000004E-2</v>
      </c>
      <c r="U413" s="35"/>
      <c r="V413" s="35"/>
      <c r="W413" s="35"/>
      <c r="X413" s="35"/>
      <c r="Y413" s="35"/>
      <c r="Z413" s="35"/>
      <c r="AA413" s="35"/>
      <c r="AB413" s="35"/>
      <c r="AC413" s="35"/>
      <c r="AD413" s="35"/>
      <c r="AE413" s="35"/>
      <c r="AR413" s="157" t="s">
        <v>256</v>
      </c>
      <c r="AT413" s="157" t="s">
        <v>145</v>
      </c>
      <c r="AU413" s="157" t="s">
        <v>81</v>
      </c>
      <c r="AY413" s="20" t="s">
        <v>142</v>
      </c>
      <c r="BE413" s="158">
        <f>IF(N413="základní",J413,0)</f>
        <v>0</v>
      </c>
      <c r="BF413" s="158">
        <f>IF(N413="snížená",J413,0)</f>
        <v>0</v>
      </c>
      <c r="BG413" s="158">
        <f>IF(N413="zákl. přenesená",J413,0)</f>
        <v>0</v>
      </c>
      <c r="BH413" s="158">
        <f>IF(N413="sníž. přenesená",J413,0)</f>
        <v>0</v>
      </c>
      <c r="BI413" s="158">
        <f>IF(N413="nulová",J413,0)</f>
        <v>0</v>
      </c>
      <c r="BJ413" s="20" t="s">
        <v>81</v>
      </c>
      <c r="BK413" s="158">
        <f>ROUND(I413*H413,2)</f>
        <v>0</v>
      </c>
      <c r="BL413" s="20" t="s">
        <v>256</v>
      </c>
      <c r="BM413" s="157" t="s">
        <v>563</v>
      </c>
    </row>
    <row r="414" spans="1:65" s="14" customFormat="1" ht="11.25">
      <c r="B414" s="172"/>
      <c r="D414" s="165" t="s">
        <v>153</v>
      </c>
      <c r="E414" s="173" t="s">
        <v>3</v>
      </c>
      <c r="F414" s="174" t="s">
        <v>564</v>
      </c>
      <c r="H414" s="175">
        <v>17</v>
      </c>
      <c r="I414" s="176"/>
      <c r="L414" s="172"/>
      <c r="M414" s="177"/>
      <c r="N414" s="178"/>
      <c r="O414" s="178"/>
      <c r="P414" s="178"/>
      <c r="Q414" s="178"/>
      <c r="R414" s="178"/>
      <c r="S414" s="178"/>
      <c r="T414" s="179"/>
      <c r="AT414" s="173" t="s">
        <v>153</v>
      </c>
      <c r="AU414" s="173" t="s">
        <v>81</v>
      </c>
      <c r="AV414" s="14" t="s">
        <v>81</v>
      </c>
      <c r="AW414" s="14" t="s">
        <v>33</v>
      </c>
      <c r="AX414" s="14" t="s">
        <v>15</v>
      </c>
      <c r="AY414" s="173" t="s">
        <v>142</v>
      </c>
    </row>
    <row r="415" spans="1:65" s="2" customFormat="1" ht="37.9" customHeight="1">
      <c r="A415" s="35"/>
      <c r="B415" s="145"/>
      <c r="C415" s="146" t="s">
        <v>565</v>
      </c>
      <c r="D415" s="146" t="s">
        <v>145</v>
      </c>
      <c r="E415" s="147" t="s">
        <v>566</v>
      </c>
      <c r="F415" s="148" t="s">
        <v>567</v>
      </c>
      <c r="G415" s="149" t="s">
        <v>236</v>
      </c>
      <c r="H415" s="150">
        <v>35</v>
      </c>
      <c r="I415" s="151"/>
      <c r="J415" s="152">
        <f>ROUND(I415*H415,2)</f>
        <v>0</v>
      </c>
      <c r="K415" s="148" t="s">
        <v>3</v>
      </c>
      <c r="L415" s="36"/>
      <c r="M415" s="153" t="s">
        <v>3</v>
      </c>
      <c r="N415" s="154" t="s">
        <v>43</v>
      </c>
      <c r="O415" s="56"/>
      <c r="P415" s="155">
        <f>O415*H415</f>
        <v>0</v>
      </c>
      <c r="Q415" s="155">
        <v>0</v>
      </c>
      <c r="R415" s="155">
        <f>Q415*H415</f>
        <v>0</v>
      </c>
      <c r="S415" s="155">
        <v>5.0000000000000001E-3</v>
      </c>
      <c r="T415" s="156">
        <f>S415*H415</f>
        <v>0.17500000000000002</v>
      </c>
      <c r="U415" s="35"/>
      <c r="V415" s="35"/>
      <c r="W415" s="35"/>
      <c r="X415" s="35"/>
      <c r="Y415" s="35"/>
      <c r="Z415" s="35"/>
      <c r="AA415" s="35"/>
      <c r="AB415" s="35"/>
      <c r="AC415" s="35"/>
      <c r="AD415" s="35"/>
      <c r="AE415" s="35"/>
      <c r="AR415" s="157" t="s">
        <v>256</v>
      </c>
      <c r="AT415" s="157" t="s">
        <v>145</v>
      </c>
      <c r="AU415" s="157" t="s">
        <v>81</v>
      </c>
      <c r="AY415" s="20" t="s">
        <v>142</v>
      </c>
      <c r="BE415" s="158">
        <f>IF(N415="základní",J415,0)</f>
        <v>0</v>
      </c>
      <c r="BF415" s="158">
        <f>IF(N415="snížená",J415,0)</f>
        <v>0</v>
      </c>
      <c r="BG415" s="158">
        <f>IF(N415="zákl. přenesená",J415,0)</f>
        <v>0</v>
      </c>
      <c r="BH415" s="158">
        <f>IF(N415="sníž. přenesená",J415,0)</f>
        <v>0</v>
      </c>
      <c r="BI415" s="158">
        <f>IF(N415="nulová",J415,0)</f>
        <v>0</v>
      </c>
      <c r="BJ415" s="20" t="s">
        <v>81</v>
      </c>
      <c r="BK415" s="158">
        <f>ROUND(I415*H415,2)</f>
        <v>0</v>
      </c>
      <c r="BL415" s="20" t="s">
        <v>256</v>
      </c>
      <c r="BM415" s="157" t="s">
        <v>568</v>
      </c>
    </row>
    <row r="416" spans="1:65" s="14" customFormat="1" ht="11.25">
      <c r="B416" s="172"/>
      <c r="D416" s="165" t="s">
        <v>153</v>
      </c>
      <c r="E416" s="173" t="s">
        <v>3</v>
      </c>
      <c r="F416" s="174" t="s">
        <v>569</v>
      </c>
      <c r="H416" s="175">
        <v>35</v>
      </c>
      <c r="I416" s="176"/>
      <c r="L416" s="172"/>
      <c r="M416" s="177"/>
      <c r="N416" s="178"/>
      <c r="O416" s="178"/>
      <c r="P416" s="178"/>
      <c r="Q416" s="178"/>
      <c r="R416" s="178"/>
      <c r="S416" s="178"/>
      <c r="T416" s="179"/>
      <c r="AT416" s="173" t="s">
        <v>153</v>
      </c>
      <c r="AU416" s="173" t="s">
        <v>81</v>
      </c>
      <c r="AV416" s="14" t="s">
        <v>81</v>
      </c>
      <c r="AW416" s="14" t="s">
        <v>33</v>
      </c>
      <c r="AX416" s="14" t="s">
        <v>15</v>
      </c>
      <c r="AY416" s="173" t="s">
        <v>142</v>
      </c>
    </row>
    <row r="417" spans="1:65" s="2" customFormat="1" ht="24.2" customHeight="1">
      <c r="A417" s="35"/>
      <c r="B417" s="145"/>
      <c r="C417" s="146" t="s">
        <v>570</v>
      </c>
      <c r="D417" s="146" t="s">
        <v>145</v>
      </c>
      <c r="E417" s="147" t="s">
        <v>571</v>
      </c>
      <c r="F417" s="148" t="s">
        <v>572</v>
      </c>
      <c r="G417" s="149" t="s">
        <v>236</v>
      </c>
      <c r="H417" s="150">
        <v>35</v>
      </c>
      <c r="I417" s="151"/>
      <c r="J417" s="152">
        <f>ROUND(I417*H417,2)</f>
        <v>0</v>
      </c>
      <c r="K417" s="148" t="s">
        <v>149</v>
      </c>
      <c r="L417" s="36"/>
      <c r="M417" s="153" t="s">
        <v>3</v>
      </c>
      <c r="N417" s="154" t="s">
        <v>43</v>
      </c>
      <c r="O417" s="56"/>
      <c r="P417" s="155">
        <f>O417*H417</f>
        <v>0</v>
      </c>
      <c r="Q417" s="155">
        <v>0</v>
      </c>
      <c r="R417" s="155">
        <f>Q417*H417</f>
        <v>0</v>
      </c>
      <c r="S417" s="155">
        <v>2.4E-2</v>
      </c>
      <c r="T417" s="156">
        <f>S417*H417</f>
        <v>0.84</v>
      </c>
      <c r="U417" s="35"/>
      <c r="V417" s="35"/>
      <c r="W417" s="35"/>
      <c r="X417" s="35"/>
      <c r="Y417" s="35"/>
      <c r="Z417" s="35"/>
      <c r="AA417" s="35"/>
      <c r="AB417" s="35"/>
      <c r="AC417" s="35"/>
      <c r="AD417" s="35"/>
      <c r="AE417" s="35"/>
      <c r="AR417" s="157" t="s">
        <v>256</v>
      </c>
      <c r="AT417" s="157" t="s">
        <v>145</v>
      </c>
      <c r="AU417" s="157" t="s">
        <v>81</v>
      </c>
      <c r="AY417" s="20" t="s">
        <v>142</v>
      </c>
      <c r="BE417" s="158">
        <f>IF(N417="základní",J417,0)</f>
        <v>0</v>
      </c>
      <c r="BF417" s="158">
        <f>IF(N417="snížená",J417,0)</f>
        <v>0</v>
      </c>
      <c r="BG417" s="158">
        <f>IF(N417="zákl. přenesená",J417,0)</f>
        <v>0</v>
      </c>
      <c r="BH417" s="158">
        <f>IF(N417="sníž. přenesená",J417,0)</f>
        <v>0</v>
      </c>
      <c r="BI417" s="158">
        <f>IF(N417="nulová",J417,0)</f>
        <v>0</v>
      </c>
      <c r="BJ417" s="20" t="s">
        <v>81</v>
      </c>
      <c r="BK417" s="158">
        <f>ROUND(I417*H417,2)</f>
        <v>0</v>
      </c>
      <c r="BL417" s="20" t="s">
        <v>256</v>
      </c>
      <c r="BM417" s="157" t="s">
        <v>573</v>
      </c>
    </row>
    <row r="418" spans="1:65" s="2" customFormat="1" ht="11.25">
      <c r="A418" s="35"/>
      <c r="B418" s="36"/>
      <c r="C418" s="35"/>
      <c r="D418" s="159" t="s">
        <v>151</v>
      </c>
      <c r="E418" s="35"/>
      <c r="F418" s="160" t="s">
        <v>574</v>
      </c>
      <c r="G418" s="35"/>
      <c r="H418" s="35"/>
      <c r="I418" s="161"/>
      <c r="J418" s="35"/>
      <c r="K418" s="35"/>
      <c r="L418" s="36"/>
      <c r="M418" s="162"/>
      <c r="N418" s="163"/>
      <c r="O418" s="56"/>
      <c r="P418" s="56"/>
      <c r="Q418" s="56"/>
      <c r="R418" s="56"/>
      <c r="S418" s="56"/>
      <c r="T418" s="57"/>
      <c r="U418" s="35"/>
      <c r="V418" s="35"/>
      <c r="W418" s="35"/>
      <c r="X418" s="35"/>
      <c r="Y418" s="35"/>
      <c r="Z418" s="35"/>
      <c r="AA418" s="35"/>
      <c r="AB418" s="35"/>
      <c r="AC418" s="35"/>
      <c r="AD418" s="35"/>
      <c r="AE418" s="35"/>
      <c r="AT418" s="20" t="s">
        <v>151</v>
      </c>
      <c r="AU418" s="20" t="s">
        <v>81</v>
      </c>
    </row>
    <row r="419" spans="1:65" s="14" customFormat="1" ht="11.25">
      <c r="B419" s="172"/>
      <c r="D419" s="165" t="s">
        <v>153</v>
      </c>
      <c r="E419" s="173" t="s">
        <v>3</v>
      </c>
      <c r="F419" s="174" t="s">
        <v>575</v>
      </c>
      <c r="H419" s="175">
        <v>35</v>
      </c>
      <c r="I419" s="176"/>
      <c r="L419" s="172"/>
      <c r="M419" s="177"/>
      <c r="N419" s="178"/>
      <c r="O419" s="178"/>
      <c r="P419" s="178"/>
      <c r="Q419" s="178"/>
      <c r="R419" s="178"/>
      <c r="S419" s="178"/>
      <c r="T419" s="179"/>
      <c r="AT419" s="173" t="s">
        <v>153</v>
      </c>
      <c r="AU419" s="173" t="s">
        <v>81</v>
      </c>
      <c r="AV419" s="14" t="s">
        <v>81</v>
      </c>
      <c r="AW419" s="14" t="s">
        <v>33</v>
      </c>
      <c r="AX419" s="14" t="s">
        <v>15</v>
      </c>
      <c r="AY419" s="173" t="s">
        <v>142</v>
      </c>
    </row>
    <row r="420" spans="1:65" s="12" customFormat="1" ht="22.9" customHeight="1">
      <c r="B420" s="132"/>
      <c r="D420" s="133" t="s">
        <v>70</v>
      </c>
      <c r="E420" s="143" t="s">
        <v>576</v>
      </c>
      <c r="F420" s="143" t="s">
        <v>577</v>
      </c>
      <c r="I420" s="135"/>
      <c r="J420" s="144">
        <f>BK420</f>
        <v>0</v>
      </c>
      <c r="L420" s="132"/>
      <c r="M420" s="137"/>
      <c r="N420" s="138"/>
      <c r="O420" s="138"/>
      <c r="P420" s="139">
        <f>SUM(P421:P423)</f>
        <v>0</v>
      </c>
      <c r="Q420" s="138"/>
      <c r="R420" s="139">
        <f>SUM(R421:R423)</f>
        <v>0</v>
      </c>
      <c r="S420" s="138"/>
      <c r="T420" s="140">
        <f>SUM(T421:T423)</f>
        <v>0.26500000000000001</v>
      </c>
      <c r="AR420" s="133" t="s">
        <v>81</v>
      </c>
      <c r="AT420" s="141" t="s">
        <v>70</v>
      </c>
      <c r="AU420" s="141" t="s">
        <v>15</v>
      </c>
      <c r="AY420" s="133" t="s">
        <v>142</v>
      </c>
      <c r="BK420" s="142">
        <f>SUM(BK421:BK423)</f>
        <v>0</v>
      </c>
    </row>
    <row r="421" spans="1:65" s="2" customFormat="1" ht="33" customHeight="1">
      <c r="A421" s="35"/>
      <c r="B421" s="145"/>
      <c r="C421" s="146" t="s">
        <v>578</v>
      </c>
      <c r="D421" s="146" t="s">
        <v>145</v>
      </c>
      <c r="E421" s="147" t="s">
        <v>579</v>
      </c>
      <c r="F421" s="148" t="s">
        <v>580</v>
      </c>
      <c r="G421" s="149" t="s">
        <v>225</v>
      </c>
      <c r="H421" s="150">
        <v>10.6</v>
      </c>
      <c r="I421" s="151"/>
      <c r="J421" s="152">
        <f>ROUND(I421*H421,2)</f>
        <v>0</v>
      </c>
      <c r="K421" s="148" t="s">
        <v>149</v>
      </c>
      <c r="L421" s="36"/>
      <c r="M421" s="153" t="s">
        <v>3</v>
      </c>
      <c r="N421" s="154" t="s">
        <v>43</v>
      </c>
      <c r="O421" s="56"/>
      <c r="P421" s="155">
        <f>O421*H421</f>
        <v>0</v>
      </c>
      <c r="Q421" s="155">
        <v>0</v>
      </c>
      <c r="R421" s="155">
        <f>Q421*H421</f>
        <v>0</v>
      </c>
      <c r="S421" s="155">
        <v>2.5000000000000001E-2</v>
      </c>
      <c r="T421" s="156">
        <f>S421*H421</f>
        <v>0.26500000000000001</v>
      </c>
      <c r="U421" s="35"/>
      <c r="V421" s="35"/>
      <c r="W421" s="35"/>
      <c r="X421" s="35"/>
      <c r="Y421" s="35"/>
      <c r="Z421" s="35"/>
      <c r="AA421" s="35"/>
      <c r="AB421" s="35"/>
      <c r="AC421" s="35"/>
      <c r="AD421" s="35"/>
      <c r="AE421" s="35"/>
      <c r="AR421" s="157" t="s">
        <v>256</v>
      </c>
      <c r="AT421" s="157" t="s">
        <v>145</v>
      </c>
      <c r="AU421" s="157" t="s">
        <v>81</v>
      </c>
      <c r="AY421" s="20" t="s">
        <v>142</v>
      </c>
      <c r="BE421" s="158">
        <f>IF(N421="základní",J421,0)</f>
        <v>0</v>
      </c>
      <c r="BF421" s="158">
        <f>IF(N421="snížená",J421,0)</f>
        <v>0</v>
      </c>
      <c r="BG421" s="158">
        <f>IF(N421="zákl. přenesená",J421,0)</f>
        <v>0</v>
      </c>
      <c r="BH421" s="158">
        <f>IF(N421="sníž. přenesená",J421,0)</f>
        <v>0</v>
      </c>
      <c r="BI421" s="158">
        <f>IF(N421="nulová",J421,0)</f>
        <v>0</v>
      </c>
      <c r="BJ421" s="20" t="s">
        <v>81</v>
      </c>
      <c r="BK421" s="158">
        <f>ROUND(I421*H421,2)</f>
        <v>0</v>
      </c>
      <c r="BL421" s="20" t="s">
        <v>256</v>
      </c>
      <c r="BM421" s="157" t="s">
        <v>581</v>
      </c>
    </row>
    <row r="422" spans="1:65" s="2" customFormat="1" ht="11.25">
      <c r="A422" s="35"/>
      <c r="B422" s="36"/>
      <c r="C422" s="35"/>
      <c r="D422" s="159" t="s">
        <v>151</v>
      </c>
      <c r="E422" s="35"/>
      <c r="F422" s="160" t="s">
        <v>582</v>
      </c>
      <c r="G422" s="35"/>
      <c r="H422" s="35"/>
      <c r="I422" s="161"/>
      <c r="J422" s="35"/>
      <c r="K422" s="35"/>
      <c r="L422" s="36"/>
      <c r="M422" s="162"/>
      <c r="N422" s="163"/>
      <c r="O422" s="56"/>
      <c r="P422" s="56"/>
      <c r="Q422" s="56"/>
      <c r="R422" s="56"/>
      <c r="S422" s="56"/>
      <c r="T422" s="57"/>
      <c r="U422" s="35"/>
      <c r="V422" s="35"/>
      <c r="W422" s="35"/>
      <c r="X422" s="35"/>
      <c r="Y422" s="35"/>
      <c r="Z422" s="35"/>
      <c r="AA422" s="35"/>
      <c r="AB422" s="35"/>
      <c r="AC422" s="35"/>
      <c r="AD422" s="35"/>
      <c r="AE422" s="35"/>
      <c r="AT422" s="20" t="s">
        <v>151</v>
      </c>
      <c r="AU422" s="20" t="s">
        <v>81</v>
      </c>
    </row>
    <row r="423" spans="1:65" s="14" customFormat="1" ht="11.25">
      <c r="B423" s="172"/>
      <c r="D423" s="165" t="s">
        <v>153</v>
      </c>
      <c r="E423" s="173" t="s">
        <v>3</v>
      </c>
      <c r="F423" s="174" t="s">
        <v>583</v>
      </c>
      <c r="H423" s="175">
        <v>10.6</v>
      </c>
      <c r="I423" s="176"/>
      <c r="L423" s="172"/>
      <c r="M423" s="177"/>
      <c r="N423" s="178"/>
      <c r="O423" s="178"/>
      <c r="P423" s="178"/>
      <c r="Q423" s="178"/>
      <c r="R423" s="178"/>
      <c r="S423" s="178"/>
      <c r="T423" s="179"/>
      <c r="AT423" s="173" t="s">
        <v>153</v>
      </c>
      <c r="AU423" s="173" t="s">
        <v>81</v>
      </c>
      <c r="AV423" s="14" t="s">
        <v>81</v>
      </c>
      <c r="AW423" s="14" t="s">
        <v>33</v>
      </c>
      <c r="AX423" s="14" t="s">
        <v>15</v>
      </c>
      <c r="AY423" s="173" t="s">
        <v>142</v>
      </c>
    </row>
    <row r="424" spans="1:65" s="12" customFormat="1" ht="22.9" customHeight="1">
      <c r="B424" s="132"/>
      <c r="D424" s="133" t="s">
        <v>70</v>
      </c>
      <c r="E424" s="143" t="s">
        <v>584</v>
      </c>
      <c r="F424" s="143" t="s">
        <v>585</v>
      </c>
      <c r="I424" s="135"/>
      <c r="J424" s="144">
        <f>BK424</f>
        <v>0</v>
      </c>
      <c r="L424" s="132"/>
      <c r="M424" s="137"/>
      <c r="N424" s="138"/>
      <c r="O424" s="138"/>
      <c r="P424" s="139">
        <f>SUM(P425:P437)</f>
        <v>0</v>
      </c>
      <c r="Q424" s="138"/>
      <c r="R424" s="139">
        <f>SUM(R425:R437)</f>
        <v>0</v>
      </c>
      <c r="S424" s="138"/>
      <c r="T424" s="140">
        <f>SUM(T425:T437)</f>
        <v>1.8221859999999999</v>
      </c>
      <c r="AR424" s="133" t="s">
        <v>81</v>
      </c>
      <c r="AT424" s="141" t="s">
        <v>70</v>
      </c>
      <c r="AU424" s="141" t="s">
        <v>15</v>
      </c>
      <c r="AY424" s="133" t="s">
        <v>142</v>
      </c>
      <c r="BK424" s="142">
        <f>SUM(BK425:BK437)</f>
        <v>0</v>
      </c>
    </row>
    <row r="425" spans="1:65" s="2" customFormat="1" ht="16.5" customHeight="1">
      <c r="A425" s="35"/>
      <c r="B425" s="145"/>
      <c r="C425" s="146" t="s">
        <v>586</v>
      </c>
      <c r="D425" s="146" t="s">
        <v>145</v>
      </c>
      <c r="E425" s="147" t="s">
        <v>587</v>
      </c>
      <c r="F425" s="148" t="s">
        <v>588</v>
      </c>
      <c r="G425" s="149" t="s">
        <v>148</v>
      </c>
      <c r="H425" s="150">
        <v>51.62</v>
      </c>
      <c r="I425" s="151"/>
      <c r="J425" s="152">
        <f>ROUND(I425*H425,2)</f>
        <v>0</v>
      </c>
      <c r="K425" s="148" t="s">
        <v>149</v>
      </c>
      <c r="L425" s="36"/>
      <c r="M425" s="153" t="s">
        <v>3</v>
      </c>
      <c r="N425" s="154" t="s">
        <v>43</v>
      </c>
      <c r="O425" s="56"/>
      <c r="P425" s="155">
        <f>O425*H425</f>
        <v>0</v>
      </c>
      <c r="Q425" s="155">
        <v>0</v>
      </c>
      <c r="R425" s="155">
        <f>Q425*H425</f>
        <v>0</v>
      </c>
      <c r="S425" s="155">
        <v>3.5299999999999998E-2</v>
      </c>
      <c r="T425" s="156">
        <f>S425*H425</f>
        <v>1.8221859999999999</v>
      </c>
      <c r="U425" s="35"/>
      <c r="V425" s="35"/>
      <c r="W425" s="35"/>
      <c r="X425" s="35"/>
      <c r="Y425" s="35"/>
      <c r="Z425" s="35"/>
      <c r="AA425" s="35"/>
      <c r="AB425" s="35"/>
      <c r="AC425" s="35"/>
      <c r="AD425" s="35"/>
      <c r="AE425" s="35"/>
      <c r="AR425" s="157" t="s">
        <v>256</v>
      </c>
      <c r="AT425" s="157" t="s">
        <v>145</v>
      </c>
      <c r="AU425" s="157" t="s">
        <v>81</v>
      </c>
      <c r="AY425" s="20" t="s">
        <v>142</v>
      </c>
      <c r="BE425" s="158">
        <f>IF(N425="základní",J425,0)</f>
        <v>0</v>
      </c>
      <c r="BF425" s="158">
        <f>IF(N425="snížená",J425,0)</f>
        <v>0</v>
      </c>
      <c r="BG425" s="158">
        <f>IF(N425="zákl. přenesená",J425,0)</f>
        <v>0</v>
      </c>
      <c r="BH425" s="158">
        <f>IF(N425="sníž. přenesená",J425,0)</f>
        <v>0</v>
      </c>
      <c r="BI425" s="158">
        <f>IF(N425="nulová",J425,0)</f>
        <v>0</v>
      </c>
      <c r="BJ425" s="20" t="s">
        <v>81</v>
      </c>
      <c r="BK425" s="158">
        <f>ROUND(I425*H425,2)</f>
        <v>0</v>
      </c>
      <c r="BL425" s="20" t="s">
        <v>256</v>
      </c>
      <c r="BM425" s="157" t="s">
        <v>589</v>
      </c>
    </row>
    <row r="426" spans="1:65" s="2" customFormat="1" ht="11.25">
      <c r="A426" s="35"/>
      <c r="B426" s="36"/>
      <c r="C426" s="35"/>
      <c r="D426" s="159" t="s">
        <v>151</v>
      </c>
      <c r="E426" s="35"/>
      <c r="F426" s="160" t="s">
        <v>590</v>
      </c>
      <c r="G426" s="35"/>
      <c r="H426" s="35"/>
      <c r="I426" s="161"/>
      <c r="J426" s="35"/>
      <c r="K426" s="35"/>
      <c r="L426" s="36"/>
      <c r="M426" s="162"/>
      <c r="N426" s="163"/>
      <c r="O426" s="56"/>
      <c r="P426" s="56"/>
      <c r="Q426" s="56"/>
      <c r="R426" s="56"/>
      <c r="S426" s="56"/>
      <c r="T426" s="57"/>
      <c r="U426" s="35"/>
      <c r="V426" s="35"/>
      <c r="W426" s="35"/>
      <c r="X426" s="35"/>
      <c r="Y426" s="35"/>
      <c r="Z426" s="35"/>
      <c r="AA426" s="35"/>
      <c r="AB426" s="35"/>
      <c r="AC426" s="35"/>
      <c r="AD426" s="35"/>
      <c r="AE426" s="35"/>
      <c r="AT426" s="20" t="s">
        <v>151</v>
      </c>
      <c r="AU426" s="20" t="s">
        <v>81</v>
      </c>
    </row>
    <row r="427" spans="1:65" s="13" customFormat="1" ht="11.25">
      <c r="B427" s="164"/>
      <c r="D427" s="165" t="s">
        <v>153</v>
      </c>
      <c r="E427" s="166" t="s">
        <v>3</v>
      </c>
      <c r="F427" s="167" t="s">
        <v>167</v>
      </c>
      <c r="H427" s="166" t="s">
        <v>3</v>
      </c>
      <c r="I427" s="168"/>
      <c r="L427" s="164"/>
      <c r="M427" s="169"/>
      <c r="N427" s="170"/>
      <c r="O427" s="170"/>
      <c r="P427" s="170"/>
      <c r="Q427" s="170"/>
      <c r="R427" s="170"/>
      <c r="S427" s="170"/>
      <c r="T427" s="171"/>
      <c r="AT427" s="166" t="s">
        <v>153</v>
      </c>
      <c r="AU427" s="166" t="s">
        <v>81</v>
      </c>
      <c r="AV427" s="13" t="s">
        <v>15</v>
      </c>
      <c r="AW427" s="13" t="s">
        <v>33</v>
      </c>
      <c r="AX427" s="13" t="s">
        <v>71</v>
      </c>
      <c r="AY427" s="166" t="s">
        <v>142</v>
      </c>
    </row>
    <row r="428" spans="1:65" s="14" customFormat="1" ht="11.25">
      <c r="B428" s="172"/>
      <c r="D428" s="165" t="s">
        <v>153</v>
      </c>
      <c r="E428" s="173" t="s">
        <v>3</v>
      </c>
      <c r="F428" s="174" t="s">
        <v>591</v>
      </c>
      <c r="H428" s="175">
        <v>5</v>
      </c>
      <c r="I428" s="176"/>
      <c r="L428" s="172"/>
      <c r="M428" s="177"/>
      <c r="N428" s="178"/>
      <c r="O428" s="178"/>
      <c r="P428" s="178"/>
      <c r="Q428" s="178"/>
      <c r="R428" s="178"/>
      <c r="S428" s="178"/>
      <c r="T428" s="179"/>
      <c r="AT428" s="173" t="s">
        <v>153</v>
      </c>
      <c r="AU428" s="173" t="s">
        <v>81</v>
      </c>
      <c r="AV428" s="14" t="s">
        <v>81</v>
      </c>
      <c r="AW428" s="14" t="s">
        <v>33</v>
      </c>
      <c r="AX428" s="14" t="s">
        <v>71</v>
      </c>
      <c r="AY428" s="173" t="s">
        <v>142</v>
      </c>
    </row>
    <row r="429" spans="1:65" s="13" customFormat="1" ht="11.25">
      <c r="B429" s="164"/>
      <c r="D429" s="165" t="s">
        <v>153</v>
      </c>
      <c r="E429" s="166" t="s">
        <v>3</v>
      </c>
      <c r="F429" s="167" t="s">
        <v>154</v>
      </c>
      <c r="H429" s="166" t="s">
        <v>3</v>
      </c>
      <c r="I429" s="168"/>
      <c r="L429" s="164"/>
      <c r="M429" s="169"/>
      <c r="N429" s="170"/>
      <c r="O429" s="170"/>
      <c r="P429" s="170"/>
      <c r="Q429" s="170"/>
      <c r="R429" s="170"/>
      <c r="S429" s="170"/>
      <c r="T429" s="171"/>
      <c r="AT429" s="166" t="s">
        <v>153</v>
      </c>
      <c r="AU429" s="166" t="s">
        <v>81</v>
      </c>
      <c r="AV429" s="13" t="s">
        <v>15</v>
      </c>
      <c r="AW429" s="13" t="s">
        <v>33</v>
      </c>
      <c r="AX429" s="13" t="s">
        <v>71</v>
      </c>
      <c r="AY429" s="166" t="s">
        <v>142</v>
      </c>
    </row>
    <row r="430" spans="1:65" s="14" customFormat="1" ht="11.25">
      <c r="B430" s="172"/>
      <c r="D430" s="165" t="s">
        <v>153</v>
      </c>
      <c r="E430" s="173" t="s">
        <v>3</v>
      </c>
      <c r="F430" s="174" t="s">
        <v>592</v>
      </c>
      <c r="H430" s="175">
        <v>11</v>
      </c>
      <c r="I430" s="176"/>
      <c r="L430" s="172"/>
      <c r="M430" s="177"/>
      <c r="N430" s="178"/>
      <c r="O430" s="178"/>
      <c r="P430" s="178"/>
      <c r="Q430" s="178"/>
      <c r="R430" s="178"/>
      <c r="S430" s="178"/>
      <c r="T430" s="179"/>
      <c r="AT430" s="173" t="s">
        <v>153</v>
      </c>
      <c r="AU430" s="173" t="s">
        <v>81</v>
      </c>
      <c r="AV430" s="14" t="s">
        <v>81</v>
      </c>
      <c r="AW430" s="14" t="s">
        <v>33</v>
      </c>
      <c r="AX430" s="14" t="s">
        <v>71</v>
      </c>
      <c r="AY430" s="173" t="s">
        <v>142</v>
      </c>
    </row>
    <row r="431" spans="1:65" s="13" customFormat="1" ht="11.25">
      <c r="B431" s="164"/>
      <c r="D431" s="165" t="s">
        <v>153</v>
      </c>
      <c r="E431" s="166" t="s">
        <v>3</v>
      </c>
      <c r="F431" s="167" t="s">
        <v>157</v>
      </c>
      <c r="H431" s="166" t="s">
        <v>3</v>
      </c>
      <c r="I431" s="168"/>
      <c r="L431" s="164"/>
      <c r="M431" s="169"/>
      <c r="N431" s="170"/>
      <c r="O431" s="170"/>
      <c r="P431" s="170"/>
      <c r="Q431" s="170"/>
      <c r="R431" s="170"/>
      <c r="S431" s="170"/>
      <c r="T431" s="171"/>
      <c r="AT431" s="166" t="s">
        <v>153</v>
      </c>
      <c r="AU431" s="166" t="s">
        <v>81</v>
      </c>
      <c r="AV431" s="13" t="s">
        <v>15</v>
      </c>
      <c r="AW431" s="13" t="s">
        <v>33</v>
      </c>
      <c r="AX431" s="13" t="s">
        <v>71</v>
      </c>
      <c r="AY431" s="166" t="s">
        <v>142</v>
      </c>
    </row>
    <row r="432" spans="1:65" s="14" customFormat="1" ht="11.25">
      <c r="B432" s="172"/>
      <c r="D432" s="165" t="s">
        <v>153</v>
      </c>
      <c r="E432" s="173" t="s">
        <v>3</v>
      </c>
      <c r="F432" s="174" t="s">
        <v>592</v>
      </c>
      <c r="H432" s="175">
        <v>11</v>
      </c>
      <c r="I432" s="176"/>
      <c r="L432" s="172"/>
      <c r="M432" s="177"/>
      <c r="N432" s="178"/>
      <c r="O432" s="178"/>
      <c r="P432" s="178"/>
      <c r="Q432" s="178"/>
      <c r="R432" s="178"/>
      <c r="S432" s="178"/>
      <c r="T432" s="179"/>
      <c r="AT432" s="173" t="s">
        <v>153</v>
      </c>
      <c r="AU432" s="173" t="s">
        <v>81</v>
      </c>
      <c r="AV432" s="14" t="s">
        <v>81</v>
      </c>
      <c r="AW432" s="14" t="s">
        <v>33</v>
      </c>
      <c r="AX432" s="14" t="s">
        <v>71</v>
      </c>
      <c r="AY432" s="173" t="s">
        <v>142</v>
      </c>
    </row>
    <row r="433" spans="1:65" s="13" customFormat="1" ht="11.25">
      <c r="B433" s="164"/>
      <c r="D433" s="165" t="s">
        <v>153</v>
      </c>
      <c r="E433" s="166" t="s">
        <v>3</v>
      </c>
      <c r="F433" s="167" t="s">
        <v>159</v>
      </c>
      <c r="H433" s="166" t="s">
        <v>3</v>
      </c>
      <c r="I433" s="168"/>
      <c r="L433" s="164"/>
      <c r="M433" s="169"/>
      <c r="N433" s="170"/>
      <c r="O433" s="170"/>
      <c r="P433" s="170"/>
      <c r="Q433" s="170"/>
      <c r="R433" s="170"/>
      <c r="S433" s="170"/>
      <c r="T433" s="171"/>
      <c r="AT433" s="166" t="s">
        <v>153</v>
      </c>
      <c r="AU433" s="166" t="s">
        <v>81</v>
      </c>
      <c r="AV433" s="13" t="s">
        <v>15</v>
      </c>
      <c r="AW433" s="13" t="s">
        <v>33</v>
      </c>
      <c r="AX433" s="13" t="s">
        <v>71</v>
      </c>
      <c r="AY433" s="166" t="s">
        <v>142</v>
      </c>
    </row>
    <row r="434" spans="1:65" s="14" customFormat="1" ht="11.25">
      <c r="B434" s="172"/>
      <c r="D434" s="165" t="s">
        <v>153</v>
      </c>
      <c r="E434" s="173" t="s">
        <v>3</v>
      </c>
      <c r="F434" s="174" t="s">
        <v>592</v>
      </c>
      <c r="H434" s="175">
        <v>11</v>
      </c>
      <c r="I434" s="176"/>
      <c r="L434" s="172"/>
      <c r="M434" s="177"/>
      <c r="N434" s="178"/>
      <c r="O434" s="178"/>
      <c r="P434" s="178"/>
      <c r="Q434" s="178"/>
      <c r="R434" s="178"/>
      <c r="S434" s="178"/>
      <c r="T434" s="179"/>
      <c r="AT434" s="173" t="s">
        <v>153</v>
      </c>
      <c r="AU434" s="173" t="s">
        <v>81</v>
      </c>
      <c r="AV434" s="14" t="s">
        <v>81</v>
      </c>
      <c r="AW434" s="14" t="s">
        <v>33</v>
      </c>
      <c r="AX434" s="14" t="s">
        <v>71</v>
      </c>
      <c r="AY434" s="173" t="s">
        <v>142</v>
      </c>
    </row>
    <row r="435" spans="1:65" s="13" customFormat="1" ht="11.25">
      <c r="B435" s="164"/>
      <c r="D435" s="165" t="s">
        <v>153</v>
      </c>
      <c r="E435" s="166" t="s">
        <v>3</v>
      </c>
      <c r="F435" s="167" t="s">
        <v>207</v>
      </c>
      <c r="H435" s="166" t="s">
        <v>3</v>
      </c>
      <c r="I435" s="168"/>
      <c r="L435" s="164"/>
      <c r="M435" s="169"/>
      <c r="N435" s="170"/>
      <c r="O435" s="170"/>
      <c r="P435" s="170"/>
      <c r="Q435" s="170"/>
      <c r="R435" s="170"/>
      <c r="S435" s="170"/>
      <c r="T435" s="171"/>
      <c r="AT435" s="166" t="s">
        <v>153</v>
      </c>
      <c r="AU435" s="166" t="s">
        <v>81</v>
      </c>
      <c r="AV435" s="13" t="s">
        <v>15</v>
      </c>
      <c r="AW435" s="13" t="s">
        <v>33</v>
      </c>
      <c r="AX435" s="13" t="s">
        <v>71</v>
      </c>
      <c r="AY435" s="166" t="s">
        <v>142</v>
      </c>
    </row>
    <row r="436" spans="1:65" s="14" customFormat="1" ht="11.25">
      <c r="B436" s="172"/>
      <c r="D436" s="165" t="s">
        <v>153</v>
      </c>
      <c r="E436" s="173" t="s">
        <v>3</v>
      </c>
      <c r="F436" s="174" t="s">
        <v>593</v>
      </c>
      <c r="H436" s="175">
        <v>13.62</v>
      </c>
      <c r="I436" s="176"/>
      <c r="L436" s="172"/>
      <c r="M436" s="177"/>
      <c r="N436" s="178"/>
      <c r="O436" s="178"/>
      <c r="P436" s="178"/>
      <c r="Q436" s="178"/>
      <c r="R436" s="178"/>
      <c r="S436" s="178"/>
      <c r="T436" s="179"/>
      <c r="AT436" s="173" t="s">
        <v>153</v>
      </c>
      <c r="AU436" s="173" t="s">
        <v>81</v>
      </c>
      <c r="AV436" s="14" t="s">
        <v>81</v>
      </c>
      <c r="AW436" s="14" t="s">
        <v>33</v>
      </c>
      <c r="AX436" s="14" t="s">
        <v>71</v>
      </c>
      <c r="AY436" s="173" t="s">
        <v>142</v>
      </c>
    </row>
    <row r="437" spans="1:65" s="15" customFormat="1" ht="11.25">
      <c r="B437" s="180"/>
      <c r="D437" s="165" t="s">
        <v>153</v>
      </c>
      <c r="E437" s="181" t="s">
        <v>3</v>
      </c>
      <c r="F437" s="182" t="s">
        <v>162</v>
      </c>
      <c r="H437" s="183">
        <v>51.62</v>
      </c>
      <c r="I437" s="184"/>
      <c r="L437" s="180"/>
      <c r="M437" s="185"/>
      <c r="N437" s="186"/>
      <c r="O437" s="186"/>
      <c r="P437" s="186"/>
      <c r="Q437" s="186"/>
      <c r="R437" s="186"/>
      <c r="S437" s="186"/>
      <c r="T437" s="187"/>
      <c r="AT437" s="181" t="s">
        <v>153</v>
      </c>
      <c r="AU437" s="181" t="s">
        <v>81</v>
      </c>
      <c r="AV437" s="15" t="s">
        <v>94</v>
      </c>
      <c r="AW437" s="15" t="s">
        <v>33</v>
      </c>
      <c r="AX437" s="15" t="s">
        <v>15</v>
      </c>
      <c r="AY437" s="181" t="s">
        <v>142</v>
      </c>
    </row>
    <row r="438" spans="1:65" s="12" customFormat="1" ht="22.9" customHeight="1">
      <c r="B438" s="132"/>
      <c r="D438" s="133" t="s">
        <v>70</v>
      </c>
      <c r="E438" s="143" t="s">
        <v>594</v>
      </c>
      <c r="F438" s="143" t="s">
        <v>595</v>
      </c>
      <c r="I438" s="135"/>
      <c r="J438" s="144">
        <f>BK438</f>
        <v>0</v>
      </c>
      <c r="L438" s="132"/>
      <c r="M438" s="137"/>
      <c r="N438" s="138"/>
      <c r="O438" s="138"/>
      <c r="P438" s="139">
        <f>SUM(P439:P464)</f>
        <v>0</v>
      </c>
      <c r="Q438" s="138"/>
      <c r="R438" s="139">
        <f>SUM(R439:R464)</f>
        <v>0</v>
      </c>
      <c r="S438" s="138"/>
      <c r="T438" s="140">
        <f>SUM(T439:T464)</f>
        <v>1.05792</v>
      </c>
      <c r="AR438" s="133" t="s">
        <v>81</v>
      </c>
      <c r="AT438" s="141" t="s">
        <v>70</v>
      </c>
      <c r="AU438" s="141" t="s">
        <v>15</v>
      </c>
      <c r="AY438" s="133" t="s">
        <v>142</v>
      </c>
      <c r="BK438" s="142">
        <f>SUM(BK439:BK464)</f>
        <v>0</v>
      </c>
    </row>
    <row r="439" spans="1:65" s="2" customFormat="1" ht="24.2" customHeight="1">
      <c r="A439" s="35"/>
      <c r="B439" s="145"/>
      <c r="C439" s="146" t="s">
        <v>596</v>
      </c>
      <c r="D439" s="146" t="s">
        <v>145</v>
      </c>
      <c r="E439" s="147" t="s">
        <v>597</v>
      </c>
      <c r="F439" s="148" t="s">
        <v>598</v>
      </c>
      <c r="G439" s="149" t="s">
        <v>148</v>
      </c>
      <c r="H439" s="150">
        <v>318</v>
      </c>
      <c r="I439" s="151"/>
      <c r="J439" s="152">
        <f>ROUND(I439*H439,2)</f>
        <v>0</v>
      </c>
      <c r="K439" s="148" t="s">
        <v>149</v>
      </c>
      <c r="L439" s="36"/>
      <c r="M439" s="153" t="s">
        <v>3</v>
      </c>
      <c r="N439" s="154" t="s">
        <v>43</v>
      </c>
      <c r="O439" s="56"/>
      <c r="P439" s="155">
        <f>O439*H439</f>
        <v>0</v>
      </c>
      <c r="Q439" s="155">
        <v>0</v>
      </c>
      <c r="R439" s="155">
        <f>Q439*H439</f>
        <v>0</v>
      </c>
      <c r="S439" s="155">
        <v>3.0000000000000001E-3</v>
      </c>
      <c r="T439" s="156">
        <f>S439*H439</f>
        <v>0.95400000000000007</v>
      </c>
      <c r="U439" s="35"/>
      <c r="V439" s="35"/>
      <c r="W439" s="35"/>
      <c r="X439" s="35"/>
      <c r="Y439" s="35"/>
      <c r="Z439" s="35"/>
      <c r="AA439" s="35"/>
      <c r="AB439" s="35"/>
      <c r="AC439" s="35"/>
      <c r="AD439" s="35"/>
      <c r="AE439" s="35"/>
      <c r="AR439" s="157" t="s">
        <v>256</v>
      </c>
      <c r="AT439" s="157" t="s">
        <v>145</v>
      </c>
      <c r="AU439" s="157" t="s">
        <v>81</v>
      </c>
      <c r="AY439" s="20" t="s">
        <v>142</v>
      </c>
      <c r="BE439" s="158">
        <f>IF(N439="základní",J439,0)</f>
        <v>0</v>
      </c>
      <c r="BF439" s="158">
        <f>IF(N439="snížená",J439,0)</f>
        <v>0</v>
      </c>
      <c r="BG439" s="158">
        <f>IF(N439="zákl. přenesená",J439,0)</f>
        <v>0</v>
      </c>
      <c r="BH439" s="158">
        <f>IF(N439="sníž. přenesená",J439,0)</f>
        <v>0</v>
      </c>
      <c r="BI439" s="158">
        <f>IF(N439="nulová",J439,0)</f>
        <v>0</v>
      </c>
      <c r="BJ439" s="20" t="s">
        <v>81</v>
      </c>
      <c r="BK439" s="158">
        <f>ROUND(I439*H439,2)</f>
        <v>0</v>
      </c>
      <c r="BL439" s="20" t="s">
        <v>256</v>
      </c>
      <c r="BM439" s="157" t="s">
        <v>599</v>
      </c>
    </row>
    <row r="440" spans="1:65" s="2" customFormat="1" ht="11.25">
      <c r="A440" s="35"/>
      <c r="B440" s="36"/>
      <c r="C440" s="35"/>
      <c r="D440" s="159" t="s">
        <v>151</v>
      </c>
      <c r="E440" s="35"/>
      <c r="F440" s="160" t="s">
        <v>600</v>
      </c>
      <c r="G440" s="35"/>
      <c r="H440" s="35"/>
      <c r="I440" s="161"/>
      <c r="J440" s="35"/>
      <c r="K440" s="35"/>
      <c r="L440" s="36"/>
      <c r="M440" s="162"/>
      <c r="N440" s="163"/>
      <c r="O440" s="56"/>
      <c r="P440" s="56"/>
      <c r="Q440" s="56"/>
      <c r="R440" s="56"/>
      <c r="S440" s="56"/>
      <c r="T440" s="57"/>
      <c r="U440" s="35"/>
      <c r="V440" s="35"/>
      <c r="W440" s="35"/>
      <c r="X440" s="35"/>
      <c r="Y440" s="35"/>
      <c r="Z440" s="35"/>
      <c r="AA440" s="35"/>
      <c r="AB440" s="35"/>
      <c r="AC440" s="35"/>
      <c r="AD440" s="35"/>
      <c r="AE440" s="35"/>
      <c r="AT440" s="20" t="s">
        <v>151</v>
      </c>
      <c r="AU440" s="20" t="s">
        <v>81</v>
      </c>
    </row>
    <row r="441" spans="1:65" s="13" customFormat="1" ht="11.25">
      <c r="B441" s="164"/>
      <c r="D441" s="165" t="s">
        <v>153</v>
      </c>
      <c r="E441" s="166" t="s">
        <v>3</v>
      </c>
      <c r="F441" s="167" t="s">
        <v>167</v>
      </c>
      <c r="H441" s="166" t="s">
        <v>3</v>
      </c>
      <c r="I441" s="168"/>
      <c r="L441" s="164"/>
      <c r="M441" s="169"/>
      <c r="N441" s="170"/>
      <c r="O441" s="170"/>
      <c r="P441" s="170"/>
      <c r="Q441" s="170"/>
      <c r="R441" s="170"/>
      <c r="S441" s="170"/>
      <c r="T441" s="171"/>
      <c r="AT441" s="166" t="s">
        <v>153</v>
      </c>
      <c r="AU441" s="166" t="s">
        <v>81</v>
      </c>
      <c r="AV441" s="13" t="s">
        <v>15</v>
      </c>
      <c r="AW441" s="13" t="s">
        <v>33</v>
      </c>
      <c r="AX441" s="13" t="s">
        <v>71</v>
      </c>
      <c r="AY441" s="166" t="s">
        <v>142</v>
      </c>
    </row>
    <row r="442" spans="1:65" s="14" customFormat="1" ht="11.25">
      <c r="B442" s="172"/>
      <c r="D442" s="165" t="s">
        <v>153</v>
      </c>
      <c r="E442" s="173" t="s">
        <v>3</v>
      </c>
      <c r="F442" s="174" t="s">
        <v>601</v>
      </c>
      <c r="H442" s="175">
        <v>38</v>
      </c>
      <c r="I442" s="176"/>
      <c r="L442" s="172"/>
      <c r="M442" s="177"/>
      <c r="N442" s="178"/>
      <c r="O442" s="178"/>
      <c r="P442" s="178"/>
      <c r="Q442" s="178"/>
      <c r="R442" s="178"/>
      <c r="S442" s="178"/>
      <c r="T442" s="179"/>
      <c r="AT442" s="173" t="s">
        <v>153</v>
      </c>
      <c r="AU442" s="173" t="s">
        <v>81</v>
      </c>
      <c r="AV442" s="14" t="s">
        <v>81</v>
      </c>
      <c r="AW442" s="14" t="s">
        <v>33</v>
      </c>
      <c r="AX442" s="14" t="s">
        <v>71</v>
      </c>
      <c r="AY442" s="173" t="s">
        <v>142</v>
      </c>
    </row>
    <row r="443" spans="1:65" s="13" customFormat="1" ht="11.25">
      <c r="B443" s="164"/>
      <c r="D443" s="165" t="s">
        <v>153</v>
      </c>
      <c r="E443" s="166" t="s">
        <v>3</v>
      </c>
      <c r="F443" s="167" t="s">
        <v>154</v>
      </c>
      <c r="H443" s="166" t="s">
        <v>3</v>
      </c>
      <c r="I443" s="168"/>
      <c r="L443" s="164"/>
      <c r="M443" s="169"/>
      <c r="N443" s="170"/>
      <c r="O443" s="170"/>
      <c r="P443" s="170"/>
      <c r="Q443" s="170"/>
      <c r="R443" s="170"/>
      <c r="S443" s="170"/>
      <c r="T443" s="171"/>
      <c r="AT443" s="166" t="s">
        <v>153</v>
      </c>
      <c r="AU443" s="166" t="s">
        <v>81</v>
      </c>
      <c r="AV443" s="13" t="s">
        <v>15</v>
      </c>
      <c r="AW443" s="13" t="s">
        <v>33</v>
      </c>
      <c r="AX443" s="13" t="s">
        <v>71</v>
      </c>
      <c r="AY443" s="166" t="s">
        <v>142</v>
      </c>
    </row>
    <row r="444" spans="1:65" s="14" customFormat="1" ht="11.25">
      <c r="B444" s="172"/>
      <c r="D444" s="165" t="s">
        <v>153</v>
      </c>
      <c r="E444" s="173" t="s">
        <v>3</v>
      </c>
      <c r="F444" s="174" t="s">
        <v>602</v>
      </c>
      <c r="H444" s="175">
        <v>93.5</v>
      </c>
      <c r="I444" s="176"/>
      <c r="L444" s="172"/>
      <c r="M444" s="177"/>
      <c r="N444" s="178"/>
      <c r="O444" s="178"/>
      <c r="P444" s="178"/>
      <c r="Q444" s="178"/>
      <c r="R444" s="178"/>
      <c r="S444" s="178"/>
      <c r="T444" s="179"/>
      <c r="AT444" s="173" t="s">
        <v>153</v>
      </c>
      <c r="AU444" s="173" t="s">
        <v>81</v>
      </c>
      <c r="AV444" s="14" t="s">
        <v>81</v>
      </c>
      <c r="AW444" s="14" t="s">
        <v>33</v>
      </c>
      <c r="AX444" s="14" t="s">
        <v>71</v>
      </c>
      <c r="AY444" s="173" t="s">
        <v>142</v>
      </c>
    </row>
    <row r="445" spans="1:65" s="13" customFormat="1" ht="11.25">
      <c r="B445" s="164"/>
      <c r="D445" s="165" t="s">
        <v>153</v>
      </c>
      <c r="E445" s="166" t="s">
        <v>3</v>
      </c>
      <c r="F445" s="167" t="s">
        <v>157</v>
      </c>
      <c r="H445" s="166" t="s">
        <v>3</v>
      </c>
      <c r="I445" s="168"/>
      <c r="L445" s="164"/>
      <c r="M445" s="169"/>
      <c r="N445" s="170"/>
      <c r="O445" s="170"/>
      <c r="P445" s="170"/>
      <c r="Q445" s="170"/>
      <c r="R445" s="170"/>
      <c r="S445" s="170"/>
      <c r="T445" s="171"/>
      <c r="AT445" s="166" t="s">
        <v>153</v>
      </c>
      <c r="AU445" s="166" t="s">
        <v>81</v>
      </c>
      <c r="AV445" s="13" t="s">
        <v>15</v>
      </c>
      <c r="AW445" s="13" t="s">
        <v>33</v>
      </c>
      <c r="AX445" s="13" t="s">
        <v>71</v>
      </c>
      <c r="AY445" s="166" t="s">
        <v>142</v>
      </c>
    </row>
    <row r="446" spans="1:65" s="14" customFormat="1" ht="11.25">
      <c r="B446" s="172"/>
      <c r="D446" s="165" t="s">
        <v>153</v>
      </c>
      <c r="E446" s="173" t="s">
        <v>3</v>
      </c>
      <c r="F446" s="174" t="s">
        <v>602</v>
      </c>
      <c r="H446" s="175">
        <v>93.5</v>
      </c>
      <c r="I446" s="176"/>
      <c r="L446" s="172"/>
      <c r="M446" s="177"/>
      <c r="N446" s="178"/>
      <c r="O446" s="178"/>
      <c r="P446" s="178"/>
      <c r="Q446" s="178"/>
      <c r="R446" s="178"/>
      <c r="S446" s="178"/>
      <c r="T446" s="179"/>
      <c r="AT446" s="173" t="s">
        <v>153</v>
      </c>
      <c r="AU446" s="173" t="s">
        <v>81</v>
      </c>
      <c r="AV446" s="14" t="s">
        <v>81</v>
      </c>
      <c r="AW446" s="14" t="s">
        <v>33</v>
      </c>
      <c r="AX446" s="14" t="s">
        <v>71</v>
      </c>
      <c r="AY446" s="173" t="s">
        <v>142</v>
      </c>
    </row>
    <row r="447" spans="1:65" s="13" customFormat="1" ht="11.25">
      <c r="B447" s="164"/>
      <c r="D447" s="165" t="s">
        <v>153</v>
      </c>
      <c r="E447" s="166" t="s">
        <v>3</v>
      </c>
      <c r="F447" s="167" t="s">
        <v>159</v>
      </c>
      <c r="H447" s="166" t="s">
        <v>3</v>
      </c>
      <c r="I447" s="168"/>
      <c r="L447" s="164"/>
      <c r="M447" s="169"/>
      <c r="N447" s="170"/>
      <c r="O447" s="170"/>
      <c r="P447" s="170"/>
      <c r="Q447" s="170"/>
      <c r="R447" s="170"/>
      <c r="S447" s="170"/>
      <c r="T447" s="171"/>
      <c r="AT447" s="166" t="s">
        <v>153</v>
      </c>
      <c r="AU447" s="166" t="s">
        <v>81</v>
      </c>
      <c r="AV447" s="13" t="s">
        <v>15</v>
      </c>
      <c r="AW447" s="13" t="s">
        <v>33</v>
      </c>
      <c r="AX447" s="13" t="s">
        <v>71</v>
      </c>
      <c r="AY447" s="166" t="s">
        <v>142</v>
      </c>
    </row>
    <row r="448" spans="1:65" s="14" customFormat="1" ht="11.25">
      <c r="B448" s="172"/>
      <c r="D448" s="165" t="s">
        <v>153</v>
      </c>
      <c r="E448" s="173" t="s">
        <v>3</v>
      </c>
      <c r="F448" s="174" t="s">
        <v>603</v>
      </c>
      <c r="H448" s="175">
        <v>93</v>
      </c>
      <c r="I448" s="176"/>
      <c r="L448" s="172"/>
      <c r="M448" s="177"/>
      <c r="N448" s="178"/>
      <c r="O448" s="178"/>
      <c r="P448" s="178"/>
      <c r="Q448" s="178"/>
      <c r="R448" s="178"/>
      <c r="S448" s="178"/>
      <c r="T448" s="179"/>
      <c r="AT448" s="173" t="s">
        <v>153</v>
      </c>
      <c r="AU448" s="173" t="s">
        <v>81</v>
      </c>
      <c r="AV448" s="14" t="s">
        <v>81</v>
      </c>
      <c r="AW448" s="14" t="s">
        <v>33</v>
      </c>
      <c r="AX448" s="14" t="s">
        <v>71</v>
      </c>
      <c r="AY448" s="173" t="s">
        <v>142</v>
      </c>
    </row>
    <row r="449" spans="1:65" s="15" customFormat="1" ht="11.25">
      <c r="B449" s="180"/>
      <c r="D449" s="165" t="s">
        <v>153</v>
      </c>
      <c r="E449" s="181" t="s">
        <v>3</v>
      </c>
      <c r="F449" s="182" t="s">
        <v>162</v>
      </c>
      <c r="H449" s="183">
        <v>318</v>
      </c>
      <c r="I449" s="184"/>
      <c r="L449" s="180"/>
      <c r="M449" s="185"/>
      <c r="N449" s="186"/>
      <c r="O449" s="186"/>
      <c r="P449" s="186"/>
      <c r="Q449" s="186"/>
      <c r="R449" s="186"/>
      <c r="S449" s="186"/>
      <c r="T449" s="187"/>
      <c r="AT449" s="181" t="s">
        <v>153</v>
      </c>
      <c r="AU449" s="181" t="s">
        <v>81</v>
      </c>
      <c r="AV449" s="15" t="s">
        <v>94</v>
      </c>
      <c r="AW449" s="15" t="s">
        <v>33</v>
      </c>
      <c r="AX449" s="15" t="s">
        <v>15</v>
      </c>
      <c r="AY449" s="181" t="s">
        <v>142</v>
      </c>
    </row>
    <row r="450" spans="1:65" s="2" customFormat="1" ht="21.75" customHeight="1">
      <c r="A450" s="35"/>
      <c r="B450" s="145"/>
      <c r="C450" s="146" t="s">
        <v>604</v>
      </c>
      <c r="D450" s="146" t="s">
        <v>145</v>
      </c>
      <c r="E450" s="147" t="s">
        <v>605</v>
      </c>
      <c r="F450" s="148" t="s">
        <v>606</v>
      </c>
      <c r="G450" s="149" t="s">
        <v>225</v>
      </c>
      <c r="H450" s="150">
        <v>346.4</v>
      </c>
      <c r="I450" s="151"/>
      <c r="J450" s="152">
        <f>ROUND(I450*H450,2)</f>
        <v>0</v>
      </c>
      <c r="K450" s="148" t="s">
        <v>149</v>
      </c>
      <c r="L450" s="36"/>
      <c r="M450" s="153" t="s">
        <v>3</v>
      </c>
      <c r="N450" s="154" t="s">
        <v>43</v>
      </c>
      <c r="O450" s="56"/>
      <c r="P450" s="155">
        <f>O450*H450</f>
        <v>0</v>
      </c>
      <c r="Q450" s="155">
        <v>0</v>
      </c>
      <c r="R450" s="155">
        <f>Q450*H450</f>
        <v>0</v>
      </c>
      <c r="S450" s="155">
        <v>2.9999999999999997E-4</v>
      </c>
      <c r="T450" s="156">
        <f>S450*H450</f>
        <v>0.10391999999999998</v>
      </c>
      <c r="U450" s="35"/>
      <c r="V450" s="35"/>
      <c r="W450" s="35"/>
      <c r="X450" s="35"/>
      <c r="Y450" s="35"/>
      <c r="Z450" s="35"/>
      <c r="AA450" s="35"/>
      <c r="AB450" s="35"/>
      <c r="AC450" s="35"/>
      <c r="AD450" s="35"/>
      <c r="AE450" s="35"/>
      <c r="AR450" s="157" t="s">
        <v>256</v>
      </c>
      <c r="AT450" s="157" t="s">
        <v>145</v>
      </c>
      <c r="AU450" s="157" t="s">
        <v>81</v>
      </c>
      <c r="AY450" s="20" t="s">
        <v>142</v>
      </c>
      <c r="BE450" s="158">
        <f>IF(N450="základní",J450,0)</f>
        <v>0</v>
      </c>
      <c r="BF450" s="158">
        <f>IF(N450="snížená",J450,0)</f>
        <v>0</v>
      </c>
      <c r="BG450" s="158">
        <f>IF(N450="zákl. přenesená",J450,0)</f>
        <v>0</v>
      </c>
      <c r="BH450" s="158">
        <f>IF(N450="sníž. přenesená",J450,0)</f>
        <v>0</v>
      </c>
      <c r="BI450" s="158">
        <f>IF(N450="nulová",J450,0)</f>
        <v>0</v>
      </c>
      <c r="BJ450" s="20" t="s">
        <v>81</v>
      </c>
      <c r="BK450" s="158">
        <f>ROUND(I450*H450,2)</f>
        <v>0</v>
      </c>
      <c r="BL450" s="20" t="s">
        <v>256</v>
      </c>
      <c r="BM450" s="157" t="s">
        <v>607</v>
      </c>
    </row>
    <row r="451" spans="1:65" s="2" customFormat="1" ht="11.25">
      <c r="A451" s="35"/>
      <c r="B451" s="36"/>
      <c r="C451" s="35"/>
      <c r="D451" s="159" t="s">
        <v>151</v>
      </c>
      <c r="E451" s="35"/>
      <c r="F451" s="160" t="s">
        <v>608</v>
      </c>
      <c r="G451" s="35"/>
      <c r="H451" s="35"/>
      <c r="I451" s="161"/>
      <c r="J451" s="35"/>
      <c r="K451" s="35"/>
      <c r="L451" s="36"/>
      <c r="M451" s="162"/>
      <c r="N451" s="163"/>
      <c r="O451" s="56"/>
      <c r="P451" s="56"/>
      <c r="Q451" s="56"/>
      <c r="R451" s="56"/>
      <c r="S451" s="56"/>
      <c r="T451" s="57"/>
      <c r="U451" s="35"/>
      <c r="V451" s="35"/>
      <c r="W451" s="35"/>
      <c r="X451" s="35"/>
      <c r="Y451" s="35"/>
      <c r="Z451" s="35"/>
      <c r="AA451" s="35"/>
      <c r="AB451" s="35"/>
      <c r="AC451" s="35"/>
      <c r="AD451" s="35"/>
      <c r="AE451" s="35"/>
      <c r="AT451" s="20" t="s">
        <v>151</v>
      </c>
      <c r="AU451" s="20" t="s">
        <v>81</v>
      </c>
    </row>
    <row r="452" spans="1:65" s="13" customFormat="1" ht="11.25">
      <c r="B452" s="164"/>
      <c r="D452" s="165" t="s">
        <v>153</v>
      </c>
      <c r="E452" s="166" t="s">
        <v>3</v>
      </c>
      <c r="F452" s="167" t="s">
        <v>167</v>
      </c>
      <c r="H452" s="166" t="s">
        <v>3</v>
      </c>
      <c r="I452" s="168"/>
      <c r="L452" s="164"/>
      <c r="M452" s="169"/>
      <c r="N452" s="170"/>
      <c r="O452" s="170"/>
      <c r="P452" s="170"/>
      <c r="Q452" s="170"/>
      <c r="R452" s="170"/>
      <c r="S452" s="170"/>
      <c r="T452" s="171"/>
      <c r="AT452" s="166" t="s">
        <v>153</v>
      </c>
      <c r="AU452" s="166" t="s">
        <v>81</v>
      </c>
      <c r="AV452" s="13" t="s">
        <v>15</v>
      </c>
      <c r="AW452" s="13" t="s">
        <v>33</v>
      </c>
      <c r="AX452" s="13" t="s">
        <v>71</v>
      </c>
      <c r="AY452" s="166" t="s">
        <v>142</v>
      </c>
    </row>
    <row r="453" spans="1:65" s="14" customFormat="1" ht="11.25">
      <c r="B453" s="172"/>
      <c r="D453" s="165" t="s">
        <v>153</v>
      </c>
      <c r="E453" s="173" t="s">
        <v>3</v>
      </c>
      <c r="F453" s="174" t="s">
        <v>609</v>
      </c>
      <c r="H453" s="175">
        <v>41.2</v>
      </c>
      <c r="I453" s="176"/>
      <c r="L453" s="172"/>
      <c r="M453" s="177"/>
      <c r="N453" s="178"/>
      <c r="O453" s="178"/>
      <c r="P453" s="178"/>
      <c r="Q453" s="178"/>
      <c r="R453" s="178"/>
      <c r="S453" s="178"/>
      <c r="T453" s="179"/>
      <c r="AT453" s="173" t="s">
        <v>153</v>
      </c>
      <c r="AU453" s="173" t="s">
        <v>81</v>
      </c>
      <c r="AV453" s="14" t="s">
        <v>81</v>
      </c>
      <c r="AW453" s="14" t="s">
        <v>33</v>
      </c>
      <c r="AX453" s="14" t="s">
        <v>71</v>
      </c>
      <c r="AY453" s="173" t="s">
        <v>142</v>
      </c>
    </row>
    <row r="454" spans="1:65" s="14" customFormat="1" ht="11.25">
      <c r="B454" s="172"/>
      <c r="D454" s="165" t="s">
        <v>153</v>
      </c>
      <c r="E454" s="173" t="s">
        <v>3</v>
      </c>
      <c r="F454" s="174" t="s">
        <v>610</v>
      </c>
      <c r="H454" s="175">
        <v>-3.2</v>
      </c>
      <c r="I454" s="176"/>
      <c r="L454" s="172"/>
      <c r="M454" s="177"/>
      <c r="N454" s="178"/>
      <c r="O454" s="178"/>
      <c r="P454" s="178"/>
      <c r="Q454" s="178"/>
      <c r="R454" s="178"/>
      <c r="S454" s="178"/>
      <c r="T454" s="179"/>
      <c r="AT454" s="173" t="s">
        <v>153</v>
      </c>
      <c r="AU454" s="173" t="s">
        <v>81</v>
      </c>
      <c r="AV454" s="14" t="s">
        <v>81</v>
      </c>
      <c r="AW454" s="14" t="s">
        <v>33</v>
      </c>
      <c r="AX454" s="14" t="s">
        <v>71</v>
      </c>
      <c r="AY454" s="173" t="s">
        <v>142</v>
      </c>
    </row>
    <row r="455" spans="1:65" s="13" customFormat="1" ht="11.25">
      <c r="B455" s="164"/>
      <c r="D455" s="165" t="s">
        <v>153</v>
      </c>
      <c r="E455" s="166" t="s">
        <v>3</v>
      </c>
      <c r="F455" s="167" t="s">
        <v>154</v>
      </c>
      <c r="H455" s="166" t="s">
        <v>3</v>
      </c>
      <c r="I455" s="168"/>
      <c r="L455" s="164"/>
      <c r="M455" s="169"/>
      <c r="N455" s="170"/>
      <c r="O455" s="170"/>
      <c r="P455" s="170"/>
      <c r="Q455" s="170"/>
      <c r="R455" s="170"/>
      <c r="S455" s="170"/>
      <c r="T455" s="171"/>
      <c r="AT455" s="166" t="s">
        <v>153</v>
      </c>
      <c r="AU455" s="166" t="s">
        <v>81</v>
      </c>
      <c r="AV455" s="13" t="s">
        <v>15</v>
      </c>
      <c r="AW455" s="13" t="s">
        <v>33</v>
      </c>
      <c r="AX455" s="13" t="s">
        <v>71</v>
      </c>
      <c r="AY455" s="166" t="s">
        <v>142</v>
      </c>
    </row>
    <row r="456" spans="1:65" s="14" customFormat="1" ht="11.25">
      <c r="B456" s="172"/>
      <c r="D456" s="165" t="s">
        <v>153</v>
      </c>
      <c r="E456" s="173" t="s">
        <v>3</v>
      </c>
      <c r="F456" s="174" t="s">
        <v>611</v>
      </c>
      <c r="H456" s="175">
        <v>118.8</v>
      </c>
      <c r="I456" s="176"/>
      <c r="L456" s="172"/>
      <c r="M456" s="177"/>
      <c r="N456" s="178"/>
      <c r="O456" s="178"/>
      <c r="P456" s="178"/>
      <c r="Q456" s="178"/>
      <c r="R456" s="178"/>
      <c r="S456" s="178"/>
      <c r="T456" s="179"/>
      <c r="AT456" s="173" t="s">
        <v>153</v>
      </c>
      <c r="AU456" s="173" t="s">
        <v>81</v>
      </c>
      <c r="AV456" s="14" t="s">
        <v>81</v>
      </c>
      <c r="AW456" s="14" t="s">
        <v>33</v>
      </c>
      <c r="AX456" s="14" t="s">
        <v>71</v>
      </c>
      <c r="AY456" s="173" t="s">
        <v>142</v>
      </c>
    </row>
    <row r="457" spans="1:65" s="14" customFormat="1" ht="11.25">
      <c r="B457" s="172"/>
      <c r="D457" s="165" t="s">
        <v>153</v>
      </c>
      <c r="E457" s="173" t="s">
        <v>3</v>
      </c>
      <c r="F457" s="174" t="s">
        <v>612</v>
      </c>
      <c r="H457" s="175">
        <v>-12</v>
      </c>
      <c r="I457" s="176"/>
      <c r="L457" s="172"/>
      <c r="M457" s="177"/>
      <c r="N457" s="178"/>
      <c r="O457" s="178"/>
      <c r="P457" s="178"/>
      <c r="Q457" s="178"/>
      <c r="R457" s="178"/>
      <c r="S457" s="178"/>
      <c r="T457" s="179"/>
      <c r="AT457" s="173" t="s">
        <v>153</v>
      </c>
      <c r="AU457" s="173" t="s">
        <v>81</v>
      </c>
      <c r="AV457" s="14" t="s">
        <v>81</v>
      </c>
      <c r="AW457" s="14" t="s">
        <v>33</v>
      </c>
      <c r="AX457" s="14" t="s">
        <v>71</v>
      </c>
      <c r="AY457" s="173" t="s">
        <v>142</v>
      </c>
    </row>
    <row r="458" spans="1:65" s="13" customFormat="1" ht="11.25">
      <c r="B458" s="164"/>
      <c r="D458" s="165" t="s">
        <v>153</v>
      </c>
      <c r="E458" s="166" t="s">
        <v>3</v>
      </c>
      <c r="F458" s="167" t="s">
        <v>157</v>
      </c>
      <c r="H458" s="166" t="s">
        <v>3</v>
      </c>
      <c r="I458" s="168"/>
      <c r="L458" s="164"/>
      <c r="M458" s="169"/>
      <c r="N458" s="170"/>
      <c r="O458" s="170"/>
      <c r="P458" s="170"/>
      <c r="Q458" s="170"/>
      <c r="R458" s="170"/>
      <c r="S458" s="170"/>
      <c r="T458" s="171"/>
      <c r="AT458" s="166" t="s">
        <v>153</v>
      </c>
      <c r="AU458" s="166" t="s">
        <v>81</v>
      </c>
      <c r="AV458" s="13" t="s">
        <v>15</v>
      </c>
      <c r="AW458" s="13" t="s">
        <v>33</v>
      </c>
      <c r="AX458" s="13" t="s">
        <v>71</v>
      </c>
      <c r="AY458" s="166" t="s">
        <v>142</v>
      </c>
    </row>
    <row r="459" spans="1:65" s="14" customFormat="1" ht="11.25">
      <c r="B459" s="172"/>
      <c r="D459" s="165" t="s">
        <v>153</v>
      </c>
      <c r="E459" s="173" t="s">
        <v>3</v>
      </c>
      <c r="F459" s="174" t="s">
        <v>611</v>
      </c>
      <c r="H459" s="175">
        <v>118.8</v>
      </c>
      <c r="I459" s="176"/>
      <c r="L459" s="172"/>
      <c r="M459" s="177"/>
      <c r="N459" s="178"/>
      <c r="O459" s="178"/>
      <c r="P459" s="178"/>
      <c r="Q459" s="178"/>
      <c r="R459" s="178"/>
      <c r="S459" s="178"/>
      <c r="T459" s="179"/>
      <c r="AT459" s="173" t="s">
        <v>153</v>
      </c>
      <c r="AU459" s="173" t="s">
        <v>81</v>
      </c>
      <c r="AV459" s="14" t="s">
        <v>81</v>
      </c>
      <c r="AW459" s="14" t="s">
        <v>33</v>
      </c>
      <c r="AX459" s="14" t="s">
        <v>71</v>
      </c>
      <c r="AY459" s="173" t="s">
        <v>142</v>
      </c>
    </row>
    <row r="460" spans="1:65" s="14" customFormat="1" ht="11.25">
      <c r="B460" s="172"/>
      <c r="D460" s="165" t="s">
        <v>153</v>
      </c>
      <c r="E460" s="173" t="s">
        <v>3</v>
      </c>
      <c r="F460" s="174" t="s">
        <v>612</v>
      </c>
      <c r="H460" s="175">
        <v>-12</v>
      </c>
      <c r="I460" s="176"/>
      <c r="L460" s="172"/>
      <c r="M460" s="177"/>
      <c r="N460" s="178"/>
      <c r="O460" s="178"/>
      <c r="P460" s="178"/>
      <c r="Q460" s="178"/>
      <c r="R460" s="178"/>
      <c r="S460" s="178"/>
      <c r="T460" s="179"/>
      <c r="AT460" s="173" t="s">
        <v>153</v>
      </c>
      <c r="AU460" s="173" t="s">
        <v>81</v>
      </c>
      <c r="AV460" s="14" t="s">
        <v>81</v>
      </c>
      <c r="AW460" s="14" t="s">
        <v>33</v>
      </c>
      <c r="AX460" s="14" t="s">
        <v>71</v>
      </c>
      <c r="AY460" s="173" t="s">
        <v>142</v>
      </c>
    </row>
    <row r="461" spans="1:65" s="13" customFormat="1" ht="11.25">
      <c r="B461" s="164"/>
      <c r="D461" s="165" t="s">
        <v>153</v>
      </c>
      <c r="E461" s="166" t="s">
        <v>3</v>
      </c>
      <c r="F461" s="167" t="s">
        <v>159</v>
      </c>
      <c r="H461" s="166" t="s">
        <v>3</v>
      </c>
      <c r="I461" s="168"/>
      <c r="L461" s="164"/>
      <c r="M461" s="169"/>
      <c r="N461" s="170"/>
      <c r="O461" s="170"/>
      <c r="P461" s="170"/>
      <c r="Q461" s="170"/>
      <c r="R461" s="170"/>
      <c r="S461" s="170"/>
      <c r="T461" s="171"/>
      <c r="AT461" s="166" t="s">
        <v>153</v>
      </c>
      <c r="AU461" s="166" t="s">
        <v>81</v>
      </c>
      <c r="AV461" s="13" t="s">
        <v>15</v>
      </c>
      <c r="AW461" s="13" t="s">
        <v>33</v>
      </c>
      <c r="AX461" s="13" t="s">
        <v>71</v>
      </c>
      <c r="AY461" s="166" t="s">
        <v>142</v>
      </c>
    </row>
    <row r="462" spans="1:65" s="14" customFormat="1" ht="11.25">
      <c r="B462" s="172"/>
      <c r="D462" s="165" t="s">
        <v>153</v>
      </c>
      <c r="E462" s="173" t="s">
        <v>3</v>
      </c>
      <c r="F462" s="174" t="s">
        <v>613</v>
      </c>
      <c r="H462" s="175">
        <v>103.6</v>
      </c>
      <c r="I462" s="176"/>
      <c r="L462" s="172"/>
      <c r="M462" s="177"/>
      <c r="N462" s="178"/>
      <c r="O462" s="178"/>
      <c r="P462" s="178"/>
      <c r="Q462" s="178"/>
      <c r="R462" s="178"/>
      <c r="S462" s="178"/>
      <c r="T462" s="179"/>
      <c r="AT462" s="173" t="s">
        <v>153</v>
      </c>
      <c r="AU462" s="173" t="s">
        <v>81</v>
      </c>
      <c r="AV462" s="14" t="s">
        <v>81</v>
      </c>
      <c r="AW462" s="14" t="s">
        <v>33</v>
      </c>
      <c r="AX462" s="14" t="s">
        <v>71</v>
      </c>
      <c r="AY462" s="173" t="s">
        <v>142</v>
      </c>
    </row>
    <row r="463" spans="1:65" s="14" customFormat="1" ht="11.25">
      <c r="B463" s="172"/>
      <c r="D463" s="165" t="s">
        <v>153</v>
      </c>
      <c r="E463" s="173" t="s">
        <v>3</v>
      </c>
      <c r="F463" s="174" t="s">
        <v>614</v>
      </c>
      <c r="H463" s="175">
        <v>-8.8000000000000007</v>
      </c>
      <c r="I463" s="176"/>
      <c r="L463" s="172"/>
      <c r="M463" s="177"/>
      <c r="N463" s="178"/>
      <c r="O463" s="178"/>
      <c r="P463" s="178"/>
      <c r="Q463" s="178"/>
      <c r="R463" s="178"/>
      <c r="S463" s="178"/>
      <c r="T463" s="179"/>
      <c r="AT463" s="173" t="s">
        <v>153</v>
      </c>
      <c r="AU463" s="173" t="s">
        <v>81</v>
      </c>
      <c r="AV463" s="14" t="s">
        <v>81</v>
      </c>
      <c r="AW463" s="14" t="s">
        <v>33</v>
      </c>
      <c r="AX463" s="14" t="s">
        <v>71</v>
      </c>
      <c r="AY463" s="173" t="s">
        <v>142</v>
      </c>
    </row>
    <row r="464" spans="1:65" s="15" customFormat="1" ht="11.25">
      <c r="B464" s="180"/>
      <c r="D464" s="165" t="s">
        <v>153</v>
      </c>
      <c r="E464" s="181" t="s">
        <v>3</v>
      </c>
      <c r="F464" s="182" t="s">
        <v>162</v>
      </c>
      <c r="H464" s="183">
        <v>346.4</v>
      </c>
      <c r="I464" s="184"/>
      <c r="L464" s="180"/>
      <c r="M464" s="185"/>
      <c r="N464" s="186"/>
      <c r="O464" s="186"/>
      <c r="P464" s="186"/>
      <c r="Q464" s="186"/>
      <c r="R464" s="186"/>
      <c r="S464" s="186"/>
      <c r="T464" s="187"/>
      <c r="AT464" s="181" t="s">
        <v>153</v>
      </c>
      <c r="AU464" s="181" t="s">
        <v>81</v>
      </c>
      <c r="AV464" s="15" t="s">
        <v>94</v>
      </c>
      <c r="AW464" s="15" t="s">
        <v>33</v>
      </c>
      <c r="AX464" s="15" t="s">
        <v>15</v>
      </c>
      <c r="AY464" s="181" t="s">
        <v>142</v>
      </c>
    </row>
    <row r="465" spans="1:65" s="12" customFormat="1" ht="22.9" customHeight="1">
      <c r="B465" s="132"/>
      <c r="D465" s="133" t="s">
        <v>70</v>
      </c>
      <c r="E465" s="143" t="s">
        <v>615</v>
      </c>
      <c r="F465" s="143" t="s">
        <v>616</v>
      </c>
      <c r="I465" s="135"/>
      <c r="J465" s="144">
        <f>BK465</f>
        <v>0</v>
      </c>
      <c r="L465" s="132"/>
      <c r="M465" s="137"/>
      <c r="N465" s="138"/>
      <c r="O465" s="138"/>
      <c r="P465" s="139">
        <f>SUM(P466:P483)</f>
        <v>0</v>
      </c>
      <c r="Q465" s="138"/>
      <c r="R465" s="139">
        <f>SUM(R466:R483)</f>
        <v>0</v>
      </c>
      <c r="S465" s="138"/>
      <c r="T465" s="140">
        <f>SUM(T466:T483)</f>
        <v>3.5232159999999997</v>
      </c>
      <c r="AR465" s="133" t="s">
        <v>81</v>
      </c>
      <c r="AT465" s="141" t="s">
        <v>70</v>
      </c>
      <c r="AU465" s="141" t="s">
        <v>15</v>
      </c>
      <c r="AY465" s="133" t="s">
        <v>142</v>
      </c>
      <c r="BK465" s="142">
        <f>SUM(BK466:BK483)</f>
        <v>0</v>
      </c>
    </row>
    <row r="466" spans="1:65" s="2" customFormat="1" ht="21.75" customHeight="1">
      <c r="A466" s="35"/>
      <c r="B466" s="145"/>
      <c r="C466" s="146" t="s">
        <v>617</v>
      </c>
      <c r="D466" s="146" t="s">
        <v>145</v>
      </c>
      <c r="E466" s="147" t="s">
        <v>618</v>
      </c>
      <c r="F466" s="148" t="s">
        <v>619</v>
      </c>
      <c r="G466" s="149" t="s">
        <v>148</v>
      </c>
      <c r="H466" s="150">
        <v>129.53</v>
      </c>
      <c r="I466" s="151"/>
      <c r="J466" s="152">
        <f>ROUND(I466*H466,2)</f>
        <v>0</v>
      </c>
      <c r="K466" s="148" t="s">
        <v>149</v>
      </c>
      <c r="L466" s="36"/>
      <c r="M466" s="153" t="s">
        <v>3</v>
      </c>
      <c r="N466" s="154" t="s">
        <v>43</v>
      </c>
      <c r="O466" s="56"/>
      <c r="P466" s="155">
        <f>O466*H466</f>
        <v>0</v>
      </c>
      <c r="Q466" s="155">
        <v>0</v>
      </c>
      <c r="R466" s="155">
        <f>Q466*H466</f>
        <v>0</v>
      </c>
      <c r="S466" s="155">
        <v>2.7199999999999998E-2</v>
      </c>
      <c r="T466" s="156">
        <f>S466*H466</f>
        <v>3.5232159999999997</v>
      </c>
      <c r="U466" s="35"/>
      <c r="V466" s="35"/>
      <c r="W466" s="35"/>
      <c r="X466" s="35"/>
      <c r="Y466" s="35"/>
      <c r="Z466" s="35"/>
      <c r="AA466" s="35"/>
      <c r="AB466" s="35"/>
      <c r="AC466" s="35"/>
      <c r="AD466" s="35"/>
      <c r="AE466" s="35"/>
      <c r="AR466" s="157" t="s">
        <v>256</v>
      </c>
      <c r="AT466" s="157" t="s">
        <v>145</v>
      </c>
      <c r="AU466" s="157" t="s">
        <v>81</v>
      </c>
      <c r="AY466" s="20" t="s">
        <v>142</v>
      </c>
      <c r="BE466" s="158">
        <f>IF(N466="základní",J466,0)</f>
        <v>0</v>
      </c>
      <c r="BF466" s="158">
        <f>IF(N466="snížená",J466,0)</f>
        <v>0</v>
      </c>
      <c r="BG466" s="158">
        <f>IF(N466="zákl. přenesená",J466,0)</f>
        <v>0</v>
      </c>
      <c r="BH466" s="158">
        <f>IF(N466="sníž. přenesená",J466,0)</f>
        <v>0</v>
      </c>
      <c r="BI466" s="158">
        <f>IF(N466="nulová",J466,0)</f>
        <v>0</v>
      </c>
      <c r="BJ466" s="20" t="s">
        <v>81</v>
      </c>
      <c r="BK466" s="158">
        <f>ROUND(I466*H466,2)</f>
        <v>0</v>
      </c>
      <c r="BL466" s="20" t="s">
        <v>256</v>
      </c>
      <c r="BM466" s="157" t="s">
        <v>620</v>
      </c>
    </row>
    <row r="467" spans="1:65" s="2" customFormat="1" ht="11.25">
      <c r="A467" s="35"/>
      <c r="B467" s="36"/>
      <c r="C467" s="35"/>
      <c r="D467" s="159" t="s">
        <v>151</v>
      </c>
      <c r="E467" s="35"/>
      <c r="F467" s="160" t="s">
        <v>621</v>
      </c>
      <c r="G467" s="35"/>
      <c r="H467" s="35"/>
      <c r="I467" s="161"/>
      <c r="J467" s="35"/>
      <c r="K467" s="35"/>
      <c r="L467" s="36"/>
      <c r="M467" s="162"/>
      <c r="N467" s="163"/>
      <c r="O467" s="56"/>
      <c r="P467" s="56"/>
      <c r="Q467" s="56"/>
      <c r="R467" s="56"/>
      <c r="S467" s="56"/>
      <c r="T467" s="57"/>
      <c r="U467" s="35"/>
      <c r="V467" s="35"/>
      <c r="W467" s="35"/>
      <c r="X467" s="35"/>
      <c r="Y467" s="35"/>
      <c r="Z467" s="35"/>
      <c r="AA467" s="35"/>
      <c r="AB467" s="35"/>
      <c r="AC467" s="35"/>
      <c r="AD467" s="35"/>
      <c r="AE467" s="35"/>
      <c r="AT467" s="20" t="s">
        <v>151</v>
      </c>
      <c r="AU467" s="20" t="s">
        <v>81</v>
      </c>
    </row>
    <row r="468" spans="1:65" s="13" customFormat="1" ht="11.25">
      <c r="B468" s="164"/>
      <c r="D468" s="165" t="s">
        <v>153</v>
      </c>
      <c r="E468" s="166" t="s">
        <v>3</v>
      </c>
      <c r="F468" s="167" t="s">
        <v>622</v>
      </c>
      <c r="H468" s="166" t="s">
        <v>3</v>
      </c>
      <c r="I468" s="168"/>
      <c r="L468" s="164"/>
      <c r="M468" s="169"/>
      <c r="N468" s="170"/>
      <c r="O468" s="170"/>
      <c r="P468" s="170"/>
      <c r="Q468" s="170"/>
      <c r="R468" s="170"/>
      <c r="S468" s="170"/>
      <c r="T468" s="171"/>
      <c r="AT468" s="166" t="s">
        <v>153</v>
      </c>
      <c r="AU468" s="166" t="s">
        <v>81</v>
      </c>
      <c r="AV468" s="13" t="s">
        <v>15</v>
      </c>
      <c r="AW468" s="13" t="s">
        <v>33</v>
      </c>
      <c r="AX468" s="13" t="s">
        <v>71</v>
      </c>
      <c r="AY468" s="166" t="s">
        <v>142</v>
      </c>
    </row>
    <row r="469" spans="1:65" s="13" customFormat="1" ht="11.25">
      <c r="B469" s="164"/>
      <c r="D469" s="165" t="s">
        <v>153</v>
      </c>
      <c r="E469" s="166" t="s">
        <v>3</v>
      </c>
      <c r="F469" s="167" t="s">
        <v>167</v>
      </c>
      <c r="H469" s="166" t="s">
        <v>3</v>
      </c>
      <c r="I469" s="168"/>
      <c r="L469" s="164"/>
      <c r="M469" s="169"/>
      <c r="N469" s="170"/>
      <c r="O469" s="170"/>
      <c r="P469" s="170"/>
      <c r="Q469" s="170"/>
      <c r="R469" s="170"/>
      <c r="S469" s="170"/>
      <c r="T469" s="171"/>
      <c r="AT469" s="166" t="s">
        <v>153</v>
      </c>
      <c r="AU469" s="166" t="s">
        <v>81</v>
      </c>
      <c r="AV469" s="13" t="s">
        <v>15</v>
      </c>
      <c r="AW469" s="13" t="s">
        <v>33</v>
      </c>
      <c r="AX469" s="13" t="s">
        <v>71</v>
      </c>
      <c r="AY469" s="166" t="s">
        <v>142</v>
      </c>
    </row>
    <row r="470" spans="1:65" s="14" customFormat="1" ht="11.25">
      <c r="B470" s="172"/>
      <c r="D470" s="165" t="s">
        <v>153</v>
      </c>
      <c r="E470" s="173" t="s">
        <v>3</v>
      </c>
      <c r="F470" s="174" t="s">
        <v>623</v>
      </c>
      <c r="H470" s="175">
        <v>21.08</v>
      </c>
      <c r="I470" s="176"/>
      <c r="L470" s="172"/>
      <c r="M470" s="177"/>
      <c r="N470" s="178"/>
      <c r="O470" s="178"/>
      <c r="P470" s="178"/>
      <c r="Q470" s="178"/>
      <c r="R470" s="178"/>
      <c r="S470" s="178"/>
      <c r="T470" s="179"/>
      <c r="AT470" s="173" t="s">
        <v>153</v>
      </c>
      <c r="AU470" s="173" t="s">
        <v>81</v>
      </c>
      <c r="AV470" s="14" t="s">
        <v>81</v>
      </c>
      <c r="AW470" s="14" t="s">
        <v>33</v>
      </c>
      <c r="AX470" s="14" t="s">
        <v>71</v>
      </c>
      <c r="AY470" s="173" t="s">
        <v>142</v>
      </c>
    </row>
    <row r="471" spans="1:65" s="14" customFormat="1" ht="11.25">
      <c r="B471" s="172"/>
      <c r="D471" s="165" t="s">
        <v>153</v>
      </c>
      <c r="E471" s="173" t="s">
        <v>3</v>
      </c>
      <c r="F471" s="174" t="s">
        <v>624</v>
      </c>
      <c r="H471" s="175">
        <v>-2.04</v>
      </c>
      <c r="I471" s="176"/>
      <c r="L471" s="172"/>
      <c r="M471" s="177"/>
      <c r="N471" s="178"/>
      <c r="O471" s="178"/>
      <c r="P471" s="178"/>
      <c r="Q471" s="178"/>
      <c r="R471" s="178"/>
      <c r="S471" s="178"/>
      <c r="T471" s="179"/>
      <c r="AT471" s="173" t="s">
        <v>153</v>
      </c>
      <c r="AU471" s="173" t="s">
        <v>81</v>
      </c>
      <c r="AV471" s="14" t="s">
        <v>81</v>
      </c>
      <c r="AW471" s="14" t="s">
        <v>33</v>
      </c>
      <c r="AX471" s="14" t="s">
        <v>71</v>
      </c>
      <c r="AY471" s="173" t="s">
        <v>142</v>
      </c>
    </row>
    <row r="472" spans="1:65" s="13" customFormat="1" ht="11.25">
      <c r="B472" s="164"/>
      <c r="D472" s="165" t="s">
        <v>153</v>
      </c>
      <c r="E472" s="166" t="s">
        <v>3</v>
      </c>
      <c r="F472" s="167" t="s">
        <v>154</v>
      </c>
      <c r="H472" s="166" t="s">
        <v>3</v>
      </c>
      <c r="I472" s="168"/>
      <c r="L472" s="164"/>
      <c r="M472" s="169"/>
      <c r="N472" s="170"/>
      <c r="O472" s="170"/>
      <c r="P472" s="170"/>
      <c r="Q472" s="170"/>
      <c r="R472" s="170"/>
      <c r="S472" s="170"/>
      <c r="T472" s="171"/>
      <c r="AT472" s="166" t="s">
        <v>153</v>
      </c>
      <c r="AU472" s="166" t="s">
        <v>81</v>
      </c>
      <c r="AV472" s="13" t="s">
        <v>15</v>
      </c>
      <c r="AW472" s="13" t="s">
        <v>33</v>
      </c>
      <c r="AX472" s="13" t="s">
        <v>71</v>
      </c>
      <c r="AY472" s="166" t="s">
        <v>142</v>
      </c>
    </row>
    <row r="473" spans="1:65" s="14" customFormat="1" ht="11.25">
      <c r="B473" s="172"/>
      <c r="D473" s="165" t="s">
        <v>153</v>
      </c>
      <c r="E473" s="173" t="s">
        <v>3</v>
      </c>
      <c r="F473" s="174" t="s">
        <v>625</v>
      </c>
      <c r="H473" s="175">
        <v>44.88</v>
      </c>
      <c r="I473" s="176"/>
      <c r="L473" s="172"/>
      <c r="M473" s="177"/>
      <c r="N473" s="178"/>
      <c r="O473" s="178"/>
      <c r="P473" s="178"/>
      <c r="Q473" s="178"/>
      <c r="R473" s="178"/>
      <c r="S473" s="178"/>
      <c r="T473" s="179"/>
      <c r="AT473" s="173" t="s">
        <v>153</v>
      </c>
      <c r="AU473" s="173" t="s">
        <v>81</v>
      </c>
      <c r="AV473" s="14" t="s">
        <v>81</v>
      </c>
      <c r="AW473" s="14" t="s">
        <v>33</v>
      </c>
      <c r="AX473" s="14" t="s">
        <v>71</v>
      </c>
      <c r="AY473" s="173" t="s">
        <v>142</v>
      </c>
    </row>
    <row r="474" spans="1:65" s="14" customFormat="1" ht="11.25">
      <c r="B474" s="172"/>
      <c r="D474" s="165" t="s">
        <v>153</v>
      </c>
      <c r="E474" s="173" t="s">
        <v>3</v>
      </c>
      <c r="F474" s="174" t="s">
        <v>626</v>
      </c>
      <c r="H474" s="175">
        <v>-4.08</v>
      </c>
      <c r="I474" s="176"/>
      <c r="L474" s="172"/>
      <c r="M474" s="177"/>
      <c r="N474" s="178"/>
      <c r="O474" s="178"/>
      <c r="P474" s="178"/>
      <c r="Q474" s="178"/>
      <c r="R474" s="178"/>
      <c r="S474" s="178"/>
      <c r="T474" s="179"/>
      <c r="AT474" s="173" t="s">
        <v>153</v>
      </c>
      <c r="AU474" s="173" t="s">
        <v>81</v>
      </c>
      <c r="AV474" s="14" t="s">
        <v>81</v>
      </c>
      <c r="AW474" s="14" t="s">
        <v>33</v>
      </c>
      <c r="AX474" s="14" t="s">
        <v>71</v>
      </c>
      <c r="AY474" s="173" t="s">
        <v>142</v>
      </c>
    </row>
    <row r="475" spans="1:65" s="13" customFormat="1" ht="11.25">
      <c r="B475" s="164"/>
      <c r="D475" s="165" t="s">
        <v>153</v>
      </c>
      <c r="E475" s="166" t="s">
        <v>3</v>
      </c>
      <c r="F475" s="167" t="s">
        <v>157</v>
      </c>
      <c r="H475" s="166" t="s">
        <v>3</v>
      </c>
      <c r="I475" s="168"/>
      <c r="L475" s="164"/>
      <c r="M475" s="169"/>
      <c r="N475" s="170"/>
      <c r="O475" s="170"/>
      <c r="P475" s="170"/>
      <c r="Q475" s="170"/>
      <c r="R475" s="170"/>
      <c r="S475" s="170"/>
      <c r="T475" s="171"/>
      <c r="AT475" s="166" t="s">
        <v>153</v>
      </c>
      <c r="AU475" s="166" t="s">
        <v>81</v>
      </c>
      <c r="AV475" s="13" t="s">
        <v>15</v>
      </c>
      <c r="AW475" s="13" t="s">
        <v>33</v>
      </c>
      <c r="AX475" s="13" t="s">
        <v>71</v>
      </c>
      <c r="AY475" s="166" t="s">
        <v>142</v>
      </c>
    </row>
    <row r="476" spans="1:65" s="14" customFormat="1" ht="11.25">
      <c r="B476" s="172"/>
      <c r="D476" s="165" t="s">
        <v>153</v>
      </c>
      <c r="E476" s="173" t="s">
        <v>3</v>
      </c>
      <c r="F476" s="174" t="s">
        <v>625</v>
      </c>
      <c r="H476" s="175">
        <v>44.88</v>
      </c>
      <c r="I476" s="176"/>
      <c r="L476" s="172"/>
      <c r="M476" s="177"/>
      <c r="N476" s="178"/>
      <c r="O476" s="178"/>
      <c r="P476" s="178"/>
      <c r="Q476" s="178"/>
      <c r="R476" s="178"/>
      <c r="S476" s="178"/>
      <c r="T476" s="179"/>
      <c r="AT476" s="173" t="s">
        <v>153</v>
      </c>
      <c r="AU476" s="173" t="s">
        <v>81</v>
      </c>
      <c r="AV476" s="14" t="s">
        <v>81</v>
      </c>
      <c r="AW476" s="14" t="s">
        <v>33</v>
      </c>
      <c r="AX476" s="14" t="s">
        <v>71</v>
      </c>
      <c r="AY476" s="173" t="s">
        <v>142</v>
      </c>
    </row>
    <row r="477" spans="1:65" s="14" customFormat="1" ht="11.25">
      <c r="B477" s="172"/>
      <c r="D477" s="165" t="s">
        <v>153</v>
      </c>
      <c r="E477" s="173" t="s">
        <v>3</v>
      </c>
      <c r="F477" s="174" t="s">
        <v>626</v>
      </c>
      <c r="H477" s="175">
        <v>-4.08</v>
      </c>
      <c r="I477" s="176"/>
      <c r="L477" s="172"/>
      <c r="M477" s="177"/>
      <c r="N477" s="178"/>
      <c r="O477" s="178"/>
      <c r="P477" s="178"/>
      <c r="Q477" s="178"/>
      <c r="R477" s="178"/>
      <c r="S477" s="178"/>
      <c r="T477" s="179"/>
      <c r="AT477" s="173" t="s">
        <v>153</v>
      </c>
      <c r="AU477" s="173" t="s">
        <v>81</v>
      </c>
      <c r="AV477" s="14" t="s">
        <v>81</v>
      </c>
      <c r="AW477" s="14" t="s">
        <v>33</v>
      </c>
      <c r="AX477" s="14" t="s">
        <v>71</v>
      </c>
      <c r="AY477" s="173" t="s">
        <v>142</v>
      </c>
    </row>
    <row r="478" spans="1:65" s="13" customFormat="1" ht="11.25">
      <c r="B478" s="164"/>
      <c r="D478" s="165" t="s">
        <v>153</v>
      </c>
      <c r="E478" s="166" t="s">
        <v>3</v>
      </c>
      <c r="F478" s="167" t="s">
        <v>159</v>
      </c>
      <c r="H478" s="166" t="s">
        <v>3</v>
      </c>
      <c r="I478" s="168"/>
      <c r="L478" s="164"/>
      <c r="M478" s="169"/>
      <c r="N478" s="170"/>
      <c r="O478" s="170"/>
      <c r="P478" s="170"/>
      <c r="Q478" s="170"/>
      <c r="R478" s="170"/>
      <c r="S478" s="170"/>
      <c r="T478" s="171"/>
      <c r="AT478" s="166" t="s">
        <v>153</v>
      </c>
      <c r="AU478" s="166" t="s">
        <v>81</v>
      </c>
      <c r="AV478" s="13" t="s">
        <v>15</v>
      </c>
      <c r="AW478" s="13" t="s">
        <v>33</v>
      </c>
      <c r="AX478" s="13" t="s">
        <v>71</v>
      </c>
      <c r="AY478" s="166" t="s">
        <v>142</v>
      </c>
    </row>
    <row r="479" spans="1:65" s="14" customFormat="1" ht="11.25">
      <c r="B479" s="172"/>
      <c r="D479" s="165" t="s">
        <v>153</v>
      </c>
      <c r="E479" s="173" t="s">
        <v>3</v>
      </c>
      <c r="F479" s="174" t="s">
        <v>627</v>
      </c>
      <c r="H479" s="175">
        <v>21.93</v>
      </c>
      <c r="I479" s="176"/>
      <c r="L479" s="172"/>
      <c r="M479" s="177"/>
      <c r="N479" s="178"/>
      <c r="O479" s="178"/>
      <c r="P479" s="178"/>
      <c r="Q479" s="178"/>
      <c r="R479" s="178"/>
      <c r="S479" s="178"/>
      <c r="T479" s="179"/>
      <c r="AT479" s="173" t="s">
        <v>153</v>
      </c>
      <c r="AU479" s="173" t="s">
        <v>81</v>
      </c>
      <c r="AV479" s="14" t="s">
        <v>81</v>
      </c>
      <c r="AW479" s="14" t="s">
        <v>33</v>
      </c>
      <c r="AX479" s="14" t="s">
        <v>71</v>
      </c>
      <c r="AY479" s="173" t="s">
        <v>142</v>
      </c>
    </row>
    <row r="480" spans="1:65" s="14" customFormat="1" ht="11.25">
      <c r="B480" s="172"/>
      <c r="D480" s="165" t="s">
        <v>153</v>
      </c>
      <c r="E480" s="173" t="s">
        <v>3</v>
      </c>
      <c r="F480" s="174" t="s">
        <v>624</v>
      </c>
      <c r="H480" s="175">
        <v>-2.04</v>
      </c>
      <c r="I480" s="176"/>
      <c r="L480" s="172"/>
      <c r="M480" s="177"/>
      <c r="N480" s="178"/>
      <c r="O480" s="178"/>
      <c r="P480" s="178"/>
      <c r="Q480" s="178"/>
      <c r="R480" s="178"/>
      <c r="S480" s="178"/>
      <c r="T480" s="179"/>
      <c r="AT480" s="173" t="s">
        <v>153</v>
      </c>
      <c r="AU480" s="173" t="s">
        <v>81</v>
      </c>
      <c r="AV480" s="14" t="s">
        <v>81</v>
      </c>
      <c r="AW480" s="14" t="s">
        <v>33</v>
      </c>
      <c r="AX480" s="14" t="s">
        <v>71</v>
      </c>
      <c r="AY480" s="173" t="s">
        <v>142</v>
      </c>
    </row>
    <row r="481" spans="1:65" s="13" customFormat="1" ht="11.25">
      <c r="B481" s="164"/>
      <c r="D481" s="165" t="s">
        <v>153</v>
      </c>
      <c r="E481" s="166" t="s">
        <v>3</v>
      </c>
      <c r="F481" s="167" t="s">
        <v>628</v>
      </c>
      <c r="H481" s="166" t="s">
        <v>3</v>
      </c>
      <c r="I481" s="168"/>
      <c r="L481" s="164"/>
      <c r="M481" s="169"/>
      <c r="N481" s="170"/>
      <c r="O481" s="170"/>
      <c r="P481" s="170"/>
      <c r="Q481" s="170"/>
      <c r="R481" s="170"/>
      <c r="S481" s="170"/>
      <c r="T481" s="171"/>
      <c r="AT481" s="166" t="s">
        <v>153</v>
      </c>
      <c r="AU481" s="166" t="s">
        <v>81</v>
      </c>
      <c r="AV481" s="13" t="s">
        <v>15</v>
      </c>
      <c r="AW481" s="13" t="s">
        <v>33</v>
      </c>
      <c r="AX481" s="13" t="s">
        <v>71</v>
      </c>
      <c r="AY481" s="166" t="s">
        <v>142</v>
      </c>
    </row>
    <row r="482" spans="1:65" s="14" customFormat="1" ht="11.25">
      <c r="B482" s="172"/>
      <c r="D482" s="165" t="s">
        <v>153</v>
      </c>
      <c r="E482" s="173" t="s">
        <v>3</v>
      </c>
      <c r="F482" s="174" t="s">
        <v>629</v>
      </c>
      <c r="H482" s="175">
        <v>9</v>
      </c>
      <c r="I482" s="176"/>
      <c r="L482" s="172"/>
      <c r="M482" s="177"/>
      <c r="N482" s="178"/>
      <c r="O482" s="178"/>
      <c r="P482" s="178"/>
      <c r="Q482" s="178"/>
      <c r="R482" s="178"/>
      <c r="S482" s="178"/>
      <c r="T482" s="179"/>
      <c r="AT482" s="173" t="s">
        <v>153</v>
      </c>
      <c r="AU482" s="173" t="s">
        <v>81</v>
      </c>
      <c r="AV482" s="14" t="s">
        <v>81</v>
      </c>
      <c r="AW482" s="14" t="s">
        <v>33</v>
      </c>
      <c r="AX482" s="14" t="s">
        <v>71</v>
      </c>
      <c r="AY482" s="173" t="s">
        <v>142</v>
      </c>
    </row>
    <row r="483" spans="1:65" s="15" customFormat="1" ht="11.25">
      <c r="B483" s="180"/>
      <c r="D483" s="165" t="s">
        <v>153</v>
      </c>
      <c r="E483" s="181" t="s">
        <v>3</v>
      </c>
      <c r="F483" s="182" t="s">
        <v>162</v>
      </c>
      <c r="H483" s="183">
        <v>129.53</v>
      </c>
      <c r="I483" s="184"/>
      <c r="L483" s="180"/>
      <c r="M483" s="185"/>
      <c r="N483" s="186"/>
      <c r="O483" s="186"/>
      <c r="P483" s="186"/>
      <c r="Q483" s="186"/>
      <c r="R483" s="186"/>
      <c r="S483" s="186"/>
      <c r="T483" s="187"/>
      <c r="AT483" s="181" t="s">
        <v>153</v>
      </c>
      <c r="AU483" s="181" t="s">
        <v>81</v>
      </c>
      <c r="AV483" s="15" t="s">
        <v>94</v>
      </c>
      <c r="AW483" s="15" t="s">
        <v>33</v>
      </c>
      <c r="AX483" s="15" t="s">
        <v>15</v>
      </c>
      <c r="AY483" s="181" t="s">
        <v>142</v>
      </c>
    </row>
    <row r="484" spans="1:65" s="12" customFormat="1" ht="22.9" customHeight="1">
      <c r="B484" s="132"/>
      <c r="D484" s="133" t="s">
        <v>70</v>
      </c>
      <c r="E484" s="143" t="s">
        <v>630</v>
      </c>
      <c r="F484" s="143" t="s">
        <v>631</v>
      </c>
      <c r="I484" s="135"/>
      <c r="J484" s="144">
        <f>BK484</f>
        <v>0</v>
      </c>
      <c r="L484" s="132"/>
      <c r="M484" s="137"/>
      <c r="N484" s="138"/>
      <c r="O484" s="138"/>
      <c r="P484" s="139">
        <f>SUM(P485:P488)</f>
        <v>0</v>
      </c>
      <c r="Q484" s="138"/>
      <c r="R484" s="139">
        <f>SUM(R485:R488)</f>
        <v>0.86444399999999999</v>
      </c>
      <c r="S484" s="138"/>
      <c r="T484" s="140">
        <f>SUM(T485:T488)</f>
        <v>0.26797763999999996</v>
      </c>
      <c r="AR484" s="133" t="s">
        <v>81</v>
      </c>
      <c r="AT484" s="141" t="s">
        <v>70</v>
      </c>
      <c r="AU484" s="141" t="s">
        <v>15</v>
      </c>
      <c r="AY484" s="133" t="s">
        <v>142</v>
      </c>
      <c r="BK484" s="142">
        <f>SUM(BK485:BK488)</f>
        <v>0</v>
      </c>
    </row>
    <row r="485" spans="1:65" s="2" customFormat="1" ht="16.5" customHeight="1">
      <c r="A485" s="35"/>
      <c r="B485" s="145"/>
      <c r="C485" s="146" t="s">
        <v>632</v>
      </c>
      <c r="D485" s="146" t="s">
        <v>145</v>
      </c>
      <c r="E485" s="147" t="s">
        <v>633</v>
      </c>
      <c r="F485" s="148" t="s">
        <v>634</v>
      </c>
      <c r="G485" s="149" t="s">
        <v>148</v>
      </c>
      <c r="H485" s="150">
        <v>864.44399999999996</v>
      </c>
      <c r="I485" s="151"/>
      <c r="J485" s="152">
        <f>ROUND(I485*H485,2)</f>
        <v>0</v>
      </c>
      <c r="K485" s="148" t="s">
        <v>149</v>
      </c>
      <c r="L485" s="36"/>
      <c r="M485" s="153" t="s">
        <v>3</v>
      </c>
      <c r="N485" s="154" t="s">
        <v>43</v>
      </c>
      <c r="O485" s="56"/>
      <c r="P485" s="155">
        <f>O485*H485</f>
        <v>0</v>
      </c>
      <c r="Q485" s="155">
        <v>1E-3</v>
      </c>
      <c r="R485" s="155">
        <f>Q485*H485</f>
        <v>0.86444399999999999</v>
      </c>
      <c r="S485" s="155">
        <v>3.1E-4</v>
      </c>
      <c r="T485" s="156">
        <f>S485*H485</f>
        <v>0.26797763999999996</v>
      </c>
      <c r="U485" s="35"/>
      <c r="V485" s="35"/>
      <c r="W485" s="35"/>
      <c r="X485" s="35"/>
      <c r="Y485" s="35"/>
      <c r="Z485" s="35"/>
      <c r="AA485" s="35"/>
      <c r="AB485" s="35"/>
      <c r="AC485" s="35"/>
      <c r="AD485" s="35"/>
      <c r="AE485" s="35"/>
      <c r="AR485" s="157" t="s">
        <v>256</v>
      </c>
      <c r="AT485" s="157" t="s">
        <v>145</v>
      </c>
      <c r="AU485" s="157" t="s">
        <v>81</v>
      </c>
      <c r="AY485" s="20" t="s">
        <v>142</v>
      </c>
      <c r="BE485" s="158">
        <f>IF(N485="základní",J485,0)</f>
        <v>0</v>
      </c>
      <c r="BF485" s="158">
        <f>IF(N485="snížená",J485,0)</f>
        <v>0</v>
      </c>
      <c r="BG485" s="158">
        <f>IF(N485="zákl. přenesená",J485,0)</f>
        <v>0</v>
      </c>
      <c r="BH485" s="158">
        <f>IF(N485="sníž. přenesená",J485,0)</f>
        <v>0</v>
      </c>
      <c r="BI485" s="158">
        <f>IF(N485="nulová",J485,0)</f>
        <v>0</v>
      </c>
      <c r="BJ485" s="20" t="s">
        <v>81</v>
      </c>
      <c r="BK485" s="158">
        <f>ROUND(I485*H485,2)</f>
        <v>0</v>
      </c>
      <c r="BL485" s="20" t="s">
        <v>256</v>
      </c>
      <c r="BM485" s="157" t="s">
        <v>635</v>
      </c>
    </row>
    <row r="486" spans="1:65" s="2" customFormat="1" ht="11.25">
      <c r="A486" s="35"/>
      <c r="B486" s="36"/>
      <c r="C486" s="35"/>
      <c r="D486" s="159" t="s">
        <v>151</v>
      </c>
      <c r="E486" s="35"/>
      <c r="F486" s="160" t="s">
        <v>636</v>
      </c>
      <c r="G486" s="35"/>
      <c r="H486" s="35"/>
      <c r="I486" s="161"/>
      <c r="J486" s="35"/>
      <c r="K486" s="35"/>
      <c r="L486" s="36"/>
      <c r="M486" s="162"/>
      <c r="N486" s="163"/>
      <c r="O486" s="56"/>
      <c r="P486" s="56"/>
      <c r="Q486" s="56"/>
      <c r="R486" s="56"/>
      <c r="S486" s="56"/>
      <c r="T486" s="57"/>
      <c r="U486" s="35"/>
      <c r="V486" s="35"/>
      <c r="W486" s="35"/>
      <c r="X486" s="35"/>
      <c r="Y486" s="35"/>
      <c r="Z486" s="35"/>
      <c r="AA486" s="35"/>
      <c r="AB486" s="35"/>
      <c r="AC486" s="35"/>
      <c r="AD486" s="35"/>
      <c r="AE486" s="35"/>
      <c r="AT486" s="20" t="s">
        <v>151</v>
      </c>
      <c r="AU486" s="20" t="s">
        <v>81</v>
      </c>
    </row>
    <row r="487" spans="1:65" s="13" customFormat="1" ht="11.25">
      <c r="B487" s="164"/>
      <c r="D487" s="165" t="s">
        <v>153</v>
      </c>
      <c r="E487" s="166" t="s">
        <v>3</v>
      </c>
      <c r="F487" s="167" t="s">
        <v>637</v>
      </c>
      <c r="H487" s="166" t="s">
        <v>3</v>
      </c>
      <c r="I487" s="168"/>
      <c r="L487" s="164"/>
      <c r="M487" s="169"/>
      <c r="N487" s="170"/>
      <c r="O487" s="170"/>
      <c r="P487" s="170"/>
      <c r="Q487" s="170"/>
      <c r="R487" s="170"/>
      <c r="S487" s="170"/>
      <c r="T487" s="171"/>
      <c r="AT487" s="166" t="s">
        <v>153</v>
      </c>
      <c r="AU487" s="166" t="s">
        <v>81</v>
      </c>
      <c r="AV487" s="13" t="s">
        <v>15</v>
      </c>
      <c r="AW487" s="13" t="s">
        <v>33</v>
      </c>
      <c r="AX487" s="13" t="s">
        <v>71</v>
      </c>
      <c r="AY487" s="166" t="s">
        <v>142</v>
      </c>
    </row>
    <row r="488" spans="1:65" s="14" customFormat="1" ht="11.25">
      <c r="B488" s="172"/>
      <c r="D488" s="165" t="s">
        <v>153</v>
      </c>
      <c r="E488" s="173" t="s">
        <v>3</v>
      </c>
      <c r="F488" s="174" t="s">
        <v>638</v>
      </c>
      <c r="H488" s="175">
        <v>864.44399999999996</v>
      </c>
      <c r="I488" s="176"/>
      <c r="L488" s="172"/>
      <c r="M488" s="188"/>
      <c r="N488" s="189"/>
      <c r="O488" s="189"/>
      <c r="P488" s="189"/>
      <c r="Q488" s="189"/>
      <c r="R488" s="189"/>
      <c r="S488" s="189"/>
      <c r="T488" s="190"/>
      <c r="AT488" s="173" t="s">
        <v>153</v>
      </c>
      <c r="AU488" s="173" t="s">
        <v>81</v>
      </c>
      <c r="AV488" s="14" t="s">
        <v>81</v>
      </c>
      <c r="AW488" s="14" t="s">
        <v>33</v>
      </c>
      <c r="AX488" s="14" t="s">
        <v>15</v>
      </c>
      <c r="AY488" s="173" t="s">
        <v>142</v>
      </c>
    </row>
    <row r="489" spans="1:65" s="2" customFormat="1" ht="6.95" customHeight="1">
      <c r="A489" s="35"/>
      <c r="B489" s="45"/>
      <c r="C489" s="46"/>
      <c r="D489" s="46"/>
      <c r="E489" s="46"/>
      <c r="F489" s="46"/>
      <c r="G489" s="46"/>
      <c r="H489" s="46"/>
      <c r="I489" s="46"/>
      <c r="J489" s="46"/>
      <c r="K489" s="46"/>
      <c r="L489" s="36"/>
      <c r="M489" s="35"/>
      <c r="O489" s="35"/>
      <c r="P489" s="35"/>
      <c r="Q489" s="35"/>
      <c r="R489" s="35"/>
      <c r="S489" s="35"/>
      <c r="T489" s="35"/>
      <c r="U489" s="35"/>
      <c r="V489" s="35"/>
      <c r="W489" s="35"/>
      <c r="X489" s="35"/>
      <c r="Y489" s="35"/>
      <c r="Z489" s="35"/>
      <c r="AA489" s="35"/>
      <c r="AB489" s="35"/>
      <c r="AC489" s="35"/>
      <c r="AD489" s="35"/>
      <c r="AE489" s="35"/>
    </row>
  </sheetData>
  <autoFilter ref="C98:K488"/>
  <mergeCells count="12">
    <mergeCell ref="E91:H91"/>
    <mergeCell ref="L2:V2"/>
    <mergeCell ref="E50:H50"/>
    <mergeCell ref="E52:H52"/>
    <mergeCell ref="E54:H54"/>
    <mergeCell ref="E87:H87"/>
    <mergeCell ref="E89:H89"/>
    <mergeCell ref="E7:H7"/>
    <mergeCell ref="E9:H9"/>
    <mergeCell ref="E11:H11"/>
    <mergeCell ref="E20:H20"/>
    <mergeCell ref="E29:H29"/>
  </mergeCells>
  <hyperlinks>
    <hyperlink ref="F103" r:id="rId1"/>
    <hyperlink ref="F114" r:id="rId2"/>
    <hyperlink ref="F121" r:id="rId3"/>
    <hyperlink ref="F125" r:id="rId4"/>
    <hyperlink ref="F128" r:id="rId5"/>
    <hyperlink ref="F142" r:id="rId6"/>
    <hyperlink ref="F146" r:id="rId7"/>
    <hyperlink ref="F150" r:id="rId8"/>
    <hyperlink ref="F152" r:id="rId9"/>
    <hyperlink ref="F160" r:id="rId10"/>
    <hyperlink ref="F163" r:id="rId11"/>
    <hyperlink ref="F165" r:id="rId12"/>
    <hyperlink ref="F167" r:id="rId13"/>
    <hyperlink ref="F169" r:id="rId14"/>
    <hyperlink ref="F173" r:id="rId15"/>
    <hyperlink ref="F176" r:id="rId16"/>
    <hyperlink ref="F179" r:id="rId17"/>
    <hyperlink ref="F188" r:id="rId18"/>
    <hyperlink ref="F191" r:id="rId19"/>
    <hyperlink ref="F199" r:id="rId20"/>
    <hyperlink ref="F203" r:id="rId21"/>
    <hyperlink ref="F208" r:id="rId22"/>
    <hyperlink ref="F216" r:id="rId23"/>
    <hyperlink ref="F228" r:id="rId24"/>
    <hyperlink ref="F237" r:id="rId25"/>
    <hyperlink ref="F252" r:id="rId26"/>
    <hyperlink ref="F254" r:id="rId27"/>
    <hyperlink ref="F256" r:id="rId28"/>
    <hyperlink ref="F259" r:id="rId29"/>
    <hyperlink ref="F261" r:id="rId30"/>
    <hyperlink ref="F263" r:id="rId31"/>
    <hyperlink ref="F268" r:id="rId32"/>
    <hyperlink ref="F283" r:id="rId33"/>
    <hyperlink ref="F287" r:id="rId34"/>
    <hyperlink ref="F295" r:id="rId35"/>
    <hyperlink ref="F317" r:id="rId36"/>
    <hyperlink ref="F320" r:id="rId37"/>
    <hyperlink ref="F328" r:id="rId38"/>
    <hyperlink ref="F335" r:id="rId39"/>
    <hyperlink ref="F339" r:id="rId40"/>
    <hyperlink ref="F345" r:id="rId41"/>
    <hyperlink ref="F349" r:id="rId42"/>
    <hyperlink ref="F360" r:id="rId43"/>
    <hyperlink ref="F362" r:id="rId44"/>
    <hyperlink ref="F368" r:id="rId45"/>
    <hyperlink ref="F375" r:id="rId46"/>
    <hyperlink ref="F381" r:id="rId47"/>
    <hyperlink ref="F384" r:id="rId48"/>
    <hyperlink ref="F388" r:id="rId49"/>
    <hyperlink ref="F390" r:id="rId50"/>
    <hyperlink ref="F393" r:id="rId51"/>
    <hyperlink ref="F397" r:id="rId52"/>
    <hyperlink ref="F399" r:id="rId53"/>
    <hyperlink ref="F418" r:id="rId54"/>
    <hyperlink ref="F422" r:id="rId55"/>
    <hyperlink ref="F426" r:id="rId56"/>
    <hyperlink ref="F440" r:id="rId57"/>
    <hyperlink ref="F451" r:id="rId58"/>
    <hyperlink ref="F467" r:id="rId59"/>
    <hyperlink ref="F486" r:id="rId6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4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2" t="s">
        <v>6</v>
      </c>
      <c r="M2" s="317"/>
      <c r="N2" s="317"/>
      <c r="O2" s="317"/>
      <c r="P2" s="317"/>
      <c r="Q2" s="317"/>
      <c r="R2" s="317"/>
      <c r="S2" s="317"/>
      <c r="T2" s="317"/>
      <c r="U2" s="317"/>
      <c r="V2" s="317"/>
      <c r="AT2" s="20" t="s">
        <v>84</v>
      </c>
    </row>
    <row r="3" spans="1:46" s="1" customFormat="1" ht="6.95" customHeight="1">
      <c r="B3" s="21"/>
      <c r="C3" s="22"/>
      <c r="D3" s="22"/>
      <c r="E3" s="22"/>
      <c r="F3" s="22"/>
      <c r="G3" s="22"/>
      <c r="H3" s="22"/>
      <c r="I3" s="22"/>
      <c r="J3" s="22"/>
      <c r="K3" s="22"/>
      <c r="L3" s="23"/>
      <c r="AT3" s="20" t="s">
        <v>15</v>
      </c>
    </row>
    <row r="4" spans="1:46" s="1" customFormat="1" ht="24.95" customHeight="1">
      <c r="B4" s="23"/>
      <c r="D4" s="24" t="s">
        <v>104</v>
      </c>
      <c r="L4" s="23"/>
      <c r="M4" s="96" t="s">
        <v>11</v>
      </c>
      <c r="AT4" s="20" t="s">
        <v>4</v>
      </c>
    </row>
    <row r="5" spans="1:46" s="1" customFormat="1" ht="6.95" customHeight="1">
      <c r="B5" s="23"/>
      <c r="L5" s="23"/>
    </row>
    <row r="6" spans="1:46" s="1" customFormat="1" ht="12" customHeight="1">
      <c r="B6" s="23"/>
      <c r="D6" s="30" t="s">
        <v>17</v>
      </c>
      <c r="L6" s="23"/>
    </row>
    <row r="7" spans="1:46" s="1" customFormat="1" ht="16.5" customHeight="1">
      <c r="B7" s="23"/>
      <c r="E7" s="347" t="str">
        <f>'Rekapitulace stavby'!K6</f>
        <v>Stavební úpravy BD Komenského 27, Karlovy Vary</v>
      </c>
      <c r="F7" s="348"/>
      <c r="G7" s="348"/>
      <c r="H7" s="348"/>
      <c r="L7" s="23"/>
    </row>
    <row r="8" spans="1:46" s="1" customFormat="1" ht="12" customHeight="1">
      <c r="B8" s="23"/>
      <c r="D8" s="30" t="s">
        <v>105</v>
      </c>
      <c r="L8" s="23"/>
    </row>
    <row r="9" spans="1:46" s="2" customFormat="1" ht="16.5" customHeight="1">
      <c r="A9" s="35"/>
      <c r="B9" s="36"/>
      <c r="C9" s="35"/>
      <c r="D9" s="35"/>
      <c r="E9" s="347" t="s">
        <v>106</v>
      </c>
      <c r="F9" s="349"/>
      <c r="G9" s="349"/>
      <c r="H9" s="349"/>
      <c r="I9" s="35"/>
      <c r="J9" s="35"/>
      <c r="K9" s="35"/>
      <c r="L9" s="97"/>
      <c r="S9" s="35"/>
      <c r="T9" s="35"/>
      <c r="U9" s="35"/>
      <c r="V9" s="35"/>
      <c r="W9" s="35"/>
      <c r="X9" s="35"/>
      <c r="Y9" s="35"/>
      <c r="Z9" s="35"/>
      <c r="AA9" s="35"/>
      <c r="AB9" s="35"/>
      <c r="AC9" s="35"/>
      <c r="AD9" s="35"/>
      <c r="AE9" s="35"/>
    </row>
    <row r="10" spans="1:46" s="2" customFormat="1" ht="12" customHeight="1">
      <c r="A10" s="35"/>
      <c r="B10" s="36"/>
      <c r="C10" s="35"/>
      <c r="D10" s="30" t="s">
        <v>107</v>
      </c>
      <c r="E10" s="35"/>
      <c r="F10" s="35"/>
      <c r="G10" s="35"/>
      <c r="H10" s="35"/>
      <c r="I10" s="35"/>
      <c r="J10" s="35"/>
      <c r="K10" s="35"/>
      <c r="L10" s="97"/>
      <c r="S10" s="35"/>
      <c r="T10" s="35"/>
      <c r="U10" s="35"/>
      <c r="V10" s="35"/>
      <c r="W10" s="35"/>
      <c r="X10" s="35"/>
      <c r="Y10" s="35"/>
      <c r="Z10" s="35"/>
      <c r="AA10" s="35"/>
      <c r="AB10" s="35"/>
      <c r="AC10" s="35"/>
      <c r="AD10" s="35"/>
      <c r="AE10" s="35"/>
    </row>
    <row r="11" spans="1:46" s="2" customFormat="1" ht="16.5" customHeight="1">
      <c r="A11" s="35"/>
      <c r="B11" s="36"/>
      <c r="C11" s="35"/>
      <c r="D11" s="35"/>
      <c r="E11" s="310" t="s">
        <v>639</v>
      </c>
      <c r="F11" s="349"/>
      <c r="G11" s="349"/>
      <c r="H11" s="349"/>
      <c r="I11" s="35"/>
      <c r="J11" s="35"/>
      <c r="K11" s="35"/>
      <c r="L11" s="97"/>
      <c r="S11" s="35"/>
      <c r="T11" s="35"/>
      <c r="U11" s="35"/>
      <c r="V11" s="35"/>
      <c r="W11" s="35"/>
      <c r="X11" s="35"/>
      <c r="Y11" s="35"/>
      <c r="Z11" s="35"/>
      <c r="AA11" s="35"/>
      <c r="AB11" s="35"/>
      <c r="AC11" s="35"/>
      <c r="AD11" s="35"/>
      <c r="AE11" s="35"/>
    </row>
    <row r="12" spans="1:46" s="2" customFormat="1" ht="11.25">
      <c r="A12" s="35"/>
      <c r="B12" s="36"/>
      <c r="C12" s="35"/>
      <c r="D12" s="35"/>
      <c r="E12" s="35"/>
      <c r="F12" s="35"/>
      <c r="G12" s="35"/>
      <c r="H12" s="35"/>
      <c r="I12" s="35"/>
      <c r="J12" s="35"/>
      <c r="K12" s="35"/>
      <c r="L12" s="97"/>
      <c r="S12" s="35"/>
      <c r="T12" s="35"/>
      <c r="U12" s="35"/>
      <c r="V12" s="35"/>
      <c r="W12" s="35"/>
      <c r="X12" s="35"/>
      <c r="Y12" s="35"/>
      <c r="Z12" s="35"/>
      <c r="AA12" s="35"/>
      <c r="AB12" s="35"/>
      <c r="AC12" s="35"/>
      <c r="AD12" s="35"/>
      <c r="AE12" s="35"/>
    </row>
    <row r="13" spans="1:46" s="2" customFormat="1" ht="12" customHeight="1">
      <c r="A13" s="35"/>
      <c r="B13" s="36"/>
      <c r="C13" s="35"/>
      <c r="D13" s="30" t="s">
        <v>19</v>
      </c>
      <c r="E13" s="35"/>
      <c r="F13" s="28" t="s">
        <v>3</v>
      </c>
      <c r="G13" s="35"/>
      <c r="H13" s="35"/>
      <c r="I13" s="30" t="s">
        <v>20</v>
      </c>
      <c r="J13" s="28" t="s">
        <v>3</v>
      </c>
      <c r="K13" s="35"/>
      <c r="L13" s="97"/>
      <c r="S13" s="35"/>
      <c r="T13" s="35"/>
      <c r="U13" s="35"/>
      <c r="V13" s="35"/>
      <c r="W13" s="35"/>
      <c r="X13" s="35"/>
      <c r="Y13" s="35"/>
      <c r="Z13" s="35"/>
      <c r="AA13" s="35"/>
      <c r="AB13" s="35"/>
      <c r="AC13" s="35"/>
      <c r="AD13" s="35"/>
      <c r="AE13" s="35"/>
    </row>
    <row r="14" spans="1:46" s="2" customFormat="1" ht="12" customHeight="1">
      <c r="A14" s="35"/>
      <c r="B14" s="36"/>
      <c r="C14" s="35"/>
      <c r="D14" s="30" t="s">
        <v>21</v>
      </c>
      <c r="E14" s="35"/>
      <c r="F14" s="28" t="s">
        <v>22</v>
      </c>
      <c r="G14" s="35"/>
      <c r="H14" s="35"/>
      <c r="I14" s="30" t="s">
        <v>23</v>
      </c>
      <c r="J14" s="53" t="str">
        <f>'Rekapitulace stavby'!AN8</f>
        <v>16. 5. 2023</v>
      </c>
      <c r="K14" s="35"/>
      <c r="L14" s="97"/>
      <c r="S14" s="35"/>
      <c r="T14" s="35"/>
      <c r="U14" s="35"/>
      <c r="V14" s="35"/>
      <c r="W14" s="35"/>
      <c r="X14" s="35"/>
      <c r="Y14" s="35"/>
      <c r="Z14" s="35"/>
      <c r="AA14" s="35"/>
      <c r="AB14" s="35"/>
      <c r="AC14" s="35"/>
      <c r="AD14" s="35"/>
      <c r="AE14" s="35"/>
    </row>
    <row r="15" spans="1:46" s="2" customFormat="1" ht="10.9" customHeight="1">
      <c r="A15" s="35"/>
      <c r="B15" s="36"/>
      <c r="C15" s="35"/>
      <c r="D15" s="35"/>
      <c r="E15" s="35"/>
      <c r="F15" s="35"/>
      <c r="G15" s="35"/>
      <c r="H15" s="35"/>
      <c r="I15" s="35"/>
      <c r="J15" s="35"/>
      <c r="K15" s="35"/>
      <c r="L15" s="97"/>
      <c r="S15" s="35"/>
      <c r="T15" s="35"/>
      <c r="U15" s="35"/>
      <c r="V15" s="35"/>
      <c r="W15" s="35"/>
      <c r="X15" s="35"/>
      <c r="Y15" s="35"/>
      <c r="Z15" s="35"/>
      <c r="AA15" s="35"/>
      <c r="AB15" s="35"/>
      <c r="AC15" s="35"/>
      <c r="AD15" s="35"/>
      <c r="AE15" s="35"/>
    </row>
    <row r="16" spans="1:46" s="2" customFormat="1" ht="12" customHeight="1">
      <c r="A16" s="35"/>
      <c r="B16" s="36"/>
      <c r="C16" s="35"/>
      <c r="D16" s="30" t="s">
        <v>25</v>
      </c>
      <c r="E16" s="35"/>
      <c r="F16" s="35"/>
      <c r="G16" s="35"/>
      <c r="H16" s="35"/>
      <c r="I16" s="30" t="s">
        <v>26</v>
      </c>
      <c r="J16" s="28" t="s">
        <v>3</v>
      </c>
      <c r="K16" s="35"/>
      <c r="L16" s="97"/>
      <c r="S16" s="35"/>
      <c r="T16" s="35"/>
      <c r="U16" s="35"/>
      <c r="V16" s="35"/>
      <c r="W16" s="35"/>
      <c r="X16" s="35"/>
      <c r="Y16" s="35"/>
      <c r="Z16" s="35"/>
      <c r="AA16" s="35"/>
      <c r="AB16" s="35"/>
      <c r="AC16" s="35"/>
      <c r="AD16" s="35"/>
      <c r="AE16" s="35"/>
    </row>
    <row r="17" spans="1:31" s="2" customFormat="1" ht="18" customHeight="1">
      <c r="A17" s="35"/>
      <c r="B17" s="36"/>
      <c r="C17" s="35"/>
      <c r="D17" s="35"/>
      <c r="E17" s="28" t="s">
        <v>27</v>
      </c>
      <c r="F17" s="35"/>
      <c r="G17" s="35"/>
      <c r="H17" s="35"/>
      <c r="I17" s="30" t="s">
        <v>28</v>
      </c>
      <c r="J17" s="28" t="s">
        <v>3</v>
      </c>
      <c r="K17" s="35"/>
      <c r="L17" s="97"/>
      <c r="S17" s="35"/>
      <c r="T17" s="35"/>
      <c r="U17" s="35"/>
      <c r="V17" s="35"/>
      <c r="W17" s="35"/>
      <c r="X17" s="35"/>
      <c r="Y17" s="35"/>
      <c r="Z17" s="35"/>
      <c r="AA17" s="35"/>
      <c r="AB17" s="35"/>
      <c r="AC17" s="35"/>
      <c r="AD17" s="35"/>
      <c r="AE17" s="35"/>
    </row>
    <row r="18" spans="1:31" s="2" customFormat="1" ht="6.95" customHeight="1">
      <c r="A18" s="35"/>
      <c r="B18" s="36"/>
      <c r="C18" s="35"/>
      <c r="D18" s="35"/>
      <c r="E18" s="35"/>
      <c r="F18" s="35"/>
      <c r="G18" s="35"/>
      <c r="H18" s="35"/>
      <c r="I18" s="35"/>
      <c r="J18" s="35"/>
      <c r="K18" s="35"/>
      <c r="L18" s="97"/>
      <c r="S18" s="35"/>
      <c r="T18" s="35"/>
      <c r="U18" s="35"/>
      <c r="V18" s="35"/>
      <c r="W18" s="35"/>
      <c r="X18" s="35"/>
      <c r="Y18" s="35"/>
      <c r="Z18" s="35"/>
      <c r="AA18" s="35"/>
      <c r="AB18" s="35"/>
      <c r="AC18" s="35"/>
      <c r="AD18" s="35"/>
      <c r="AE18" s="35"/>
    </row>
    <row r="19" spans="1:31" s="2" customFormat="1" ht="12" customHeight="1">
      <c r="A19" s="35"/>
      <c r="B19" s="36"/>
      <c r="C19" s="35"/>
      <c r="D19" s="30" t="s">
        <v>29</v>
      </c>
      <c r="E19" s="35"/>
      <c r="F19" s="35"/>
      <c r="G19" s="35"/>
      <c r="H19" s="35"/>
      <c r="I19" s="30" t="s">
        <v>26</v>
      </c>
      <c r="J19" s="31" t="str">
        <f>'Rekapitulace stavby'!AN13</f>
        <v>Vyplň údaj</v>
      </c>
      <c r="K19" s="35"/>
      <c r="L19" s="97"/>
      <c r="S19" s="35"/>
      <c r="T19" s="35"/>
      <c r="U19" s="35"/>
      <c r="V19" s="35"/>
      <c r="W19" s="35"/>
      <c r="X19" s="35"/>
      <c r="Y19" s="35"/>
      <c r="Z19" s="35"/>
      <c r="AA19" s="35"/>
      <c r="AB19" s="35"/>
      <c r="AC19" s="35"/>
      <c r="AD19" s="35"/>
      <c r="AE19" s="35"/>
    </row>
    <row r="20" spans="1:31" s="2" customFormat="1" ht="18" customHeight="1">
      <c r="A20" s="35"/>
      <c r="B20" s="36"/>
      <c r="C20" s="35"/>
      <c r="D20" s="35"/>
      <c r="E20" s="350" t="str">
        <f>'Rekapitulace stavby'!E14</f>
        <v>Vyplň údaj</v>
      </c>
      <c r="F20" s="316"/>
      <c r="G20" s="316"/>
      <c r="H20" s="316"/>
      <c r="I20" s="30" t="s">
        <v>28</v>
      </c>
      <c r="J20" s="31" t="str">
        <f>'Rekapitulace stavby'!AN14</f>
        <v>Vyplň údaj</v>
      </c>
      <c r="K20" s="35"/>
      <c r="L20" s="97"/>
      <c r="S20" s="35"/>
      <c r="T20" s="35"/>
      <c r="U20" s="35"/>
      <c r="V20" s="35"/>
      <c r="W20" s="35"/>
      <c r="X20" s="35"/>
      <c r="Y20" s="35"/>
      <c r="Z20" s="35"/>
      <c r="AA20" s="35"/>
      <c r="AB20" s="35"/>
      <c r="AC20" s="35"/>
      <c r="AD20" s="35"/>
      <c r="AE20" s="35"/>
    </row>
    <row r="21" spans="1:31" s="2" customFormat="1" ht="6.95" customHeight="1">
      <c r="A21" s="35"/>
      <c r="B21" s="36"/>
      <c r="C21" s="35"/>
      <c r="D21" s="35"/>
      <c r="E21" s="35"/>
      <c r="F21" s="35"/>
      <c r="G21" s="35"/>
      <c r="H21" s="35"/>
      <c r="I21" s="35"/>
      <c r="J21" s="35"/>
      <c r="K21" s="35"/>
      <c r="L21" s="97"/>
      <c r="S21" s="35"/>
      <c r="T21" s="35"/>
      <c r="U21" s="35"/>
      <c r="V21" s="35"/>
      <c r="W21" s="35"/>
      <c r="X21" s="35"/>
      <c r="Y21" s="35"/>
      <c r="Z21" s="35"/>
      <c r="AA21" s="35"/>
      <c r="AB21" s="35"/>
      <c r="AC21" s="35"/>
      <c r="AD21" s="35"/>
      <c r="AE21" s="35"/>
    </row>
    <row r="22" spans="1:31" s="2" customFormat="1" ht="12" customHeight="1">
      <c r="A22" s="35"/>
      <c r="B22" s="36"/>
      <c r="C22" s="35"/>
      <c r="D22" s="30" t="s">
        <v>31</v>
      </c>
      <c r="E22" s="35"/>
      <c r="F22" s="35"/>
      <c r="G22" s="35"/>
      <c r="H22" s="35"/>
      <c r="I22" s="30" t="s">
        <v>26</v>
      </c>
      <c r="J22" s="28" t="s">
        <v>3</v>
      </c>
      <c r="K22" s="35"/>
      <c r="L22" s="97"/>
      <c r="S22" s="35"/>
      <c r="T22" s="35"/>
      <c r="U22" s="35"/>
      <c r="V22" s="35"/>
      <c r="W22" s="35"/>
      <c r="X22" s="35"/>
      <c r="Y22" s="35"/>
      <c r="Z22" s="35"/>
      <c r="AA22" s="35"/>
      <c r="AB22" s="35"/>
      <c r="AC22" s="35"/>
      <c r="AD22" s="35"/>
      <c r="AE22" s="35"/>
    </row>
    <row r="23" spans="1:31" s="2" customFormat="1" ht="18" customHeight="1">
      <c r="A23" s="35"/>
      <c r="B23" s="36"/>
      <c r="C23" s="35"/>
      <c r="D23" s="35"/>
      <c r="E23" s="28" t="s">
        <v>32</v>
      </c>
      <c r="F23" s="35"/>
      <c r="G23" s="35"/>
      <c r="H23" s="35"/>
      <c r="I23" s="30" t="s">
        <v>28</v>
      </c>
      <c r="J23" s="28" t="s">
        <v>3</v>
      </c>
      <c r="K23" s="35"/>
      <c r="L23" s="97"/>
      <c r="S23" s="35"/>
      <c r="T23" s="35"/>
      <c r="U23" s="35"/>
      <c r="V23" s="35"/>
      <c r="W23" s="35"/>
      <c r="X23" s="35"/>
      <c r="Y23" s="35"/>
      <c r="Z23" s="35"/>
      <c r="AA23" s="35"/>
      <c r="AB23" s="35"/>
      <c r="AC23" s="35"/>
      <c r="AD23" s="35"/>
      <c r="AE23" s="35"/>
    </row>
    <row r="24" spans="1:31" s="2" customFormat="1" ht="6.95" customHeight="1">
      <c r="A24" s="35"/>
      <c r="B24" s="36"/>
      <c r="C24" s="35"/>
      <c r="D24" s="35"/>
      <c r="E24" s="35"/>
      <c r="F24" s="35"/>
      <c r="G24" s="35"/>
      <c r="H24" s="35"/>
      <c r="I24" s="35"/>
      <c r="J24" s="35"/>
      <c r="K24" s="35"/>
      <c r="L24" s="97"/>
      <c r="S24" s="35"/>
      <c r="T24" s="35"/>
      <c r="U24" s="35"/>
      <c r="V24" s="35"/>
      <c r="W24" s="35"/>
      <c r="X24" s="35"/>
      <c r="Y24" s="35"/>
      <c r="Z24" s="35"/>
      <c r="AA24" s="35"/>
      <c r="AB24" s="35"/>
      <c r="AC24" s="35"/>
      <c r="AD24" s="35"/>
      <c r="AE24" s="35"/>
    </row>
    <row r="25" spans="1:31" s="2" customFormat="1" ht="12" customHeight="1">
      <c r="A25" s="35"/>
      <c r="B25" s="36"/>
      <c r="C25" s="35"/>
      <c r="D25" s="30" t="s">
        <v>34</v>
      </c>
      <c r="E25" s="35"/>
      <c r="F25" s="35"/>
      <c r="G25" s="35"/>
      <c r="H25" s="35"/>
      <c r="I25" s="30" t="s">
        <v>26</v>
      </c>
      <c r="J25" s="28" t="str">
        <f>IF('Rekapitulace stavby'!AN19="","",'Rekapitulace stavby'!AN19)</f>
        <v/>
      </c>
      <c r="K25" s="35"/>
      <c r="L25" s="97"/>
      <c r="S25" s="35"/>
      <c r="T25" s="35"/>
      <c r="U25" s="35"/>
      <c r="V25" s="35"/>
      <c r="W25" s="35"/>
      <c r="X25" s="35"/>
      <c r="Y25" s="35"/>
      <c r="Z25" s="35"/>
      <c r="AA25" s="35"/>
      <c r="AB25" s="35"/>
      <c r="AC25" s="35"/>
      <c r="AD25" s="35"/>
      <c r="AE25" s="35"/>
    </row>
    <row r="26" spans="1:31" s="2" customFormat="1" ht="18" customHeight="1">
      <c r="A26" s="35"/>
      <c r="B26" s="36"/>
      <c r="C26" s="35"/>
      <c r="D26" s="35"/>
      <c r="E26" s="28" t="str">
        <f>IF('Rekapitulace stavby'!E20="","",'Rekapitulace stavby'!E20)</f>
        <v xml:space="preserve"> </v>
      </c>
      <c r="F26" s="35"/>
      <c r="G26" s="35"/>
      <c r="H26" s="35"/>
      <c r="I26" s="30" t="s">
        <v>28</v>
      </c>
      <c r="J26" s="28" t="str">
        <f>IF('Rekapitulace stavby'!AN20="","",'Rekapitulace stavby'!AN20)</f>
        <v/>
      </c>
      <c r="K26" s="35"/>
      <c r="L26" s="97"/>
      <c r="S26" s="35"/>
      <c r="T26" s="35"/>
      <c r="U26" s="35"/>
      <c r="V26" s="35"/>
      <c r="W26" s="35"/>
      <c r="X26" s="35"/>
      <c r="Y26" s="35"/>
      <c r="Z26" s="35"/>
      <c r="AA26" s="35"/>
      <c r="AB26" s="35"/>
      <c r="AC26" s="35"/>
      <c r="AD26" s="35"/>
      <c r="AE26" s="35"/>
    </row>
    <row r="27" spans="1:31" s="2" customFormat="1" ht="6.95" customHeight="1">
      <c r="A27" s="35"/>
      <c r="B27" s="36"/>
      <c r="C27" s="35"/>
      <c r="D27" s="35"/>
      <c r="E27" s="35"/>
      <c r="F27" s="35"/>
      <c r="G27" s="35"/>
      <c r="H27" s="35"/>
      <c r="I27" s="35"/>
      <c r="J27" s="35"/>
      <c r="K27" s="35"/>
      <c r="L27" s="97"/>
      <c r="S27" s="35"/>
      <c r="T27" s="35"/>
      <c r="U27" s="35"/>
      <c r="V27" s="35"/>
      <c r="W27" s="35"/>
      <c r="X27" s="35"/>
      <c r="Y27" s="35"/>
      <c r="Z27" s="35"/>
      <c r="AA27" s="35"/>
      <c r="AB27" s="35"/>
      <c r="AC27" s="35"/>
      <c r="AD27" s="35"/>
      <c r="AE27" s="35"/>
    </row>
    <row r="28" spans="1:31" s="2" customFormat="1" ht="12" customHeight="1">
      <c r="A28" s="35"/>
      <c r="B28" s="36"/>
      <c r="C28" s="35"/>
      <c r="D28" s="30" t="s">
        <v>35</v>
      </c>
      <c r="E28" s="35"/>
      <c r="F28" s="35"/>
      <c r="G28" s="35"/>
      <c r="H28" s="35"/>
      <c r="I28" s="35"/>
      <c r="J28" s="35"/>
      <c r="K28" s="35"/>
      <c r="L28" s="97"/>
      <c r="S28" s="35"/>
      <c r="T28" s="35"/>
      <c r="U28" s="35"/>
      <c r="V28" s="35"/>
      <c r="W28" s="35"/>
      <c r="X28" s="35"/>
      <c r="Y28" s="35"/>
      <c r="Z28" s="35"/>
      <c r="AA28" s="35"/>
      <c r="AB28" s="35"/>
      <c r="AC28" s="35"/>
      <c r="AD28" s="35"/>
      <c r="AE28" s="35"/>
    </row>
    <row r="29" spans="1:31" s="8" customFormat="1" ht="16.5" customHeight="1">
      <c r="A29" s="98"/>
      <c r="B29" s="99"/>
      <c r="C29" s="98"/>
      <c r="D29" s="98"/>
      <c r="E29" s="321" t="s">
        <v>3</v>
      </c>
      <c r="F29" s="321"/>
      <c r="G29" s="321"/>
      <c r="H29" s="321"/>
      <c r="I29" s="98"/>
      <c r="J29" s="98"/>
      <c r="K29" s="98"/>
      <c r="L29" s="100"/>
      <c r="S29" s="98"/>
      <c r="T29" s="98"/>
      <c r="U29" s="98"/>
      <c r="V29" s="98"/>
      <c r="W29" s="98"/>
      <c r="X29" s="98"/>
      <c r="Y29" s="98"/>
      <c r="Z29" s="98"/>
      <c r="AA29" s="98"/>
      <c r="AB29" s="98"/>
      <c r="AC29" s="98"/>
      <c r="AD29" s="98"/>
      <c r="AE29" s="98"/>
    </row>
    <row r="30" spans="1:31" s="2" customFormat="1" ht="6.95" customHeight="1">
      <c r="A30" s="35"/>
      <c r="B30" s="36"/>
      <c r="C30" s="35"/>
      <c r="D30" s="35"/>
      <c r="E30" s="35"/>
      <c r="F30" s="35"/>
      <c r="G30" s="35"/>
      <c r="H30" s="35"/>
      <c r="I30" s="35"/>
      <c r="J30" s="35"/>
      <c r="K30" s="35"/>
      <c r="L30" s="97"/>
      <c r="S30" s="35"/>
      <c r="T30" s="35"/>
      <c r="U30" s="35"/>
      <c r="V30" s="35"/>
      <c r="W30" s="35"/>
      <c r="X30" s="35"/>
      <c r="Y30" s="35"/>
      <c r="Z30" s="35"/>
      <c r="AA30" s="35"/>
      <c r="AB30" s="35"/>
      <c r="AC30" s="35"/>
      <c r="AD30" s="35"/>
      <c r="AE30" s="35"/>
    </row>
    <row r="31" spans="1:31" s="2" customFormat="1" ht="6.95" customHeight="1">
      <c r="A31" s="35"/>
      <c r="B31" s="36"/>
      <c r="C31" s="35"/>
      <c r="D31" s="64"/>
      <c r="E31" s="64"/>
      <c r="F31" s="64"/>
      <c r="G31" s="64"/>
      <c r="H31" s="64"/>
      <c r="I31" s="64"/>
      <c r="J31" s="64"/>
      <c r="K31" s="64"/>
      <c r="L31" s="97"/>
      <c r="S31" s="35"/>
      <c r="T31" s="35"/>
      <c r="U31" s="35"/>
      <c r="V31" s="35"/>
      <c r="W31" s="35"/>
      <c r="X31" s="35"/>
      <c r="Y31" s="35"/>
      <c r="Z31" s="35"/>
      <c r="AA31" s="35"/>
      <c r="AB31" s="35"/>
      <c r="AC31" s="35"/>
      <c r="AD31" s="35"/>
      <c r="AE31" s="35"/>
    </row>
    <row r="32" spans="1:31" s="2" customFormat="1" ht="25.35" customHeight="1">
      <c r="A32" s="35"/>
      <c r="B32" s="36"/>
      <c r="C32" s="35"/>
      <c r="D32" s="101" t="s">
        <v>37</v>
      </c>
      <c r="E32" s="35"/>
      <c r="F32" s="35"/>
      <c r="G32" s="35"/>
      <c r="H32" s="35"/>
      <c r="I32" s="35"/>
      <c r="J32" s="69">
        <f>ROUND(J116, 2)</f>
        <v>0</v>
      </c>
      <c r="K32" s="35"/>
      <c r="L32" s="97"/>
      <c r="S32" s="35"/>
      <c r="T32" s="35"/>
      <c r="U32" s="35"/>
      <c r="V32" s="35"/>
      <c r="W32" s="35"/>
      <c r="X32" s="35"/>
      <c r="Y32" s="35"/>
      <c r="Z32" s="35"/>
      <c r="AA32" s="35"/>
      <c r="AB32" s="35"/>
      <c r="AC32" s="35"/>
      <c r="AD32" s="35"/>
      <c r="AE32" s="35"/>
    </row>
    <row r="33" spans="1:31" s="2" customFormat="1" ht="6.95" customHeight="1">
      <c r="A33" s="35"/>
      <c r="B33" s="36"/>
      <c r="C33" s="35"/>
      <c r="D33" s="64"/>
      <c r="E33" s="64"/>
      <c r="F33" s="64"/>
      <c r="G33" s="64"/>
      <c r="H33" s="64"/>
      <c r="I33" s="64"/>
      <c r="J33" s="64"/>
      <c r="K33" s="64"/>
      <c r="L33" s="97"/>
      <c r="S33" s="35"/>
      <c r="T33" s="35"/>
      <c r="U33" s="35"/>
      <c r="V33" s="35"/>
      <c r="W33" s="35"/>
      <c r="X33" s="35"/>
      <c r="Y33" s="35"/>
      <c r="Z33" s="35"/>
      <c r="AA33" s="35"/>
      <c r="AB33" s="35"/>
      <c r="AC33" s="35"/>
      <c r="AD33" s="35"/>
      <c r="AE33" s="35"/>
    </row>
    <row r="34" spans="1:31" s="2" customFormat="1" ht="14.45" customHeight="1">
      <c r="A34" s="35"/>
      <c r="B34" s="36"/>
      <c r="C34" s="35"/>
      <c r="D34" s="35"/>
      <c r="E34" s="35"/>
      <c r="F34" s="39" t="s">
        <v>39</v>
      </c>
      <c r="G34" s="35"/>
      <c r="H34" s="35"/>
      <c r="I34" s="39" t="s">
        <v>38</v>
      </c>
      <c r="J34" s="39" t="s">
        <v>40</v>
      </c>
      <c r="K34" s="35"/>
      <c r="L34" s="97"/>
      <c r="S34" s="35"/>
      <c r="T34" s="35"/>
      <c r="U34" s="35"/>
      <c r="V34" s="35"/>
      <c r="W34" s="35"/>
      <c r="X34" s="35"/>
      <c r="Y34" s="35"/>
      <c r="Z34" s="35"/>
      <c r="AA34" s="35"/>
      <c r="AB34" s="35"/>
      <c r="AC34" s="35"/>
      <c r="AD34" s="35"/>
      <c r="AE34" s="35"/>
    </row>
    <row r="35" spans="1:31" s="2" customFormat="1" ht="14.45" customHeight="1">
      <c r="A35" s="35"/>
      <c r="B35" s="36"/>
      <c r="C35" s="35"/>
      <c r="D35" s="102" t="s">
        <v>41</v>
      </c>
      <c r="E35" s="30" t="s">
        <v>42</v>
      </c>
      <c r="F35" s="103">
        <f>ROUND((SUM(BE116:BE2545)),  2)</f>
        <v>0</v>
      </c>
      <c r="G35" s="35"/>
      <c r="H35" s="35"/>
      <c r="I35" s="104">
        <v>0.21</v>
      </c>
      <c r="J35" s="103">
        <f>ROUND(((SUM(BE116:BE2545))*I35),  2)</f>
        <v>0</v>
      </c>
      <c r="K35" s="35"/>
      <c r="L35" s="97"/>
      <c r="S35" s="35"/>
      <c r="T35" s="35"/>
      <c r="U35" s="35"/>
      <c r="V35" s="35"/>
      <c r="W35" s="35"/>
      <c r="X35" s="35"/>
      <c r="Y35" s="35"/>
      <c r="Z35" s="35"/>
      <c r="AA35" s="35"/>
      <c r="AB35" s="35"/>
      <c r="AC35" s="35"/>
      <c r="AD35" s="35"/>
      <c r="AE35" s="35"/>
    </row>
    <row r="36" spans="1:31" s="2" customFormat="1" ht="14.45" customHeight="1">
      <c r="A36" s="35"/>
      <c r="B36" s="36"/>
      <c r="C36" s="35"/>
      <c r="D36" s="35"/>
      <c r="E36" s="30" t="s">
        <v>43</v>
      </c>
      <c r="F36" s="103">
        <f>ROUND((SUM(BF116:BF2545)),  2)</f>
        <v>0</v>
      </c>
      <c r="G36" s="35"/>
      <c r="H36" s="35"/>
      <c r="I36" s="104">
        <v>0.12</v>
      </c>
      <c r="J36" s="103">
        <f>ROUND(((SUM(BF116:BF2545))*I36),  2)</f>
        <v>0</v>
      </c>
      <c r="K36" s="35"/>
      <c r="L36" s="97"/>
      <c r="S36" s="35"/>
      <c r="T36" s="35"/>
      <c r="U36" s="35"/>
      <c r="V36" s="35"/>
      <c r="W36" s="35"/>
      <c r="X36" s="35"/>
      <c r="Y36" s="35"/>
      <c r="Z36" s="35"/>
      <c r="AA36" s="35"/>
      <c r="AB36" s="35"/>
      <c r="AC36" s="35"/>
      <c r="AD36" s="35"/>
      <c r="AE36" s="35"/>
    </row>
    <row r="37" spans="1:31" s="2" customFormat="1" ht="14.45" hidden="1" customHeight="1">
      <c r="A37" s="35"/>
      <c r="B37" s="36"/>
      <c r="C37" s="35"/>
      <c r="D37" s="35"/>
      <c r="E37" s="30" t="s">
        <v>44</v>
      </c>
      <c r="F37" s="103">
        <f>ROUND((SUM(BG116:BG2545)),  2)</f>
        <v>0</v>
      </c>
      <c r="G37" s="35"/>
      <c r="H37" s="35"/>
      <c r="I37" s="104">
        <v>0.21</v>
      </c>
      <c r="J37" s="103">
        <f>0</f>
        <v>0</v>
      </c>
      <c r="K37" s="35"/>
      <c r="L37" s="97"/>
      <c r="S37" s="35"/>
      <c r="T37" s="35"/>
      <c r="U37" s="35"/>
      <c r="V37" s="35"/>
      <c r="W37" s="35"/>
      <c r="X37" s="35"/>
      <c r="Y37" s="35"/>
      <c r="Z37" s="35"/>
      <c r="AA37" s="35"/>
      <c r="AB37" s="35"/>
      <c r="AC37" s="35"/>
      <c r="AD37" s="35"/>
      <c r="AE37" s="35"/>
    </row>
    <row r="38" spans="1:31" s="2" customFormat="1" ht="14.45" hidden="1" customHeight="1">
      <c r="A38" s="35"/>
      <c r="B38" s="36"/>
      <c r="C38" s="35"/>
      <c r="D38" s="35"/>
      <c r="E38" s="30" t="s">
        <v>45</v>
      </c>
      <c r="F38" s="103">
        <f>ROUND((SUM(BH116:BH2545)),  2)</f>
        <v>0</v>
      </c>
      <c r="G38" s="35"/>
      <c r="H38" s="35"/>
      <c r="I38" s="104">
        <v>0.12</v>
      </c>
      <c r="J38" s="103">
        <f>0</f>
        <v>0</v>
      </c>
      <c r="K38" s="35"/>
      <c r="L38" s="97"/>
      <c r="S38" s="35"/>
      <c r="T38" s="35"/>
      <c r="U38" s="35"/>
      <c r="V38" s="35"/>
      <c r="W38" s="35"/>
      <c r="X38" s="35"/>
      <c r="Y38" s="35"/>
      <c r="Z38" s="35"/>
      <c r="AA38" s="35"/>
      <c r="AB38" s="35"/>
      <c r="AC38" s="35"/>
      <c r="AD38" s="35"/>
      <c r="AE38" s="35"/>
    </row>
    <row r="39" spans="1:31" s="2" customFormat="1" ht="14.45" hidden="1" customHeight="1">
      <c r="A39" s="35"/>
      <c r="B39" s="36"/>
      <c r="C39" s="35"/>
      <c r="D39" s="35"/>
      <c r="E39" s="30" t="s">
        <v>46</v>
      </c>
      <c r="F39" s="103">
        <f>ROUND((SUM(BI116:BI2545)),  2)</f>
        <v>0</v>
      </c>
      <c r="G39" s="35"/>
      <c r="H39" s="35"/>
      <c r="I39" s="104">
        <v>0</v>
      </c>
      <c r="J39" s="103">
        <f>0</f>
        <v>0</v>
      </c>
      <c r="K39" s="35"/>
      <c r="L39" s="97"/>
      <c r="S39" s="35"/>
      <c r="T39" s="35"/>
      <c r="U39" s="35"/>
      <c r="V39" s="35"/>
      <c r="W39" s="35"/>
      <c r="X39" s="35"/>
      <c r="Y39" s="35"/>
      <c r="Z39" s="35"/>
      <c r="AA39" s="35"/>
      <c r="AB39" s="35"/>
      <c r="AC39" s="35"/>
      <c r="AD39" s="35"/>
      <c r="AE39" s="35"/>
    </row>
    <row r="40" spans="1:31" s="2" customFormat="1" ht="6.95" customHeight="1">
      <c r="A40" s="35"/>
      <c r="B40" s="36"/>
      <c r="C40" s="35"/>
      <c r="D40" s="35"/>
      <c r="E40" s="35"/>
      <c r="F40" s="35"/>
      <c r="G40" s="35"/>
      <c r="H40" s="35"/>
      <c r="I40" s="35"/>
      <c r="J40" s="35"/>
      <c r="K40" s="35"/>
      <c r="L40" s="97"/>
      <c r="S40" s="35"/>
      <c r="T40" s="35"/>
      <c r="U40" s="35"/>
      <c r="V40" s="35"/>
      <c r="W40" s="35"/>
      <c r="X40" s="35"/>
      <c r="Y40" s="35"/>
      <c r="Z40" s="35"/>
      <c r="AA40" s="35"/>
      <c r="AB40" s="35"/>
      <c r="AC40" s="35"/>
      <c r="AD40" s="35"/>
      <c r="AE40" s="35"/>
    </row>
    <row r="41" spans="1:31" s="2" customFormat="1" ht="25.35" customHeight="1">
      <c r="A41" s="35"/>
      <c r="B41" s="36"/>
      <c r="C41" s="105"/>
      <c r="D41" s="106" t="s">
        <v>47</v>
      </c>
      <c r="E41" s="58"/>
      <c r="F41" s="58"/>
      <c r="G41" s="107" t="s">
        <v>48</v>
      </c>
      <c r="H41" s="108" t="s">
        <v>49</v>
      </c>
      <c r="I41" s="58"/>
      <c r="J41" s="109">
        <f>SUM(J32:J39)</f>
        <v>0</v>
      </c>
      <c r="K41" s="110"/>
      <c r="L41" s="97"/>
      <c r="S41" s="35"/>
      <c r="T41" s="35"/>
      <c r="U41" s="35"/>
      <c r="V41" s="35"/>
      <c r="W41" s="35"/>
      <c r="X41" s="35"/>
      <c r="Y41" s="35"/>
      <c r="Z41" s="35"/>
      <c r="AA41" s="35"/>
      <c r="AB41" s="35"/>
      <c r="AC41" s="35"/>
      <c r="AD41" s="35"/>
      <c r="AE41" s="35"/>
    </row>
    <row r="42" spans="1:31" s="2" customFormat="1" ht="14.45" customHeight="1">
      <c r="A42" s="35"/>
      <c r="B42" s="45"/>
      <c r="C42" s="46"/>
      <c r="D42" s="46"/>
      <c r="E42" s="46"/>
      <c r="F42" s="46"/>
      <c r="G42" s="46"/>
      <c r="H42" s="46"/>
      <c r="I42" s="46"/>
      <c r="J42" s="46"/>
      <c r="K42" s="46"/>
      <c r="L42" s="97"/>
      <c r="S42" s="35"/>
      <c r="T42" s="35"/>
      <c r="U42" s="35"/>
      <c r="V42" s="35"/>
      <c r="W42" s="35"/>
      <c r="X42" s="35"/>
      <c r="Y42" s="35"/>
      <c r="Z42" s="35"/>
      <c r="AA42" s="35"/>
      <c r="AB42" s="35"/>
      <c r="AC42" s="35"/>
      <c r="AD42" s="35"/>
      <c r="AE42" s="35"/>
    </row>
    <row r="46" spans="1:31" s="2" customFormat="1" ht="6.95" customHeight="1">
      <c r="A46" s="35"/>
      <c r="B46" s="47"/>
      <c r="C46" s="48"/>
      <c r="D46" s="48"/>
      <c r="E46" s="48"/>
      <c r="F46" s="48"/>
      <c r="G46" s="48"/>
      <c r="H46" s="48"/>
      <c r="I46" s="48"/>
      <c r="J46" s="48"/>
      <c r="K46" s="48"/>
      <c r="L46" s="97"/>
      <c r="S46" s="35"/>
      <c r="T46" s="35"/>
      <c r="U46" s="35"/>
      <c r="V46" s="35"/>
      <c r="W46" s="35"/>
      <c r="X46" s="35"/>
      <c r="Y46" s="35"/>
      <c r="Z46" s="35"/>
      <c r="AA46" s="35"/>
      <c r="AB46" s="35"/>
      <c r="AC46" s="35"/>
      <c r="AD46" s="35"/>
      <c r="AE46" s="35"/>
    </row>
    <row r="47" spans="1:31" s="2" customFormat="1" ht="24.95" customHeight="1">
      <c r="A47" s="35"/>
      <c r="B47" s="36"/>
      <c r="C47" s="24" t="s">
        <v>109</v>
      </c>
      <c r="D47" s="35"/>
      <c r="E47" s="35"/>
      <c r="F47" s="35"/>
      <c r="G47" s="35"/>
      <c r="H47" s="35"/>
      <c r="I47" s="35"/>
      <c r="J47" s="35"/>
      <c r="K47" s="35"/>
      <c r="L47" s="97"/>
      <c r="S47" s="35"/>
      <c r="T47" s="35"/>
      <c r="U47" s="35"/>
      <c r="V47" s="35"/>
      <c r="W47" s="35"/>
      <c r="X47" s="35"/>
      <c r="Y47" s="35"/>
      <c r="Z47" s="35"/>
      <c r="AA47" s="35"/>
      <c r="AB47" s="35"/>
      <c r="AC47" s="35"/>
      <c r="AD47" s="35"/>
      <c r="AE47" s="35"/>
    </row>
    <row r="48" spans="1:31" s="2" customFormat="1" ht="6.95" customHeight="1">
      <c r="A48" s="35"/>
      <c r="B48" s="36"/>
      <c r="C48" s="35"/>
      <c r="D48" s="35"/>
      <c r="E48" s="35"/>
      <c r="F48" s="35"/>
      <c r="G48" s="35"/>
      <c r="H48" s="35"/>
      <c r="I48" s="35"/>
      <c r="J48" s="35"/>
      <c r="K48" s="35"/>
      <c r="L48" s="97"/>
      <c r="S48" s="35"/>
      <c r="T48" s="35"/>
      <c r="U48" s="35"/>
      <c r="V48" s="35"/>
      <c r="W48" s="35"/>
      <c r="X48" s="35"/>
      <c r="Y48" s="35"/>
      <c r="Z48" s="35"/>
      <c r="AA48" s="35"/>
      <c r="AB48" s="35"/>
      <c r="AC48" s="35"/>
      <c r="AD48" s="35"/>
      <c r="AE48" s="35"/>
    </row>
    <row r="49" spans="1:47" s="2" customFormat="1" ht="12" customHeight="1">
      <c r="A49" s="35"/>
      <c r="B49" s="36"/>
      <c r="C49" s="30" t="s">
        <v>17</v>
      </c>
      <c r="D49" s="35"/>
      <c r="E49" s="35"/>
      <c r="F49" s="35"/>
      <c r="G49" s="35"/>
      <c r="H49" s="35"/>
      <c r="I49" s="35"/>
      <c r="J49" s="35"/>
      <c r="K49" s="35"/>
      <c r="L49" s="97"/>
      <c r="S49" s="35"/>
      <c r="T49" s="35"/>
      <c r="U49" s="35"/>
      <c r="V49" s="35"/>
      <c r="W49" s="35"/>
      <c r="X49" s="35"/>
      <c r="Y49" s="35"/>
      <c r="Z49" s="35"/>
      <c r="AA49" s="35"/>
      <c r="AB49" s="35"/>
      <c r="AC49" s="35"/>
      <c r="AD49" s="35"/>
      <c r="AE49" s="35"/>
    </row>
    <row r="50" spans="1:47" s="2" customFormat="1" ht="16.5" customHeight="1">
      <c r="A50" s="35"/>
      <c r="B50" s="36"/>
      <c r="C50" s="35"/>
      <c r="D50" s="35"/>
      <c r="E50" s="347" t="str">
        <f>E7</f>
        <v>Stavební úpravy BD Komenského 27, Karlovy Vary</v>
      </c>
      <c r="F50" s="348"/>
      <c r="G50" s="348"/>
      <c r="H50" s="348"/>
      <c r="I50" s="35"/>
      <c r="J50" s="35"/>
      <c r="K50" s="35"/>
      <c r="L50" s="97"/>
      <c r="S50" s="35"/>
      <c r="T50" s="35"/>
      <c r="U50" s="35"/>
      <c r="V50" s="35"/>
      <c r="W50" s="35"/>
      <c r="X50" s="35"/>
      <c r="Y50" s="35"/>
      <c r="Z50" s="35"/>
      <c r="AA50" s="35"/>
      <c r="AB50" s="35"/>
      <c r="AC50" s="35"/>
      <c r="AD50" s="35"/>
      <c r="AE50" s="35"/>
    </row>
    <row r="51" spans="1:47" s="1" customFormat="1" ht="12" customHeight="1">
      <c r="B51" s="23"/>
      <c r="C51" s="30" t="s">
        <v>105</v>
      </c>
      <c r="L51" s="23"/>
    </row>
    <row r="52" spans="1:47" s="2" customFormat="1" ht="16.5" customHeight="1">
      <c r="A52" s="35"/>
      <c r="B52" s="36"/>
      <c r="C52" s="35"/>
      <c r="D52" s="35"/>
      <c r="E52" s="347" t="s">
        <v>106</v>
      </c>
      <c r="F52" s="349"/>
      <c r="G52" s="349"/>
      <c r="H52" s="349"/>
      <c r="I52" s="35"/>
      <c r="J52" s="35"/>
      <c r="K52" s="35"/>
      <c r="L52" s="97"/>
      <c r="S52" s="35"/>
      <c r="T52" s="35"/>
      <c r="U52" s="35"/>
      <c r="V52" s="35"/>
      <c r="W52" s="35"/>
      <c r="X52" s="35"/>
      <c r="Y52" s="35"/>
      <c r="Z52" s="35"/>
      <c r="AA52" s="35"/>
      <c r="AB52" s="35"/>
      <c r="AC52" s="35"/>
      <c r="AD52" s="35"/>
      <c r="AE52" s="35"/>
    </row>
    <row r="53" spans="1:47" s="2" customFormat="1" ht="12" customHeight="1">
      <c r="A53" s="35"/>
      <c r="B53" s="36"/>
      <c r="C53" s="30" t="s">
        <v>107</v>
      </c>
      <c r="D53" s="35"/>
      <c r="E53" s="35"/>
      <c r="F53" s="35"/>
      <c r="G53" s="35"/>
      <c r="H53" s="35"/>
      <c r="I53" s="35"/>
      <c r="J53" s="35"/>
      <c r="K53" s="35"/>
      <c r="L53" s="97"/>
      <c r="S53" s="35"/>
      <c r="T53" s="35"/>
      <c r="U53" s="35"/>
      <c r="V53" s="35"/>
      <c r="W53" s="35"/>
      <c r="X53" s="35"/>
      <c r="Y53" s="35"/>
      <c r="Z53" s="35"/>
      <c r="AA53" s="35"/>
      <c r="AB53" s="35"/>
      <c r="AC53" s="35"/>
      <c r="AD53" s="35"/>
      <c r="AE53" s="35"/>
    </row>
    <row r="54" spans="1:47" s="2" customFormat="1" ht="16.5" customHeight="1">
      <c r="A54" s="35"/>
      <c r="B54" s="36"/>
      <c r="C54" s="35"/>
      <c r="D54" s="35"/>
      <c r="E54" s="310" t="str">
        <f>E11</f>
        <v>2 - Nový stav</v>
      </c>
      <c r="F54" s="349"/>
      <c r="G54" s="349"/>
      <c r="H54" s="349"/>
      <c r="I54" s="35"/>
      <c r="J54" s="35"/>
      <c r="K54" s="35"/>
      <c r="L54" s="97"/>
      <c r="S54" s="35"/>
      <c r="T54" s="35"/>
      <c r="U54" s="35"/>
      <c r="V54" s="35"/>
      <c r="W54" s="35"/>
      <c r="X54" s="35"/>
      <c r="Y54" s="35"/>
      <c r="Z54" s="35"/>
      <c r="AA54" s="35"/>
      <c r="AB54" s="35"/>
      <c r="AC54" s="35"/>
      <c r="AD54" s="35"/>
      <c r="AE54" s="35"/>
    </row>
    <row r="55" spans="1:47" s="2" customFormat="1" ht="6.95" customHeight="1">
      <c r="A55" s="35"/>
      <c r="B55" s="36"/>
      <c r="C55" s="35"/>
      <c r="D55" s="35"/>
      <c r="E55" s="35"/>
      <c r="F55" s="35"/>
      <c r="G55" s="35"/>
      <c r="H55" s="35"/>
      <c r="I55" s="35"/>
      <c r="J55" s="35"/>
      <c r="K55" s="35"/>
      <c r="L55" s="97"/>
      <c r="S55" s="35"/>
      <c r="T55" s="35"/>
      <c r="U55" s="35"/>
      <c r="V55" s="35"/>
      <c r="W55" s="35"/>
      <c r="X55" s="35"/>
      <c r="Y55" s="35"/>
      <c r="Z55" s="35"/>
      <c r="AA55" s="35"/>
      <c r="AB55" s="35"/>
      <c r="AC55" s="35"/>
      <c r="AD55" s="35"/>
      <c r="AE55" s="35"/>
    </row>
    <row r="56" spans="1:47" s="2" customFormat="1" ht="12" customHeight="1">
      <c r="A56" s="35"/>
      <c r="B56" s="36"/>
      <c r="C56" s="30" t="s">
        <v>21</v>
      </c>
      <c r="D56" s="35"/>
      <c r="E56" s="35"/>
      <c r="F56" s="28" t="str">
        <f>F14</f>
        <v xml:space="preserve"> </v>
      </c>
      <c r="G56" s="35"/>
      <c r="H56" s="35"/>
      <c r="I56" s="30" t="s">
        <v>23</v>
      </c>
      <c r="J56" s="53" t="str">
        <f>IF(J14="","",J14)</f>
        <v>16. 5. 2023</v>
      </c>
      <c r="K56" s="35"/>
      <c r="L56" s="97"/>
      <c r="S56" s="35"/>
      <c r="T56" s="35"/>
      <c r="U56" s="35"/>
      <c r="V56" s="35"/>
      <c r="W56" s="35"/>
      <c r="X56" s="35"/>
      <c r="Y56" s="35"/>
      <c r="Z56" s="35"/>
      <c r="AA56" s="35"/>
      <c r="AB56" s="35"/>
      <c r="AC56" s="35"/>
      <c r="AD56" s="35"/>
      <c r="AE56" s="35"/>
    </row>
    <row r="57" spans="1:47" s="2" customFormat="1" ht="6.95" customHeight="1">
      <c r="A57" s="35"/>
      <c r="B57" s="36"/>
      <c r="C57" s="35"/>
      <c r="D57" s="35"/>
      <c r="E57" s="35"/>
      <c r="F57" s="35"/>
      <c r="G57" s="35"/>
      <c r="H57" s="35"/>
      <c r="I57" s="35"/>
      <c r="J57" s="35"/>
      <c r="K57" s="35"/>
      <c r="L57" s="97"/>
      <c r="S57" s="35"/>
      <c r="T57" s="35"/>
      <c r="U57" s="35"/>
      <c r="V57" s="35"/>
      <c r="W57" s="35"/>
      <c r="X57" s="35"/>
      <c r="Y57" s="35"/>
      <c r="Z57" s="35"/>
      <c r="AA57" s="35"/>
      <c r="AB57" s="35"/>
      <c r="AC57" s="35"/>
      <c r="AD57" s="35"/>
      <c r="AE57" s="35"/>
    </row>
    <row r="58" spans="1:47" s="2" customFormat="1" ht="15.2" customHeight="1">
      <c r="A58" s="35"/>
      <c r="B58" s="36"/>
      <c r="C58" s="30" t="s">
        <v>25</v>
      </c>
      <c r="D58" s="35"/>
      <c r="E58" s="35"/>
      <c r="F58" s="28" t="str">
        <f>E17</f>
        <v>STATUTÁRNÍ MĚSTO KARLOVY VARY</v>
      </c>
      <c r="G58" s="35"/>
      <c r="H58" s="35"/>
      <c r="I58" s="30" t="s">
        <v>31</v>
      </c>
      <c r="J58" s="33" t="str">
        <f>E23</f>
        <v>ARD architects s.r.o.</v>
      </c>
      <c r="K58" s="35"/>
      <c r="L58" s="97"/>
      <c r="S58" s="35"/>
      <c r="T58" s="35"/>
      <c r="U58" s="35"/>
      <c r="V58" s="35"/>
      <c r="W58" s="35"/>
      <c r="X58" s="35"/>
      <c r="Y58" s="35"/>
      <c r="Z58" s="35"/>
      <c r="AA58" s="35"/>
      <c r="AB58" s="35"/>
      <c r="AC58" s="35"/>
      <c r="AD58" s="35"/>
      <c r="AE58" s="35"/>
    </row>
    <row r="59" spans="1:47" s="2" customFormat="1" ht="15.2" customHeight="1">
      <c r="A59" s="35"/>
      <c r="B59" s="36"/>
      <c r="C59" s="30" t="s">
        <v>29</v>
      </c>
      <c r="D59" s="35"/>
      <c r="E59" s="35"/>
      <c r="F59" s="28" t="str">
        <f>IF(E20="","",E20)</f>
        <v>Vyplň údaj</v>
      </c>
      <c r="G59" s="35"/>
      <c r="H59" s="35"/>
      <c r="I59" s="30" t="s">
        <v>34</v>
      </c>
      <c r="J59" s="33" t="str">
        <f>E26</f>
        <v xml:space="preserve"> </v>
      </c>
      <c r="K59" s="35"/>
      <c r="L59" s="97"/>
      <c r="S59" s="35"/>
      <c r="T59" s="35"/>
      <c r="U59" s="35"/>
      <c r="V59" s="35"/>
      <c r="W59" s="35"/>
      <c r="X59" s="35"/>
      <c r="Y59" s="35"/>
      <c r="Z59" s="35"/>
      <c r="AA59" s="35"/>
      <c r="AB59" s="35"/>
      <c r="AC59" s="35"/>
      <c r="AD59" s="35"/>
      <c r="AE59" s="35"/>
    </row>
    <row r="60" spans="1:47" s="2" customFormat="1" ht="10.35" customHeight="1">
      <c r="A60" s="35"/>
      <c r="B60" s="36"/>
      <c r="C60" s="35"/>
      <c r="D60" s="35"/>
      <c r="E60" s="35"/>
      <c r="F60" s="35"/>
      <c r="G60" s="35"/>
      <c r="H60" s="35"/>
      <c r="I60" s="35"/>
      <c r="J60" s="35"/>
      <c r="K60" s="35"/>
      <c r="L60" s="97"/>
      <c r="S60" s="35"/>
      <c r="T60" s="35"/>
      <c r="U60" s="35"/>
      <c r="V60" s="35"/>
      <c r="W60" s="35"/>
      <c r="X60" s="35"/>
      <c r="Y60" s="35"/>
      <c r="Z60" s="35"/>
      <c r="AA60" s="35"/>
      <c r="AB60" s="35"/>
      <c r="AC60" s="35"/>
      <c r="AD60" s="35"/>
      <c r="AE60" s="35"/>
    </row>
    <row r="61" spans="1:47" s="2" customFormat="1" ht="29.25" customHeight="1">
      <c r="A61" s="35"/>
      <c r="B61" s="36"/>
      <c r="C61" s="111" t="s">
        <v>110</v>
      </c>
      <c r="D61" s="105"/>
      <c r="E61" s="105"/>
      <c r="F61" s="105"/>
      <c r="G61" s="105"/>
      <c r="H61" s="105"/>
      <c r="I61" s="105"/>
      <c r="J61" s="112" t="s">
        <v>111</v>
      </c>
      <c r="K61" s="105"/>
      <c r="L61" s="97"/>
      <c r="S61" s="35"/>
      <c r="T61" s="35"/>
      <c r="U61" s="35"/>
      <c r="V61" s="35"/>
      <c r="W61" s="35"/>
      <c r="X61" s="35"/>
      <c r="Y61" s="35"/>
      <c r="Z61" s="35"/>
      <c r="AA61" s="35"/>
      <c r="AB61" s="35"/>
      <c r="AC61" s="35"/>
      <c r="AD61" s="35"/>
      <c r="AE61" s="35"/>
    </row>
    <row r="62" spans="1:47" s="2" customFormat="1" ht="10.35" customHeight="1">
      <c r="A62" s="35"/>
      <c r="B62" s="36"/>
      <c r="C62" s="35"/>
      <c r="D62" s="35"/>
      <c r="E62" s="35"/>
      <c r="F62" s="35"/>
      <c r="G62" s="35"/>
      <c r="H62" s="35"/>
      <c r="I62" s="35"/>
      <c r="J62" s="35"/>
      <c r="K62" s="35"/>
      <c r="L62" s="97"/>
      <c r="S62" s="35"/>
      <c r="T62" s="35"/>
      <c r="U62" s="35"/>
      <c r="V62" s="35"/>
      <c r="W62" s="35"/>
      <c r="X62" s="35"/>
      <c r="Y62" s="35"/>
      <c r="Z62" s="35"/>
      <c r="AA62" s="35"/>
      <c r="AB62" s="35"/>
      <c r="AC62" s="35"/>
      <c r="AD62" s="35"/>
      <c r="AE62" s="35"/>
    </row>
    <row r="63" spans="1:47" s="2" customFormat="1" ht="22.9" customHeight="1">
      <c r="A63" s="35"/>
      <c r="B63" s="36"/>
      <c r="C63" s="113" t="s">
        <v>69</v>
      </c>
      <c r="D63" s="35"/>
      <c r="E63" s="35"/>
      <c r="F63" s="35"/>
      <c r="G63" s="35"/>
      <c r="H63" s="35"/>
      <c r="I63" s="35"/>
      <c r="J63" s="69">
        <f>J116</f>
        <v>0</v>
      </c>
      <c r="K63" s="35"/>
      <c r="L63" s="97"/>
      <c r="S63" s="35"/>
      <c r="T63" s="35"/>
      <c r="U63" s="35"/>
      <c r="V63" s="35"/>
      <c r="W63" s="35"/>
      <c r="X63" s="35"/>
      <c r="Y63" s="35"/>
      <c r="Z63" s="35"/>
      <c r="AA63" s="35"/>
      <c r="AB63" s="35"/>
      <c r="AC63" s="35"/>
      <c r="AD63" s="35"/>
      <c r="AE63" s="35"/>
      <c r="AU63" s="20" t="s">
        <v>112</v>
      </c>
    </row>
    <row r="64" spans="1:47" s="9" customFormat="1" ht="24.95" customHeight="1">
      <c r="B64" s="114"/>
      <c r="D64" s="115" t="s">
        <v>113</v>
      </c>
      <c r="E64" s="116"/>
      <c r="F64" s="116"/>
      <c r="G64" s="116"/>
      <c r="H64" s="116"/>
      <c r="I64" s="116"/>
      <c r="J64" s="117">
        <f>J117</f>
        <v>0</v>
      </c>
      <c r="L64" s="114"/>
    </row>
    <row r="65" spans="2:12" s="10" customFormat="1" ht="19.899999999999999" customHeight="1">
      <c r="B65" s="118"/>
      <c r="D65" s="119" t="s">
        <v>640</v>
      </c>
      <c r="E65" s="120"/>
      <c r="F65" s="120"/>
      <c r="G65" s="120"/>
      <c r="H65" s="120"/>
      <c r="I65" s="120"/>
      <c r="J65" s="121">
        <f>J118</f>
        <v>0</v>
      </c>
      <c r="L65" s="118"/>
    </row>
    <row r="66" spans="2:12" s="10" customFormat="1" ht="19.899999999999999" customHeight="1">
      <c r="B66" s="118"/>
      <c r="D66" s="119" t="s">
        <v>641</v>
      </c>
      <c r="E66" s="120"/>
      <c r="F66" s="120"/>
      <c r="G66" s="120"/>
      <c r="H66" s="120"/>
      <c r="I66" s="120"/>
      <c r="J66" s="121">
        <f>J147</f>
        <v>0</v>
      </c>
      <c r="L66" s="118"/>
    </row>
    <row r="67" spans="2:12" s="10" customFormat="1" ht="19.899999999999999" customHeight="1">
      <c r="B67" s="118"/>
      <c r="D67" s="119" t="s">
        <v>642</v>
      </c>
      <c r="E67" s="120"/>
      <c r="F67" s="120"/>
      <c r="G67" s="120"/>
      <c r="H67" s="120"/>
      <c r="I67" s="120"/>
      <c r="J67" s="121">
        <f>J157</f>
        <v>0</v>
      </c>
      <c r="L67" s="118"/>
    </row>
    <row r="68" spans="2:12" s="10" customFormat="1" ht="19.899999999999999" customHeight="1">
      <c r="B68" s="118"/>
      <c r="D68" s="119" t="s">
        <v>643</v>
      </c>
      <c r="E68" s="120"/>
      <c r="F68" s="120"/>
      <c r="G68" s="120"/>
      <c r="H68" s="120"/>
      <c r="I68" s="120"/>
      <c r="J68" s="121">
        <f>J223</f>
        <v>0</v>
      </c>
      <c r="L68" s="118"/>
    </row>
    <row r="69" spans="2:12" s="10" customFormat="1" ht="19.899999999999999" customHeight="1">
      <c r="B69" s="118"/>
      <c r="D69" s="119" t="s">
        <v>644</v>
      </c>
      <c r="E69" s="120"/>
      <c r="F69" s="120"/>
      <c r="G69" s="120"/>
      <c r="H69" s="120"/>
      <c r="I69" s="120"/>
      <c r="J69" s="121">
        <f>J248</f>
        <v>0</v>
      </c>
      <c r="L69" s="118"/>
    </row>
    <row r="70" spans="2:12" s="10" customFormat="1" ht="14.85" customHeight="1">
      <c r="B70" s="118"/>
      <c r="D70" s="119" t="s">
        <v>645</v>
      </c>
      <c r="E70" s="120"/>
      <c r="F70" s="120"/>
      <c r="G70" s="120"/>
      <c r="H70" s="120"/>
      <c r="I70" s="120"/>
      <c r="J70" s="121">
        <f>J249</f>
        <v>0</v>
      </c>
      <c r="L70" s="118"/>
    </row>
    <row r="71" spans="2:12" s="10" customFormat="1" ht="14.85" customHeight="1">
      <c r="B71" s="118"/>
      <c r="D71" s="119" t="s">
        <v>646</v>
      </c>
      <c r="E71" s="120"/>
      <c r="F71" s="120"/>
      <c r="G71" s="120"/>
      <c r="H71" s="120"/>
      <c r="I71" s="120"/>
      <c r="J71" s="121">
        <f>J812</f>
        <v>0</v>
      </c>
      <c r="L71" s="118"/>
    </row>
    <row r="72" spans="2:12" s="10" customFormat="1" ht="14.85" customHeight="1">
      <c r="B72" s="118"/>
      <c r="D72" s="119" t="s">
        <v>647</v>
      </c>
      <c r="E72" s="120"/>
      <c r="F72" s="120"/>
      <c r="G72" s="120"/>
      <c r="H72" s="120"/>
      <c r="I72" s="120"/>
      <c r="J72" s="121">
        <f>J1041</f>
        <v>0</v>
      </c>
      <c r="L72" s="118"/>
    </row>
    <row r="73" spans="2:12" s="10" customFormat="1" ht="19.899999999999999" customHeight="1">
      <c r="B73" s="118"/>
      <c r="D73" s="119" t="s">
        <v>648</v>
      </c>
      <c r="E73" s="120"/>
      <c r="F73" s="120"/>
      <c r="G73" s="120"/>
      <c r="H73" s="120"/>
      <c r="I73" s="120"/>
      <c r="J73" s="121">
        <f>J1107</f>
        <v>0</v>
      </c>
      <c r="L73" s="118"/>
    </row>
    <row r="74" spans="2:12" s="10" customFormat="1" ht="19.899999999999999" customHeight="1">
      <c r="B74" s="118"/>
      <c r="D74" s="119" t="s">
        <v>114</v>
      </c>
      <c r="E74" s="120"/>
      <c r="F74" s="120"/>
      <c r="G74" s="120"/>
      <c r="H74" s="120"/>
      <c r="I74" s="120"/>
      <c r="J74" s="121">
        <f>J1116</f>
        <v>0</v>
      </c>
      <c r="L74" s="118"/>
    </row>
    <row r="75" spans="2:12" s="10" customFormat="1" ht="14.85" customHeight="1">
      <c r="B75" s="118"/>
      <c r="D75" s="119" t="s">
        <v>649</v>
      </c>
      <c r="E75" s="120"/>
      <c r="F75" s="120"/>
      <c r="G75" s="120"/>
      <c r="H75" s="120"/>
      <c r="I75" s="120"/>
      <c r="J75" s="121">
        <f>J1117</f>
        <v>0</v>
      </c>
      <c r="L75" s="118"/>
    </row>
    <row r="76" spans="2:12" s="10" customFormat="1" ht="14.85" customHeight="1">
      <c r="B76" s="118"/>
      <c r="D76" s="119" t="s">
        <v>650</v>
      </c>
      <c r="E76" s="120"/>
      <c r="F76" s="120"/>
      <c r="G76" s="120"/>
      <c r="H76" s="120"/>
      <c r="I76" s="120"/>
      <c r="J76" s="121">
        <f>J1119</f>
        <v>0</v>
      </c>
      <c r="L76" s="118"/>
    </row>
    <row r="77" spans="2:12" s="10" customFormat="1" ht="14.85" customHeight="1">
      <c r="B77" s="118"/>
      <c r="D77" s="119" t="s">
        <v>651</v>
      </c>
      <c r="E77" s="120"/>
      <c r="F77" s="120"/>
      <c r="G77" s="120"/>
      <c r="H77" s="120"/>
      <c r="I77" s="120"/>
      <c r="J77" s="121">
        <f>J1153</f>
        <v>0</v>
      </c>
      <c r="L77" s="118"/>
    </row>
    <row r="78" spans="2:12" s="10" customFormat="1" ht="19.899999999999999" customHeight="1">
      <c r="B78" s="118"/>
      <c r="D78" s="119" t="s">
        <v>652</v>
      </c>
      <c r="E78" s="120"/>
      <c r="F78" s="120"/>
      <c r="G78" s="120"/>
      <c r="H78" s="120"/>
      <c r="I78" s="120"/>
      <c r="J78" s="121">
        <f>J1178</f>
        <v>0</v>
      </c>
      <c r="L78" s="118"/>
    </row>
    <row r="79" spans="2:12" s="9" customFormat="1" ht="24.95" customHeight="1">
      <c r="B79" s="114"/>
      <c r="D79" s="115" t="s">
        <v>116</v>
      </c>
      <c r="E79" s="116"/>
      <c r="F79" s="116"/>
      <c r="G79" s="116"/>
      <c r="H79" s="116"/>
      <c r="I79" s="116"/>
      <c r="J79" s="117">
        <f>J1181</f>
        <v>0</v>
      </c>
      <c r="L79" s="114"/>
    </row>
    <row r="80" spans="2:12" s="10" customFormat="1" ht="19.899999999999999" customHeight="1">
      <c r="B80" s="118"/>
      <c r="D80" s="119" t="s">
        <v>653</v>
      </c>
      <c r="E80" s="120"/>
      <c r="F80" s="120"/>
      <c r="G80" s="120"/>
      <c r="H80" s="120"/>
      <c r="I80" s="120"/>
      <c r="J80" s="121">
        <f>J1182</f>
        <v>0</v>
      </c>
      <c r="L80" s="118"/>
    </row>
    <row r="81" spans="1:31" s="10" customFormat="1" ht="19.899999999999999" customHeight="1">
      <c r="B81" s="118"/>
      <c r="D81" s="119" t="s">
        <v>654</v>
      </c>
      <c r="E81" s="120"/>
      <c r="F81" s="120"/>
      <c r="G81" s="120"/>
      <c r="H81" s="120"/>
      <c r="I81" s="120"/>
      <c r="J81" s="121">
        <f>J1190</f>
        <v>0</v>
      </c>
      <c r="L81" s="118"/>
    </row>
    <row r="82" spans="1:31" s="10" customFormat="1" ht="19.899999999999999" customHeight="1">
      <c r="B82" s="118"/>
      <c r="D82" s="119" t="s">
        <v>117</v>
      </c>
      <c r="E82" s="120"/>
      <c r="F82" s="120"/>
      <c r="G82" s="120"/>
      <c r="H82" s="120"/>
      <c r="I82" s="120"/>
      <c r="J82" s="121">
        <f>J1216</f>
        <v>0</v>
      </c>
      <c r="L82" s="118"/>
    </row>
    <row r="83" spans="1:31" s="10" customFormat="1" ht="19.899999999999999" customHeight="1">
      <c r="B83" s="118"/>
      <c r="D83" s="119" t="s">
        <v>118</v>
      </c>
      <c r="E83" s="120"/>
      <c r="F83" s="120"/>
      <c r="G83" s="120"/>
      <c r="H83" s="120"/>
      <c r="I83" s="120"/>
      <c r="J83" s="121">
        <f>J1359</f>
        <v>0</v>
      </c>
      <c r="L83" s="118"/>
    </row>
    <row r="84" spans="1:31" s="10" customFormat="1" ht="19.899999999999999" customHeight="1">
      <c r="B84" s="118"/>
      <c r="D84" s="119" t="s">
        <v>655</v>
      </c>
      <c r="E84" s="120"/>
      <c r="F84" s="120"/>
      <c r="G84" s="120"/>
      <c r="H84" s="120"/>
      <c r="I84" s="120"/>
      <c r="J84" s="121">
        <f>J1547</f>
        <v>0</v>
      </c>
      <c r="L84" s="118"/>
    </row>
    <row r="85" spans="1:31" s="10" customFormat="1" ht="19.899999999999999" customHeight="1">
      <c r="B85" s="118"/>
      <c r="D85" s="119" t="s">
        <v>119</v>
      </c>
      <c r="E85" s="120"/>
      <c r="F85" s="120"/>
      <c r="G85" s="120"/>
      <c r="H85" s="120"/>
      <c r="I85" s="120"/>
      <c r="J85" s="121">
        <f>J1749</f>
        <v>0</v>
      </c>
      <c r="L85" s="118"/>
    </row>
    <row r="86" spans="1:31" s="10" customFormat="1" ht="19.899999999999999" customHeight="1">
      <c r="B86" s="118"/>
      <c r="D86" s="119" t="s">
        <v>120</v>
      </c>
      <c r="E86" s="120"/>
      <c r="F86" s="120"/>
      <c r="G86" s="120"/>
      <c r="H86" s="120"/>
      <c r="I86" s="120"/>
      <c r="J86" s="121">
        <f>J1799</f>
        <v>0</v>
      </c>
      <c r="L86" s="118"/>
    </row>
    <row r="87" spans="1:31" s="10" customFormat="1" ht="19.899999999999999" customHeight="1">
      <c r="B87" s="118"/>
      <c r="D87" s="119" t="s">
        <v>121</v>
      </c>
      <c r="E87" s="120"/>
      <c r="F87" s="120"/>
      <c r="G87" s="120"/>
      <c r="H87" s="120"/>
      <c r="I87" s="120"/>
      <c r="J87" s="121">
        <f>J1839</f>
        <v>0</v>
      </c>
      <c r="L87" s="118"/>
    </row>
    <row r="88" spans="1:31" s="10" customFormat="1" ht="19.899999999999999" customHeight="1">
      <c r="B88" s="118"/>
      <c r="D88" s="119" t="s">
        <v>122</v>
      </c>
      <c r="E88" s="120"/>
      <c r="F88" s="120"/>
      <c r="G88" s="120"/>
      <c r="H88" s="120"/>
      <c r="I88" s="120"/>
      <c r="J88" s="121">
        <f>J1887</f>
        <v>0</v>
      </c>
      <c r="L88" s="118"/>
    </row>
    <row r="89" spans="1:31" s="10" customFormat="1" ht="19.899999999999999" customHeight="1">
      <c r="B89" s="118"/>
      <c r="D89" s="119" t="s">
        <v>123</v>
      </c>
      <c r="E89" s="120"/>
      <c r="F89" s="120"/>
      <c r="G89" s="120"/>
      <c r="H89" s="120"/>
      <c r="I89" s="120"/>
      <c r="J89" s="121">
        <f>J1908</f>
        <v>0</v>
      </c>
      <c r="L89" s="118"/>
    </row>
    <row r="90" spans="1:31" s="10" customFormat="1" ht="19.899999999999999" customHeight="1">
      <c r="B90" s="118"/>
      <c r="D90" s="119" t="s">
        <v>656</v>
      </c>
      <c r="E90" s="120"/>
      <c r="F90" s="120"/>
      <c r="G90" s="120"/>
      <c r="H90" s="120"/>
      <c r="I90" s="120"/>
      <c r="J90" s="121">
        <f>J2153</f>
        <v>0</v>
      </c>
      <c r="L90" s="118"/>
    </row>
    <row r="91" spans="1:31" s="10" customFormat="1" ht="19.899999999999999" customHeight="1">
      <c r="B91" s="118"/>
      <c r="D91" s="119" t="s">
        <v>124</v>
      </c>
      <c r="E91" s="120"/>
      <c r="F91" s="120"/>
      <c r="G91" s="120"/>
      <c r="H91" s="120"/>
      <c r="I91" s="120"/>
      <c r="J91" s="121">
        <f>J2164</f>
        <v>0</v>
      </c>
      <c r="L91" s="118"/>
    </row>
    <row r="92" spans="1:31" s="10" customFormat="1" ht="19.899999999999999" customHeight="1">
      <c r="B92" s="118"/>
      <c r="D92" s="119" t="s">
        <v>125</v>
      </c>
      <c r="E92" s="120"/>
      <c r="F92" s="120"/>
      <c r="G92" s="120"/>
      <c r="H92" s="120"/>
      <c r="I92" s="120"/>
      <c r="J92" s="121">
        <f>J2267</f>
        <v>0</v>
      </c>
      <c r="L92" s="118"/>
    </row>
    <row r="93" spans="1:31" s="10" customFormat="1" ht="19.899999999999999" customHeight="1">
      <c r="B93" s="118"/>
      <c r="D93" s="119" t="s">
        <v>657</v>
      </c>
      <c r="E93" s="120"/>
      <c r="F93" s="120"/>
      <c r="G93" s="120"/>
      <c r="H93" s="120"/>
      <c r="I93" s="120"/>
      <c r="J93" s="121">
        <f>J2508</f>
        <v>0</v>
      </c>
      <c r="L93" s="118"/>
    </row>
    <row r="94" spans="1:31" s="10" customFormat="1" ht="19.899999999999999" customHeight="1">
      <c r="B94" s="118"/>
      <c r="D94" s="119" t="s">
        <v>126</v>
      </c>
      <c r="E94" s="120"/>
      <c r="F94" s="120"/>
      <c r="G94" s="120"/>
      <c r="H94" s="120"/>
      <c r="I94" s="120"/>
      <c r="J94" s="121">
        <f>J2528</f>
        <v>0</v>
      </c>
      <c r="L94" s="118"/>
    </row>
    <row r="95" spans="1:31" s="2" customFormat="1" ht="21.75" customHeight="1">
      <c r="A95" s="35"/>
      <c r="B95" s="36"/>
      <c r="C95" s="35"/>
      <c r="D95" s="35"/>
      <c r="E95" s="35"/>
      <c r="F95" s="35"/>
      <c r="G95" s="35"/>
      <c r="H95" s="35"/>
      <c r="I95" s="35"/>
      <c r="J95" s="35"/>
      <c r="K95" s="35"/>
      <c r="L95" s="97"/>
      <c r="S95" s="35"/>
      <c r="T95" s="35"/>
      <c r="U95" s="35"/>
      <c r="V95" s="35"/>
      <c r="W95" s="35"/>
      <c r="X95" s="35"/>
      <c r="Y95" s="35"/>
      <c r="Z95" s="35"/>
      <c r="AA95" s="35"/>
      <c r="AB95" s="35"/>
      <c r="AC95" s="35"/>
      <c r="AD95" s="35"/>
      <c r="AE95" s="35"/>
    </row>
    <row r="96" spans="1:31" s="2" customFormat="1" ht="6.95" customHeight="1">
      <c r="A96" s="35"/>
      <c r="B96" s="45"/>
      <c r="C96" s="46"/>
      <c r="D96" s="46"/>
      <c r="E96" s="46"/>
      <c r="F96" s="46"/>
      <c r="G96" s="46"/>
      <c r="H96" s="46"/>
      <c r="I96" s="46"/>
      <c r="J96" s="46"/>
      <c r="K96" s="46"/>
      <c r="L96" s="97"/>
      <c r="S96" s="35"/>
      <c r="T96" s="35"/>
      <c r="U96" s="35"/>
      <c r="V96" s="35"/>
      <c r="W96" s="35"/>
      <c r="X96" s="35"/>
      <c r="Y96" s="35"/>
      <c r="Z96" s="35"/>
      <c r="AA96" s="35"/>
      <c r="AB96" s="35"/>
      <c r="AC96" s="35"/>
      <c r="AD96" s="35"/>
      <c r="AE96" s="35"/>
    </row>
    <row r="100" spans="1:31" s="2" customFormat="1" ht="6.95" customHeight="1">
      <c r="A100" s="35"/>
      <c r="B100" s="47"/>
      <c r="C100" s="48"/>
      <c r="D100" s="48"/>
      <c r="E100" s="48"/>
      <c r="F100" s="48"/>
      <c r="G100" s="48"/>
      <c r="H100" s="48"/>
      <c r="I100" s="48"/>
      <c r="J100" s="48"/>
      <c r="K100" s="48"/>
      <c r="L100" s="97"/>
      <c r="S100" s="35"/>
      <c r="T100" s="35"/>
      <c r="U100" s="35"/>
      <c r="V100" s="35"/>
      <c r="W100" s="35"/>
      <c r="X100" s="35"/>
      <c r="Y100" s="35"/>
      <c r="Z100" s="35"/>
      <c r="AA100" s="35"/>
      <c r="AB100" s="35"/>
      <c r="AC100" s="35"/>
      <c r="AD100" s="35"/>
      <c r="AE100" s="35"/>
    </row>
    <row r="101" spans="1:31" s="2" customFormat="1" ht="24.95" customHeight="1">
      <c r="A101" s="35"/>
      <c r="B101" s="36"/>
      <c r="C101" s="24" t="s">
        <v>127</v>
      </c>
      <c r="D101" s="35"/>
      <c r="E101" s="35"/>
      <c r="F101" s="35"/>
      <c r="G101" s="35"/>
      <c r="H101" s="35"/>
      <c r="I101" s="35"/>
      <c r="J101" s="35"/>
      <c r="K101" s="35"/>
      <c r="L101" s="97"/>
      <c r="S101" s="35"/>
      <c r="T101" s="35"/>
      <c r="U101" s="35"/>
      <c r="V101" s="35"/>
      <c r="W101" s="35"/>
      <c r="X101" s="35"/>
      <c r="Y101" s="35"/>
      <c r="Z101" s="35"/>
      <c r="AA101" s="35"/>
      <c r="AB101" s="35"/>
      <c r="AC101" s="35"/>
      <c r="AD101" s="35"/>
      <c r="AE101" s="35"/>
    </row>
    <row r="102" spans="1:31" s="2" customFormat="1" ht="6.95" customHeight="1">
      <c r="A102" s="35"/>
      <c r="B102" s="36"/>
      <c r="C102" s="35"/>
      <c r="D102" s="35"/>
      <c r="E102" s="35"/>
      <c r="F102" s="35"/>
      <c r="G102" s="35"/>
      <c r="H102" s="35"/>
      <c r="I102" s="35"/>
      <c r="J102" s="35"/>
      <c r="K102" s="35"/>
      <c r="L102" s="97"/>
      <c r="S102" s="35"/>
      <c r="T102" s="35"/>
      <c r="U102" s="35"/>
      <c r="V102" s="35"/>
      <c r="W102" s="35"/>
      <c r="X102" s="35"/>
      <c r="Y102" s="35"/>
      <c r="Z102" s="35"/>
      <c r="AA102" s="35"/>
      <c r="AB102" s="35"/>
      <c r="AC102" s="35"/>
      <c r="AD102" s="35"/>
      <c r="AE102" s="35"/>
    </row>
    <row r="103" spans="1:31" s="2" customFormat="1" ht="12" customHeight="1">
      <c r="A103" s="35"/>
      <c r="B103" s="36"/>
      <c r="C103" s="30" t="s">
        <v>17</v>
      </c>
      <c r="D103" s="35"/>
      <c r="E103" s="35"/>
      <c r="F103" s="35"/>
      <c r="G103" s="35"/>
      <c r="H103" s="35"/>
      <c r="I103" s="35"/>
      <c r="J103" s="35"/>
      <c r="K103" s="35"/>
      <c r="L103" s="97"/>
      <c r="S103" s="35"/>
      <c r="T103" s="35"/>
      <c r="U103" s="35"/>
      <c r="V103" s="35"/>
      <c r="W103" s="35"/>
      <c r="X103" s="35"/>
      <c r="Y103" s="35"/>
      <c r="Z103" s="35"/>
      <c r="AA103" s="35"/>
      <c r="AB103" s="35"/>
      <c r="AC103" s="35"/>
      <c r="AD103" s="35"/>
      <c r="AE103" s="35"/>
    </row>
    <row r="104" spans="1:31" s="2" customFormat="1" ht="16.5" customHeight="1">
      <c r="A104" s="35"/>
      <c r="B104" s="36"/>
      <c r="C104" s="35"/>
      <c r="D104" s="35"/>
      <c r="E104" s="347" t="str">
        <f>E7</f>
        <v>Stavební úpravy BD Komenského 27, Karlovy Vary</v>
      </c>
      <c r="F104" s="348"/>
      <c r="G104" s="348"/>
      <c r="H104" s="348"/>
      <c r="I104" s="35"/>
      <c r="J104" s="35"/>
      <c r="K104" s="35"/>
      <c r="L104" s="97"/>
      <c r="S104" s="35"/>
      <c r="T104" s="35"/>
      <c r="U104" s="35"/>
      <c r="V104" s="35"/>
      <c r="W104" s="35"/>
      <c r="X104" s="35"/>
      <c r="Y104" s="35"/>
      <c r="Z104" s="35"/>
      <c r="AA104" s="35"/>
      <c r="AB104" s="35"/>
      <c r="AC104" s="35"/>
      <c r="AD104" s="35"/>
      <c r="AE104" s="35"/>
    </row>
    <row r="105" spans="1:31" s="1" customFormat="1" ht="12" customHeight="1">
      <c r="B105" s="23"/>
      <c r="C105" s="30" t="s">
        <v>105</v>
      </c>
      <c r="L105" s="23"/>
    </row>
    <row r="106" spans="1:31" s="2" customFormat="1" ht="16.5" customHeight="1">
      <c r="A106" s="35"/>
      <c r="B106" s="36"/>
      <c r="C106" s="35"/>
      <c r="D106" s="35"/>
      <c r="E106" s="347" t="s">
        <v>106</v>
      </c>
      <c r="F106" s="349"/>
      <c r="G106" s="349"/>
      <c r="H106" s="349"/>
      <c r="I106" s="35"/>
      <c r="J106" s="35"/>
      <c r="K106" s="35"/>
      <c r="L106" s="97"/>
      <c r="S106" s="35"/>
      <c r="T106" s="35"/>
      <c r="U106" s="35"/>
      <c r="V106" s="35"/>
      <c r="W106" s="35"/>
      <c r="X106" s="35"/>
      <c r="Y106" s="35"/>
      <c r="Z106" s="35"/>
      <c r="AA106" s="35"/>
      <c r="AB106" s="35"/>
      <c r="AC106" s="35"/>
      <c r="AD106" s="35"/>
      <c r="AE106" s="35"/>
    </row>
    <row r="107" spans="1:31" s="2" customFormat="1" ht="12" customHeight="1">
      <c r="A107" s="35"/>
      <c r="B107" s="36"/>
      <c r="C107" s="30" t="s">
        <v>107</v>
      </c>
      <c r="D107" s="35"/>
      <c r="E107" s="35"/>
      <c r="F107" s="35"/>
      <c r="G107" s="35"/>
      <c r="H107" s="35"/>
      <c r="I107" s="35"/>
      <c r="J107" s="35"/>
      <c r="K107" s="35"/>
      <c r="L107" s="97"/>
      <c r="S107" s="35"/>
      <c r="T107" s="35"/>
      <c r="U107" s="35"/>
      <c r="V107" s="35"/>
      <c r="W107" s="35"/>
      <c r="X107" s="35"/>
      <c r="Y107" s="35"/>
      <c r="Z107" s="35"/>
      <c r="AA107" s="35"/>
      <c r="AB107" s="35"/>
      <c r="AC107" s="35"/>
      <c r="AD107" s="35"/>
      <c r="AE107" s="35"/>
    </row>
    <row r="108" spans="1:31" s="2" customFormat="1" ht="16.5" customHeight="1">
      <c r="A108" s="35"/>
      <c r="B108" s="36"/>
      <c r="C108" s="35"/>
      <c r="D108" s="35"/>
      <c r="E108" s="310" t="str">
        <f>E11</f>
        <v>2 - Nový stav</v>
      </c>
      <c r="F108" s="349"/>
      <c r="G108" s="349"/>
      <c r="H108" s="349"/>
      <c r="I108" s="35"/>
      <c r="J108" s="35"/>
      <c r="K108" s="35"/>
      <c r="L108" s="97"/>
      <c r="S108" s="35"/>
      <c r="T108" s="35"/>
      <c r="U108" s="35"/>
      <c r="V108" s="35"/>
      <c r="W108" s="35"/>
      <c r="X108" s="35"/>
      <c r="Y108" s="35"/>
      <c r="Z108" s="35"/>
      <c r="AA108" s="35"/>
      <c r="AB108" s="35"/>
      <c r="AC108" s="35"/>
      <c r="AD108" s="35"/>
      <c r="AE108" s="35"/>
    </row>
    <row r="109" spans="1:31" s="2" customFormat="1" ht="6.95" customHeight="1">
      <c r="A109" s="35"/>
      <c r="B109" s="36"/>
      <c r="C109" s="35"/>
      <c r="D109" s="35"/>
      <c r="E109" s="35"/>
      <c r="F109" s="35"/>
      <c r="G109" s="35"/>
      <c r="H109" s="35"/>
      <c r="I109" s="35"/>
      <c r="J109" s="35"/>
      <c r="K109" s="35"/>
      <c r="L109" s="97"/>
      <c r="S109" s="35"/>
      <c r="T109" s="35"/>
      <c r="U109" s="35"/>
      <c r="V109" s="35"/>
      <c r="W109" s="35"/>
      <c r="X109" s="35"/>
      <c r="Y109" s="35"/>
      <c r="Z109" s="35"/>
      <c r="AA109" s="35"/>
      <c r="AB109" s="35"/>
      <c r="AC109" s="35"/>
      <c r="AD109" s="35"/>
      <c r="AE109" s="35"/>
    </row>
    <row r="110" spans="1:31" s="2" customFormat="1" ht="12" customHeight="1">
      <c r="A110" s="35"/>
      <c r="B110" s="36"/>
      <c r="C110" s="30" t="s">
        <v>21</v>
      </c>
      <c r="D110" s="35"/>
      <c r="E110" s="35"/>
      <c r="F110" s="28" t="str">
        <f>F14</f>
        <v xml:space="preserve"> </v>
      </c>
      <c r="G110" s="35"/>
      <c r="H110" s="35"/>
      <c r="I110" s="30" t="s">
        <v>23</v>
      </c>
      <c r="J110" s="53" t="str">
        <f>IF(J14="","",J14)</f>
        <v>16. 5. 2023</v>
      </c>
      <c r="K110" s="35"/>
      <c r="L110" s="97"/>
      <c r="S110" s="35"/>
      <c r="T110" s="35"/>
      <c r="U110" s="35"/>
      <c r="V110" s="35"/>
      <c r="W110" s="35"/>
      <c r="X110" s="35"/>
      <c r="Y110" s="35"/>
      <c r="Z110" s="35"/>
      <c r="AA110" s="35"/>
      <c r="AB110" s="35"/>
      <c r="AC110" s="35"/>
      <c r="AD110" s="35"/>
      <c r="AE110" s="35"/>
    </row>
    <row r="111" spans="1:31" s="2" customFormat="1" ht="6.95" customHeight="1">
      <c r="A111" s="35"/>
      <c r="B111" s="36"/>
      <c r="C111" s="35"/>
      <c r="D111" s="35"/>
      <c r="E111" s="35"/>
      <c r="F111" s="35"/>
      <c r="G111" s="35"/>
      <c r="H111" s="35"/>
      <c r="I111" s="35"/>
      <c r="J111" s="35"/>
      <c r="K111" s="35"/>
      <c r="L111" s="97"/>
      <c r="S111" s="35"/>
      <c r="T111" s="35"/>
      <c r="U111" s="35"/>
      <c r="V111" s="35"/>
      <c r="W111" s="35"/>
      <c r="X111" s="35"/>
      <c r="Y111" s="35"/>
      <c r="Z111" s="35"/>
      <c r="AA111" s="35"/>
      <c r="AB111" s="35"/>
      <c r="AC111" s="35"/>
      <c r="AD111" s="35"/>
      <c r="AE111" s="35"/>
    </row>
    <row r="112" spans="1:31" s="2" customFormat="1" ht="15.2" customHeight="1">
      <c r="A112" s="35"/>
      <c r="B112" s="36"/>
      <c r="C112" s="30" t="s">
        <v>25</v>
      </c>
      <c r="D112" s="35"/>
      <c r="E112" s="35"/>
      <c r="F112" s="28" t="str">
        <f>E17</f>
        <v>STATUTÁRNÍ MĚSTO KARLOVY VARY</v>
      </c>
      <c r="G112" s="35"/>
      <c r="H112" s="35"/>
      <c r="I112" s="30" t="s">
        <v>31</v>
      </c>
      <c r="J112" s="33" t="str">
        <f>E23</f>
        <v>ARD architects s.r.o.</v>
      </c>
      <c r="K112" s="35"/>
      <c r="L112" s="97"/>
      <c r="S112" s="35"/>
      <c r="T112" s="35"/>
      <c r="U112" s="35"/>
      <c r="V112" s="35"/>
      <c r="W112" s="35"/>
      <c r="X112" s="35"/>
      <c r="Y112" s="35"/>
      <c r="Z112" s="35"/>
      <c r="AA112" s="35"/>
      <c r="AB112" s="35"/>
      <c r="AC112" s="35"/>
      <c r="AD112" s="35"/>
      <c r="AE112" s="35"/>
    </row>
    <row r="113" spans="1:65" s="2" customFormat="1" ht="15.2" customHeight="1">
      <c r="A113" s="35"/>
      <c r="B113" s="36"/>
      <c r="C113" s="30" t="s">
        <v>29</v>
      </c>
      <c r="D113" s="35"/>
      <c r="E113" s="35"/>
      <c r="F113" s="28" t="str">
        <f>IF(E20="","",E20)</f>
        <v>Vyplň údaj</v>
      </c>
      <c r="G113" s="35"/>
      <c r="H113" s="35"/>
      <c r="I113" s="30" t="s">
        <v>34</v>
      </c>
      <c r="J113" s="33" t="str">
        <f>E26</f>
        <v xml:space="preserve"> </v>
      </c>
      <c r="K113" s="35"/>
      <c r="L113" s="97"/>
      <c r="S113" s="35"/>
      <c r="T113" s="35"/>
      <c r="U113" s="35"/>
      <c r="V113" s="35"/>
      <c r="W113" s="35"/>
      <c r="X113" s="35"/>
      <c r="Y113" s="35"/>
      <c r="Z113" s="35"/>
      <c r="AA113" s="35"/>
      <c r="AB113" s="35"/>
      <c r="AC113" s="35"/>
      <c r="AD113" s="35"/>
      <c r="AE113" s="35"/>
    </row>
    <row r="114" spans="1:65" s="2" customFormat="1" ht="10.35" customHeight="1">
      <c r="A114" s="35"/>
      <c r="B114" s="36"/>
      <c r="C114" s="35"/>
      <c r="D114" s="35"/>
      <c r="E114" s="35"/>
      <c r="F114" s="35"/>
      <c r="G114" s="35"/>
      <c r="H114" s="35"/>
      <c r="I114" s="35"/>
      <c r="J114" s="35"/>
      <c r="K114" s="35"/>
      <c r="L114" s="97"/>
      <c r="S114" s="35"/>
      <c r="T114" s="35"/>
      <c r="U114" s="35"/>
      <c r="V114" s="35"/>
      <c r="W114" s="35"/>
      <c r="X114" s="35"/>
      <c r="Y114" s="35"/>
      <c r="Z114" s="35"/>
      <c r="AA114" s="35"/>
      <c r="AB114" s="35"/>
      <c r="AC114" s="35"/>
      <c r="AD114" s="35"/>
      <c r="AE114" s="35"/>
    </row>
    <row r="115" spans="1:65" s="11" customFormat="1" ht="29.25" customHeight="1">
      <c r="A115" s="122"/>
      <c r="B115" s="123"/>
      <c r="C115" s="124" t="s">
        <v>128</v>
      </c>
      <c r="D115" s="125" t="s">
        <v>56</v>
      </c>
      <c r="E115" s="125" t="s">
        <v>52</v>
      </c>
      <c r="F115" s="125" t="s">
        <v>53</v>
      </c>
      <c r="G115" s="125" t="s">
        <v>129</v>
      </c>
      <c r="H115" s="125" t="s">
        <v>130</v>
      </c>
      <c r="I115" s="125" t="s">
        <v>131</v>
      </c>
      <c r="J115" s="125" t="s">
        <v>111</v>
      </c>
      <c r="K115" s="126" t="s">
        <v>132</v>
      </c>
      <c r="L115" s="127"/>
      <c r="M115" s="60" t="s">
        <v>3</v>
      </c>
      <c r="N115" s="61" t="s">
        <v>41</v>
      </c>
      <c r="O115" s="61" t="s">
        <v>133</v>
      </c>
      <c r="P115" s="61" t="s">
        <v>134</v>
      </c>
      <c r="Q115" s="61" t="s">
        <v>135</v>
      </c>
      <c r="R115" s="61" t="s">
        <v>136</v>
      </c>
      <c r="S115" s="61" t="s">
        <v>137</v>
      </c>
      <c r="T115" s="62" t="s">
        <v>138</v>
      </c>
      <c r="U115" s="122"/>
      <c r="V115" s="122"/>
      <c r="W115" s="122"/>
      <c r="X115" s="122"/>
      <c r="Y115" s="122"/>
      <c r="Z115" s="122"/>
      <c r="AA115" s="122"/>
      <c r="AB115" s="122"/>
      <c r="AC115" s="122"/>
      <c r="AD115" s="122"/>
      <c r="AE115" s="122"/>
    </row>
    <row r="116" spans="1:65" s="2" customFormat="1" ht="22.9" customHeight="1">
      <c r="A116" s="35"/>
      <c r="B116" s="36"/>
      <c r="C116" s="67" t="s">
        <v>139</v>
      </c>
      <c r="D116" s="35"/>
      <c r="E116" s="35"/>
      <c r="F116" s="35"/>
      <c r="G116" s="35"/>
      <c r="H116" s="35"/>
      <c r="I116" s="35"/>
      <c r="J116" s="128">
        <f>BK116</f>
        <v>0</v>
      </c>
      <c r="K116" s="35"/>
      <c r="L116" s="36"/>
      <c r="M116" s="63"/>
      <c r="N116" s="54"/>
      <c r="O116" s="64"/>
      <c r="P116" s="129">
        <f>P117+P1181</f>
        <v>0</v>
      </c>
      <c r="Q116" s="64"/>
      <c r="R116" s="129">
        <f>R117+R1181</f>
        <v>242.317296051092</v>
      </c>
      <c r="S116" s="64"/>
      <c r="T116" s="130">
        <f>T117+T1181</f>
        <v>0.15779182</v>
      </c>
      <c r="U116" s="35"/>
      <c r="V116" s="35"/>
      <c r="W116" s="35"/>
      <c r="X116" s="35"/>
      <c r="Y116" s="35"/>
      <c r="Z116" s="35"/>
      <c r="AA116" s="35"/>
      <c r="AB116" s="35"/>
      <c r="AC116" s="35"/>
      <c r="AD116" s="35"/>
      <c r="AE116" s="35"/>
      <c r="AT116" s="20" t="s">
        <v>70</v>
      </c>
      <c r="AU116" s="20" t="s">
        <v>112</v>
      </c>
      <c r="BK116" s="131">
        <f>BK117+BK1181</f>
        <v>0</v>
      </c>
    </row>
    <row r="117" spans="1:65" s="12" customFormat="1" ht="25.9" customHeight="1">
      <c r="B117" s="132"/>
      <c r="D117" s="133" t="s">
        <v>70</v>
      </c>
      <c r="E117" s="134" t="s">
        <v>140</v>
      </c>
      <c r="F117" s="134" t="s">
        <v>141</v>
      </c>
      <c r="I117" s="135"/>
      <c r="J117" s="136">
        <f>BK117</f>
        <v>0</v>
      </c>
      <c r="L117" s="132"/>
      <c r="M117" s="137"/>
      <c r="N117" s="138"/>
      <c r="O117" s="138"/>
      <c r="P117" s="139">
        <f>P118+P147+P157+P223+P248+P1107+P1116+P1178</f>
        <v>0</v>
      </c>
      <c r="Q117" s="138"/>
      <c r="R117" s="139">
        <f>R118+R147+R157+R223+R248+R1107+R1116+R1178</f>
        <v>189.64805953000001</v>
      </c>
      <c r="S117" s="138"/>
      <c r="T117" s="140">
        <f>T118+T147+T157+T223+T248+T1107+T1116+T1178</f>
        <v>0.15779182</v>
      </c>
      <c r="AR117" s="133" t="s">
        <v>15</v>
      </c>
      <c r="AT117" s="141" t="s">
        <v>70</v>
      </c>
      <c r="AU117" s="141" t="s">
        <v>71</v>
      </c>
      <c r="AY117" s="133" t="s">
        <v>142</v>
      </c>
      <c r="BK117" s="142">
        <f>BK118+BK147+BK157+BK223+BK248+BK1107+BK1116+BK1178</f>
        <v>0</v>
      </c>
    </row>
    <row r="118" spans="1:65" s="12" customFormat="1" ht="22.9" customHeight="1">
      <c r="B118" s="132"/>
      <c r="D118" s="133" t="s">
        <v>70</v>
      </c>
      <c r="E118" s="143" t="s">
        <v>15</v>
      </c>
      <c r="F118" s="143" t="s">
        <v>658</v>
      </c>
      <c r="I118" s="135"/>
      <c r="J118" s="144">
        <f>BK118</f>
        <v>0</v>
      </c>
      <c r="L118" s="132"/>
      <c r="M118" s="137"/>
      <c r="N118" s="138"/>
      <c r="O118" s="138"/>
      <c r="P118" s="139">
        <f>SUM(P119:P146)</f>
        <v>0</v>
      </c>
      <c r="Q118" s="138"/>
      <c r="R118" s="139">
        <f>SUM(R119:R146)</f>
        <v>6.0000000000000006E-4</v>
      </c>
      <c r="S118" s="138"/>
      <c r="T118" s="140">
        <f>SUM(T119:T146)</f>
        <v>0</v>
      </c>
      <c r="AR118" s="133" t="s">
        <v>15</v>
      </c>
      <c r="AT118" s="141" t="s">
        <v>70</v>
      </c>
      <c r="AU118" s="141" t="s">
        <v>15</v>
      </c>
      <c r="AY118" s="133" t="s">
        <v>142</v>
      </c>
      <c r="BK118" s="142">
        <f>SUM(BK119:BK146)</f>
        <v>0</v>
      </c>
    </row>
    <row r="119" spans="1:65" s="2" customFormat="1" ht="24.2" customHeight="1">
      <c r="A119" s="35"/>
      <c r="B119" s="145"/>
      <c r="C119" s="146" t="s">
        <v>15</v>
      </c>
      <c r="D119" s="146" t="s">
        <v>145</v>
      </c>
      <c r="E119" s="147" t="s">
        <v>659</v>
      </c>
      <c r="F119" s="148" t="s">
        <v>660</v>
      </c>
      <c r="G119" s="149" t="s">
        <v>352</v>
      </c>
      <c r="H119" s="150">
        <v>20</v>
      </c>
      <c r="I119" s="151"/>
      <c r="J119" s="152">
        <f>ROUND(I119*H119,2)</f>
        <v>0</v>
      </c>
      <c r="K119" s="148" t="s">
        <v>149</v>
      </c>
      <c r="L119" s="36"/>
      <c r="M119" s="153" t="s">
        <v>3</v>
      </c>
      <c r="N119" s="154" t="s">
        <v>43</v>
      </c>
      <c r="O119" s="56"/>
      <c r="P119" s="155">
        <f>O119*H119</f>
        <v>0</v>
      </c>
      <c r="Q119" s="155">
        <v>3.0000000000000001E-5</v>
      </c>
      <c r="R119" s="155">
        <f>Q119*H119</f>
        <v>6.0000000000000006E-4</v>
      </c>
      <c r="S119" s="155">
        <v>0</v>
      </c>
      <c r="T119" s="156">
        <f>S119*H119</f>
        <v>0</v>
      </c>
      <c r="U119" s="35"/>
      <c r="V119" s="35"/>
      <c r="W119" s="35"/>
      <c r="X119" s="35"/>
      <c r="Y119" s="35"/>
      <c r="Z119" s="35"/>
      <c r="AA119" s="35"/>
      <c r="AB119" s="35"/>
      <c r="AC119" s="35"/>
      <c r="AD119" s="35"/>
      <c r="AE119" s="35"/>
      <c r="AR119" s="157" t="s">
        <v>94</v>
      </c>
      <c r="AT119" s="157" t="s">
        <v>145</v>
      </c>
      <c r="AU119" s="157" t="s">
        <v>81</v>
      </c>
      <c r="AY119" s="20" t="s">
        <v>142</v>
      </c>
      <c r="BE119" s="158">
        <f>IF(N119="základní",J119,0)</f>
        <v>0</v>
      </c>
      <c r="BF119" s="158">
        <f>IF(N119="snížená",J119,0)</f>
        <v>0</v>
      </c>
      <c r="BG119" s="158">
        <f>IF(N119="zákl. přenesená",J119,0)</f>
        <v>0</v>
      </c>
      <c r="BH119" s="158">
        <f>IF(N119="sníž. přenesená",J119,0)</f>
        <v>0</v>
      </c>
      <c r="BI119" s="158">
        <f>IF(N119="nulová",J119,0)</f>
        <v>0</v>
      </c>
      <c r="BJ119" s="20" t="s">
        <v>81</v>
      </c>
      <c r="BK119" s="158">
        <f>ROUND(I119*H119,2)</f>
        <v>0</v>
      </c>
      <c r="BL119" s="20" t="s">
        <v>94</v>
      </c>
      <c r="BM119" s="157" t="s">
        <v>661</v>
      </c>
    </row>
    <row r="120" spans="1:65" s="2" customFormat="1" ht="11.25">
      <c r="A120" s="35"/>
      <c r="B120" s="36"/>
      <c r="C120" s="35"/>
      <c r="D120" s="159" t="s">
        <v>151</v>
      </c>
      <c r="E120" s="35"/>
      <c r="F120" s="160" t="s">
        <v>662</v>
      </c>
      <c r="G120" s="35"/>
      <c r="H120" s="35"/>
      <c r="I120" s="161"/>
      <c r="J120" s="35"/>
      <c r="K120" s="35"/>
      <c r="L120" s="36"/>
      <c r="M120" s="162"/>
      <c r="N120" s="163"/>
      <c r="O120" s="56"/>
      <c r="P120" s="56"/>
      <c r="Q120" s="56"/>
      <c r="R120" s="56"/>
      <c r="S120" s="56"/>
      <c r="T120" s="57"/>
      <c r="U120" s="35"/>
      <c r="V120" s="35"/>
      <c r="W120" s="35"/>
      <c r="X120" s="35"/>
      <c r="Y120" s="35"/>
      <c r="Z120" s="35"/>
      <c r="AA120" s="35"/>
      <c r="AB120" s="35"/>
      <c r="AC120" s="35"/>
      <c r="AD120" s="35"/>
      <c r="AE120" s="35"/>
      <c r="AT120" s="20" t="s">
        <v>151</v>
      </c>
      <c r="AU120" s="20" t="s">
        <v>81</v>
      </c>
    </row>
    <row r="121" spans="1:65" s="2" customFormat="1" ht="44.25" customHeight="1">
      <c r="A121" s="35"/>
      <c r="B121" s="145"/>
      <c r="C121" s="146" t="s">
        <v>81</v>
      </c>
      <c r="D121" s="146" t="s">
        <v>145</v>
      </c>
      <c r="E121" s="147" t="s">
        <v>663</v>
      </c>
      <c r="F121" s="148" t="s">
        <v>664</v>
      </c>
      <c r="G121" s="149" t="s">
        <v>172</v>
      </c>
      <c r="H121" s="150">
        <v>75</v>
      </c>
      <c r="I121" s="151"/>
      <c r="J121" s="152">
        <f>ROUND(I121*H121,2)</f>
        <v>0</v>
      </c>
      <c r="K121" s="148" t="s">
        <v>149</v>
      </c>
      <c r="L121" s="36"/>
      <c r="M121" s="153" t="s">
        <v>3</v>
      </c>
      <c r="N121" s="154" t="s">
        <v>43</v>
      </c>
      <c r="O121" s="56"/>
      <c r="P121" s="155">
        <f>O121*H121</f>
        <v>0</v>
      </c>
      <c r="Q121" s="155">
        <v>0</v>
      </c>
      <c r="R121" s="155">
        <f>Q121*H121</f>
        <v>0</v>
      </c>
      <c r="S121" s="155">
        <v>0</v>
      </c>
      <c r="T121" s="156">
        <f>S121*H121</f>
        <v>0</v>
      </c>
      <c r="U121" s="35"/>
      <c r="V121" s="35"/>
      <c r="W121" s="35"/>
      <c r="X121" s="35"/>
      <c r="Y121" s="35"/>
      <c r="Z121" s="35"/>
      <c r="AA121" s="35"/>
      <c r="AB121" s="35"/>
      <c r="AC121" s="35"/>
      <c r="AD121" s="35"/>
      <c r="AE121" s="35"/>
      <c r="AR121" s="157" t="s">
        <v>94</v>
      </c>
      <c r="AT121" s="157" t="s">
        <v>145</v>
      </c>
      <c r="AU121" s="157" t="s">
        <v>81</v>
      </c>
      <c r="AY121" s="20" t="s">
        <v>142</v>
      </c>
      <c r="BE121" s="158">
        <f>IF(N121="základní",J121,0)</f>
        <v>0</v>
      </c>
      <c r="BF121" s="158">
        <f>IF(N121="snížená",J121,0)</f>
        <v>0</v>
      </c>
      <c r="BG121" s="158">
        <f>IF(N121="zákl. přenesená",J121,0)</f>
        <v>0</v>
      </c>
      <c r="BH121" s="158">
        <f>IF(N121="sníž. přenesená",J121,0)</f>
        <v>0</v>
      </c>
      <c r="BI121" s="158">
        <f>IF(N121="nulová",J121,0)</f>
        <v>0</v>
      </c>
      <c r="BJ121" s="20" t="s">
        <v>81</v>
      </c>
      <c r="BK121" s="158">
        <f>ROUND(I121*H121,2)</f>
        <v>0</v>
      </c>
      <c r="BL121" s="20" t="s">
        <v>94</v>
      </c>
      <c r="BM121" s="157" t="s">
        <v>665</v>
      </c>
    </row>
    <row r="122" spans="1:65" s="2" customFormat="1" ht="11.25">
      <c r="A122" s="35"/>
      <c r="B122" s="36"/>
      <c r="C122" s="35"/>
      <c r="D122" s="159" t="s">
        <v>151</v>
      </c>
      <c r="E122" s="35"/>
      <c r="F122" s="160" t="s">
        <v>666</v>
      </c>
      <c r="G122" s="35"/>
      <c r="H122" s="35"/>
      <c r="I122" s="161"/>
      <c r="J122" s="35"/>
      <c r="K122" s="35"/>
      <c r="L122" s="36"/>
      <c r="M122" s="162"/>
      <c r="N122" s="163"/>
      <c r="O122" s="56"/>
      <c r="P122" s="56"/>
      <c r="Q122" s="56"/>
      <c r="R122" s="56"/>
      <c r="S122" s="56"/>
      <c r="T122" s="57"/>
      <c r="U122" s="35"/>
      <c r="V122" s="35"/>
      <c r="W122" s="35"/>
      <c r="X122" s="35"/>
      <c r="Y122" s="35"/>
      <c r="Z122" s="35"/>
      <c r="AA122" s="35"/>
      <c r="AB122" s="35"/>
      <c r="AC122" s="35"/>
      <c r="AD122" s="35"/>
      <c r="AE122" s="35"/>
      <c r="AT122" s="20" t="s">
        <v>151</v>
      </c>
      <c r="AU122" s="20" t="s">
        <v>81</v>
      </c>
    </row>
    <row r="123" spans="1:65" s="13" customFormat="1" ht="11.25">
      <c r="B123" s="164"/>
      <c r="D123" s="165" t="s">
        <v>153</v>
      </c>
      <c r="E123" s="166" t="s">
        <v>3</v>
      </c>
      <c r="F123" s="167" t="s">
        <v>667</v>
      </c>
      <c r="H123" s="166" t="s">
        <v>3</v>
      </c>
      <c r="I123" s="168"/>
      <c r="L123" s="164"/>
      <c r="M123" s="169"/>
      <c r="N123" s="170"/>
      <c r="O123" s="170"/>
      <c r="P123" s="170"/>
      <c r="Q123" s="170"/>
      <c r="R123" s="170"/>
      <c r="S123" s="170"/>
      <c r="T123" s="171"/>
      <c r="AT123" s="166" t="s">
        <v>153</v>
      </c>
      <c r="AU123" s="166" t="s">
        <v>81</v>
      </c>
      <c r="AV123" s="13" t="s">
        <v>15</v>
      </c>
      <c r="AW123" s="13" t="s">
        <v>33</v>
      </c>
      <c r="AX123" s="13" t="s">
        <v>71</v>
      </c>
      <c r="AY123" s="166" t="s">
        <v>142</v>
      </c>
    </row>
    <row r="124" spans="1:65" s="13" customFormat="1" ht="11.25">
      <c r="B124" s="164"/>
      <c r="D124" s="165" t="s">
        <v>153</v>
      </c>
      <c r="E124" s="166" t="s">
        <v>3</v>
      </c>
      <c r="F124" s="167" t="s">
        <v>668</v>
      </c>
      <c r="H124" s="166" t="s">
        <v>3</v>
      </c>
      <c r="I124" s="168"/>
      <c r="L124" s="164"/>
      <c r="M124" s="169"/>
      <c r="N124" s="170"/>
      <c r="O124" s="170"/>
      <c r="P124" s="170"/>
      <c r="Q124" s="170"/>
      <c r="R124" s="170"/>
      <c r="S124" s="170"/>
      <c r="T124" s="171"/>
      <c r="AT124" s="166" t="s">
        <v>153</v>
      </c>
      <c r="AU124" s="166" t="s">
        <v>81</v>
      </c>
      <c r="AV124" s="13" t="s">
        <v>15</v>
      </c>
      <c r="AW124" s="13" t="s">
        <v>33</v>
      </c>
      <c r="AX124" s="13" t="s">
        <v>71</v>
      </c>
      <c r="AY124" s="166" t="s">
        <v>142</v>
      </c>
    </row>
    <row r="125" spans="1:65" s="14" customFormat="1" ht="11.25">
      <c r="B125" s="172"/>
      <c r="D125" s="165" t="s">
        <v>153</v>
      </c>
      <c r="E125" s="173" t="s">
        <v>3</v>
      </c>
      <c r="F125" s="174" t="s">
        <v>669</v>
      </c>
      <c r="H125" s="175">
        <v>54</v>
      </c>
      <c r="I125" s="176"/>
      <c r="L125" s="172"/>
      <c r="M125" s="177"/>
      <c r="N125" s="178"/>
      <c r="O125" s="178"/>
      <c r="P125" s="178"/>
      <c r="Q125" s="178"/>
      <c r="R125" s="178"/>
      <c r="S125" s="178"/>
      <c r="T125" s="179"/>
      <c r="AT125" s="173" t="s">
        <v>153</v>
      </c>
      <c r="AU125" s="173" t="s">
        <v>81</v>
      </c>
      <c r="AV125" s="14" t="s">
        <v>81</v>
      </c>
      <c r="AW125" s="14" t="s">
        <v>33</v>
      </c>
      <c r="AX125" s="14" t="s">
        <v>71</v>
      </c>
      <c r="AY125" s="173" t="s">
        <v>142</v>
      </c>
    </row>
    <row r="126" spans="1:65" s="13" customFormat="1" ht="11.25">
      <c r="B126" s="164"/>
      <c r="D126" s="165" t="s">
        <v>153</v>
      </c>
      <c r="E126" s="166" t="s">
        <v>3</v>
      </c>
      <c r="F126" s="167" t="s">
        <v>670</v>
      </c>
      <c r="H126" s="166" t="s">
        <v>3</v>
      </c>
      <c r="I126" s="168"/>
      <c r="L126" s="164"/>
      <c r="M126" s="169"/>
      <c r="N126" s="170"/>
      <c r="O126" s="170"/>
      <c r="P126" s="170"/>
      <c r="Q126" s="170"/>
      <c r="R126" s="170"/>
      <c r="S126" s="170"/>
      <c r="T126" s="171"/>
      <c r="AT126" s="166" t="s">
        <v>153</v>
      </c>
      <c r="AU126" s="166" t="s">
        <v>81</v>
      </c>
      <c r="AV126" s="13" t="s">
        <v>15</v>
      </c>
      <c r="AW126" s="13" t="s">
        <v>33</v>
      </c>
      <c r="AX126" s="13" t="s">
        <v>71</v>
      </c>
      <c r="AY126" s="166" t="s">
        <v>142</v>
      </c>
    </row>
    <row r="127" spans="1:65" s="14" customFormat="1" ht="11.25">
      <c r="B127" s="172"/>
      <c r="D127" s="165" t="s">
        <v>153</v>
      </c>
      <c r="E127" s="173" t="s">
        <v>3</v>
      </c>
      <c r="F127" s="174" t="s">
        <v>671</v>
      </c>
      <c r="H127" s="175">
        <v>21</v>
      </c>
      <c r="I127" s="176"/>
      <c r="L127" s="172"/>
      <c r="M127" s="177"/>
      <c r="N127" s="178"/>
      <c r="O127" s="178"/>
      <c r="P127" s="178"/>
      <c r="Q127" s="178"/>
      <c r="R127" s="178"/>
      <c r="S127" s="178"/>
      <c r="T127" s="179"/>
      <c r="AT127" s="173" t="s">
        <v>153</v>
      </c>
      <c r="AU127" s="173" t="s">
        <v>81</v>
      </c>
      <c r="AV127" s="14" t="s">
        <v>81</v>
      </c>
      <c r="AW127" s="14" t="s">
        <v>33</v>
      </c>
      <c r="AX127" s="14" t="s">
        <v>71</v>
      </c>
      <c r="AY127" s="173" t="s">
        <v>142</v>
      </c>
    </row>
    <row r="128" spans="1:65" s="15" customFormat="1" ht="11.25">
      <c r="B128" s="180"/>
      <c r="D128" s="165" t="s">
        <v>153</v>
      </c>
      <c r="E128" s="181" t="s">
        <v>3</v>
      </c>
      <c r="F128" s="182" t="s">
        <v>162</v>
      </c>
      <c r="H128" s="183">
        <v>75</v>
      </c>
      <c r="I128" s="184"/>
      <c r="L128" s="180"/>
      <c r="M128" s="185"/>
      <c r="N128" s="186"/>
      <c r="O128" s="186"/>
      <c r="P128" s="186"/>
      <c r="Q128" s="186"/>
      <c r="R128" s="186"/>
      <c r="S128" s="186"/>
      <c r="T128" s="187"/>
      <c r="AT128" s="181" t="s">
        <v>153</v>
      </c>
      <c r="AU128" s="181" t="s">
        <v>81</v>
      </c>
      <c r="AV128" s="15" t="s">
        <v>94</v>
      </c>
      <c r="AW128" s="15" t="s">
        <v>33</v>
      </c>
      <c r="AX128" s="15" t="s">
        <v>15</v>
      </c>
      <c r="AY128" s="181" t="s">
        <v>142</v>
      </c>
    </row>
    <row r="129" spans="1:65" s="2" customFormat="1" ht="62.65" customHeight="1">
      <c r="A129" s="35"/>
      <c r="B129" s="145"/>
      <c r="C129" s="146" t="s">
        <v>91</v>
      </c>
      <c r="D129" s="146" t="s">
        <v>145</v>
      </c>
      <c r="E129" s="147" t="s">
        <v>672</v>
      </c>
      <c r="F129" s="148" t="s">
        <v>673</v>
      </c>
      <c r="G129" s="149" t="s">
        <v>172</v>
      </c>
      <c r="H129" s="150">
        <v>51.24</v>
      </c>
      <c r="I129" s="151"/>
      <c r="J129" s="152">
        <f>ROUND(I129*H129,2)</f>
        <v>0</v>
      </c>
      <c r="K129" s="148" t="s">
        <v>149</v>
      </c>
      <c r="L129" s="36"/>
      <c r="M129" s="153" t="s">
        <v>3</v>
      </c>
      <c r="N129" s="154" t="s">
        <v>43</v>
      </c>
      <c r="O129" s="56"/>
      <c r="P129" s="155">
        <f>O129*H129</f>
        <v>0</v>
      </c>
      <c r="Q129" s="155">
        <v>0</v>
      </c>
      <c r="R129" s="155">
        <f>Q129*H129</f>
        <v>0</v>
      </c>
      <c r="S129" s="155">
        <v>0</v>
      </c>
      <c r="T129" s="156">
        <f>S129*H129</f>
        <v>0</v>
      </c>
      <c r="U129" s="35"/>
      <c r="V129" s="35"/>
      <c r="W129" s="35"/>
      <c r="X129" s="35"/>
      <c r="Y129" s="35"/>
      <c r="Z129" s="35"/>
      <c r="AA129" s="35"/>
      <c r="AB129" s="35"/>
      <c r="AC129" s="35"/>
      <c r="AD129" s="35"/>
      <c r="AE129" s="35"/>
      <c r="AR129" s="157" t="s">
        <v>94</v>
      </c>
      <c r="AT129" s="157" t="s">
        <v>145</v>
      </c>
      <c r="AU129" s="157" t="s">
        <v>81</v>
      </c>
      <c r="AY129" s="20" t="s">
        <v>142</v>
      </c>
      <c r="BE129" s="158">
        <f>IF(N129="základní",J129,0)</f>
        <v>0</v>
      </c>
      <c r="BF129" s="158">
        <f>IF(N129="snížená",J129,0)</f>
        <v>0</v>
      </c>
      <c r="BG129" s="158">
        <f>IF(N129="zákl. přenesená",J129,0)</f>
        <v>0</v>
      </c>
      <c r="BH129" s="158">
        <f>IF(N129="sníž. přenesená",J129,0)</f>
        <v>0</v>
      </c>
      <c r="BI129" s="158">
        <f>IF(N129="nulová",J129,0)</f>
        <v>0</v>
      </c>
      <c r="BJ129" s="20" t="s">
        <v>81</v>
      </c>
      <c r="BK129" s="158">
        <f>ROUND(I129*H129,2)</f>
        <v>0</v>
      </c>
      <c r="BL129" s="20" t="s">
        <v>94</v>
      </c>
      <c r="BM129" s="157" t="s">
        <v>674</v>
      </c>
    </row>
    <row r="130" spans="1:65" s="2" customFormat="1" ht="11.25">
      <c r="A130" s="35"/>
      <c r="B130" s="36"/>
      <c r="C130" s="35"/>
      <c r="D130" s="159" t="s">
        <v>151</v>
      </c>
      <c r="E130" s="35"/>
      <c r="F130" s="160" t="s">
        <v>675</v>
      </c>
      <c r="G130" s="35"/>
      <c r="H130" s="35"/>
      <c r="I130" s="161"/>
      <c r="J130" s="35"/>
      <c r="K130" s="35"/>
      <c r="L130" s="36"/>
      <c r="M130" s="162"/>
      <c r="N130" s="163"/>
      <c r="O130" s="56"/>
      <c r="P130" s="56"/>
      <c r="Q130" s="56"/>
      <c r="R130" s="56"/>
      <c r="S130" s="56"/>
      <c r="T130" s="57"/>
      <c r="U130" s="35"/>
      <c r="V130" s="35"/>
      <c r="W130" s="35"/>
      <c r="X130" s="35"/>
      <c r="Y130" s="35"/>
      <c r="Z130" s="35"/>
      <c r="AA130" s="35"/>
      <c r="AB130" s="35"/>
      <c r="AC130" s="35"/>
      <c r="AD130" s="35"/>
      <c r="AE130" s="35"/>
      <c r="AT130" s="20" t="s">
        <v>151</v>
      </c>
      <c r="AU130" s="20" t="s">
        <v>81</v>
      </c>
    </row>
    <row r="131" spans="1:65" s="13" customFormat="1" ht="11.25">
      <c r="B131" s="164"/>
      <c r="D131" s="165" t="s">
        <v>153</v>
      </c>
      <c r="E131" s="166" t="s">
        <v>3</v>
      </c>
      <c r="F131" s="167" t="s">
        <v>676</v>
      </c>
      <c r="H131" s="166" t="s">
        <v>3</v>
      </c>
      <c r="I131" s="168"/>
      <c r="L131" s="164"/>
      <c r="M131" s="169"/>
      <c r="N131" s="170"/>
      <c r="O131" s="170"/>
      <c r="P131" s="170"/>
      <c r="Q131" s="170"/>
      <c r="R131" s="170"/>
      <c r="S131" s="170"/>
      <c r="T131" s="171"/>
      <c r="AT131" s="166" t="s">
        <v>153</v>
      </c>
      <c r="AU131" s="166" t="s">
        <v>81</v>
      </c>
      <c r="AV131" s="13" t="s">
        <v>15</v>
      </c>
      <c r="AW131" s="13" t="s">
        <v>33</v>
      </c>
      <c r="AX131" s="13" t="s">
        <v>71</v>
      </c>
      <c r="AY131" s="166" t="s">
        <v>142</v>
      </c>
    </row>
    <row r="132" spans="1:65" s="14" customFormat="1" ht="11.25">
      <c r="B132" s="172"/>
      <c r="D132" s="165" t="s">
        <v>153</v>
      </c>
      <c r="E132" s="173" t="s">
        <v>3</v>
      </c>
      <c r="F132" s="174" t="s">
        <v>677</v>
      </c>
      <c r="H132" s="175">
        <v>51.24</v>
      </c>
      <c r="I132" s="176"/>
      <c r="L132" s="172"/>
      <c r="M132" s="177"/>
      <c r="N132" s="178"/>
      <c r="O132" s="178"/>
      <c r="P132" s="178"/>
      <c r="Q132" s="178"/>
      <c r="R132" s="178"/>
      <c r="S132" s="178"/>
      <c r="T132" s="179"/>
      <c r="AT132" s="173" t="s">
        <v>153</v>
      </c>
      <c r="AU132" s="173" t="s">
        <v>81</v>
      </c>
      <c r="AV132" s="14" t="s">
        <v>81</v>
      </c>
      <c r="AW132" s="14" t="s">
        <v>33</v>
      </c>
      <c r="AX132" s="14" t="s">
        <v>15</v>
      </c>
      <c r="AY132" s="173" t="s">
        <v>142</v>
      </c>
    </row>
    <row r="133" spans="1:65" s="2" customFormat="1" ht="66.75" customHeight="1">
      <c r="A133" s="35"/>
      <c r="B133" s="145"/>
      <c r="C133" s="146" t="s">
        <v>94</v>
      </c>
      <c r="D133" s="146" t="s">
        <v>145</v>
      </c>
      <c r="E133" s="147" t="s">
        <v>678</v>
      </c>
      <c r="F133" s="148" t="s">
        <v>679</v>
      </c>
      <c r="G133" s="149" t="s">
        <v>172</v>
      </c>
      <c r="H133" s="150">
        <v>256.2</v>
      </c>
      <c r="I133" s="151"/>
      <c r="J133" s="152">
        <f>ROUND(I133*H133,2)</f>
        <v>0</v>
      </c>
      <c r="K133" s="148" t="s">
        <v>149</v>
      </c>
      <c r="L133" s="36"/>
      <c r="M133" s="153" t="s">
        <v>3</v>
      </c>
      <c r="N133" s="154" t="s">
        <v>43</v>
      </c>
      <c r="O133" s="56"/>
      <c r="P133" s="155">
        <f>O133*H133</f>
        <v>0</v>
      </c>
      <c r="Q133" s="155">
        <v>0</v>
      </c>
      <c r="R133" s="155">
        <f>Q133*H133</f>
        <v>0</v>
      </c>
      <c r="S133" s="155">
        <v>0</v>
      </c>
      <c r="T133" s="156">
        <f>S133*H133</f>
        <v>0</v>
      </c>
      <c r="U133" s="35"/>
      <c r="V133" s="35"/>
      <c r="W133" s="35"/>
      <c r="X133" s="35"/>
      <c r="Y133" s="35"/>
      <c r="Z133" s="35"/>
      <c r="AA133" s="35"/>
      <c r="AB133" s="35"/>
      <c r="AC133" s="35"/>
      <c r="AD133" s="35"/>
      <c r="AE133" s="35"/>
      <c r="AR133" s="157" t="s">
        <v>94</v>
      </c>
      <c r="AT133" s="157" t="s">
        <v>145</v>
      </c>
      <c r="AU133" s="157" t="s">
        <v>81</v>
      </c>
      <c r="AY133" s="20" t="s">
        <v>142</v>
      </c>
      <c r="BE133" s="158">
        <f>IF(N133="základní",J133,0)</f>
        <v>0</v>
      </c>
      <c r="BF133" s="158">
        <f>IF(N133="snížená",J133,0)</f>
        <v>0</v>
      </c>
      <c r="BG133" s="158">
        <f>IF(N133="zákl. přenesená",J133,0)</f>
        <v>0</v>
      </c>
      <c r="BH133" s="158">
        <f>IF(N133="sníž. přenesená",J133,0)</f>
        <v>0</v>
      </c>
      <c r="BI133" s="158">
        <f>IF(N133="nulová",J133,0)</f>
        <v>0</v>
      </c>
      <c r="BJ133" s="20" t="s">
        <v>81</v>
      </c>
      <c r="BK133" s="158">
        <f>ROUND(I133*H133,2)</f>
        <v>0</v>
      </c>
      <c r="BL133" s="20" t="s">
        <v>94</v>
      </c>
      <c r="BM133" s="157" t="s">
        <v>680</v>
      </c>
    </row>
    <row r="134" spans="1:65" s="2" customFormat="1" ht="11.25">
      <c r="A134" s="35"/>
      <c r="B134" s="36"/>
      <c r="C134" s="35"/>
      <c r="D134" s="159" t="s">
        <v>151</v>
      </c>
      <c r="E134" s="35"/>
      <c r="F134" s="160" t="s">
        <v>681</v>
      </c>
      <c r="G134" s="35"/>
      <c r="H134" s="35"/>
      <c r="I134" s="161"/>
      <c r="J134" s="35"/>
      <c r="K134" s="35"/>
      <c r="L134" s="36"/>
      <c r="M134" s="162"/>
      <c r="N134" s="163"/>
      <c r="O134" s="56"/>
      <c r="P134" s="56"/>
      <c r="Q134" s="56"/>
      <c r="R134" s="56"/>
      <c r="S134" s="56"/>
      <c r="T134" s="57"/>
      <c r="U134" s="35"/>
      <c r="V134" s="35"/>
      <c r="W134" s="35"/>
      <c r="X134" s="35"/>
      <c r="Y134" s="35"/>
      <c r="Z134" s="35"/>
      <c r="AA134" s="35"/>
      <c r="AB134" s="35"/>
      <c r="AC134" s="35"/>
      <c r="AD134" s="35"/>
      <c r="AE134" s="35"/>
      <c r="AT134" s="20" t="s">
        <v>151</v>
      </c>
      <c r="AU134" s="20" t="s">
        <v>81</v>
      </c>
    </row>
    <row r="135" spans="1:65" s="14" customFormat="1" ht="11.25">
      <c r="B135" s="172"/>
      <c r="D135" s="165" t="s">
        <v>153</v>
      </c>
      <c r="F135" s="174" t="s">
        <v>682</v>
      </c>
      <c r="H135" s="175">
        <v>256.2</v>
      </c>
      <c r="I135" s="176"/>
      <c r="L135" s="172"/>
      <c r="M135" s="177"/>
      <c r="N135" s="178"/>
      <c r="O135" s="178"/>
      <c r="P135" s="178"/>
      <c r="Q135" s="178"/>
      <c r="R135" s="178"/>
      <c r="S135" s="178"/>
      <c r="T135" s="179"/>
      <c r="AT135" s="173" t="s">
        <v>153</v>
      </c>
      <c r="AU135" s="173" t="s">
        <v>81</v>
      </c>
      <c r="AV135" s="14" t="s">
        <v>81</v>
      </c>
      <c r="AW135" s="14" t="s">
        <v>4</v>
      </c>
      <c r="AX135" s="14" t="s">
        <v>15</v>
      </c>
      <c r="AY135" s="173" t="s">
        <v>142</v>
      </c>
    </row>
    <row r="136" spans="1:65" s="2" customFormat="1" ht="44.25" customHeight="1">
      <c r="A136" s="35"/>
      <c r="B136" s="145"/>
      <c r="C136" s="146" t="s">
        <v>181</v>
      </c>
      <c r="D136" s="146" t="s">
        <v>145</v>
      </c>
      <c r="E136" s="147" t="s">
        <v>683</v>
      </c>
      <c r="F136" s="148" t="s">
        <v>684</v>
      </c>
      <c r="G136" s="149" t="s">
        <v>359</v>
      </c>
      <c r="H136" s="150">
        <v>102.48</v>
      </c>
      <c r="I136" s="151"/>
      <c r="J136" s="152">
        <f>ROUND(I136*H136,2)</f>
        <v>0</v>
      </c>
      <c r="K136" s="148" t="s">
        <v>149</v>
      </c>
      <c r="L136" s="36"/>
      <c r="M136" s="153" t="s">
        <v>3</v>
      </c>
      <c r="N136" s="154" t="s">
        <v>43</v>
      </c>
      <c r="O136" s="56"/>
      <c r="P136" s="155">
        <f>O136*H136</f>
        <v>0</v>
      </c>
      <c r="Q136" s="155">
        <v>0</v>
      </c>
      <c r="R136" s="155">
        <f>Q136*H136</f>
        <v>0</v>
      </c>
      <c r="S136" s="155">
        <v>0</v>
      </c>
      <c r="T136" s="156">
        <f>S136*H136</f>
        <v>0</v>
      </c>
      <c r="U136" s="35"/>
      <c r="V136" s="35"/>
      <c r="W136" s="35"/>
      <c r="X136" s="35"/>
      <c r="Y136" s="35"/>
      <c r="Z136" s="35"/>
      <c r="AA136" s="35"/>
      <c r="AB136" s="35"/>
      <c r="AC136" s="35"/>
      <c r="AD136" s="35"/>
      <c r="AE136" s="35"/>
      <c r="AR136" s="157" t="s">
        <v>94</v>
      </c>
      <c r="AT136" s="157" t="s">
        <v>145</v>
      </c>
      <c r="AU136" s="157" t="s">
        <v>81</v>
      </c>
      <c r="AY136" s="20" t="s">
        <v>142</v>
      </c>
      <c r="BE136" s="158">
        <f>IF(N136="základní",J136,0)</f>
        <v>0</v>
      </c>
      <c r="BF136" s="158">
        <f>IF(N136="snížená",J136,0)</f>
        <v>0</v>
      </c>
      <c r="BG136" s="158">
        <f>IF(N136="zákl. přenesená",J136,0)</f>
        <v>0</v>
      </c>
      <c r="BH136" s="158">
        <f>IF(N136="sníž. přenesená",J136,0)</f>
        <v>0</v>
      </c>
      <c r="BI136" s="158">
        <f>IF(N136="nulová",J136,0)</f>
        <v>0</v>
      </c>
      <c r="BJ136" s="20" t="s">
        <v>81</v>
      </c>
      <c r="BK136" s="158">
        <f>ROUND(I136*H136,2)</f>
        <v>0</v>
      </c>
      <c r="BL136" s="20" t="s">
        <v>94</v>
      </c>
      <c r="BM136" s="157" t="s">
        <v>685</v>
      </c>
    </row>
    <row r="137" spans="1:65" s="2" customFormat="1" ht="11.25">
      <c r="A137" s="35"/>
      <c r="B137" s="36"/>
      <c r="C137" s="35"/>
      <c r="D137" s="159" t="s">
        <v>151</v>
      </c>
      <c r="E137" s="35"/>
      <c r="F137" s="160" t="s">
        <v>686</v>
      </c>
      <c r="G137" s="35"/>
      <c r="H137" s="35"/>
      <c r="I137" s="161"/>
      <c r="J137" s="35"/>
      <c r="K137" s="35"/>
      <c r="L137" s="36"/>
      <c r="M137" s="162"/>
      <c r="N137" s="163"/>
      <c r="O137" s="56"/>
      <c r="P137" s="56"/>
      <c r="Q137" s="56"/>
      <c r="R137" s="56"/>
      <c r="S137" s="56"/>
      <c r="T137" s="57"/>
      <c r="U137" s="35"/>
      <c r="V137" s="35"/>
      <c r="W137" s="35"/>
      <c r="X137" s="35"/>
      <c r="Y137" s="35"/>
      <c r="Z137" s="35"/>
      <c r="AA137" s="35"/>
      <c r="AB137" s="35"/>
      <c r="AC137" s="35"/>
      <c r="AD137" s="35"/>
      <c r="AE137" s="35"/>
      <c r="AT137" s="20" t="s">
        <v>151</v>
      </c>
      <c r="AU137" s="20" t="s">
        <v>81</v>
      </c>
    </row>
    <row r="138" spans="1:65" s="14" customFormat="1" ht="11.25">
      <c r="B138" s="172"/>
      <c r="D138" s="165" t="s">
        <v>153</v>
      </c>
      <c r="F138" s="174" t="s">
        <v>687</v>
      </c>
      <c r="H138" s="175">
        <v>102.48</v>
      </c>
      <c r="I138" s="176"/>
      <c r="L138" s="172"/>
      <c r="M138" s="177"/>
      <c r="N138" s="178"/>
      <c r="O138" s="178"/>
      <c r="P138" s="178"/>
      <c r="Q138" s="178"/>
      <c r="R138" s="178"/>
      <c r="S138" s="178"/>
      <c r="T138" s="179"/>
      <c r="AT138" s="173" t="s">
        <v>153</v>
      </c>
      <c r="AU138" s="173" t="s">
        <v>81</v>
      </c>
      <c r="AV138" s="14" t="s">
        <v>81</v>
      </c>
      <c r="AW138" s="14" t="s">
        <v>4</v>
      </c>
      <c r="AX138" s="14" t="s">
        <v>15</v>
      </c>
      <c r="AY138" s="173" t="s">
        <v>142</v>
      </c>
    </row>
    <row r="139" spans="1:65" s="2" customFormat="1" ht="37.9" customHeight="1">
      <c r="A139" s="35"/>
      <c r="B139" s="145"/>
      <c r="C139" s="146" t="s">
        <v>195</v>
      </c>
      <c r="D139" s="146" t="s">
        <v>145</v>
      </c>
      <c r="E139" s="147" t="s">
        <v>688</v>
      </c>
      <c r="F139" s="148" t="s">
        <v>689</v>
      </c>
      <c r="G139" s="149" t="s">
        <v>172</v>
      </c>
      <c r="H139" s="150">
        <v>51.24</v>
      </c>
      <c r="I139" s="151"/>
      <c r="J139" s="152">
        <f>ROUND(I139*H139,2)</f>
        <v>0</v>
      </c>
      <c r="K139" s="148" t="s">
        <v>149</v>
      </c>
      <c r="L139" s="36"/>
      <c r="M139" s="153" t="s">
        <v>3</v>
      </c>
      <c r="N139" s="154" t="s">
        <v>43</v>
      </c>
      <c r="O139" s="56"/>
      <c r="P139" s="155">
        <f>O139*H139</f>
        <v>0</v>
      </c>
      <c r="Q139" s="155">
        <v>0</v>
      </c>
      <c r="R139" s="155">
        <f>Q139*H139</f>
        <v>0</v>
      </c>
      <c r="S139" s="155">
        <v>0</v>
      </c>
      <c r="T139" s="156">
        <f>S139*H139</f>
        <v>0</v>
      </c>
      <c r="U139" s="35"/>
      <c r="V139" s="35"/>
      <c r="W139" s="35"/>
      <c r="X139" s="35"/>
      <c r="Y139" s="35"/>
      <c r="Z139" s="35"/>
      <c r="AA139" s="35"/>
      <c r="AB139" s="35"/>
      <c r="AC139" s="35"/>
      <c r="AD139" s="35"/>
      <c r="AE139" s="35"/>
      <c r="AR139" s="157" t="s">
        <v>94</v>
      </c>
      <c r="AT139" s="157" t="s">
        <v>145</v>
      </c>
      <c r="AU139" s="157" t="s">
        <v>81</v>
      </c>
      <c r="AY139" s="20" t="s">
        <v>142</v>
      </c>
      <c r="BE139" s="158">
        <f>IF(N139="základní",J139,0)</f>
        <v>0</v>
      </c>
      <c r="BF139" s="158">
        <f>IF(N139="snížená",J139,0)</f>
        <v>0</v>
      </c>
      <c r="BG139" s="158">
        <f>IF(N139="zákl. přenesená",J139,0)</f>
        <v>0</v>
      </c>
      <c r="BH139" s="158">
        <f>IF(N139="sníž. přenesená",J139,0)</f>
        <v>0</v>
      </c>
      <c r="BI139" s="158">
        <f>IF(N139="nulová",J139,0)</f>
        <v>0</v>
      </c>
      <c r="BJ139" s="20" t="s">
        <v>81</v>
      </c>
      <c r="BK139" s="158">
        <f>ROUND(I139*H139,2)</f>
        <v>0</v>
      </c>
      <c r="BL139" s="20" t="s">
        <v>94</v>
      </c>
      <c r="BM139" s="157" t="s">
        <v>690</v>
      </c>
    </row>
    <row r="140" spans="1:65" s="2" customFormat="1" ht="11.25">
      <c r="A140" s="35"/>
      <c r="B140" s="36"/>
      <c r="C140" s="35"/>
      <c r="D140" s="159" t="s">
        <v>151</v>
      </c>
      <c r="E140" s="35"/>
      <c r="F140" s="160" t="s">
        <v>691</v>
      </c>
      <c r="G140" s="35"/>
      <c r="H140" s="35"/>
      <c r="I140" s="161"/>
      <c r="J140" s="35"/>
      <c r="K140" s="35"/>
      <c r="L140" s="36"/>
      <c r="M140" s="162"/>
      <c r="N140" s="163"/>
      <c r="O140" s="56"/>
      <c r="P140" s="56"/>
      <c r="Q140" s="56"/>
      <c r="R140" s="56"/>
      <c r="S140" s="56"/>
      <c r="T140" s="57"/>
      <c r="U140" s="35"/>
      <c r="V140" s="35"/>
      <c r="W140" s="35"/>
      <c r="X140" s="35"/>
      <c r="Y140" s="35"/>
      <c r="Z140" s="35"/>
      <c r="AA140" s="35"/>
      <c r="AB140" s="35"/>
      <c r="AC140" s="35"/>
      <c r="AD140" s="35"/>
      <c r="AE140" s="35"/>
      <c r="AT140" s="20" t="s">
        <v>151</v>
      </c>
      <c r="AU140" s="20" t="s">
        <v>81</v>
      </c>
    </row>
    <row r="141" spans="1:65" s="2" customFormat="1" ht="44.25" customHeight="1">
      <c r="A141" s="35"/>
      <c r="B141" s="145"/>
      <c r="C141" s="146" t="s">
        <v>202</v>
      </c>
      <c r="D141" s="146" t="s">
        <v>145</v>
      </c>
      <c r="E141" s="147" t="s">
        <v>692</v>
      </c>
      <c r="F141" s="148" t="s">
        <v>693</v>
      </c>
      <c r="G141" s="149" t="s">
        <v>172</v>
      </c>
      <c r="H141" s="150">
        <v>23.76</v>
      </c>
      <c r="I141" s="151"/>
      <c r="J141" s="152">
        <f>ROUND(I141*H141,2)</f>
        <v>0</v>
      </c>
      <c r="K141" s="148" t="s">
        <v>149</v>
      </c>
      <c r="L141" s="36"/>
      <c r="M141" s="153" t="s">
        <v>3</v>
      </c>
      <c r="N141" s="154" t="s">
        <v>43</v>
      </c>
      <c r="O141" s="56"/>
      <c r="P141" s="155">
        <f>O141*H141</f>
        <v>0</v>
      </c>
      <c r="Q141" s="155">
        <v>0</v>
      </c>
      <c r="R141" s="155">
        <f>Q141*H141</f>
        <v>0</v>
      </c>
      <c r="S141" s="155">
        <v>0</v>
      </c>
      <c r="T141" s="156">
        <f>S141*H141</f>
        <v>0</v>
      </c>
      <c r="U141" s="35"/>
      <c r="V141" s="35"/>
      <c r="W141" s="35"/>
      <c r="X141" s="35"/>
      <c r="Y141" s="35"/>
      <c r="Z141" s="35"/>
      <c r="AA141" s="35"/>
      <c r="AB141" s="35"/>
      <c r="AC141" s="35"/>
      <c r="AD141" s="35"/>
      <c r="AE141" s="35"/>
      <c r="AR141" s="157" t="s">
        <v>94</v>
      </c>
      <c r="AT141" s="157" t="s">
        <v>145</v>
      </c>
      <c r="AU141" s="157" t="s">
        <v>81</v>
      </c>
      <c r="AY141" s="20" t="s">
        <v>142</v>
      </c>
      <c r="BE141" s="158">
        <f>IF(N141="základní",J141,0)</f>
        <v>0</v>
      </c>
      <c r="BF141" s="158">
        <f>IF(N141="snížená",J141,0)</f>
        <v>0</v>
      </c>
      <c r="BG141" s="158">
        <f>IF(N141="zákl. přenesená",J141,0)</f>
        <v>0</v>
      </c>
      <c r="BH141" s="158">
        <f>IF(N141="sníž. přenesená",J141,0)</f>
        <v>0</v>
      </c>
      <c r="BI141" s="158">
        <f>IF(N141="nulová",J141,0)</f>
        <v>0</v>
      </c>
      <c r="BJ141" s="20" t="s">
        <v>81</v>
      </c>
      <c r="BK141" s="158">
        <f>ROUND(I141*H141,2)</f>
        <v>0</v>
      </c>
      <c r="BL141" s="20" t="s">
        <v>94</v>
      </c>
      <c r="BM141" s="157" t="s">
        <v>694</v>
      </c>
    </row>
    <row r="142" spans="1:65" s="2" customFormat="1" ht="11.25">
      <c r="A142" s="35"/>
      <c r="B142" s="36"/>
      <c r="C142" s="35"/>
      <c r="D142" s="159" t="s">
        <v>151</v>
      </c>
      <c r="E142" s="35"/>
      <c r="F142" s="160" t="s">
        <v>695</v>
      </c>
      <c r="G142" s="35"/>
      <c r="H142" s="35"/>
      <c r="I142" s="161"/>
      <c r="J142" s="35"/>
      <c r="K142" s="35"/>
      <c r="L142" s="36"/>
      <c r="M142" s="162"/>
      <c r="N142" s="163"/>
      <c r="O142" s="56"/>
      <c r="P142" s="56"/>
      <c r="Q142" s="56"/>
      <c r="R142" s="56"/>
      <c r="S142" s="56"/>
      <c r="T142" s="57"/>
      <c r="U142" s="35"/>
      <c r="V142" s="35"/>
      <c r="W142" s="35"/>
      <c r="X142" s="35"/>
      <c r="Y142" s="35"/>
      <c r="Z142" s="35"/>
      <c r="AA142" s="35"/>
      <c r="AB142" s="35"/>
      <c r="AC142" s="35"/>
      <c r="AD142" s="35"/>
      <c r="AE142" s="35"/>
      <c r="AT142" s="20" t="s">
        <v>151</v>
      </c>
      <c r="AU142" s="20" t="s">
        <v>81</v>
      </c>
    </row>
    <row r="143" spans="1:65" s="13" customFormat="1" ht="11.25">
      <c r="B143" s="164"/>
      <c r="D143" s="165" t="s">
        <v>153</v>
      </c>
      <c r="E143" s="166" t="s">
        <v>3</v>
      </c>
      <c r="F143" s="167" t="s">
        <v>667</v>
      </c>
      <c r="H143" s="166" t="s">
        <v>3</v>
      </c>
      <c r="I143" s="168"/>
      <c r="L143" s="164"/>
      <c r="M143" s="169"/>
      <c r="N143" s="170"/>
      <c r="O143" s="170"/>
      <c r="P143" s="170"/>
      <c r="Q143" s="170"/>
      <c r="R143" s="170"/>
      <c r="S143" s="170"/>
      <c r="T143" s="171"/>
      <c r="AT143" s="166" t="s">
        <v>153</v>
      </c>
      <c r="AU143" s="166" t="s">
        <v>81</v>
      </c>
      <c r="AV143" s="13" t="s">
        <v>15</v>
      </c>
      <c r="AW143" s="13" t="s">
        <v>33</v>
      </c>
      <c r="AX143" s="13" t="s">
        <v>71</v>
      </c>
      <c r="AY143" s="166" t="s">
        <v>142</v>
      </c>
    </row>
    <row r="144" spans="1:65" s="13" customFormat="1" ht="11.25">
      <c r="B144" s="164"/>
      <c r="D144" s="165" t="s">
        <v>153</v>
      </c>
      <c r="E144" s="166" t="s">
        <v>3</v>
      </c>
      <c r="F144" s="167" t="s">
        <v>668</v>
      </c>
      <c r="H144" s="166" t="s">
        <v>3</v>
      </c>
      <c r="I144" s="168"/>
      <c r="L144" s="164"/>
      <c r="M144" s="169"/>
      <c r="N144" s="170"/>
      <c r="O144" s="170"/>
      <c r="P144" s="170"/>
      <c r="Q144" s="170"/>
      <c r="R144" s="170"/>
      <c r="S144" s="170"/>
      <c r="T144" s="171"/>
      <c r="AT144" s="166" t="s">
        <v>153</v>
      </c>
      <c r="AU144" s="166" t="s">
        <v>81</v>
      </c>
      <c r="AV144" s="13" t="s">
        <v>15</v>
      </c>
      <c r="AW144" s="13" t="s">
        <v>33</v>
      </c>
      <c r="AX144" s="13" t="s">
        <v>71</v>
      </c>
      <c r="AY144" s="166" t="s">
        <v>142</v>
      </c>
    </row>
    <row r="145" spans="1:65" s="14" customFormat="1" ht="11.25">
      <c r="B145" s="172"/>
      <c r="D145" s="165" t="s">
        <v>153</v>
      </c>
      <c r="E145" s="173" t="s">
        <v>3</v>
      </c>
      <c r="F145" s="174" t="s">
        <v>696</v>
      </c>
      <c r="H145" s="175">
        <v>23.76</v>
      </c>
      <c r="I145" s="176"/>
      <c r="L145" s="172"/>
      <c r="M145" s="177"/>
      <c r="N145" s="178"/>
      <c r="O145" s="178"/>
      <c r="P145" s="178"/>
      <c r="Q145" s="178"/>
      <c r="R145" s="178"/>
      <c r="S145" s="178"/>
      <c r="T145" s="179"/>
      <c r="AT145" s="173" t="s">
        <v>153</v>
      </c>
      <c r="AU145" s="173" t="s">
        <v>81</v>
      </c>
      <c r="AV145" s="14" t="s">
        <v>81</v>
      </c>
      <c r="AW145" s="14" t="s">
        <v>33</v>
      </c>
      <c r="AX145" s="14" t="s">
        <v>71</v>
      </c>
      <c r="AY145" s="173" t="s">
        <v>142</v>
      </c>
    </row>
    <row r="146" spans="1:65" s="15" customFormat="1" ht="11.25">
      <c r="B146" s="180"/>
      <c r="D146" s="165" t="s">
        <v>153</v>
      </c>
      <c r="E146" s="181" t="s">
        <v>3</v>
      </c>
      <c r="F146" s="182" t="s">
        <v>162</v>
      </c>
      <c r="H146" s="183">
        <v>23.76</v>
      </c>
      <c r="I146" s="184"/>
      <c r="L146" s="180"/>
      <c r="M146" s="185"/>
      <c r="N146" s="186"/>
      <c r="O146" s="186"/>
      <c r="P146" s="186"/>
      <c r="Q146" s="186"/>
      <c r="R146" s="186"/>
      <c r="S146" s="186"/>
      <c r="T146" s="187"/>
      <c r="AT146" s="181" t="s">
        <v>153</v>
      </c>
      <c r="AU146" s="181" t="s">
        <v>81</v>
      </c>
      <c r="AV146" s="15" t="s">
        <v>94</v>
      </c>
      <c r="AW146" s="15" t="s">
        <v>33</v>
      </c>
      <c r="AX146" s="15" t="s">
        <v>15</v>
      </c>
      <c r="AY146" s="181" t="s">
        <v>142</v>
      </c>
    </row>
    <row r="147" spans="1:65" s="12" customFormat="1" ht="22.9" customHeight="1">
      <c r="B147" s="132"/>
      <c r="D147" s="133" t="s">
        <v>70</v>
      </c>
      <c r="E147" s="143" t="s">
        <v>81</v>
      </c>
      <c r="F147" s="143" t="s">
        <v>697</v>
      </c>
      <c r="I147" s="135"/>
      <c r="J147" s="144">
        <f>BK147</f>
        <v>0</v>
      </c>
      <c r="L147" s="132"/>
      <c r="M147" s="137"/>
      <c r="N147" s="138"/>
      <c r="O147" s="138"/>
      <c r="P147" s="139">
        <f>SUM(P148:P156)</f>
        <v>0</v>
      </c>
      <c r="Q147" s="138"/>
      <c r="R147" s="139">
        <f>SUM(R148:R156)</f>
        <v>0.23137949999999996</v>
      </c>
      <c r="S147" s="138"/>
      <c r="T147" s="140">
        <f>SUM(T148:T156)</f>
        <v>0</v>
      </c>
      <c r="AR147" s="133" t="s">
        <v>15</v>
      </c>
      <c r="AT147" s="141" t="s">
        <v>70</v>
      </c>
      <c r="AU147" s="141" t="s">
        <v>15</v>
      </c>
      <c r="AY147" s="133" t="s">
        <v>142</v>
      </c>
      <c r="BK147" s="142">
        <f>SUM(BK148:BK156)</f>
        <v>0</v>
      </c>
    </row>
    <row r="148" spans="1:65" s="2" customFormat="1" ht="55.5" customHeight="1">
      <c r="A148" s="35"/>
      <c r="B148" s="145"/>
      <c r="C148" s="146" t="s">
        <v>209</v>
      </c>
      <c r="D148" s="146" t="s">
        <v>145</v>
      </c>
      <c r="E148" s="147" t="s">
        <v>698</v>
      </c>
      <c r="F148" s="148" t="s">
        <v>699</v>
      </c>
      <c r="G148" s="149" t="s">
        <v>148</v>
      </c>
      <c r="H148" s="150">
        <v>370</v>
      </c>
      <c r="I148" s="151"/>
      <c r="J148" s="152">
        <f>ROUND(I148*H148,2)</f>
        <v>0</v>
      </c>
      <c r="K148" s="148" t="s">
        <v>149</v>
      </c>
      <c r="L148" s="36"/>
      <c r="M148" s="153" t="s">
        <v>3</v>
      </c>
      <c r="N148" s="154" t="s">
        <v>43</v>
      </c>
      <c r="O148" s="56"/>
      <c r="P148" s="155">
        <f>O148*H148</f>
        <v>0</v>
      </c>
      <c r="Q148" s="155">
        <v>2.7E-4</v>
      </c>
      <c r="R148" s="155">
        <f>Q148*H148</f>
        <v>9.9900000000000003E-2</v>
      </c>
      <c r="S148" s="155">
        <v>0</v>
      </c>
      <c r="T148" s="156">
        <f>S148*H148</f>
        <v>0</v>
      </c>
      <c r="U148" s="35"/>
      <c r="V148" s="35"/>
      <c r="W148" s="35"/>
      <c r="X148" s="35"/>
      <c r="Y148" s="35"/>
      <c r="Z148" s="35"/>
      <c r="AA148" s="35"/>
      <c r="AB148" s="35"/>
      <c r="AC148" s="35"/>
      <c r="AD148" s="35"/>
      <c r="AE148" s="35"/>
      <c r="AR148" s="157" t="s">
        <v>94</v>
      </c>
      <c r="AT148" s="157" t="s">
        <v>145</v>
      </c>
      <c r="AU148" s="157" t="s">
        <v>81</v>
      </c>
      <c r="AY148" s="20" t="s">
        <v>142</v>
      </c>
      <c r="BE148" s="158">
        <f>IF(N148="základní",J148,0)</f>
        <v>0</v>
      </c>
      <c r="BF148" s="158">
        <f>IF(N148="snížená",J148,0)</f>
        <v>0</v>
      </c>
      <c r="BG148" s="158">
        <f>IF(N148="zákl. přenesená",J148,0)</f>
        <v>0</v>
      </c>
      <c r="BH148" s="158">
        <f>IF(N148="sníž. přenesená",J148,0)</f>
        <v>0</v>
      </c>
      <c r="BI148" s="158">
        <f>IF(N148="nulová",J148,0)</f>
        <v>0</v>
      </c>
      <c r="BJ148" s="20" t="s">
        <v>81</v>
      </c>
      <c r="BK148" s="158">
        <f>ROUND(I148*H148,2)</f>
        <v>0</v>
      </c>
      <c r="BL148" s="20" t="s">
        <v>94</v>
      </c>
      <c r="BM148" s="157" t="s">
        <v>700</v>
      </c>
    </row>
    <row r="149" spans="1:65" s="2" customFormat="1" ht="11.25">
      <c r="A149" s="35"/>
      <c r="B149" s="36"/>
      <c r="C149" s="35"/>
      <c r="D149" s="159" t="s">
        <v>151</v>
      </c>
      <c r="E149" s="35"/>
      <c r="F149" s="160" t="s">
        <v>701</v>
      </c>
      <c r="G149" s="35"/>
      <c r="H149" s="35"/>
      <c r="I149" s="161"/>
      <c r="J149" s="35"/>
      <c r="K149" s="35"/>
      <c r="L149" s="36"/>
      <c r="M149" s="162"/>
      <c r="N149" s="163"/>
      <c r="O149" s="56"/>
      <c r="P149" s="56"/>
      <c r="Q149" s="56"/>
      <c r="R149" s="56"/>
      <c r="S149" s="56"/>
      <c r="T149" s="57"/>
      <c r="U149" s="35"/>
      <c r="V149" s="35"/>
      <c r="W149" s="35"/>
      <c r="X149" s="35"/>
      <c r="Y149" s="35"/>
      <c r="Z149" s="35"/>
      <c r="AA149" s="35"/>
      <c r="AB149" s="35"/>
      <c r="AC149" s="35"/>
      <c r="AD149" s="35"/>
      <c r="AE149" s="35"/>
      <c r="AT149" s="20" t="s">
        <v>151</v>
      </c>
      <c r="AU149" s="20" t="s">
        <v>81</v>
      </c>
    </row>
    <row r="150" spans="1:65" s="13" customFormat="1" ht="11.25">
      <c r="B150" s="164"/>
      <c r="D150" s="165" t="s">
        <v>153</v>
      </c>
      <c r="E150" s="166" t="s">
        <v>3</v>
      </c>
      <c r="F150" s="167" t="s">
        <v>668</v>
      </c>
      <c r="H150" s="166" t="s">
        <v>3</v>
      </c>
      <c r="I150" s="168"/>
      <c r="L150" s="164"/>
      <c r="M150" s="169"/>
      <c r="N150" s="170"/>
      <c r="O150" s="170"/>
      <c r="P150" s="170"/>
      <c r="Q150" s="170"/>
      <c r="R150" s="170"/>
      <c r="S150" s="170"/>
      <c r="T150" s="171"/>
      <c r="AT150" s="166" t="s">
        <v>153</v>
      </c>
      <c r="AU150" s="166" t="s">
        <v>81</v>
      </c>
      <c r="AV150" s="13" t="s">
        <v>15</v>
      </c>
      <c r="AW150" s="13" t="s">
        <v>33</v>
      </c>
      <c r="AX150" s="13" t="s">
        <v>71</v>
      </c>
      <c r="AY150" s="166" t="s">
        <v>142</v>
      </c>
    </row>
    <row r="151" spans="1:65" s="14" customFormat="1" ht="11.25">
      <c r="B151" s="172"/>
      <c r="D151" s="165" t="s">
        <v>153</v>
      </c>
      <c r="E151" s="173" t="s">
        <v>3</v>
      </c>
      <c r="F151" s="174" t="s">
        <v>702</v>
      </c>
      <c r="H151" s="175">
        <v>240</v>
      </c>
      <c r="I151" s="176"/>
      <c r="L151" s="172"/>
      <c r="M151" s="177"/>
      <c r="N151" s="178"/>
      <c r="O151" s="178"/>
      <c r="P151" s="178"/>
      <c r="Q151" s="178"/>
      <c r="R151" s="178"/>
      <c r="S151" s="178"/>
      <c r="T151" s="179"/>
      <c r="AT151" s="173" t="s">
        <v>153</v>
      </c>
      <c r="AU151" s="173" t="s">
        <v>81</v>
      </c>
      <c r="AV151" s="14" t="s">
        <v>81</v>
      </c>
      <c r="AW151" s="14" t="s">
        <v>33</v>
      </c>
      <c r="AX151" s="14" t="s">
        <v>71</v>
      </c>
      <c r="AY151" s="173" t="s">
        <v>142</v>
      </c>
    </row>
    <row r="152" spans="1:65" s="13" customFormat="1" ht="11.25">
      <c r="B152" s="164"/>
      <c r="D152" s="165" t="s">
        <v>153</v>
      </c>
      <c r="E152" s="166" t="s">
        <v>3</v>
      </c>
      <c r="F152" s="167" t="s">
        <v>670</v>
      </c>
      <c r="H152" s="166" t="s">
        <v>3</v>
      </c>
      <c r="I152" s="168"/>
      <c r="L152" s="164"/>
      <c r="M152" s="169"/>
      <c r="N152" s="170"/>
      <c r="O152" s="170"/>
      <c r="P152" s="170"/>
      <c r="Q152" s="170"/>
      <c r="R152" s="170"/>
      <c r="S152" s="170"/>
      <c r="T152" s="171"/>
      <c r="AT152" s="166" t="s">
        <v>153</v>
      </c>
      <c r="AU152" s="166" t="s">
        <v>81</v>
      </c>
      <c r="AV152" s="13" t="s">
        <v>15</v>
      </c>
      <c r="AW152" s="13" t="s">
        <v>33</v>
      </c>
      <c r="AX152" s="13" t="s">
        <v>71</v>
      </c>
      <c r="AY152" s="166" t="s">
        <v>142</v>
      </c>
    </row>
    <row r="153" spans="1:65" s="14" customFormat="1" ht="11.25">
      <c r="B153" s="172"/>
      <c r="D153" s="165" t="s">
        <v>153</v>
      </c>
      <c r="E153" s="173" t="s">
        <v>3</v>
      </c>
      <c r="F153" s="174" t="s">
        <v>703</v>
      </c>
      <c r="H153" s="175">
        <v>130</v>
      </c>
      <c r="I153" s="176"/>
      <c r="L153" s="172"/>
      <c r="M153" s="177"/>
      <c r="N153" s="178"/>
      <c r="O153" s="178"/>
      <c r="P153" s="178"/>
      <c r="Q153" s="178"/>
      <c r="R153" s="178"/>
      <c r="S153" s="178"/>
      <c r="T153" s="179"/>
      <c r="AT153" s="173" t="s">
        <v>153</v>
      </c>
      <c r="AU153" s="173" t="s">
        <v>81</v>
      </c>
      <c r="AV153" s="14" t="s">
        <v>81</v>
      </c>
      <c r="AW153" s="14" t="s">
        <v>33</v>
      </c>
      <c r="AX153" s="14" t="s">
        <v>71</v>
      </c>
      <c r="AY153" s="173" t="s">
        <v>142</v>
      </c>
    </row>
    <row r="154" spans="1:65" s="15" customFormat="1" ht="11.25">
      <c r="B154" s="180"/>
      <c r="D154" s="165" t="s">
        <v>153</v>
      </c>
      <c r="E154" s="181" t="s">
        <v>3</v>
      </c>
      <c r="F154" s="182" t="s">
        <v>162</v>
      </c>
      <c r="H154" s="183">
        <v>370</v>
      </c>
      <c r="I154" s="184"/>
      <c r="L154" s="180"/>
      <c r="M154" s="185"/>
      <c r="N154" s="186"/>
      <c r="O154" s="186"/>
      <c r="P154" s="186"/>
      <c r="Q154" s="186"/>
      <c r="R154" s="186"/>
      <c r="S154" s="186"/>
      <c r="T154" s="187"/>
      <c r="AT154" s="181" t="s">
        <v>153</v>
      </c>
      <c r="AU154" s="181" t="s">
        <v>81</v>
      </c>
      <c r="AV154" s="15" t="s">
        <v>94</v>
      </c>
      <c r="AW154" s="15" t="s">
        <v>33</v>
      </c>
      <c r="AX154" s="15" t="s">
        <v>15</v>
      </c>
      <c r="AY154" s="181" t="s">
        <v>142</v>
      </c>
    </row>
    <row r="155" spans="1:65" s="2" customFormat="1" ht="24.2" customHeight="1">
      <c r="A155" s="35"/>
      <c r="B155" s="145"/>
      <c r="C155" s="191" t="s">
        <v>143</v>
      </c>
      <c r="D155" s="191" t="s">
        <v>704</v>
      </c>
      <c r="E155" s="192" t="s">
        <v>705</v>
      </c>
      <c r="F155" s="193" t="s">
        <v>706</v>
      </c>
      <c r="G155" s="194" t="s">
        <v>148</v>
      </c>
      <c r="H155" s="195">
        <v>438.26499999999999</v>
      </c>
      <c r="I155" s="196"/>
      <c r="J155" s="197">
        <f>ROUND(I155*H155,2)</f>
        <v>0</v>
      </c>
      <c r="K155" s="193" t="s">
        <v>149</v>
      </c>
      <c r="L155" s="198"/>
      <c r="M155" s="199" t="s">
        <v>3</v>
      </c>
      <c r="N155" s="200" t="s">
        <v>43</v>
      </c>
      <c r="O155" s="56"/>
      <c r="P155" s="155">
        <f>O155*H155</f>
        <v>0</v>
      </c>
      <c r="Q155" s="155">
        <v>2.9999999999999997E-4</v>
      </c>
      <c r="R155" s="155">
        <f>Q155*H155</f>
        <v>0.13147949999999997</v>
      </c>
      <c r="S155" s="155">
        <v>0</v>
      </c>
      <c r="T155" s="156">
        <f>S155*H155</f>
        <v>0</v>
      </c>
      <c r="U155" s="35"/>
      <c r="V155" s="35"/>
      <c r="W155" s="35"/>
      <c r="X155" s="35"/>
      <c r="Y155" s="35"/>
      <c r="Z155" s="35"/>
      <c r="AA155" s="35"/>
      <c r="AB155" s="35"/>
      <c r="AC155" s="35"/>
      <c r="AD155" s="35"/>
      <c r="AE155" s="35"/>
      <c r="AR155" s="157" t="s">
        <v>209</v>
      </c>
      <c r="AT155" s="157" t="s">
        <v>704</v>
      </c>
      <c r="AU155" s="157" t="s">
        <v>81</v>
      </c>
      <c r="AY155" s="20" t="s">
        <v>142</v>
      </c>
      <c r="BE155" s="158">
        <f>IF(N155="základní",J155,0)</f>
        <v>0</v>
      </c>
      <c r="BF155" s="158">
        <f>IF(N155="snížená",J155,0)</f>
        <v>0</v>
      </c>
      <c r="BG155" s="158">
        <f>IF(N155="zákl. přenesená",J155,0)</f>
        <v>0</v>
      </c>
      <c r="BH155" s="158">
        <f>IF(N155="sníž. přenesená",J155,0)</f>
        <v>0</v>
      </c>
      <c r="BI155" s="158">
        <f>IF(N155="nulová",J155,0)</f>
        <v>0</v>
      </c>
      <c r="BJ155" s="20" t="s">
        <v>81</v>
      </c>
      <c r="BK155" s="158">
        <f>ROUND(I155*H155,2)</f>
        <v>0</v>
      </c>
      <c r="BL155" s="20" t="s">
        <v>94</v>
      </c>
      <c r="BM155" s="157" t="s">
        <v>707</v>
      </c>
    </row>
    <row r="156" spans="1:65" s="14" customFormat="1" ht="11.25">
      <c r="B156" s="172"/>
      <c r="D156" s="165" t="s">
        <v>153</v>
      </c>
      <c r="F156" s="174" t="s">
        <v>708</v>
      </c>
      <c r="H156" s="175">
        <v>438.26499999999999</v>
      </c>
      <c r="I156" s="176"/>
      <c r="L156" s="172"/>
      <c r="M156" s="177"/>
      <c r="N156" s="178"/>
      <c r="O156" s="178"/>
      <c r="P156" s="178"/>
      <c r="Q156" s="178"/>
      <c r="R156" s="178"/>
      <c r="S156" s="178"/>
      <c r="T156" s="179"/>
      <c r="AT156" s="173" t="s">
        <v>153</v>
      </c>
      <c r="AU156" s="173" t="s">
        <v>81</v>
      </c>
      <c r="AV156" s="14" t="s">
        <v>81</v>
      </c>
      <c r="AW156" s="14" t="s">
        <v>4</v>
      </c>
      <c r="AX156" s="14" t="s">
        <v>15</v>
      </c>
      <c r="AY156" s="173" t="s">
        <v>142</v>
      </c>
    </row>
    <row r="157" spans="1:65" s="12" customFormat="1" ht="22.9" customHeight="1">
      <c r="B157" s="132"/>
      <c r="D157" s="133" t="s">
        <v>70</v>
      </c>
      <c r="E157" s="143" t="s">
        <v>91</v>
      </c>
      <c r="F157" s="143" t="s">
        <v>709</v>
      </c>
      <c r="I157" s="135"/>
      <c r="J157" s="144">
        <f>BK157</f>
        <v>0</v>
      </c>
      <c r="L157" s="132"/>
      <c r="M157" s="137"/>
      <c r="N157" s="138"/>
      <c r="O157" s="138"/>
      <c r="P157" s="139">
        <f>SUM(P158:P222)</f>
        <v>0</v>
      </c>
      <c r="Q157" s="138"/>
      <c r="R157" s="139">
        <f>SUM(R158:R222)</f>
        <v>50.779733</v>
      </c>
      <c r="S157" s="138"/>
      <c r="T157" s="140">
        <f>SUM(T158:T222)</f>
        <v>0</v>
      </c>
      <c r="AR157" s="133" t="s">
        <v>15</v>
      </c>
      <c r="AT157" s="141" t="s">
        <v>70</v>
      </c>
      <c r="AU157" s="141" t="s">
        <v>15</v>
      </c>
      <c r="AY157" s="133" t="s">
        <v>142</v>
      </c>
      <c r="BK157" s="142">
        <f>SUM(BK158:BK222)</f>
        <v>0</v>
      </c>
    </row>
    <row r="158" spans="1:65" s="2" customFormat="1" ht="37.9" customHeight="1">
      <c r="A158" s="35"/>
      <c r="B158" s="145"/>
      <c r="C158" s="146" t="s">
        <v>222</v>
      </c>
      <c r="D158" s="146" t="s">
        <v>145</v>
      </c>
      <c r="E158" s="147" t="s">
        <v>710</v>
      </c>
      <c r="F158" s="148" t="s">
        <v>711</v>
      </c>
      <c r="G158" s="149" t="s">
        <v>172</v>
      </c>
      <c r="H158" s="150">
        <v>0.64100000000000001</v>
      </c>
      <c r="I158" s="151"/>
      <c r="J158" s="152">
        <f>ROUND(I158*H158,2)</f>
        <v>0</v>
      </c>
      <c r="K158" s="148" t="s">
        <v>149</v>
      </c>
      <c r="L158" s="36"/>
      <c r="M158" s="153" t="s">
        <v>3</v>
      </c>
      <c r="N158" s="154" t="s">
        <v>43</v>
      </c>
      <c r="O158" s="56"/>
      <c r="P158" s="155">
        <f>O158*H158</f>
        <v>0</v>
      </c>
      <c r="Q158" s="155">
        <v>1.8774999999999999</v>
      </c>
      <c r="R158" s="155">
        <f>Q158*H158</f>
        <v>1.2034775</v>
      </c>
      <c r="S158" s="155">
        <v>0</v>
      </c>
      <c r="T158" s="156">
        <f>S158*H158</f>
        <v>0</v>
      </c>
      <c r="U158" s="35"/>
      <c r="V158" s="35"/>
      <c r="W158" s="35"/>
      <c r="X158" s="35"/>
      <c r="Y158" s="35"/>
      <c r="Z158" s="35"/>
      <c r="AA158" s="35"/>
      <c r="AB158" s="35"/>
      <c r="AC158" s="35"/>
      <c r="AD158" s="35"/>
      <c r="AE158" s="35"/>
      <c r="AR158" s="157" t="s">
        <v>94</v>
      </c>
      <c r="AT158" s="157" t="s">
        <v>145</v>
      </c>
      <c r="AU158" s="157" t="s">
        <v>81</v>
      </c>
      <c r="AY158" s="20" t="s">
        <v>142</v>
      </c>
      <c r="BE158" s="158">
        <f>IF(N158="základní",J158,0)</f>
        <v>0</v>
      </c>
      <c r="BF158" s="158">
        <f>IF(N158="snížená",J158,0)</f>
        <v>0</v>
      </c>
      <c r="BG158" s="158">
        <f>IF(N158="zákl. přenesená",J158,0)</f>
        <v>0</v>
      </c>
      <c r="BH158" s="158">
        <f>IF(N158="sníž. přenesená",J158,0)</f>
        <v>0</v>
      </c>
      <c r="BI158" s="158">
        <f>IF(N158="nulová",J158,0)</f>
        <v>0</v>
      </c>
      <c r="BJ158" s="20" t="s">
        <v>81</v>
      </c>
      <c r="BK158" s="158">
        <f>ROUND(I158*H158,2)</f>
        <v>0</v>
      </c>
      <c r="BL158" s="20" t="s">
        <v>94</v>
      </c>
      <c r="BM158" s="157" t="s">
        <v>712</v>
      </c>
    </row>
    <row r="159" spans="1:65" s="2" customFormat="1" ht="11.25">
      <c r="A159" s="35"/>
      <c r="B159" s="36"/>
      <c r="C159" s="35"/>
      <c r="D159" s="159" t="s">
        <v>151</v>
      </c>
      <c r="E159" s="35"/>
      <c r="F159" s="160" t="s">
        <v>713</v>
      </c>
      <c r="G159" s="35"/>
      <c r="H159" s="35"/>
      <c r="I159" s="161"/>
      <c r="J159" s="35"/>
      <c r="K159" s="35"/>
      <c r="L159" s="36"/>
      <c r="M159" s="162"/>
      <c r="N159" s="163"/>
      <c r="O159" s="56"/>
      <c r="P159" s="56"/>
      <c r="Q159" s="56"/>
      <c r="R159" s="56"/>
      <c r="S159" s="56"/>
      <c r="T159" s="57"/>
      <c r="U159" s="35"/>
      <c r="V159" s="35"/>
      <c r="W159" s="35"/>
      <c r="X159" s="35"/>
      <c r="Y159" s="35"/>
      <c r="Z159" s="35"/>
      <c r="AA159" s="35"/>
      <c r="AB159" s="35"/>
      <c r="AC159" s="35"/>
      <c r="AD159" s="35"/>
      <c r="AE159" s="35"/>
      <c r="AT159" s="20" t="s">
        <v>151</v>
      </c>
      <c r="AU159" s="20" t="s">
        <v>81</v>
      </c>
    </row>
    <row r="160" spans="1:65" s="13" customFormat="1" ht="11.25">
      <c r="B160" s="164"/>
      <c r="D160" s="165" t="s">
        <v>153</v>
      </c>
      <c r="E160" s="166" t="s">
        <v>3</v>
      </c>
      <c r="F160" s="167" t="s">
        <v>167</v>
      </c>
      <c r="H160" s="166" t="s">
        <v>3</v>
      </c>
      <c r="I160" s="168"/>
      <c r="L160" s="164"/>
      <c r="M160" s="169"/>
      <c r="N160" s="170"/>
      <c r="O160" s="170"/>
      <c r="P160" s="170"/>
      <c r="Q160" s="170"/>
      <c r="R160" s="170"/>
      <c r="S160" s="170"/>
      <c r="T160" s="171"/>
      <c r="AT160" s="166" t="s">
        <v>153</v>
      </c>
      <c r="AU160" s="166" t="s">
        <v>81</v>
      </c>
      <c r="AV160" s="13" t="s">
        <v>15</v>
      </c>
      <c r="AW160" s="13" t="s">
        <v>33</v>
      </c>
      <c r="AX160" s="13" t="s">
        <v>71</v>
      </c>
      <c r="AY160" s="166" t="s">
        <v>142</v>
      </c>
    </row>
    <row r="161" spans="1:65" s="14" customFormat="1" ht="11.25">
      <c r="B161" s="172"/>
      <c r="D161" s="165" t="s">
        <v>153</v>
      </c>
      <c r="E161" s="173" t="s">
        <v>3</v>
      </c>
      <c r="F161" s="174" t="s">
        <v>714</v>
      </c>
      <c r="H161" s="175">
        <v>0.27</v>
      </c>
      <c r="I161" s="176"/>
      <c r="L161" s="172"/>
      <c r="M161" s="177"/>
      <c r="N161" s="178"/>
      <c r="O161" s="178"/>
      <c r="P161" s="178"/>
      <c r="Q161" s="178"/>
      <c r="R161" s="178"/>
      <c r="S161" s="178"/>
      <c r="T161" s="179"/>
      <c r="AT161" s="173" t="s">
        <v>153</v>
      </c>
      <c r="AU161" s="173" t="s">
        <v>81</v>
      </c>
      <c r="AV161" s="14" t="s">
        <v>81</v>
      </c>
      <c r="AW161" s="14" t="s">
        <v>33</v>
      </c>
      <c r="AX161" s="14" t="s">
        <v>71</v>
      </c>
      <c r="AY161" s="173" t="s">
        <v>142</v>
      </c>
    </row>
    <row r="162" spans="1:65" s="14" customFormat="1" ht="11.25">
      <c r="B162" s="172"/>
      <c r="D162" s="165" t="s">
        <v>153</v>
      </c>
      <c r="E162" s="173" t="s">
        <v>3</v>
      </c>
      <c r="F162" s="174" t="s">
        <v>715</v>
      </c>
      <c r="H162" s="175">
        <v>0.05</v>
      </c>
      <c r="I162" s="176"/>
      <c r="L162" s="172"/>
      <c r="M162" s="177"/>
      <c r="N162" s="178"/>
      <c r="O162" s="178"/>
      <c r="P162" s="178"/>
      <c r="Q162" s="178"/>
      <c r="R162" s="178"/>
      <c r="S162" s="178"/>
      <c r="T162" s="179"/>
      <c r="AT162" s="173" t="s">
        <v>153</v>
      </c>
      <c r="AU162" s="173" t="s">
        <v>81</v>
      </c>
      <c r="AV162" s="14" t="s">
        <v>81</v>
      </c>
      <c r="AW162" s="14" t="s">
        <v>33</v>
      </c>
      <c r="AX162" s="14" t="s">
        <v>71</v>
      </c>
      <c r="AY162" s="173" t="s">
        <v>142</v>
      </c>
    </row>
    <row r="163" spans="1:65" s="13" customFormat="1" ht="11.25">
      <c r="B163" s="164"/>
      <c r="D163" s="165" t="s">
        <v>153</v>
      </c>
      <c r="E163" s="166" t="s">
        <v>3</v>
      </c>
      <c r="F163" s="167" t="s">
        <v>716</v>
      </c>
      <c r="H163" s="166" t="s">
        <v>3</v>
      </c>
      <c r="I163" s="168"/>
      <c r="L163" s="164"/>
      <c r="M163" s="169"/>
      <c r="N163" s="170"/>
      <c r="O163" s="170"/>
      <c r="P163" s="170"/>
      <c r="Q163" s="170"/>
      <c r="R163" s="170"/>
      <c r="S163" s="170"/>
      <c r="T163" s="171"/>
      <c r="AT163" s="166" t="s">
        <v>153</v>
      </c>
      <c r="AU163" s="166" t="s">
        <v>81</v>
      </c>
      <c r="AV163" s="13" t="s">
        <v>15</v>
      </c>
      <c r="AW163" s="13" t="s">
        <v>33</v>
      </c>
      <c r="AX163" s="13" t="s">
        <v>71</v>
      </c>
      <c r="AY163" s="166" t="s">
        <v>142</v>
      </c>
    </row>
    <row r="164" spans="1:65" s="14" customFormat="1" ht="11.25">
      <c r="B164" s="172"/>
      <c r="D164" s="165" t="s">
        <v>153</v>
      </c>
      <c r="E164" s="173" t="s">
        <v>3</v>
      </c>
      <c r="F164" s="174" t="s">
        <v>717</v>
      </c>
      <c r="H164" s="175">
        <v>0.20100000000000001</v>
      </c>
      <c r="I164" s="176"/>
      <c r="L164" s="172"/>
      <c r="M164" s="177"/>
      <c r="N164" s="178"/>
      <c r="O164" s="178"/>
      <c r="P164" s="178"/>
      <c r="Q164" s="178"/>
      <c r="R164" s="178"/>
      <c r="S164" s="178"/>
      <c r="T164" s="179"/>
      <c r="AT164" s="173" t="s">
        <v>153</v>
      </c>
      <c r="AU164" s="173" t="s">
        <v>81</v>
      </c>
      <c r="AV164" s="14" t="s">
        <v>81</v>
      </c>
      <c r="AW164" s="14" t="s">
        <v>33</v>
      </c>
      <c r="AX164" s="14" t="s">
        <v>71</v>
      </c>
      <c r="AY164" s="173" t="s">
        <v>142</v>
      </c>
    </row>
    <row r="165" spans="1:65" s="13" customFormat="1" ht="11.25">
      <c r="B165" s="164"/>
      <c r="D165" s="165" t="s">
        <v>153</v>
      </c>
      <c r="E165" s="166" t="s">
        <v>3</v>
      </c>
      <c r="F165" s="167" t="s">
        <v>718</v>
      </c>
      <c r="H165" s="166" t="s">
        <v>3</v>
      </c>
      <c r="I165" s="168"/>
      <c r="L165" s="164"/>
      <c r="M165" s="169"/>
      <c r="N165" s="170"/>
      <c r="O165" s="170"/>
      <c r="P165" s="170"/>
      <c r="Q165" s="170"/>
      <c r="R165" s="170"/>
      <c r="S165" s="170"/>
      <c r="T165" s="171"/>
      <c r="AT165" s="166" t="s">
        <v>153</v>
      </c>
      <c r="AU165" s="166" t="s">
        <v>81</v>
      </c>
      <c r="AV165" s="13" t="s">
        <v>15</v>
      </c>
      <c r="AW165" s="13" t="s">
        <v>33</v>
      </c>
      <c r="AX165" s="13" t="s">
        <v>71</v>
      </c>
      <c r="AY165" s="166" t="s">
        <v>142</v>
      </c>
    </row>
    <row r="166" spans="1:65" s="14" customFormat="1" ht="11.25">
      <c r="B166" s="172"/>
      <c r="D166" s="165" t="s">
        <v>153</v>
      </c>
      <c r="E166" s="173" t="s">
        <v>3</v>
      </c>
      <c r="F166" s="174" t="s">
        <v>719</v>
      </c>
      <c r="H166" s="175">
        <v>0.12</v>
      </c>
      <c r="I166" s="176"/>
      <c r="L166" s="172"/>
      <c r="M166" s="177"/>
      <c r="N166" s="178"/>
      <c r="O166" s="178"/>
      <c r="P166" s="178"/>
      <c r="Q166" s="178"/>
      <c r="R166" s="178"/>
      <c r="S166" s="178"/>
      <c r="T166" s="179"/>
      <c r="AT166" s="173" t="s">
        <v>153</v>
      </c>
      <c r="AU166" s="173" t="s">
        <v>81</v>
      </c>
      <c r="AV166" s="14" t="s">
        <v>81</v>
      </c>
      <c r="AW166" s="14" t="s">
        <v>33</v>
      </c>
      <c r="AX166" s="14" t="s">
        <v>71</v>
      </c>
      <c r="AY166" s="173" t="s">
        <v>142</v>
      </c>
    </row>
    <row r="167" spans="1:65" s="15" customFormat="1" ht="11.25">
      <c r="B167" s="180"/>
      <c r="D167" s="165" t="s">
        <v>153</v>
      </c>
      <c r="E167" s="181" t="s">
        <v>3</v>
      </c>
      <c r="F167" s="182" t="s">
        <v>162</v>
      </c>
      <c r="H167" s="183">
        <v>0.64100000000000001</v>
      </c>
      <c r="I167" s="184"/>
      <c r="L167" s="180"/>
      <c r="M167" s="185"/>
      <c r="N167" s="186"/>
      <c r="O167" s="186"/>
      <c r="P167" s="186"/>
      <c r="Q167" s="186"/>
      <c r="R167" s="186"/>
      <c r="S167" s="186"/>
      <c r="T167" s="187"/>
      <c r="AT167" s="181" t="s">
        <v>153</v>
      </c>
      <c r="AU167" s="181" t="s">
        <v>81</v>
      </c>
      <c r="AV167" s="15" t="s">
        <v>94</v>
      </c>
      <c r="AW167" s="15" t="s">
        <v>33</v>
      </c>
      <c r="AX167" s="15" t="s">
        <v>15</v>
      </c>
      <c r="AY167" s="181" t="s">
        <v>142</v>
      </c>
    </row>
    <row r="168" spans="1:65" s="2" customFormat="1" ht="37.9" customHeight="1">
      <c r="A168" s="35"/>
      <c r="B168" s="145"/>
      <c r="C168" s="146" t="s">
        <v>229</v>
      </c>
      <c r="D168" s="146" t="s">
        <v>145</v>
      </c>
      <c r="E168" s="147" t="s">
        <v>720</v>
      </c>
      <c r="F168" s="148" t="s">
        <v>721</v>
      </c>
      <c r="G168" s="149" t="s">
        <v>172</v>
      </c>
      <c r="H168" s="150">
        <v>5.3550000000000004</v>
      </c>
      <c r="I168" s="151"/>
      <c r="J168" s="152">
        <f>ROUND(I168*H168,2)</f>
        <v>0</v>
      </c>
      <c r="K168" s="148" t="s">
        <v>149</v>
      </c>
      <c r="L168" s="36"/>
      <c r="M168" s="153" t="s">
        <v>3</v>
      </c>
      <c r="N168" s="154" t="s">
        <v>43</v>
      </c>
      <c r="O168" s="56"/>
      <c r="P168" s="155">
        <f>O168*H168</f>
        <v>0</v>
      </c>
      <c r="Q168" s="155">
        <v>1.8774999999999999</v>
      </c>
      <c r="R168" s="155">
        <f>Q168*H168</f>
        <v>10.054012500000001</v>
      </c>
      <c r="S168" s="155">
        <v>0</v>
      </c>
      <c r="T168" s="156">
        <f>S168*H168</f>
        <v>0</v>
      </c>
      <c r="U168" s="35"/>
      <c r="V168" s="35"/>
      <c r="W168" s="35"/>
      <c r="X168" s="35"/>
      <c r="Y168" s="35"/>
      <c r="Z168" s="35"/>
      <c r="AA168" s="35"/>
      <c r="AB168" s="35"/>
      <c r="AC168" s="35"/>
      <c r="AD168" s="35"/>
      <c r="AE168" s="35"/>
      <c r="AR168" s="157" t="s">
        <v>94</v>
      </c>
      <c r="AT168" s="157" t="s">
        <v>145</v>
      </c>
      <c r="AU168" s="157" t="s">
        <v>81</v>
      </c>
      <c r="AY168" s="20" t="s">
        <v>142</v>
      </c>
      <c r="BE168" s="158">
        <f>IF(N168="základní",J168,0)</f>
        <v>0</v>
      </c>
      <c r="BF168" s="158">
        <f>IF(N168="snížená",J168,0)</f>
        <v>0</v>
      </c>
      <c r="BG168" s="158">
        <f>IF(N168="zákl. přenesená",J168,0)</f>
        <v>0</v>
      </c>
      <c r="BH168" s="158">
        <f>IF(N168="sníž. přenesená",J168,0)</f>
        <v>0</v>
      </c>
      <c r="BI168" s="158">
        <f>IF(N168="nulová",J168,0)</f>
        <v>0</v>
      </c>
      <c r="BJ168" s="20" t="s">
        <v>81</v>
      </c>
      <c r="BK168" s="158">
        <f>ROUND(I168*H168,2)</f>
        <v>0</v>
      </c>
      <c r="BL168" s="20" t="s">
        <v>94</v>
      </c>
      <c r="BM168" s="157" t="s">
        <v>722</v>
      </c>
    </row>
    <row r="169" spans="1:65" s="2" customFormat="1" ht="11.25">
      <c r="A169" s="35"/>
      <c r="B169" s="36"/>
      <c r="C169" s="35"/>
      <c r="D169" s="159" t="s">
        <v>151</v>
      </c>
      <c r="E169" s="35"/>
      <c r="F169" s="160" t="s">
        <v>723</v>
      </c>
      <c r="G169" s="35"/>
      <c r="H169" s="35"/>
      <c r="I169" s="161"/>
      <c r="J169" s="35"/>
      <c r="K169" s="35"/>
      <c r="L169" s="36"/>
      <c r="M169" s="162"/>
      <c r="N169" s="163"/>
      <c r="O169" s="56"/>
      <c r="P169" s="56"/>
      <c r="Q169" s="56"/>
      <c r="R169" s="56"/>
      <c r="S169" s="56"/>
      <c r="T169" s="57"/>
      <c r="U169" s="35"/>
      <c r="V169" s="35"/>
      <c r="W169" s="35"/>
      <c r="X169" s="35"/>
      <c r="Y169" s="35"/>
      <c r="Z169" s="35"/>
      <c r="AA169" s="35"/>
      <c r="AB169" s="35"/>
      <c r="AC169" s="35"/>
      <c r="AD169" s="35"/>
      <c r="AE169" s="35"/>
      <c r="AT169" s="20" t="s">
        <v>151</v>
      </c>
      <c r="AU169" s="20" t="s">
        <v>81</v>
      </c>
    </row>
    <row r="170" spans="1:65" s="13" customFormat="1" ht="11.25">
      <c r="B170" s="164"/>
      <c r="D170" s="165" t="s">
        <v>153</v>
      </c>
      <c r="E170" s="166" t="s">
        <v>3</v>
      </c>
      <c r="F170" s="167" t="s">
        <v>167</v>
      </c>
      <c r="H170" s="166" t="s">
        <v>3</v>
      </c>
      <c r="I170" s="168"/>
      <c r="L170" s="164"/>
      <c r="M170" s="169"/>
      <c r="N170" s="170"/>
      <c r="O170" s="170"/>
      <c r="P170" s="170"/>
      <c r="Q170" s="170"/>
      <c r="R170" s="170"/>
      <c r="S170" s="170"/>
      <c r="T170" s="171"/>
      <c r="AT170" s="166" t="s">
        <v>153</v>
      </c>
      <c r="AU170" s="166" t="s">
        <v>81</v>
      </c>
      <c r="AV170" s="13" t="s">
        <v>15</v>
      </c>
      <c r="AW170" s="13" t="s">
        <v>33</v>
      </c>
      <c r="AX170" s="13" t="s">
        <v>71</v>
      </c>
      <c r="AY170" s="166" t="s">
        <v>142</v>
      </c>
    </row>
    <row r="171" spans="1:65" s="14" customFormat="1" ht="11.25">
      <c r="B171" s="172"/>
      <c r="D171" s="165" t="s">
        <v>153</v>
      </c>
      <c r="E171" s="173" t="s">
        <v>3</v>
      </c>
      <c r="F171" s="174" t="s">
        <v>724</v>
      </c>
      <c r="H171" s="175">
        <v>1.3859999999999999</v>
      </c>
      <c r="I171" s="176"/>
      <c r="L171" s="172"/>
      <c r="M171" s="177"/>
      <c r="N171" s="178"/>
      <c r="O171" s="178"/>
      <c r="P171" s="178"/>
      <c r="Q171" s="178"/>
      <c r="R171" s="178"/>
      <c r="S171" s="178"/>
      <c r="T171" s="179"/>
      <c r="AT171" s="173" t="s">
        <v>153</v>
      </c>
      <c r="AU171" s="173" t="s">
        <v>81</v>
      </c>
      <c r="AV171" s="14" t="s">
        <v>81</v>
      </c>
      <c r="AW171" s="14" t="s">
        <v>33</v>
      </c>
      <c r="AX171" s="14" t="s">
        <v>71</v>
      </c>
      <c r="AY171" s="173" t="s">
        <v>142</v>
      </c>
    </row>
    <row r="172" spans="1:65" s="14" customFormat="1" ht="11.25">
      <c r="B172" s="172"/>
      <c r="D172" s="165" t="s">
        <v>153</v>
      </c>
      <c r="E172" s="173" t="s">
        <v>3</v>
      </c>
      <c r="F172" s="174" t="s">
        <v>725</v>
      </c>
      <c r="H172" s="175">
        <v>1.04</v>
      </c>
      <c r="I172" s="176"/>
      <c r="L172" s="172"/>
      <c r="M172" s="177"/>
      <c r="N172" s="178"/>
      <c r="O172" s="178"/>
      <c r="P172" s="178"/>
      <c r="Q172" s="178"/>
      <c r="R172" s="178"/>
      <c r="S172" s="178"/>
      <c r="T172" s="179"/>
      <c r="AT172" s="173" t="s">
        <v>153</v>
      </c>
      <c r="AU172" s="173" t="s">
        <v>81</v>
      </c>
      <c r="AV172" s="14" t="s">
        <v>81</v>
      </c>
      <c r="AW172" s="14" t="s">
        <v>33</v>
      </c>
      <c r="AX172" s="14" t="s">
        <v>71</v>
      </c>
      <c r="AY172" s="173" t="s">
        <v>142</v>
      </c>
    </row>
    <row r="173" spans="1:65" s="13" customFormat="1" ht="11.25">
      <c r="B173" s="164"/>
      <c r="D173" s="165" t="s">
        <v>153</v>
      </c>
      <c r="E173" s="166" t="s">
        <v>3</v>
      </c>
      <c r="F173" s="167" t="s">
        <v>154</v>
      </c>
      <c r="H173" s="166" t="s">
        <v>3</v>
      </c>
      <c r="I173" s="168"/>
      <c r="L173" s="164"/>
      <c r="M173" s="169"/>
      <c r="N173" s="170"/>
      <c r="O173" s="170"/>
      <c r="P173" s="170"/>
      <c r="Q173" s="170"/>
      <c r="R173" s="170"/>
      <c r="S173" s="170"/>
      <c r="T173" s="171"/>
      <c r="AT173" s="166" t="s">
        <v>153</v>
      </c>
      <c r="AU173" s="166" t="s">
        <v>81</v>
      </c>
      <c r="AV173" s="13" t="s">
        <v>15</v>
      </c>
      <c r="AW173" s="13" t="s">
        <v>33</v>
      </c>
      <c r="AX173" s="13" t="s">
        <v>71</v>
      </c>
      <c r="AY173" s="166" t="s">
        <v>142</v>
      </c>
    </row>
    <row r="174" spans="1:65" s="14" customFormat="1" ht="11.25">
      <c r="B174" s="172"/>
      <c r="D174" s="165" t="s">
        <v>153</v>
      </c>
      <c r="E174" s="173" t="s">
        <v>3</v>
      </c>
      <c r="F174" s="174" t="s">
        <v>726</v>
      </c>
      <c r="H174" s="175">
        <v>0.80300000000000005</v>
      </c>
      <c r="I174" s="176"/>
      <c r="L174" s="172"/>
      <c r="M174" s="177"/>
      <c r="N174" s="178"/>
      <c r="O174" s="178"/>
      <c r="P174" s="178"/>
      <c r="Q174" s="178"/>
      <c r="R174" s="178"/>
      <c r="S174" s="178"/>
      <c r="T174" s="179"/>
      <c r="AT174" s="173" t="s">
        <v>153</v>
      </c>
      <c r="AU174" s="173" t="s">
        <v>81</v>
      </c>
      <c r="AV174" s="14" t="s">
        <v>81</v>
      </c>
      <c r="AW174" s="14" t="s">
        <v>33</v>
      </c>
      <c r="AX174" s="14" t="s">
        <v>71</v>
      </c>
      <c r="AY174" s="173" t="s">
        <v>142</v>
      </c>
    </row>
    <row r="175" spans="1:65" s="13" customFormat="1" ht="11.25">
      <c r="B175" s="164"/>
      <c r="D175" s="165" t="s">
        <v>153</v>
      </c>
      <c r="E175" s="166" t="s">
        <v>3</v>
      </c>
      <c r="F175" s="167" t="s">
        <v>157</v>
      </c>
      <c r="H175" s="166" t="s">
        <v>3</v>
      </c>
      <c r="I175" s="168"/>
      <c r="L175" s="164"/>
      <c r="M175" s="169"/>
      <c r="N175" s="170"/>
      <c r="O175" s="170"/>
      <c r="P175" s="170"/>
      <c r="Q175" s="170"/>
      <c r="R175" s="170"/>
      <c r="S175" s="170"/>
      <c r="T175" s="171"/>
      <c r="AT175" s="166" t="s">
        <v>153</v>
      </c>
      <c r="AU175" s="166" t="s">
        <v>81</v>
      </c>
      <c r="AV175" s="13" t="s">
        <v>15</v>
      </c>
      <c r="AW175" s="13" t="s">
        <v>33</v>
      </c>
      <c r="AX175" s="13" t="s">
        <v>71</v>
      </c>
      <c r="AY175" s="166" t="s">
        <v>142</v>
      </c>
    </row>
    <row r="176" spans="1:65" s="14" customFormat="1" ht="11.25">
      <c r="B176" s="172"/>
      <c r="D176" s="165" t="s">
        <v>153</v>
      </c>
      <c r="E176" s="173" t="s">
        <v>3</v>
      </c>
      <c r="F176" s="174" t="s">
        <v>727</v>
      </c>
      <c r="H176" s="175">
        <v>0.745</v>
      </c>
      <c r="I176" s="176"/>
      <c r="L176" s="172"/>
      <c r="M176" s="177"/>
      <c r="N176" s="178"/>
      <c r="O176" s="178"/>
      <c r="P176" s="178"/>
      <c r="Q176" s="178"/>
      <c r="R176" s="178"/>
      <c r="S176" s="178"/>
      <c r="T176" s="179"/>
      <c r="AT176" s="173" t="s">
        <v>153</v>
      </c>
      <c r="AU176" s="173" t="s">
        <v>81</v>
      </c>
      <c r="AV176" s="14" t="s">
        <v>81</v>
      </c>
      <c r="AW176" s="14" t="s">
        <v>33</v>
      </c>
      <c r="AX176" s="14" t="s">
        <v>71</v>
      </c>
      <c r="AY176" s="173" t="s">
        <v>142</v>
      </c>
    </row>
    <row r="177" spans="1:65" s="13" customFormat="1" ht="11.25">
      <c r="B177" s="164"/>
      <c r="D177" s="165" t="s">
        <v>153</v>
      </c>
      <c r="E177" s="166" t="s">
        <v>3</v>
      </c>
      <c r="F177" s="167" t="s">
        <v>159</v>
      </c>
      <c r="H177" s="166" t="s">
        <v>3</v>
      </c>
      <c r="I177" s="168"/>
      <c r="L177" s="164"/>
      <c r="M177" s="169"/>
      <c r="N177" s="170"/>
      <c r="O177" s="170"/>
      <c r="P177" s="170"/>
      <c r="Q177" s="170"/>
      <c r="R177" s="170"/>
      <c r="S177" s="170"/>
      <c r="T177" s="171"/>
      <c r="AT177" s="166" t="s">
        <v>153</v>
      </c>
      <c r="AU177" s="166" t="s">
        <v>81</v>
      </c>
      <c r="AV177" s="13" t="s">
        <v>15</v>
      </c>
      <c r="AW177" s="13" t="s">
        <v>33</v>
      </c>
      <c r="AX177" s="13" t="s">
        <v>71</v>
      </c>
      <c r="AY177" s="166" t="s">
        <v>142</v>
      </c>
    </row>
    <row r="178" spans="1:65" s="14" customFormat="1" ht="11.25">
      <c r="B178" s="172"/>
      <c r="D178" s="165" t="s">
        <v>153</v>
      </c>
      <c r="E178" s="173" t="s">
        <v>3</v>
      </c>
      <c r="F178" s="174" t="s">
        <v>728</v>
      </c>
      <c r="H178" s="175">
        <v>0.68400000000000005</v>
      </c>
      <c r="I178" s="176"/>
      <c r="L178" s="172"/>
      <c r="M178" s="177"/>
      <c r="N178" s="178"/>
      <c r="O178" s="178"/>
      <c r="P178" s="178"/>
      <c r="Q178" s="178"/>
      <c r="R178" s="178"/>
      <c r="S178" s="178"/>
      <c r="T178" s="179"/>
      <c r="AT178" s="173" t="s">
        <v>153</v>
      </c>
      <c r="AU178" s="173" t="s">
        <v>81</v>
      </c>
      <c r="AV178" s="14" t="s">
        <v>81</v>
      </c>
      <c r="AW178" s="14" t="s">
        <v>33</v>
      </c>
      <c r="AX178" s="14" t="s">
        <v>71</v>
      </c>
      <c r="AY178" s="173" t="s">
        <v>142</v>
      </c>
    </row>
    <row r="179" spans="1:65" s="14" customFormat="1" ht="11.25">
      <c r="B179" s="172"/>
      <c r="D179" s="165" t="s">
        <v>153</v>
      </c>
      <c r="E179" s="173" t="s">
        <v>3</v>
      </c>
      <c r="F179" s="174" t="s">
        <v>729</v>
      </c>
      <c r="H179" s="175">
        <v>0.50700000000000001</v>
      </c>
      <c r="I179" s="176"/>
      <c r="L179" s="172"/>
      <c r="M179" s="177"/>
      <c r="N179" s="178"/>
      <c r="O179" s="178"/>
      <c r="P179" s="178"/>
      <c r="Q179" s="178"/>
      <c r="R179" s="178"/>
      <c r="S179" s="178"/>
      <c r="T179" s="179"/>
      <c r="AT179" s="173" t="s">
        <v>153</v>
      </c>
      <c r="AU179" s="173" t="s">
        <v>81</v>
      </c>
      <c r="AV179" s="14" t="s">
        <v>81</v>
      </c>
      <c r="AW179" s="14" t="s">
        <v>33</v>
      </c>
      <c r="AX179" s="14" t="s">
        <v>71</v>
      </c>
      <c r="AY179" s="173" t="s">
        <v>142</v>
      </c>
    </row>
    <row r="180" spans="1:65" s="14" customFormat="1" ht="11.25">
      <c r="B180" s="172"/>
      <c r="D180" s="165" t="s">
        <v>153</v>
      </c>
      <c r="E180" s="173" t="s">
        <v>3</v>
      </c>
      <c r="F180" s="174" t="s">
        <v>730</v>
      </c>
      <c r="H180" s="175">
        <v>0.19</v>
      </c>
      <c r="I180" s="176"/>
      <c r="L180" s="172"/>
      <c r="M180" s="177"/>
      <c r="N180" s="178"/>
      <c r="O180" s="178"/>
      <c r="P180" s="178"/>
      <c r="Q180" s="178"/>
      <c r="R180" s="178"/>
      <c r="S180" s="178"/>
      <c r="T180" s="179"/>
      <c r="AT180" s="173" t="s">
        <v>153</v>
      </c>
      <c r="AU180" s="173" t="s">
        <v>81</v>
      </c>
      <c r="AV180" s="14" t="s">
        <v>81</v>
      </c>
      <c r="AW180" s="14" t="s">
        <v>33</v>
      </c>
      <c r="AX180" s="14" t="s">
        <v>71</v>
      </c>
      <c r="AY180" s="173" t="s">
        <v>142</v>
      </c>
    </row>
    <row r="181" spans="1:65" s="15" customFormat="1" ht="11.25">
      <c r="B181" s="180"/>
      <c r="D181" s="165" t="s">
        <v>153</v>
      </c>
      <c r="E181" s="181" t="s">
        <v>3</v>
      </c>
      <c r="F181" s="182" t="s">
        <v>162</v>
      </c>
      <c r="H181" s="183">
        <v>5.3550000000000004</v>
      </c>
      <c r="I181" s="184"/>
      <c r="L181" s="180"/>
      <c r="M181" s="185"/>
      <c r="N181" s="186"/>
      <c r="O181" s="186"/>
      <c r="P181" s="186"/>
      <c r="Q181" s="186"/>
      <c r="R181" s="186"/>
      <c r="S181" s="186"/>
      <c r="T181" s="187"/>
      <c r="AT181" s="181" t="s">
        <v>153</v>
      </c>
      <c r="AU181" s="181" t="s">
        <v>81</v>
      </c>
      <c r="AV181" s="15" t="s">
        <v>94</v>
      </c>
      <c r="AW181" s="15" t="s">
        <v>33</v>
      </c>
      <c r="AX181" s="15" t="s">
        <v>15</v>
      </c>
      <c r="AY181" s="181" t="s">
        <v>142</v>
      </c>
    </row>
    <row r="182" spans="1:65" s="2" customFormat="1" ht="37.9" customHeight="1">
      <c r="A182" s="35"/>
      <c r="B182" s="145"/>
      <c r="C182" s="146" t="s">
        <v>9</v>
      </c>
      <c r="D182" s="146" t="s">
        <v>145</v>
      </c>
      <c r="E182" s="147" t="s">
        <v>731</v>
      </c>
      <c r="F182" s="148" t="s">
        <v>732</v>
      </c>
      <c r="G182" s="149" t="s">
        <v>236</v>
      </c>
      <c r="H182" s="150">
        <v>1</v>
      </c>
      <c r="I182" s="151"/>
      <c r="J182" s="152">
        <f>ROUND(I182*H182,2)</f>
        <v>0</v>
      </c>
      <c r="K182" s="148" t="s">
        <v>149</v>
      </c>
      <c r="L182" s="36"/>
      <c r="M182" s="153" t="s">
        <v>3</v>
      </c>
      <c r="N182" s="154" t="s">
        <v>43</v>
      </c>
      <c r="O182" s="56"/>
      <c r="P182" s="155">
        <f>O182*H182</f>
        <v>0</v>
      </c>
      <c r="Q182" s="155">
        <v>2.2780000000000002E-2</v>
      </c>
      <c r="R182" s="155">
        <f>Q182*H182</f>
        <v>2.2780000000000002E-2</v>
      </c>
      <c r="S182" s="155">
        <v>0</v>
      </c>
      <c r="T182" s="156">
        <f>S182*H182</f>
        <v>0</v>
      </c>
      <c r="U182" s="35"/>
      <c r="V182" s="35"/>
      <c r="W182" s="35"/>
      <c r="X182" s="35"/>
      <c r="Y182" s="35"/>
      <c r="Z182" s="35"/>
      <c r="AA182" s="35"/>
      <c r="AB182" s="35"/>
      <c r="AC182" s="35"/>
      <c r="AD182" s="35"/>
      <c r="AE182" s="35"/>
      <c r="AR182" s="157" t="s">
        <v>94</v>
      </c>
      <c r="AT182" s="157" t="s">
        <v>145</v>
      </c>
      <c r="AU182" s="157" t="s">
        <v>81</v>
      </c>
      <c r="AY182" s="20" t="s">
        <v>142</v>
      </c>
      <c r="BE182" s="158">
        <f>IF(N182="základní",J182,0)</f>
        <v>0</v>
      </c>
      <c r="BF182" s="158">
        <f>IF(N182="snížená",J182,0)</f>
        <v>0</v>
      </c>
      <c r="BG182" s="158">
        <f>IF(N182="zákl. přenesená",J182,0)</f>
        <v>0</v>
      </c>
      <c r="BH182" s="158">
        <f>IF(N182="sníž. přenesená",J182,0)</f>
        <v>0</v>
      </c>
      <c r="BI182" s="158">
        <f>IF(N182="nulová",J182,0)</f>
        <v>0</v>
      </c>
      <c r="BJ182" s="20" t="s">
        <v>81</v>
      </c>
      <c r="BK182" s="158">
        <f>ROUND(I182*H182,2)</f>
        <v>0</v>
      </c>
      <c r="BL182" s="20" t="s">
        <v>94</v>
      </c>
      <c r="BM182" s="157" t="s">
        <v>733</v>
      </c>
    </row>
    <row r="183" spans="1:65" s="2" customFormat="1" ht="11.25">
      <c r="A183" s="35"/>
      <c r="B183" s="36"/>
      <c r="C183" s="35"/>
      <c r="D183" s="159" t="s">
        <v>151</v>
      </c>
      <c r="E183" s="35"/>
      <c r="F183" s="160" t="s">
        <v>734</v>
      </c>
      <c r="G183" s="35"/>
      <c r="H183" s="35"/>
      <c r="I183" s="161"/>
      <c r="J183" s="35"/>
      <c r="K183" s="35"/>
      <c r="L183" s="36"/>
      <c r="M183" s="162"/>
      <c r="N183" s="163"/>
      <c r="O183" s="56"/>
      <c r="P183" s="56"/>
      <c r="Q183" s="56"/>
      <c r="R183" s="56"/>
      <c r="S183" s="56"/>
      <c r="T183" s="57"/>
      <c r="U183" s="35"/>
      <c r="V183" s="35"/>
      <c r="W183" s="35"/>
      <c r="X183" s="35"/>
      <c r="Y183" s="35"/>
      <c r="Z183" s="35"/>
      <c r="AA183" s="35"/>
      <c r="AB183" s="35"/>
      <c r="AC183" s="35"/>
      <c r="AD183" s="35"/>
      <c r="AE183" s="35"/>
      <c r="AT183" s="20" t="s">
        <v>151</v>
      </c>
      <c r="AU183" s="20" t="s">
        <v>81</v>
      </c>
    </row>
    <row r="184" spans="1:65" s="13" customFormat="1" ht="11.25">
      <c r="B184" s="164"/>
      <c r="D184" s="165" t="s">
        <v>153</v>
      </c>
      <c r="E184" s="166" t="s">
        <v>3</v>
      </c>
      <c r="F184" s="167" t="s">
        <v>167</v>
      </c>
      <c r="H184" s="166" t="s">
        <v>3</v>
      </c>
      <c r="I184" s="168"/>
      <c r="L184" s="164"/>
      <c r="M184" s="169"/>
      <c r="N184" s="170"/>
      <c r="O184" s="170"/>
      <c r="P184" s="170"/>
      <c r="Q184" s="170"/>
      <c r="R184" s="170"/>
      <c r="S184" s="170"/>
      <c r="T184" s="171"/>
      <c r="AT184" s="166" t="s">
        <v>153</v>
      </c>
      <c r="AU184" s="166" t="s">
        <v>81</v>
      </c>
      <c r="AV184" s="13" t="s">
        <v>15</v>
      </c>
      <c r="AW184" s="13" t="s">
        <v>33</v>
      </c>
      <c r="AX184" s="13" t="s">
        <v>71</v>
      </c>
      <c r="AY184" s="166" t="s">
        <v>142</v>
      </c>
    </row>
    <row r="185" spans="1:65" s="14" customFormat="1" ht="11.25">
      <c r="B185" s="172"/>
      <c r="D185" s="165" t="s">
        <v>153</v>
      </c>
      <c r="E185" s="173" t="s">
        <v>3</v>
      </c>
      <c r="F185" s="174" t="s">
        <v>15</v>
      </c>
      <c r="H185" s="175">
        <v>1</v>
      </c>
      <c r="I185" s="176"/>
      <c r="L185" s="172"/>
      <c r="M185" s="177"/>
      <c r="N185" s="178"/>
      <c r="O185" s="178"/>
      <c r="P185" s="178"/>
      <c r="Q185" s="178"/>
      <c r="R185" s="178"/>
      <c r="S185" s="178"/>
      <c r="T185" s="179"/>
      <c r="AT185" s="173" t="s">
        <v>153</v>
      </c>
      <c r="AU185" s="173" t="s">
        <v>81</v>
      </c>
      <c r="AV185" s="14" t="s">
        <v>81</v>
      </c>
      <c r="AW185" s="14" t="s">
        <v>33</v>
      </c>
      <c r="AX185" s="14" t="s">
        <v>15</v>
      </c>
      <c r="AY185" s="173" t="s">
        <v>142</v>
      </c>
    </row>
    <row r="186" spans="1:65" s="2" customFormat="1" ht="24.2" customHeight="1">
      <c r="A186" s="35"/>
      <c r="B186" s="145"/>
      <c r="C186" s="146" t="s">
        <v>239</v>
      </c>
      <c r="D186" s="146" t="s">
        <v>145</v>
      </c>
      <c r="E186" s="147" t="s">
        <v>735</v>
      </c>
      <c r="F186" s="148" t="s">
        <v>736</v>
      </c>
      <c r="G186" s="149" t="s">
        <v>359</v>
      </c>
      <c r="H186" s="150">
        <v>0.22</v>
      </c>
      <c r="I186" s="151"/>
      <c r="J186" s="152">
        <f>ROUND(I186*H186,2)</f>
        <v>0</v>
      </c>
      <c r="K186" s="148" t="s">
        <v>149</v>
      </c>
      <c r="L186" s="36"/>
      <c r="M186" s="153" t="s">
        <v>3</v>
      </c>
      <c r="N186" s="154" t="s">
        <v>43</v>
      </c>
      <c r="O186" s="56"/>
      <c r="P186" s="155">
        <f>O186*H186</f>
        <v>0</v>
      </c>
      <c r="Q186" s="155">
        <v>1.0900000000000001</v>
      </c>
      <c r="R186" s="155">
        <f>Q186*H186</f>
        <v>0.23980000000000001</v>
      </c>
      <c r="S186" s="155">
        <v>0</v>
      </c>
      <c r="T186" s="156">
        <f>S186*H186</f>
        <v>0</v>
      </c>
      <c r="U186" s="35"/>
      <c r="V186" s="35"/>
      <c r="W186" s="35"/>
      <c r="X186" s="35"/>
      <c r="Y186" s="35"/>
      <c r="Z186" s="35"/>
      <c r="AA186" s="35"/>
      <c r="AB186" s="35"/>
      <c r="AC186" s="35"/>
      <c r="AD186" s="35"/>
      <c r="AE186" s="35"/>
      <c r="AR186" s="157" t="s">
        <v>94</v>
      </c>
      <c r="AT186" s="157" t="s">
        <v>145</v>
      </c>
      <c r="AU186" s="157" t="s">
        <v>81</v>
      </c>
      <c r="AY186" s="20" t="s">
        <v>142</v>
      </c>
      <c r="BE186" s="158">
        <f>IF(N186="základní",J186,0)</f>
        <v>0</v>
      </c>
      <c r="BF186" s="158">
        <f>IF(N186="snížená",J186,0)</f>
        <v>0</v>
      </c>
      <c r="BG186" s="158">
        <f>IF(N186="zákl. přenesená",J186,0)</f>
        <v>0</v>
      </c>
      <c r="BH186" s="158">
        <f>IF(N186="sníž. přenesená",J186,0)</f>
        <v>0</v>
      </c>
      <c r="BI186" s="158">
        <f>IF(N186="nulová",J186,0)</f>
        <v>0</v>
      </c>
      <c r="BJ186" s="20" t="s">
        <v>81</v>
      </c>
      <c r="BK186" s="158">
        <f>ROUND(I186*H186,2)</f>
        <v>0</v>
      </c>
      <c r="BL186" s="20" t="s">
        <v>94</v>
      </c>
      <c r="BM186" s="157" t="s">
        <v>737</v>
      </c>
    </row>
    <row r="187" spans="1:65" s="2" customFormat="1" ht="11.25">
      <c r="A187" s="35"/>
      <c r="B187" s="36"/>
      <c r="C187" s="35"/>
      <c r="D187" s="159" t="s">
        <v>151</v>
      </c>
      <c r="E187" s="35"/>
      <c r="F187" s="160" t="s">
        <v>738</v>
      </c>
      <c r="G187" s="35"/>
      <c r="H187" s="35"/>
      <c r="I187" s="161"/>
      <c r="J187" s="35"/>
      <c r="K187" s="35"/>
      <c r="L187" s="36"/>
      <c r="M187" s="162"/>
      <c r="N187" s="163"/>
      <c r="O187" s="56"/>
      <c r="P187" s="56"/>
      <c r="Q187" s="56"/>
      <c r="R187" s="56"/>
      <c r="S187" s="56"/>
      <c r="T187" s="57"/>
      <c r="U187" s="35"/>
      <c r="V187" s="35"/>
      <c r="W187" s="35"/>
      <c r="X187" s="35"/>
      <c r="Y187" s="35"/>
      <c r="Z187" s="35"/>
      <c r="AA187" s="35"/>
      <c r="AB187" s="35"/>
      <c r="AC187" s="35"/>
      <c r="AD187" s="35"/>
      <c r="AE187" s="35"/>
      <c r="AT187" s="20" t="s">
        <v>151</v>
      </c>
      <c r="AU187" s="20" t="s">
        <v>81</v>
      </c>
    </row>
    <row r="188" spans="1:65" s="13" customFormat="1" ht="11.25">
      <c r="B188" s="164"/>
      <c r="D188" s="165" t="s">
        <v>153</v>
      </c>
      <c r="E188" s="166" t="s">
        <v>3</v>
      </c>
      <c r="F188" s="167" t="s">
        <v>739</v>
      </c>
      <c r="H188" s="166" t="s">
        <v>3</v>
      </c>
      <c r="I188" s="168"/>
      <c r="L188" s="164"/>
      <c r="M188" s="169"/>
      <c r="N188" s="170"/>
      <c r="O188" s="170"/>
      <c r="P188" s="170"/>
      <c r="Q188" s="170"/>
      <c r="R188" s="170"/>
      <c r="S188" s="170"/>
      <c r="T188" s="171"/>
      <c r="AT188" s="166" t="s">
        <v>153</v>
      </c>
      <c r="AU188" s="166" t="s">
        <v>81</v>
      </c>
      <c r="AV188" s="13" t="s">
        <v>15</v>
      </c>
      <c r="AW188" s="13" t="s">
        <v>33</v>
      </c>
      <c r="AX188" s="13" t="s">
        <v>71</v>
      </c>
      <c r="AY188" s="166" t="s">
        <v>142</v>
      </c>
    </row>
    <row r="189" spans="1:65" s="13" customFormat="1" ht="11.25">
      <c r="B189" s="164"/>
      <c r="D189" s="165" t="s">
        <v>153</v>
      </c>
      <c r="E189" s="166" t="s">
        <v>3</v>
      </c>
      <c r="F189" s="167" t="s">
        <v>167</v>
      </c>
      <c r="H189" s="166" t="s">
        <v>3</v>
      </c>
      <c r="I189" s="168"/>
      <c r="L189" s="164"/>
      <c r="M189" s="169"/>
      <c r="N189" s="170"/>
      <c r="O189" s="170"/>
      <c r="P189" s="170"/>
      <c r="Q189" s="170"/>
      <c r="R189" s="170"/>
      <c r="S189" s="170"/>
      <c r="T189" s="171"/>
      <c r="AT189" s="166" t="s">
        <v>153</v>
      </c>
      <c r="AU189" s="166" t="s">
        <v>81</v>
      </c>
      <c r="AV189" s="13" t="s">
        <v>15</v>
      </c>
      <c r="AW189" s="13" t="s">
        <v>33</v>
      </c>
      <c r="AX189" s="13" t="s">
        <v>71</v>
      </c>
      <c r="AY189" s="166" t="s">
        <v>142</v>
      </c>
    </row>
    <row r="190" spans="1:65" s="14" customFormat="1" ht="11.25">
      <c r="B190" s="172"/>
      <c r="D190" s="165" t="s">
        <v>153</v>
      </c>
      <c r="E190" s="173" t="s">
        <v>3</v>
      </c>
      <c r="F190" s="174" t="s">
        <v>740</v>
      </c>
      <c r="H190" s="175">
        <v>0.156</v>
      </c>
      <c r="I190" s="176"/>
      <c r="L190" s="172"/>
      <c r="M190" s="177"/>
      <c r="N190" s="178"/>
      <c r="O190" s="178"/>
      <c r="P190" s="178"/>
      <c r="Q190" s="178"/>
      <c r="R190" s="178"/>
      <c r="S190" s="178"/>
      <c r="T190" s="179"/>
      <c r="AT190" s="173" t="s">
        <v>153</v>
      </c>
      <c r="AU190" s="173" t="s">
        <v>81</v>
      </c>
      <c r="AV190" s="14" t="s">
        <v>81</v>
      </c>
      <c r="AW190" s="14" t="s">
        <v>33</v>
      </c>
      <c r="AX190" s="14" t="s">
        <v>71</v>
      </c>
      <c r="AY190" s="173" t="s">
        <v>142</v>
      </c>
    </row>
    <row r="191" spans="1:65" s="14" customFormat="1" ht="11.25">
      <c r="B191" s="172"/>
      <c r="D191" s="165" t="s">
        <v>153</v>
      </c>
      <c r="E191" s="173" t="s">
        <v>3</v>
      </c>
      <c r="F191" s="174" t="s">
        <v>741</v>
      </c>
      <c r="H191" s="175">
        <v>3.4000000000000002E-2</v>
      </c>
      <c r="I191" s="176"/>
      <c r="L191" s="172"/>
      <c r="M191" s="177"/>
      <c r="N191" s="178"/>
      <c r="O191" s="178"/>
      <c r="P191" s="178"/>
      <c r="Q191" s="178"/>
      <c r="R191" s="178"/>
      <c r="S191" s="178"/>
      <c r="T191" s="179"/>
      <c r="AT191" s="173" t="s">
        <v>153</v>
      </c>
      <c r="AU191" s="173" t="s">
        <v>81</v>
      </c>
      <c r="AV191" s="14" t="s">
        <v>81</v>
      </c>
      <c r="AW191" s="14" t="s">
        <v>33</v>
      </c>
      <c r="AX191" s="14" t="s">
        <v>71</v>
      </c>
      <c r="AY191" s="173" t="s">
        <v>142</v>
      </c>
    </row>
    <row r="192" spans="1:65" s="13" customFormat="1" ht="11.25">
      <c r="B192" s="164"/>
      <c r="D192" s="165" t="s">
        <v>153</v>
      </c>
      <c r="E192" s="166" t="s">
        <v>3</v>
      </c>
      <c r="F192" s="167" t="s">
        <v>742</v>
      </c>
      <c r="H192" s="166" t="s">
        <v>3</v>
      </c>
      <c r="I192" s="168"/>
      <c r="L192" s="164"/>
      <c r="M192" s="169"/>
      <c r="N192" s="170"/>
      <c r="O192" s="170"/>
      <c r="P192" s="170"/>
      <c r="Q192" s="170"/>
      <c r="R192" s="170"/>
      <c r="S192" s="170"/>
      <c r="T192" s="171"/>
      <c r="AT192" s="166" t="s">
        <v>153</v>
      </c>
      <c r="AU192" s="166" t="s">
        <v>81</v>
      </c>
      <c r="AV192" s="13" t="s">
        <v>15</v>
      </c>
      <c r="AW192" s="13" t="s">
        <v>33</v>
      </c>
      <c r="AX192" s="13" t="s">
        <v>71</v>
      </c>
      <c r="AY192" s="166" t="s">
        <v>142</v>
      </c>
    </row>
    <row r="193" spans="1:65" s="13" customFormat="1" ht="11.25">
      <c r="B193" s="164"/>
      <c r="D193" s="165" t="s">
        <v>153</v>
      </c>
      <c r="E193" s="166" t="s">
        <v>3</v>
      </c>
      <c r="F193" s="167" t="s">
        <v>167</v>
      </c>
      <c r="H193" s="166" t="s">
        <v>3</v>
      </c>
      <c r="I193" s="168"/>
      <c r="L193" s="164"/>
      <c r="M193" s="169"/>
      <c r="N193" s="170"/>
      <c r="O193" s="170"/>
      <c r="P193" s="170"/>
      <c r="Q193" s="170"/>
      <c r="R193" s="170"/>
      <c r="S193" s="170"/>
      <c r="T193" s="171"/>
      <c r="AT193" s="166" t="s">
        <v>153</v>
      </c>
      <c r="AU193" s="166" t="s">
        <v>81</v>
      </c>
      <c r="AV193" s="13" t="s">
        <v>15</v>
      </c>
      <c r="AW193" s="13" t="s">
        <v>33</v>
      </c>
      <c r="AX193" s="13" t="s">
        <v>71</v>
      </c>
      <c r="AY193" s="166" t="s">
        <v>142</v>
      </c>
    </row>
    <row r="194" spans="1:65" s="14" customFormat="1" ht="11.25">
      <c r="B194" s="172"/>
      <c r="D194" s="165" t="s">
        <v>153</v>
      </c>
      <c r="E194" s="173" t="s">
        <v>3</v>
      </c>
      <c r="F194" s="174" t="s">
        <v>743</v>
      </c>
      <c r="H194" s="175">
        <v>6.0000000000000001E-3</v>
      </c>
      <c r="I194" s="176"/>
      <c r="L194" s="172"/>
      <c r="M194" s="177"/>
      <c r="N194" s="178"/>
      <c r="O194" s="178"/>
      <c r="P194" s="178"/>
      <c r="Q194" s="178"/>
      <c r="R194" s="178"/>
      <c r="S194" s="178"/>
      <c r="T194" s="179"/>
      <c r="AT194" s="173" t="s">
        <v>153</v>
      </c>
      <c r="AU194" s="173" t="s">
        <v>81</v>
      </c>
      <c r="AV194" s="14" t="s">
        <v>81</v>
      </c>
      <c r="AW194" s="14" t="s">
        <v>33</v>
      </c>
      <c r="AX194" s="14" t="s">
        <v>71</v>
      </c>
      <c r="AY194" s="173" t="s">
        <v>142</v>
      </c>
    </row>
    <row r="195" spans="1:65" s="14" customFormat="1" ht="11.25">
      <c r="B195" s="172"/>
      <c r="D195" s="165" t="s">
        <v>153</v>
      </c>
      <c r="E195" s="173" t="s">
        <v>3</v>
      </c>
      <c r="F195" s="174" t="s">
        <v>744</v>
      </c>
      <c r="H195" s="175">
        <v>6.0000000000000001E-3</v>
      </c>
      <c r="I195" s="176"/>
      <c r="L195" s="172"/>
      <c r="M195" s="177"/>
      <c r="N195" s="178"/>
      <c r="O195" s="178"/>
      <c r="P195" s="178"/>
      <c r="Q195" s="178"/>
      <c r="R195" s="178"/>
      <c r="S195" s="178"/>
      <c r="T195" s="179"/>
      <c r="AT195" s="173" t="s">
        <v>153</v>
      </c>
      <c r="AU195" s="173" t="s">
        <v>81</v>
      </c>
      <c r="AV195" s="14" t="s">
        <v>81</v>
      </c>
      <c r="AW195" s="14" t="s">
        <v>33</v>
      </c>
      <c r="AX195" s="14" t="s">
        <v>71</v>
      </c>
      <c r="AY195" s="173" t="s">
        <v>142</v>
      </c>
    </row>
    <row r="196" spans="1:65" s="13" customFormat="1" ht="11.25">
      <c r="B196" s="164"/>
      <c r="D196" s="165" t="s">
        <v>153</v>
      </c>
      <c r="E196" s="166" t="s">
        <v>3</v>
      </c>
      <c r="F196" s="167" t="s">
        <v>154</v>
      </c>
      <c r="H196" s="166" t="s">
        <v>3</v>
      </c>
      <c r="I196" s="168"/>
      <c r="L196" s="164"/>
      <c r="M196" s="169"/>
      <c r="N196" s="170"/>
      <c r="O196" s="170"/>
      <c r="P196" s="170"/>
      <c r="Q196" s="170"/>
      <c r="R196" s="170"/>
      <c r="S196" s="170"/>
      <c r="T196" s="171"/>
      <c r="AT196" s="166" t="s">
        <v>153</v>
      </c>
      <c r="AU196" s="166" t="s">
        <v>81</v>
      </c>
      <c r="AV196" s="13" t="s">
        <v>15</v>
      </c>
      <c r="AW196" s="13" t="s">
        <v>33</v>
      </c>
      <c r="AX196" s="13" t="s">
        <v>71</v>
      </c>
      <c r="AY196" s="166" t="s">
        <v>142</v>
      </c>
    </row>
    <row r="197" spans="1:65" s="14" customFormat="1" ht="11.25">
      <c r="B197" s="172"/>
      <c r="D197" s="165" t="s">
        <v>153</v>
      </c>
      <c r="E197" s="173" t="s">
        <v>3</v>
      </c>
      <c r="F197" s="174" t="s">
        <v>745</v>
      </c>
      <c r="H197" s="175">
        <v>1.2E-2</v>
      </c>
      <c r="I197" s="176"/>
      <c r="L197" s="172"/>
      <c r="M197" s="177"/>
      <c r="N197" s="178"/>
      <c r="O197" s="178"/>
      <c r="P197" s="178"/>
      <c r="Q197" s="178"/>
      <c r="R197" s="178"/>
      <c r="S197" s="178"/>
      <c r="T197" s="179"/>
      <c r="AT197" s="173" t="s">
        <v>153</v>
      </c>
      <c r="AU197" s="173" t="s">
        <v>81</v>
      </c>
      <c r="AV197" s="14" t="s">
        <v>81</v>
      </c>
      <c r="AW197" s="14" t="s">
        <v>33</v>
      </c>
      <c r="AX197" s="14" t="s">
        <v>71</v>
      </c>
      <c r="AY197" s="173" t="s">
        <v>142</v>
      </c>
    </row>
    <row r="198" spans="1:65" s="13" customFormat="1" ht="11.25">
      <c r="B198" s="164"/>
      <c r="D198" s="165" t="s">
        <v>153</v>
      </c>
      <c r="E198" s="166" t="s">
        <v>3</v>
      </c>
      <c r="F198" s="167" t="s">
        <v>157</v>
      </c>
      <c r="H198" s="166" t="s">
        <v>3</v>
      </c>
      <c r="I198" s="168"/>
      <c r="L198" s="164"/>
      <c r="M198" s="169"/>
      <c r="N198" s="170"/>
      <c r="O198" s="170"/>
      <c r="P198" s="170"/>
      <c r="Q198" s="170"/>
      <c r="R198" s="170"/>
      <c r="S198" s="170"/>
      <c r="T198" s="171"/>
      <c r="AT198" s="166" t="s">
        <v>153</v>
      </c>
      <c r="AU198" s="166" t="s">
        <v>81</v>
      </c>
      <c r="AV198" s="13" t="s">
        <v>15</v>
      </c>
      <c r="AW198" s="13" t="s">
        <v>33</v>
      </c>
      <c r="AX198" s="13" t="s">
        <v>71</v>
      </c>
      <c r="AY198" s="166" t="s">
        <v>142</v>
      </c>
    </row>
    <row r="199" spans="1:65" s="14" customFormat="1" ht="11.25">
      <c r="B199" s="172"/>
      <c r="D199" s="165" t="s">
        <v>153</v>
      </c>
      <c r="E199" s="173" t="s">
        <v>3</v>
      </c>
      <c r="F199" s="174" t="s">
        <v>743</v>
      </c>
      <c r="H199" s="175">
        <v>6.0000000000000001E-3</v>
      </c>
      <c r="I199" s="176"/>
      <c r="L199" s="172"/>
      <c r="M199" s="177"/>
      <c r="N199" s="178"/>
      <c r="O199" s="178"/>
      <c r="P199" s="178"/>
      <c r="Q199" s="178"/>
      <c r="R199" s="178"/>
      <c r="S199" s="178"/>
      <c r="T199" s="179"/>
      <c r="AT199" s="173" t="s">
        <v>153</v>
      </c>
      <c r="AU199" s="173" t="s">
        <v>81</v>
      </c>
      <c r="AV199" s="14" t="s">
        <v>81</v>
      </c>
      <c r="AW199" s="14" t="s">
        <v>33</v>
      </c>
      <c r="AX199" s="14" t="s">
        <v>71</v>
      </c>
      <c r="AY199" s="173" t="s">
        <v>142</v>
      </c>
    </row>
    <row r="200" spans="1:65" s="15" customFormat="1" ht="11.25">
      <c r="B200" s="180"/>
      <c r="D200" s="165" t="s">
        <v>153</v>
      </c>
      <c r="E200" s="181" t="s">
        <v>3</v>
      </c>
      <c r="F200" s="182" t="s">
        <v>162</v>
      </c>
      <c r="H200" s="183">
        <v>0.22</v>
      </c>
      <c r="I200" s="184"/>
      <c r="L200" s="180"/>
      <c r="M200" s="185"/>
      <c r="N200" s="186"/>
      <c r="O200" s="186"/>
      <c r="P200" s="186"/>
      <c r="Q200" s="186"/>
      <c r="R200" s="186"/>
      <c r="S200" s="186"/>
      <c r="T200" s="187"/>
      <c r="AT200" s="181" t="s">
        <v>153</v>
      </c>
      <c r="AU200" s="181" t="s">
        <v>81</v>
      </c>
      <c r="AV200" s="15" t="s">
        <v>94</v>
      </c>
      <c r="AW200" s="15" t="s">
        <v>33</v>
      </c>
      <c r="AX200" s="15" t="s">
        <v>15</v>
      </c>
      <c r="AY200" s="181" t="s">
        <v>142</v>
      </c>
    </row>
    <row r="201" spans="1:65" s="2" customFormat="1" ht="16.5" customHeight="1">
      <c r="A201" s="35"/>
      <c r="B201" s="145"/>
      <c r="C201" s="146" t="s">
        <v>244</v>
      </c>
      <c r="D201" s="146" t="s">
        <v>145</v>
      </c>
      <c r="E201" s="147" t="s">
        <v>746</v>
      </c>
      <c r="F201" s="148" t="s">
        <v>747</v>
      </c>
      <c r="G201" s="149" t="s">
        <v>172</v>
      </c>
      <c r="H201" s="150">
        <v>0.33</v>
      </c>
      <c r="I201" s="151"/>
      <c r="J201" s="152">
        <f>ROUND(I201*H201,2)</f>
        <v>0</v>
      </c>
      <c r="K201" s="148" t="s">
        <v>3</v>
      </c>
      <c r="L201" s="36"/>
      <c r="M201" s="153" t="s">
        <v>3</v>
      </c>
      <c r="N201" s="154" t="s">
        <v>43</v>
      </c>
      <c r="O201" s="56"/>
      <c r="P201" s="155">
        <f>O201*H201</f>
        <v>0</v>
      </c>
      <c r="Q201" s="155">
        <v>0</v>
      </c>
      <c r="R201" s="155">
        <f>Q201*H201</f>
        <v>0</v>
      </c>
      <c r="S201" s="155">
        <v>0</v>
      </c>
      <c r="T201" s="156">
        <f>S201*H201</f>
        <v>0</v>
      </c>
      <c r="U201" s="35"/>
      <c r="V201" s="35"/>
      <c r="W201" s="35"/>
      <c r="X201" s="35"/>
      <c r="Y201" s="35"/>
      <c r="Z201" s="35"/>
      <c r="AA201" s="35"/>
      <c r="AB201" s="35"/>
      <c r="AC201" s="35"/>
      <c r="AD201" s="35"/>
      <c r="AE201" s="35"/>
      <c r="AR201" s="157" t="s">
        <v>94</v>
      </c>
      <c r="AT201" s="157" t="s">
        <v>145</v>
      </c>
      <c r="AU201" s="157" t="s">
        <v>81</v>
      </c>
      <c r="AY201" s="20" t="s">
        <v>142</v>
      </c>
      <c r="BE201" s="158">
        <f>IF(N201="základní",J201,0)</f>
        <v>0</v>
      </c>
      <c r="BF201" s="158">
        <f>IF(N201="snížená",J201,0)</f>
        <v>0</v>
      </c>
      <c r="BG201" s="158">
        <f>IF(N201="zákl. přenesená",J201,0)</f>
        <v>0</v>
      </c>
      <c r="BH201" s="158">
        <f>IF(N201="sníž. přenesená",J201,0)</f>
        <v>0</v>
      </c>
      <c r="BI201" s="158">
        <f>IF(N201="nulová",J201,0)</f>
        <v>0</v>
      </c>
      <c r="BJ201" s="20" t="s">
        <v>81</v>
      </c>
      <c r="BK201" s="158">
        <f>ROUND(I201*H201,2)</f>
        <v>0</v>
      </c>
      <c r="BL201" s="20" t="s">
        <v>94</v>
      </c>
      <c r="BM201" s="157" t="s">
        <v>748</v>
      </c>
    </row>
    <row r="202" spans="1:65" s="13" customFormat="1" ht="11.25">
      <c r="B202" s="164"/>
      <c r="D202" s="165" t="s">
        <v>153</v>
      </c>
      <c r="E202" s="166" t="s">
        <v>3</v>
      </c>
      <c r="F202" s="167" t="s">
        <v>739</v>
      </c>
      <c r="H202" s="166" t="s">
        <v>3</v>
      </c>
      <c r="I202" s="168"/>
      <c r="L202" s="164"/>
      <c r="M202" s="169"/>
      <c r="N202" s="170"/>
      <c r="O202" s="170"/>
      <c r="P202" s="170"/>
      <c r="Q202" s="170"/>
      <c r="R202" s="170"/>
      <c r="S202" s="170"/>
      <c r="T202" s="171"/>
      <c r="AT202" s="166" t="s">
        <v>153</v>
      </c>
      <c r="AU202" s="166" t="s">
        <v>81</v>
      </c>
      <c r="AV202" s="13" t="s">
        <v>15</v>
      </c>
      <c r="AW202" s="13" t="s">
        <v>33</v>
      </c>
      <c r="AX202" s="13" t="s">
        <v>71</v>
      </c>
      <c r="AY202" s="166" t="s">
        <v>142</v>
      </c>
    </row>
    <row r="203" spans="1:65" s="13" customFormat="1" ht="11.25">
      <c r="B203" s="164"/>
      <c r="D203" s="165" t="s">
        <v>153</v>
      </c>
      <c r="E203" s="166" t="s">
        <v>3</v>
      </c>
      <c r="F203" s="167" t="s">
        <v>167</v>
      </c>
      <c r="H203" s="166" t="s">
        <v>3</v>
      </c>
      <c r="I203" s="168"/>
      <c r="L203" s="164"/>
      <c r="M203" s="169"/>
      <c r="N203" s="170"/>
      <c r="O203" s="170"/>
      <c r="P203" s="170"/>
      <c r="Q203" s="170"/>
      <c r="R203" s="170"/>
      <c r="S203" s="170"/>
      <c r="T203" s="171"/>
      <c r="AT203" s="166" t="s">
        <v>153</v>
      </c>
      <c r="AU203" s="166" t="s">
        <v>81</v>
      </c>
      <c r="AV203" s="13" t="s">
        <v>15</v>
      </c>
      <c r="AW203" s="13" t="s">
        <v>33</v>
      </c>
      <c r="AX203" s="13" t="s">
        <v>71</v>
      </c>
      <c r="AY203" s="166" t="s">
        <v>142</v>
      </c>
    </row>
    <row r="204" spans="1:65" s="14" customFormat="1" ht="11.25">
      <c r="B204" s="172"/>
      <c r="D204" s="165" t="s">
        <v>153</v>
      </c>
      <c r="E204" s="173" t="s">
        <v>3</v>
      </c>
      <c r="F204" s="174" t="s">
        <v>749</v>
      </c>
      <c r="H204" s="175">
        <v>0.28799999999999998</v>
      </c>
      <c r="I204" s="176"/>
      <c r="L204" s="172"/>
      <c r="M204" s="177"/>
      <c r="N204" s="178"/>
      <c r="O204" s="178"/>
      <c r="P204" s="178"/>
      <c r="Q204" s="178"/>
      <c r="R204" s="178"/>
      <c r="S204" s="178"/>
      <c r="T204" s="179"/>
      <c r="AT204" s="173" t="s">
        <v>153</v>
      </c>
      <c r="AU204" s="173" t="s">
        <v>81</v>
      </c>
      <c r="AV204" s="14" t="s">
        <v>81</v>
      </c>
      <c r="AW204" s="14" t="s">
        <v>33</v>
      </c>
      <c r="AX204" s="14" t="s">
        <v>71</v>
      </c>
      <c r="AY204" s="173" t="s">
        <v>142</v>
      </c>
    </row>
    <row r="205" spans="1:65" s="14" customFormat="1" ht="11.25">
      <c r="B205" s="172"/>
      <c r="D205" s="165" t="s">
        <v>153</v>
      </c>
      <c r="E205" s="173" t="s">
        <v>3</v>
      </c>
      <c r="F205" s="174" t="s">
        <v>750</v>
      </c>
      <c r="H205" s="175">
        <v>4.2000000000000003E-2</v>
      </c>
      <c r="I205" s="176"/>
      <c r="L205" s="172"/>
      <c r="M205" s="177"/>
      <c r="N205" s="178"/>
      <c r="O205" s="178"/>
      <c r="P205" s="178"/>
      <c r="Q205" s="178"/>
      <c r="R205" s="178"/>
      <c r="S205" s="178"/>
      <c r="T205" s="179"/>
      <c r="AT205" s="173" t="s">
        <v>153</v>
      </c>
      <c r="AU205" s="173" t="s">
        <v>81</v>
      </c>
      <c r="AV205" s="14" t="s">
        <v>81</v>
      </c>
      <c r="AW205" s="14" t="s">
        <v>33</v>
      </c>
      <c r="AX205" s="14" t="s">
        <v>71</v>
      </c>
      <c r="AY205" s="173" t="s">
        <v>142</v>
      </c>
    </row>
    <row r="206" spans="1:65" s="15" customFormat="1" ht="11.25">
      <c r="B206" s="180"/>
      <c r="D206" s="165" t="s">
        <v>153</v>
      </c>
      <c r="E206" s="181" t="s">
        <v>3</v>
      </c>
      <c r="F206" s="182" t="s">
        <v>162</v>
      </c>
      <c r="H206" s="183">
        <v>0.32999999999999996</v>
      </c>
      <c r="I206" s="184"/>
      <c r="L206" s="180"/>
      <c r="M206" s="185"/>
      <c r="N206" s="186"/>
      <c r="O206" s="186"/>
      <c r="P206" s="186"/>
      <c r="Q206" s="186"/>
      <c r="R206" s="186"/>
      <c r="S206" s="186"/>
      <c r="T206" s="187"/>
      <c r="AT206" s="181" t="s">
        <v>153</v>
      </c>
      <c r="AU206" s="181" t="s">
        <v>81</v>
      </c>
      <c r="AV206" s="15" t="s">
        <v>94</v>
      </c>
      <c r="AW206" s="15" t="s">
        <v>33</v>
      </c>
      <c r="AX206" s="15" t="s">
        <v>15</v>
      </c>
      <c r="AY206" s="181" t="s">
        <v>142</v>
      </c>
    </row>
    <row r="207" spans="1:65" s="2" customFormat="1" ht="37.9" customHeight="1">
      <c r="A207" s="35"/>
      <c r="B207" s="145"/>
      <c r="C207" s="146" t="s">
        <v>250</v>
      </c>
      <c r="D207" s="146" t="s">
        <v>145</v>
      </c>
      <c r="E207" s="147" t="s">
        <v>751</v>
      </c>
      <c r="F207" s="148" t="s">
        <v>752</v>
      </c>
      <c r="G207" s="149" t="s">
        <v>148</v>
      </c>
      <c r="H207" s="150">
        <v>1.35</v>
      </c>
      <c r="I207" s="151"/>
      <c r="J207" s="152">
        <f>ROUND(I207*H207,2)</f>
        <v>0</v>
      </c>
      <c r="K207" s="148" t="s">
        <v>149</v>
      </c>
      <c r="L207" s="36"/>
      <c r="M207" s="153" t="s">
        <v>3</v>
      </c>
      <c r="N207" s="154" t="s">
        <v>43</v>
      </c>
      <c r="O207" s="56"/>
      <c r="P207" s="155">
        <f>O207*H207</f>
        <v>0</v>
      </c>
      <c r="Q207" s="155">
        <v>9.4479999999999995E-2</v>
      </c>
      <c r="R207" s="155">
        <f>Q207*H207</f>
        <v>0.12754799999999999</v>
      </c>
      <c r="S207" s="155">
        <v>0</v>
      </c>
      <c r="T207" s="156">
        <f>S207*H207</f>
        <v>0</v>
      </c>
      <c r="U207" s="35"/>
      <c r="V207" s="35"/>
      <c r="W207" s="35"/>
      <c r="X207" s="35"/>
      <c r="Y207" s="35"/>
      <c r="Z207" s="35"/>
      <c r="AA207" s="35"/>
      <c r="AB207" s="35"/>
      <c r="AC207" s="35"/>
      <c r="AD207" s="35"/>
      <c r="AE207" s="35"/>
      <c r="AR207" s="157" t="s">
        <v>94</v>
      </c>
      <c r="AT207" s="157" t="s">
        <v>145</v>
      </c>
      <c r="AU207" s="157" t="s">
        <v>81</v>
      </c>
      <c r="AY207" s="20" t="s">
        <v>142</v>
      </c>
      <c r="BE207" s="158">
        <f>IF(N207="základní",J207,0)</f>
        <v>0</v>
      </c>
      <c r="BF207" s="158">
        <f>IF(N207="snížená",J207,0)</f>
        <v>0</v>
      </c>
      <c r="BG207" s="158">
        <f>IF(N207="zákl. přenesená",J207,0)</f>
        <v>0</v>
      </c>
      <c r="BH207" s="158">
        <f>IF(N207="sníž. přenesená",J207,0)</f>
        <v>0</v>
      </c>
      <c r="BI207" s="158">
        <f>IF(N207="nulová",J207,0)</f>
        <v>0</v>
      </c>
      <c r="BJ207" s="20" t="s">
        <v>81</v>
      </c>
      <c r="BK207" s="158">
        <f>ROUND(I207*H207,2)</f>
        <v>0</v>
      </c>
      <c r="BL207" s="20" t="s">
        <v>94</v>
      </c>
      <c r="BM207" s="157" t="s">
        <v>753</v>
      </c>
    </row>
    <row r="208" spans="1:65" s="2" customFormat="1" ht="11.25">
      <c r="A208" s="35"/>
      <c r="B208" s="36"/>
      <c r="C208" s="35"/>
      <c r="D208" s="159" t="s">
        <v>151</v>
      </c>
      <c r="E208" s="35"/>
      <c r="F208" s="160" t="s">
        <v>754</v>
      </c>
      <c r="G208" s="35"/>
      <c r="H208" s="35"/>
      <c r="I208" s="161"/>
      <c r="J208" s="35"/>
      <c r="K208" s="35"/>
      <c r="L208" s="36"/>
      <c r="M208" s="162"/>
      <c r="N208" s="163"/>
      <c r="O208" s="56"/>
      <c r="P208" s="56"/>
      <c r="Q208" s="56"/>
      <c r="R208" s="56"/>
      <c r="S208" s="56"/>
      <c r="T208" s="57"/>
      <c r="U208" s="35"/>
      <c r="V208" s="35"/>
      <c r="W208" s="35"/>
      <c r="X208" s="35"/>
      <c r="Y208" s="35"/>
      <c r="Z208" s="35"/>
      <c r="AA208" s="35"/>
      <c r="AB208" s="35"/>
      <c r="AC208" s="35"/>
      <c r="AD208" s="35"/>
      <c r="AE208" s="35"/>
      <c r="AT208" s="20" t="s">
        <v>151</v>
      </c>
      <c r="AU208" s="20" t="s">
        <v>81</v>
      </c>
    </row>
    <row r="209" spans="1:65" s="13" customFormat="1" ht="11.25">
      <c r="B209" s="164"/>
      <c r="D209" s="165" t="s">
        <v>153</v>
      </c>
      <c r="E209" s="166" t="s">
        <v>3</v>
      </c>
      <c r="F209" s="167" t="s">
        <v>167</v>
      </c>
      <c r="H209" s="166" t="s">
        <v>3</v>
      </c>
      <c r="I209" s="168"/>
      <c r="L209" s="164"/>
      <c r="M209" s="169"/>
      <c r="N209" s="170"/>
      <c r="O209" s="170"/>
      <c r="P209" s="170"/>
      <c r="Q209" s="170"/>
      <c r="R209" s="170"/>
      <c r="S209" s="170"/>
      <c r="T209" s="171"/>
      <c r="AT209" s="166" t="s">
        <v>153</v>
      </c>
      <c r="AU209" s="166" t="s">
        <v>81</v>
      </c>
      <c r="AV209" s="13" t="s">
        <v>15</v>
      </c>
      <c r="AW209" s="13" t="s">
        <v>33</v>
      </c>
      <c r="AX209" s="13" t="s">
        <v>71</v>
      </c>
      <c r="AY209" s="166" t="s">
        <v>142</v>
      </c>
    </row>
    <row r="210" spans="1:65" s="14" customFormat="1" ht="11.25">
      <c r="B210" s="172"/>
      <c r="D210" s="165" t="s">
        <v>153</v>
      </c>
      <c r="E210" s="173" t="s">
        <v>3</v>
      </c>
      <c r="F210" s="174" t="s">
        <v>755</v>
      </c>
      <c r="H210" s="175">
        <v>2.75</v>
      </c>
      <c r="I210" s="176"/>
      <c r="L210" s="172"/>
      <c r="M210" s="177"/>
      <c r="N210" s="178"/>
      <c r="O210" s="178"/>
      <c r="P210" s="178"/>
      <c r="Q210" s="178"/>
      <c r="R210" s="178"/>
      <c r="S210" s="178"/>
      <c r="T210" s="179"/>
      <c r="AT210" s="173" t="s">
        <v>153</v>
      </c>
      <c r="AU210" s="173" t="s">
        <v>81</v>
      </c>
      <c r="AV210" s="14" t="s">
        <v>81</v>
      </c>
      <c r="AW210" s="14" t="s">
        <v>33</v>
      </c>
      <c r="AX210" s="14" t="s">
        <v>71</v>
      </c>
      <c r="AY210" s="173" t="s">
        <v>142</v>
      </c>
    </row>
    <row r="211" spans="1:65" s="14" customFormat="1" ht="11.25">
      <c r="B211" s="172"/>
      <c r="D211" s="165" t="s">
        <v>153</v>
      </c>
      <c r="E211" s="173" t="s">
        <v>3</v>
      </c>
      <c r="F211" s="174" t="s">
        <v>756</v>
      </c>
      <c r="H211" s="175">
        <v>-1.4</v>
      </c>
      <c r="I211" s="176"/>
      <c r="L211" s="172"/>
      <c r="M211" s="177"/>
      <c r="N211" s="178"/>
      <c r="O211" s="178"/>
      <c r="P211" s="178"/>
      <c r="Q211" s="178"/>
      <c r="R211" s="178"/>
      <c r="S211" s="178"/>
      <c r="T211" s="179"/>
      <c r="AT211" s="173" t="s">
        <v>153</v>
      </c>
      <c r="AU211" s="173" t="s">
        <v>81</v>
      </c>
      <c r="AV211" s="14" t="s">
        <v>81</v>
      </c>
      <c r="AW211" s="14" t="s">
        <v>33</v>
      </c>
      <c r="AX211" s="14" t="s">
        <v>71</v>
      </c>
      <c r="AY211" s="173" t="s">
        <v>142</v>
      </c>
    </row>
    <row r="212" spans="1:65" s="15" customFormat="1" ht="11.25">
      <c r="B212" s="180"/>
      <c r="D212" s="165" t="s">
        <v>153</v>
      </c>
      <c r="E212" s="181" t="s">
        <v>3</v>
      </c>
      <c r="F212" s="182" t="s">
        <v>162</v>
      </c>
      <c r="H212" s="183">
        <v>1.35</v>
      </c>
      <c r="I212" s="184"/>
      <c r="L212" s="180"/>
      <c r="M212" s="185"/>
      <c r="N212" s="186"/>
      <c r="O212" s="186"/>
      <c r="P212" s="186"/>
      <c r="Q212" s="186"/>
      <c r="R212" s="186"/>
      <c r="S212" s="186"/>
      <c r="T212" s="187"/>
      <c r="AT212" s="181" t="s">
        <v>153</v>
      </c>
      <c r="AU212" s="181" t="s">
        <v>81</v>
      </c>
      <c r="AV212" s="15" t="s">
        <v>94</v>
      </c>
      <c r="AW212" s="15" t="s">
        <v>33</v>
      </c>
      <c r="AX212" s="15" t="s">
        <v>15</v>
      </c>
      <c r="AY212" s="181" t="s">
        <v>142</v>
      </c>
    </row>
    <row r="213" spans="1:65" s="2" customFormat="1" ht="24.2" customHeight="1">
      <c r="A213" s="35"/>
      <c r="B213" s="145"/>
      <c r="C213" s="146" t="s">
        <v>256</v>
      </c>
      <c r="D213" s="146" t="s">
        <v>145</v>
      </c>
      <c r="E213" s="147" t="s">
        <v>757</v>
      </c>
      <c r="F213" s="148" t="s">
        <v>758</v>
      </c>
      <c r="G213" s="149" t="s">
        <v>225</v>
      </c>
      <c r="H213" s="150">
        <v>5.5</v>
      </c>
      <c r="I213" s="151"/>
      <c r="J213" s="152">
        <f>ROUND(I213*H213,2)</f>
        <v>0</v>
      </c>
      <c r="K213" s="148" t="s">
        <v>149</v>
      </c>
      <c r="L213" s="36"/>
      <c r="M213" s="153" t="s">
        <v>3</v>
      </c>
      <c r="N213" s="154" t="s">
        <v>43</v>
      </c>
      <c r="O213" s="56"/>
      <c r="P213" s="155">
        <f>O213*H213</f>
        <v>0</v>
      </c>
      <c r="Q213" s="155">
        <v>1.2999999999999999E-4</v>
      </c>
      <c r="R213" s="155">
        <f>Q213*H213</f>
        <v>7.1499999999999992E-4</v>
      </c>
      <c r="S213" s="155">
        <v>0</v>
      </c>
      <c r="T213" s="156">
        <f>S213*H213</f>
        <v>0</v>
      </c>
      <c r="U213" s="35"/>
      <c r="V213" s="35"/>
      <c r="W213" s="35"/>
      <c r="X213" s="35"/>
      <c r="Y213" s="35"/>
      <c r="Z213" s="35"/>
      <c r="AA213" s="35"/>
      <c r="AB213" s="35"/>
      <c r="AC213" s="35"/>
      <c r="AD213" s="35"/>
      <c r="AE213" s="35"/>
      <c r="AR213" s="157" t="s">
        <v>94</v>
      </c>
      <c r="AT213" s="157" t="s">
        <v>145</v>
      </c>
      <c r="AU213" s="157" t="s">
        <v>81</v>
      </c>
      <c r="AY213" s="20" t="s">
        <v>142</v>
      </c>
      <c r="BE213" s="158">
        <f>IF(N213="základní",J213,0)</f>
        <v>0</v>
      </c>
      <c r="BF213" s="158">
        <f>IF(N213="snížená",J213,0)</f>
        <v>0</v>
      </c>
      <c r="BG213" s="158">
        <f>IF(N213="zákl. přenesená",J213,0)</f>
        <v>0</v>
      </c>
      <c r="BH213" s="158">
        <f>IF(N213="sníž. přenesená",J213,0)</f>
        <v>0</v>
      </c>
      <c r="BI213" s="158">
        <f>IF(N213="nulová",J213,0)</f>
        <v>0</v>
      </c>
      <c r="BJ213" s="20" t="s">
        <v>81</v>
      </c>
      <c r="BK213" s="158">
        <f>ROUND(I213*H213,2)</f>
        <v>0</v>
      </c>
      <c r="BL213" s="20" t="s">
        <v>94</v>
      </c>
      <c r="BM213" s="157" t="s">
        <v>759</v>
      </c>
    </row>
    <row r="214" spans="1:65" s="2" customFormat="1" ht="11.25">
      <c r="A214" s="35"/>
      <c r="B214" s="36"/>
      <c r="C214" s="35"/>
      <c r="D214" s="159" t="s">
        <v>151</v>
      </c>
      <c r="E214" s="35"/>
      <c r="F214" s="160" t="s">
        <v>760</v>
      </c>
      <c r="G214" s="35"/>
      <c r="H214" s="35"/>
      <c r="I214" s="161"/>
      <c r="J214" s="35"/>
      <c r="K214" s="35"/>
      <c r="L214" s="36"/>
      <c r="M214" s="162"/>
      <c r="N214" s="163"/>
      <c r="O214" s="56"/>
      <c r="P214" s="56"/>
      <c r="Q214" s="56"/>
      <c r="R214" s="56"/>
      <c r="S214" s="56"/>
      <c r="T214" s="57"/>
      <c r="U214" s="35"/>
      <c r="V214" s="35"/>
      <c r="W214" s="35"/>
      <c r="X214" s="35"/>
      <c r="Y214" s="35"/>
      <c r="Z214" s="35"/>
      <c r="AA214" s="35"/>
      <c r="AB214" s="35"/>
      <c r="AC214" s="35"/>
      <c r="AD214" s="35"/>
      <c r="AE214" s="35"/>
      <c r="AT214" s="20" t="s">
        <v>151</v>
      </c>
      <c r="AU214" s="20" t="s">
        <v>81</v>
      </c>
    </row>
    <row r="215" spans="1:65" s="13" customFormat="1" ht="11.25">
      <c r="B215" s="164"/>
      <c r="D215" s="165" t="s">
        <v>153</v>
      </c>
      <c r="E215" s="166" t="s">
        <v>3</v>
      </c>
      <c r="F215" s="167" t="s">
        <v>167</v>
      </c>
      <c r="H215" s="166" t="s">
        <v>3</v>
      </c>
      <c r="I215" s="168"/>
      <c r="L215" s="164"/>
      <c r="M215" s="169"/>
      <c r="N215" s="170"/>
      <c r="O215" s="170"/>
      <c r="P215" s="170"/>
      <c r="Q215" s="170"/>
      <c r="R215" s="170"/>
      <c r="S215" s="170"/>
      <c r="T215" s="171"/>
      <c r="AT215" s="166" t="s">
        <v>153</v>
      </c>
      <c r="AU215" s="166" t="s">
        <v>81</v>
      </c>
      <c r="AV215" s="13" t="s">
        <v>15</v>
      </c>
      <c r="AW215" s="13" t="s">
        <v>33</v>
      </c>
      <c r="AX215" s="13" t="s">
        <v>71</v>
      </c>
      <c r="AY215" s="166" t="s">
        <v>142</v>
      </c>
    </row>
    <row r="216" spans="1:65" s="14" customFormat="1" ht="11.25">
      <c r="B216" s="172"/>
      <c r="D216" s="165" t="s">
        <v>153</v>
      </c>
      <c r="E216" s="173" t="s">
        <v>3</v>
      </c>
      <c r="F216" s="174" t="s">
        <v>761</v>
      </c>
      <c r="H216" s="175">
        <v>5.5</v>
      </c>
      <c r="I216" s="176"/>
      <c r="L216" s="172"/>
      <c r="M216" s="177"/>
      <c r="N216" s="178"/>
      <c r="O216" s="178"/>
      <c r="P216" s="178"/>
      <c r="Q216" s="178"/>
      <c r="R216" s="178"/>
      <c r="S216" s="178"/>
      <c r="T216" s="179"/>
      <c r="AT216" s="173" t="s">
        <v>153</v>
      </c>
      <c r="AU216" s="173" t="s">
        <v>81</v>
      </c>
      <c r="AV216" s="14" t="s">
        <v>81</v>
      </c>
      <c r="AW216" s="14" t="s">
        <v>33</v>
      </c>
      <c r="AX216" s="14" t="s">
        <v>15</v>
      </c>
      <c r="AY216" s="173" t="s">
        <v>142</v>
      </c>
    </row>
    <row r="217" spans="1:65" s="2" customFormat="1" ht="66.75" customHeight="1">
      <c r="A217" s="35"/>
      <c r="B217" s="145"/>
      <c r="C217" s="146" t="s">
        <v>262</v>
      </c>
      <c r="D217" s="146" t="s">
        <v>145</v>
      </c>
      <c r="E217" s="147" t="s">
        <v>762</v>
      </c>
      <c r="F217" s="148" t="s">
        <v>763</v>
      </c>
      <c r="G217" s="149" t="s">
        <v>172</v>
      </c>
      <c r="H217" s="150">
        <v>21</v>
      </c>
      <c r="I217" s="151"/>
      <c r="J217" s="152">
        <f>ROUND(I217*H217,2)</f>
        <v>0</v>
      </c>
      <c r="K217" s="148" t="s">
        <v>149</v>
      </c>
      <c r="L217" s="36"/>
      <c r="M217" s="153" t="s">
        <v>3</v>
      </c>
      <c r="N217" s="154" t="s">
        <v>43</v>
      </c>
      <c r="O217" s="56"/>
      <c r="P217" s="155">
        <f>O217*H217</f>
        <v>0</v>
      </c>
      <c r="Q217" s="155">
        <v>1.8633999999999999</v>
      </c>
      <c r="R217" s="155">
        <f>Q217*H217</f>
        <v>39.131399999999999</v>
      </c>
      <c r="S217" s="155">
        <v>0</v>
      </c>
      <c r="T217" s="156">
        <f>S217*H217</f>
        <v>0</v>
      </c>
      <c r="U217" s="35"/>
      <c r="V217" s="35"/>
      <c r="W217" s="35"/>
      <c r="X217" s="35"/>
      <c r="Y217" s="35"/>
      <c r="Z217" s="35"/>
      <c r="AA217" s="35"/>
      <c r="AB217" s="35"/>
      <c r="AC217" s="35"/>
      <c r="AD217" s="35"/>
      <c r="AE217" s="35"/>
      <c r="AR217" s="157" t="s">
        <v>94</v>
      </c>
      <c r="AT217" s="157" t="s">
        <v>145</v>
      </c>
      <c r="AU217" s="157" t="s">
        <v>81</v>
      </c>
      <c r="AY217" s="20" t="s">
        <v>142</v>
      </c>
      <c r="BE217" s="158">
        <f>IF(N217="základní",J217,0)</f>
        <v>0</v>
      </c>
      <c r="BF217" s="158">
        <f>IF(N217="snížená",J217,0)</f>
        <v>0</v>
      </c>
      <c r="BG217" s="158">
        <f>IF(N217="zákl. přenesená",J217,0)</f>
        <v>0</v>
      </c>
      <c r="BH217" s="158">
        <f>IF(N217="sníž. přenesená",J217,0)</f>
        <v>0</v>
      </c>
      <c r="BI217" s="158">
        <f>IF(N217="nulová",J217,0)</f>
        <v>0</v>
      </c>
      <c r="BJ217" s="20" t="s">
        <v>81</v>
      </c>
      <c r="BK217" s="158">
        <f>ROUND(I217*H217,2)</f>
        <v>0</v>
      </c>
      <c r="BL217" s="20" t="s">
        <v>94</v>
      </c>
      <c r="BM217" s="157" t="s">
        <v>764</v>
      </c>
    </row>
    <row r="218" spans="1:65" s="2" customFormat="1" ht="11.25">
      <c r="A218" s="35"/>
      <c r="B218" s="36"/>
      <c r="C218" s="35"/>
      <c r="D218" s="159" t="s">
        <v>151</v>
      </c>
      <c r="E218" s="35"/>
      <c r="F218" s="160" t="s">
        <v>765</v>
      </c>
      <c r="G218" s="35"/>
      <c r="H218" s="35"/>
      <c r="I218" s="161"/>
      <c r="J218" s="35"/>
      <c r="K218" s="35"/>
      <c r="L218" s="36"/>
      <c r="M218" s="162"/>
      <c r="N218" s="163"/>
      <c r="O218" s="56"/>
      <c r="P218" s="56"/>
      <c r="Q218" s="56"/>
      <c r="R218" s="56"/>
      <c r="S218" s="56"/>
      <c r="T218" s="57"/>
      <c r="U218" s="35"/>
      <c r="V218" s="35"/>
      <c r="W218" s="35"/>
      <c r="X218" s="35"/>
      <c r="Y218" s="35"/>
      <c r="Z218" s="35"/>
      <c r="AA218" s="35"/>
      <c r="AB218" s="35"/>
      <c r="AC218" s="35"/>
      <c r="AD218" s="35"/>
      <c r="AE218" s="35"/>
      <c r="AT218" s="20" t="s">
        <v>151</v>
      </c>
      <c r="AU218" s="20" t="s">
        <v>81</v>
      </c>
    </row>
    <row r="219" spans="1:65" s="13" customFormat="1" ht="11.25">
      <c r="B219" s="164"/>
      <c r="D219" s="165" t="s">
        <v>153</v>
      </c>
      <c r="E219" s="166" t="s">
        <v>3</v>
      </c>
      <c r="F219" s="167" t="s">
        <v>670</v>
      </c>
      <c r="H219" s="166" t="s">
        <v>3</v>
      </c>
      <c r="I219" s="168"/>
      <c r="L219" s="164"/>
      <c r="M219" s="169"/>
      <c r="N219" s="170"/>
      <c r="O219" s="170"/>
      <c r="P219" s="170"/>
      <c r="Q219" s="170"/>
      <c r="R219" s="170"/>
      <c r="S219" s="170"/>
      <c r="T219" s="171"/>
      <c r="AT219" s="166" t="s">
        <v>153</v>
      </c>
      <c r="AU219" s="166" t="s">
        <v>81</v>
      </c>
      <c r="AV219" s="13" t="s">
        <v>15</v>
      </c>
      <c r="AW219" s="13" t="s">
        <v>33</v>
      </c>
      <c r="AX219" s="13" t="s">
        <v>71</v>
      </c>
      <c r="AY219" s="166" t="s">
        <v>142</v>
      </c>
    </row>
    <row r="220" spans="1:65" s="14" customFormat="1" ht="11.25">
      <c r="B220" s="172"/>
      <c r="D220" s="165" t="s">
        <v>153</v>
      </c>
      <c r="E220" s="173" t="s">
        <v>3</v>
      </c>
      <c r="F220" s="174" t="s">
        <v>671</v>
      </c>
      <c r="H220" s="175">
        <v>21</v>
      </c>
      <c r="I220" s="176"/>
      <c r="L220" s="172"/>
      <c r="M220" s="177"/>
      <c r="N220" s="178"/>
      <c r="O220" s="178"/>
      <c r="P220" s="178"/>
      <c r="Q220" s="178"/>
      <c r="R220" s="178"/>
      <c r="S220" s="178"/>
      <c r="T220" s="179"/>
      <c r="AT220" s="173" t="s">
        <v>153</v>
      </c>
      <c r="AU220" s="173" t="s">
        <v>81</v>
      </c>
      <c r="AV220" s="14" t="s">
        <v>81</v>
      </c>
      <c r="AW220" s="14" t="s">
        <v>33</v>
      </c>
      <c r="AX220" s="14" t="s">
        <v>15</v>
      </c>
      <c r="AY220" s="173" t="s">
        <v>142</v>
      </c>
    </row>
    <row r="221" spans="1:65" s="2" customFormat="1" ht="24.2" customHeight="1">
      <c r="A221" s="35"/>
      <c r="B221" s="145"/>
      <c r="C221" s="146" t="s">
        <v>273</v>
      </c>
      <c r="D221" s="146" t="s">
        <v>145</v>
      </c>
      <c r="E221" s="147" t="s">
        <v>766</v>
      </c>
      <c r="F221" s="148" t="s">
        <v>767</v>
      </c>
      <c r="G221" s="149" t="s">
        <v>172</v>
      </c>
      <c r="H221" s="150">
        <v>1.89</v>
      </c>
      <c r="I221" s="151"/>
      <c r="J221" s="152">
        <f>ROUND(I221*H221,2)</f>
        <v>0</v>
      </c>
      <c r="K221" s="148" t="s">
        <v>3</v>
      </c>
      <c r="L221" s="36"/>
      <c r="M221" s="153" t="s">
        <v>3</v>
      </c>
      <c r="N221" s="154" t="s">
        <v>43</v>
      </c>
      <c r="O221" s="56"/>
      <c r="P221" s="155">
        <f>O221*H221</f>
        <v>0</v>
      </c>
      <c r="Q221" s="155">
        <v>0</v>
      </c>
      <c r="R221" s="155">
        <f>Q221*H221</f>
        <v>0</v>
      </c>
      <c r="S221" s="155">
        <v>0</v>
      </c>
      <c r="T221" s="156">
        <f>S221*H221</f>
        <v>0</v>
      </c>
      <c r="U221" s="35"/>
      <c r="V221" s="35"/>
      <c r="W221" s="35"/>
      <c r="X221" s="35"/>
      <c r="Y221" s="35"/>
      <c r="Z221" s="35"/>
      <c r="AA221" s="35"/>
      <c r="AB221" s="35"/>
      <c r="AC221" s="35"/>
      <c r="AD221" s="35"/>
      <c r="AE221" s="35"/>
      <c r="AR221" s="157" t="s">
        <v>94</v>
      </c>
      <c r="AT221" s="157" t="s">
        <v>145</v>
      </c>
      <c r="AU221" s="157" t="s">
        <v>81</v>
      </c>
      <c r="AY221" s="20" t="s">
        <v>142</v>
      </c>
      <c r="BE221" s="158">
        <f>IF(N221="základní",J221,0)</f>
        <v>0</v>
      </c>
      <c r="BF221" s="158">
        <f>IF(N221="snížená",J221,0)</f>
        <v>0</v>
      </c>
      <c r="BG221" s="158">
        <f>IF(N221="zákl. přenesená",J221,0)</f>
        <v>0</v>
      </c>
      <c r="BH221" s="158">
        <f>IF(N221="sníž. přenesená",J221,0)</f>
        <v>0</v>
      </c>
      <c r="BI221" s="158">
        <f>IF(N221="nulová",J221,0)</f>
        <v>0</v>
      </c>
      <c r="BJ221" s="20" t="s">
        <v>81</v>
      </c>
      <c r="BK221" s="158">
        <f>ROUND(I221*H221,2)</f>
        <v>0</v>
      </c>
      <c r="BL221" s="20" t="s">
        <v>94</v>
      </c>
      <c r="BM221" s="157" t="s">
        <v>768</v>
      </c>
    </row>
    <row r="222" spans="1:65" s="14" customFormat="1" ht="11.25">
      <c r="B222" s="172"/>
      <c r="D222" s="165" t="s">
        <v>153</v>
      </c>
      <c r="E222" s="173" t="s">
        <v>3</v>
      </c>
      <c r="F222" s="174" t="s">
        <v>769</v>
      </c>
      <c r="H222" s="175">
        <v>1.89</v>
      </c>
      <c r="I222" s="176"/>
      <c r="L222" s="172"/>
      <c r="M222" s="177"/>
      <c r="N222" s="178"/>
      <c r="O222" s="178"/>
      <c r="P222" s="178"/>
      <c r="Q222" s="178"/>
      <c r="R222" s="178"/>
      <c r="S222" s="178"/>
      <c r="T222" s="179"/>
      <c r="AT222" s="173" t="s">
        <v>153</v>
      </c>
      <c r="AU222" s="173" t="s">
        <v>81</v>
      </c>
      <c r="AV222" s="14" t="s">
        <v>81</v>
      </c>
      <c r="AW222" s="14" t="s">
        <v>33</v>
      </c>
      <c r="AX222" s="14" t="s">
        <v>15</v>
      </c>
      <c r="AY222" s="173" t="s">
        <v>142</v>
      </c>
    </row>
    <row r="223" spans="1:65" s="12" customFormat="1" ht="22.9" customHeight="1">
      <c r="B223" s="132"/>
      <c r="D223" s="133" t="s">
        <v>70</v>
      </c>
      <c r="E223" s="143" t="s">
        <v>94</v>
      </c>
      <c r="F223" s="143" t="s">
        <v>770</v>
      </c>
      <c r="I223" s="135"/>
      <c r="J223" s="144">
        <f>BK223</f>
        <v>0</v>
      </c>
      <c r="L223" s="132"/>
      <c r="M223" s="137"/>
      <c r="N223" s="138"/>
      <c r="O223" s="138"/>
      <c r="P223" s="139">
        <f>SUM(P224:P247)</f>
        <v>0</v>
      </c>
      <c r="Q223" s="138"/>
      <c r="R223" s="139">
        <f>SUM(R224:R247)</f>
        <v>0.84043899999999994</v>
      </c>
      <c r="S223" s="138"/>
      <c r="T223" s="140">
        <f>SUM(T224:T247)</f>
        <v>0</v>
      </c>
      <c r="AR223" s="133" t="s">
        <v>15</v>
      </c>
      <c r="AT223" s="141" t="s">
        <v>70</v>
      </c>
      <c r="AU223" s="141" t="s">
        <v>15</v>
      </c>
      <c r="AY223" s="133" t="s">
        <v>142</v>
      </c>
      <c r="BK223" s="142">
        <f>SUM(BK224:BK247)</f>
        <v>0</v>
      </c>
    </row>
    <row r="224" spans="1:65" s="2" customFormat="1" ht="37.9" customHeight="1">
      <c r="A224" s="35"/>
      <c r="B224" s="145"/>
      <c r="C224" s="146" t="s">
        <v>279</v>
      </c>
      <c r="D224" s="146" t="s">
        <v>145</v>
      </c>
      <c r="E224" s="147" t="s">
        <v>771</v>
      </c>
      <c r="F224" s="148" t="s">
        <v>772</v>
      </c>
      <c r="G224" s="149" t="s">
        <v>236</v>
      </c>
      <c r="H224" s="150">
        <v>20</v>
      </c>
      <c r="I224" s="151"/>
      <c r="J224" s="152">
        <f>ROUND(I224*H224,2)</f>
        <v>0</v>
      </c>
      <c r="K224" s="148" t="s">
        <v>149</v>
      </c>
      <c r="L224" s="36"/>
      <c r="M224" s="153" t="s">
        <v>3</v>
      </c>
      <c r="N224" s="154" t="s">
        <v>43</v>
      </c>
      <c r="O224" s="56"/>
      <c r="P224" s="155">
        <f>O224*H224</f>
        <v>0</v>
      </c>
      <c r="Q224" s="155">
        <v>2.2780000000000002E-2</v>
      </c>
      <c r="R224" s="155">
        <f>Q224*H224</f>
        <v>0.4556</v>
      </c>
      <c r="S224" s="155">
        <v>0</v>
      </c>
      <c r="T224" s="156">
        <f>S224*H224</f>
        <v>0</v>
      </c>
      <c r="U224" s="35"/>
      <c r="V224" s="35"/>
      <c r="W224" s="35"/>
      <c r="X224" s="35"/>
      <c r="Y224" s="35"/>
      <c r="Z224" s="35"/>
      <c r="AA224" s="35"/>
      <c r="AB224" s="35"/>
      <c r="AC224" s="35"/>
      <c r="AD224" s="35"/>
      <c r="AE224" s="35"/>
      <c r="AR224" s="157" t="s">
        <v>94</v>
      </c>
      <c r="AT224" s="157" t="s">
        <v>145</v>
      </c>
      <c r="AU224" s="157" t="s">
        <v>81</v>
      </c>
      <c r="AY224" s="20" t="s">
        <v>142</v>
      </c>
      <c r="BE224" s="158">
        <f>IF(N224="základní",J224,0)</f>
        <v>0</v>
      </c>
      <c r="BF224" s="158">
        <f>IF(N224="snížená",J224,0)</f>
        <v>0</v>
      </c>
      <c r="BG224" s="158">
        <f>IF(N224="zákl. přenesená",J224,0)</f>
        <v>0</v>
      </c>
      <c r="BH224" s="158">
        <f>IF(N224="sníž. přenesená",J224,0)</f>
        <v>0</v>
      </c>
      <c r="BI224" s="158">
        <f>IF(N224="nulová",J224,0)</f>
        <v>0</v>
      </c>
      <c r="BJ224" s="20" t="s">
        <v>81</v>
      </c>
      <c r="BK224" s="158">
        <f>ROUND(I224*H224,2)</f>
        <v>0</v>
      </c>
      <c r="BL224" s="20" t="s">
        <v>94</v>
      </c>
      <c r="BM224" s="157" t="s">
        <v>773</v>
      </c>
    </row>
    <row r="225" spans="1:65" s="2" customFormat="1" ht="11.25">
      <c r="A225" s="35"/>
      <c r="B225" s="36"/>
      <c r="C225" s="35"/>
      <c r="D225" s="159" t="s">
        <v>151</v>
      </c>
      <c r="E225" s="35"/>
      <c r="F225" s="160" t="s">
        <v>774</v>
      </c>
      <c r="G225" s="35"/>
      <c r="H225" s="35"/>
      <c r="I225" s="161"/>
      <c r="J225" s="35"/>
      <c r="K225" s="35"/>
      <c r="L225" s="36"/>
      <c r="M225" s="162"/>
      <c r="N225" s="163"/>
      <c r="O225" s="56"/>
      <c r="P225" s="56"/>
      <c r="Q225" s="56"/>
      <c r="R225" s="56"/>
      <c r="S225" s="56"/>
      <c r="T225" s="57"/>
      <c r="U225" s="35"/>
      <c r="V225" s="35"/>
      <c r="W225" s="35"/>
      <c r="X225" s="35"/>
      <c r="Y225" s="35"/>
      <c r="Z225" s="35"/>
      <c r="AA225" s="35"/>
      <c r="AB225" s="35"/>
      <c r="AC225" s="35"/>
      <c r="AD225" s="35"/>
      <c r="AE225" s="35"/>
      <c r="AT225" s="20" t="s">
        <v>151</v>
      </c>
      <c r="AU225" s="20" t="s">
        <v>81</v>
      </c>
    </row>
    <row r="226" spans="1:65" s="2" customFormat="1" ht="37.9" customHeight="1">
      <c r="A226" s="35"/>
      <c r="B226" s="145"/>
      <c r="C226" s="146" t="s">
        <v>288</v>
      </c>
      <c r="D226" s="146" t="s">
        <v>145</v>
      </c>
      <c r="E226" s="147" t="s">
        <v>775</v>
      </c>
      <c r="F226" s="148" t="s">
        <v>776</v>
      </c>
      <c r="G226" s="149" t="s">
        <v>359</v>
      </c>
      <c r="H226" s="150">
        <v>0.35</v>
      </c>
      <c r="I226" s="151"/>
      <c r="J226" s="152">
        <f>ROUND(I226*H226,2)</f>
        <v>0</v>
      </c>
      <c r="K226" s="148" t="s">
        <v>149</v>
      </c>
      <c r="L226" s="36"/>
      <c r="M226" s="153" t="s">
        <v>3</v>
      </c>
      <c r="N226" s="154" t="s">
        <v>43</v>
      </c>
      <c r="O226" s="56"/>
      <c r="P226" s="155">
        <f>O226*H226</f>
        <v>0</v>
      </c>
      <c r="Q226" s="155">
        <v>1.9539999999999998E-2</v>
      </c>
      <c r="R226" s="155">
        <f>Q226*H226</f>
        <v>6.8389999999999987E-3</v>
      </c>
      <c r="S226" s="155">
        <v>0</v>
      </c>
      <c r="T226" s="156">
        <f>S226*H226</f>
        <v>0</v>
      </c>
      <c r="U226" s="35"/>
      <c r="V226" s="35"/>
      <c r="W226" s="35"/>
      <c r="X226" s="35"/>
      <c r="Y226" s="35"/>
      <c r="Z226" s="35"/>
      <c r="AA226" s="35"/>
      <c r="AB226" s="35"/>
      <c r="AC226" s="35"/>
      <c r="AD226" s="35"/>
      <c r="AE226" s="35"/>
      <c r="AR226" s="157" t="s">
        <v>94</v>
      </c>
      <c r="AT226" s="157" t="s">
        <v>145</v>
      </c>
      <c r="AU226" s="157" t="s">
        <v>81</v>
      </c>
      <c r="AY226" s="20" t="s">
        <v>142</v>
      </c>
      <c r="BE226" s="158">
        <f>IF(N226="základní",J226,0)</f>
        <v>0</v>
      </c>
      <c r="BF226" s="158">
        <f>IF(N226="snížená",J226,0)</f>
        <v>0</v>
      </c>
      <c r="BG226" s="158">
        <f>IF(N226="zákl. přenesená",J226,0)</f>
        <v>0</v>
      </c>
      <c r="BH226" s="158">
        <f>IF(N226="sníž. přenesená",J226,0)</f>
        <v>0</v>
      </c>
      <c r="BI226" s="158">
        <f>IF(N226="nulová",J226,0)</f>
        <v>0</v>
      </c>
      <c r="BJ226" s="20" t="s">
        <v>81</v>
      </c>
      <c r="BK226" s="158">
        <f>ROUND(I226*H226,2)</f>
        <v>0</v>
      </c>
      <c r="BL226" s="20" t="s">
        <v>94</v>
      </c>
      <c r="BM226" s="157" t="s">
        <v>777</v>
      </c>
    </row>
    <row r="227" spans="1:65" s="2" customFormat="1" ht="11.25">
      <c r="A227" s="35"/>
      <c r="B227" s="36"/>
      <c r="C227" s="35"/>
      <c r="D227" s="159" t="s">
        <v>151</v>
      </c>
      <c r="E227" s="35"/>
      <c r="F227" s="160" t="s">
        <v>778</v>
      </c>
      <c r="G227" s="35"/>
      <c r="H227" s="35"/>
      <c r="I227" s="161"/>
      <c r="J227" s="35"/>
      <c r="K227" s="35"/>
      <c r="L227" s="36"/>
      <c r="M227" s="162"/>
      <c r="N227" s="163"/>
      <c r="O227" s="56"/>
      <c r="P227" s="56"/>
      <c r="Q227" s="56"/>
      <c r="R227" s="56"/>
      <c r="S227" s="56"/>
      <c r="T227" s="57"/>
      <c r="U227" s="35"/>
      <c r="V227" s="35"/>
      <c r="W227" s="35"/>
      <c r="X227" s="35"/>
      <c r="Y227" s="35"/>
      <c r="Z227" s="35"/>
      <c r="AA227" s="35"/>
      <c r="AB227" s="35"/>
      <c r="AC227" s="35"/>
      <c r="AD227" s="35"/>
      <c r="AE227" s="35"/>
      <c r="AT227" s="20" t="s">
        <v>151</v>
      </c>
      <c r="AU227" s="20" t="s">
        <v>81</v>
      </c>
    </row>
    <row r="228" spans="1:65" s="13" customFormat="1" ht="11.25">
      <c r="B228" s="164"/>
      <c r="D228" s="165" t="s">
        <v>153</v>
      </c>
      <c r="E228" s="166" t="s">
        <v>3</v>
      </c>
      <c r="F228" s="167" t="s">
        <v>157</v>
      </c>
      <c r="H228" s="166" t="s">
        <v>3</v>
      </c>
      <c r="I228" s="168"/>
      <c r="L228" s="164"/>
      <c r="M228" s="169"/>
      <c r="N228" s="170"/>
      <c r="O228" s="170"/>
      <c r="P228" s="170"/>
      <c r="Q228" s="170"/>
      <c r="R228" s="170"/>
      <c r="S228" s="170"/>
      <c r="T228" s="171"/>
      <c r="AT228" s="166" t="s">
        <v>153</v>
      </c>
      <c r="AU228" s="166" t="s">
        <v>81</v>
      </c>
      <c r="AV228" s="13" t="s">
        <v>15</v>
      </c>
      <c r="AW228" s="13" t="s">
        <v>33</v>
      </c>
      <c r="AX228" s="13" t="s">
        <v>71</v>
      </c>
      <c r="AY228" s="166" t="s">
        <v>142</v>
      </c>
    </row>
    <row r="229" spans="1:65" s="14" customFormat="1" ht="11.25">
      <c r="B229" s="172"/>
      <c r="D229" s="165" t="s">
        <v>153</v>
      </c>
      <c r="E229" s="173" t="s">
        <v>3</v>
      </c>
      <c r="F229" s="174" t="s">
        <v>779</v>
      </c>
      <c r="H229" s="175">
        <v>4.7E-2</v>
      </c>
      <c r="I229" s="176"/>
      <c r="L229" s="172"/>
      <c r="M229" s="177"/>
      <c r="N229" s="178"/>
      <c r="O229" s="178"/>
      <c r="P229" s="178"/>
      <c r="Q229" s="178"/>
      <c r="R229" s="178"/>
      <c r="S229" s="178"/>
      <c r="T229" s="179"/>
      <c r="AT229" s="173" t="s">
        <v>153</v>
      </c>
      <c r="AU229" s="173" t="s">
        <v>81</v>
      </c>
      <c r="AV229" s="14" t="s">
        <v>81</v>
      </c>
      <c r="AW229" s="14" t="s">
        <v>33</v>
      </c>
      <c r="AX229" s="14" t="s">
        <v>71</v>
      </c>
      <c r="AY229" s="173" t="s">
        <v>142</v>
      </c>
    </row>
    <row r="230" spans="1:65" s="14" customFormat="1" ht="11.25">
      <c r="B230" s="172"/>
      <c r="D230" s="165" t="s">
        <v>153</v>
      </c>
      <c r="E230" s="173" t="s">
        <v>3</v>
      </c>
      <c r="F230" s="174" t="s">
        <v>780</v>
      </c>
      <c r="H230" s="175">
        <v>7.0999999999999994E-2</v>
      </c>
      <c r="I230" s="176"/>
      <c r="L230" s="172"/>
      <c r="M230" s="177"/>
      <c r="N230" s="178"/>
      <c r="O230" s="178"/>
      <c r="P230" s="178"/>
      <c r="Q230" s="178"/>
      <c r="R230" s="178"/>
      <c r="S230" s="178"/>
      <c r="T230" s="179"/>
      <c r="AT230" s="173" t="s">
        <v>153</v>
      </c>
      <c r="AU230" s="173" t="s">
        <v>81</v>
      </c>
      <c r="AV230" s="14" t="s">
        <v>81</v>
      </c>
      <c r="AW230" s="14" t="s">
        <v>33</v>
      </c>
      <c r="AX230" s="14" t="s">
        <v>71</v>
      </c>
      <c r="AY230" s="173" t="s">
        <v>142</v>
      </c>
    </row>
    <row r="231" spans="1:65" s="14" customFormat="1" ht="11.25">
      <c r="B231" s="172"/>
      <c r="D231" s="165" t="s">
        <v>153</v>
      </c>
      <c r="E231" s="173" t="s">
        <v>3</v>
      </c>
      <c r="F231" s="174" t="s">
        <v>781</v>
      </c>
      <c r="H231" s="175">
        <v>5.7000000000000002E-2</v>
      </c>
      <c r="I231" s="176"/>
      <c r="L231" s="172"/>
      <c r="M231" s="177"/>
      <c r="N231" s="178"/>
      <c r="O231" s="178"/>
      <c r="P231" s="178"/>
      <c r="Q231" s="178"/>
      <c r="R231" s="178"/>
      <c r="S231" s="178"/>
      <c r="T231" s="179"/>
      <c r="AT231" s="173" t="s">
        <v>153</v>
      </c>
      <c r="AU231" s="173" t="s">
        <v>81</v>
      </c>
      <c r="AV231" s="14" t="s">
        <v>81</v>
      </c>
      <c r="AW231" s="14" t="s">
        <v>33</v>
      </c>
      <c r="AX231" s="14" t="s">
        <v>71</v>
      </c>
      <c r="AY231" s="173" t="s">
        <v>142</v>
      </c>
    </row>
    <row r="232" spans="1:65" s="13" customFormat="1" ht="11.25">
      <c r="B232" s="164"/>
      <c r="D232" s="165" t="s">
        <v>153</v>
      </c>
      <c r="E232" s="166" t="s">
        <v>3</v>
      </c>
      <c r="F232" s="167" t="s">
        <v>159</v>
      </c>
      <c r="H232" s="166" t="s">
        <v>3</v>
      </c>
      <c r="I232" s="168"/>
      <c r="L232" s="164"/>
      <c r="M232" s="169"/>
      <c r="N232" s="170"/>
      <c r="O232" s="170"/>
      <c r="P232" s="170"/>
      <c r="Q232" s="170"/>
      <c r="R232" s="170"/>
      <c r="S232" s="170"/>
      <c r="T232" s="171"/>
      <c r="AT232" s="166" t="s">
        <v>153</v>
      </c>
      <c r="AU232" s="166" t="s">
        <v>81</v>
      </c>
      <c r="AV232" s="13" t="s">
        <v>15</v>
      </c>
      <c r="AW232" s="13" t="s">
        <v>33</v>
      </c>
      <c r="AX232" s="13" t="s">
        <v>71</v>
      </c>
      <c r="AY232" s="166" t="s">
        <v>142</v>
      </c>
    </row>
    <row r="233" spans="1:65" s="14" customFormat="1" ht="11.25">
      <c r="B233" s="172"/>
      <c r="D233" s="165" t="s">
        <v>153</v>
      </c>
      <c r="E233" s="173" t="s">
        <v>3</v>
      </c>
      <c r="F233" s="174" t="s">
        <v>779</v>
      </c>
      <c r="H233" s="175">
        <v>4.7E-2</v>
      </c>
      <c r="I233" s="176"/>
      <c r="L233" s="172"/>
      <c r="M233" s="177"/>
      <c r="N233" s="178"/>
      <c r="O233" s="178"/>
      <c r="P233" s="178"/>
      <c r="Q233" s="178"/>
      <c r="R233" s="178"/>
      <c r="S233" s="178"/>
      <c r="T233" s="179"/>
      <c r="AT233" s="173" t="s">
        <v>153</v>
      </c>
      <c r="AU233" s="173" t="s">
        <v>81</v>
      </c>
      <c r="AV233" s="14" t="s">
        <v>81</v>
      </c>
      <c r="AW233" s="14" t="s">
        <v>33</v>
      </c>
      <c r="AX233" s="14" t="s">
        <v>71</v>
      </c>
      <c r="AY233" s="173" t="s">
        <v>142</v>
      </c>
    </row>
    <row r="234" spans="1:65" s="14" customFormat="1" ht="11.25">
      <c r="B234" s="172"/>
      <c r="D234" s="165" t="s">
        <v>153</v>
      </c>
      <c r="E234" s="173" t="s">
        <v>3</v>
      </c>
      <c r="F234" s="174" t="s">
        <v>782</v>
      </c>
      <c r="H234" s="175">
        <v>0.128</v>
      </c>
      <c r="I234" s="176"/>
      <c r="L234" s="172"/>
      <c r="M234" s="177"/>
      <c r="N234" s="178"/>
      <c r="O234" s="178"/>
      <c r="P234" s="178"/>
      <c r="Q234" s="178"/>
      <c r="R234" s="178"/>
      <c r="S234" s="178"/>
      <c r="T234" s="179"/>
      <c r="AT234" s="173" t="s">
        <v>153</v>
      </c>
      <c r="AU234" s="173" t="s">
        <v>81</v>
      </c>
      <c r="AV234" s="14" t="s">
        <v>81</v>
      </c>
      <c r="AW234" s="14" t="s">
        <v>33</v>
      </c>
      <c r="AX234" s="14" t="s">
        <v>71</v>
      </c>
      <c r="AY234" s="173" t="s">
        <v>142</v>
      </c>
    </row>
    <row r="235" spans="1:65" s="15" customFormat="1" ht="11.25">
      <c r="B235" s="180"/>
      <c r="D235" s="165" t="s">
        <v>153</v>
      </c>
      <c r="E235" s="181" t="s">
        <v>3</v>
      </c>
      <c r="F235" s="182" t="s">
        <v>162</v>
      </c>
      <c r="H235" s="183">
        <v>0.35</v>
      </c>
      <c r="I235" s="184"/>
      <c r="L235" s="180"/>
      <c r="M235" s="185"/>
      <c r="N235" s="186"/>
      <c r="O235" s="186"/>
      <c r="P235" s="186"/>
      <c r="Q235" s="186"/>
      <c r="R235" s="186"/>
      <c r="S235" s="186"/>
      <c r="T235" s="187"/>
      <c r="AT235" s="181" t="s">
        <v>153</v>
      </c>
      <c r="AU235" s="181" t="s">
        <v>81</v>
      </c>
      <c r="AV235" s="15" t="s">
        <v>94</v>
      </c>
      <c r="AW235" s="15" t="s">
        <v>33</v>
      </c>
      <c r="AX235" s="15" t="s">
        <v>15</v>
      </c>
      <c r="AY235" s="181" t="s">
        <v>142</v>
      </c>
    </row>
    <row r="236" spans="1:65" s="2" customFormat="1" ht="21.75" customHeight="1">
      <c r="A236" s="35"/>
      <c r="B236" s="145"/>
      <c r="C236" s="191" t="s">
        <v>8</v>
      </c>
      <c r="D236" s="191" t="s">
        <v>704</v>
      </c>
      <c r="E236" s="192" t="s">
        <v>783</v>
      </c>
      <c r="F236" s="193" t="s">
        <v>784</v>
      </c>
      <c r="G236" s="194" t="s">
        <v>359</v>
      </c>
      <c r="H236" s="195">
        <v>0.378</v>
      </c>
      <c r="I236" s="196"/>
      <c r="J236" s="197">
        <f>ROUND(I236*H236,2)</f>
        <v>0</v>
      </c>
      <c r="K236" s="193" t="s">
        <v>149</v>
      </c>
      <c r="L236" s="198"/>
      <c r="M236" s="199" t="s">
        <v>3</v>
      </c>
      <c r="N236" s="200" t="s">
        <v>43</v>
      </c>
      <c r="O236" s="56"/>
      <c r="P236" s="155">
        <f>O236*H236</f>
        <v>0</v>
      </c>
      <c r="Q236" s="155">
        <v>1</v>
      </c>
      <c r="R236" s="155">
        <f>Q236*H236</f>
        <v>0.378</v>
      </c>
      <c r="S236" s="155">
        <v>0</v>
      </c>
      <c r="T236" s="156">
        <f>S236*H236</f>
        <v>0</v>
      </c>
      <c r="U236" s="35"/>
      <c r="V236" s="35"/>
      <c r="W236" s="35"/>
      <c r="X236" s="35"/>
      <c r="Y236" s="35"/>
      <c r="Z236" s="35"/>
      <c r="AA236" s="35"/>
      <c r="AB236" s="35"/>
      <c r="AC236" s="35"/>
      <c r="AD236" s="35"/>
      <c r="AE236" s="35"/>
      <c r="AR236" s="157" t="s">
        <v>209</v>
      </c>
      <c r="AT236" s="157" t="s">
        <v>704</v>
      </c>
      <c r="AU236" s="157" t="s">
        <v>81</v>
      </c>
      <c r="AY236" s="20" t="s">
        <v>142</v>
      </c>
      <c r="BE236" s="158">
        <f>IF(N236="základní",J236,0)</f>
        <v>0</v>
      </c>
      <c r="BF236" s="158">
        <f>IF(N236="snížená",J236,0)</f>
        <v>0</v>
      </c>
      <c r="BG236" s="158">
        <f>IF(N236="zákl. přenesená",J236,0)</f>
        <v>0</v>
      </c>
      <c r="BH236" s="158">
        <f>IF(N236="sníž. přenesená",J236,0)</f>
        <v>0</v>
      </c>
      <c r="BI236" s="158">
        <f>IF(N236="nulová",J236,0)</f>
        <v>0</v>
      </c>
      <c r="BJ236" s="20" t="s">
        <v>81</v>
      </c>
      <c r="BK236" s="158">
        <f>ROUND(I236*H236,2)</f>
        <v>0</v>
      </c>
      <c r="BL236" s="20" t="s">
        <v>94</v>
      </c>
      <c r="BM236" s="157" t="s">
        <v>785</v>
      </c>
    </row>
    <row r="237" spans="1:65" s="14" customFormat="1" ht="11.25">
      <c r="B237" s="172"/>
      <c r="D237" s="165" t="s">
        <v>153</v>
      </c>
      <c r="F237" s="174" t="s">
        <v>786</v>
      </c>
      <c r="H237" s="175">
        <v>0.378</v>
      </c>
      <c r="I237" s="176"/>
      <c r="L237" s="172"/>
      <c r="M237" s="177"/>
      <c r="N237" s="178"/>
      <c r="O237" s="178"/>
      <c r="P237" s="178"/>
      <c r="Q237" s="178"/>
      <c r="R237" s="178"/>
      <c r="S237" s="178"/>
      <c r="T237" s="179"/>
      <c r="AT237" s="173" t="s">
        <v>153</v>
      </c>
      <c r="AU237" s="173" t="s">
        <v>81</v>
      </c>
      <c r="AV237" s="14" t="s">
        <v>81</v>
      </c>
      <c r="AW237" s="14" t="s">
        <v>4</v>
      </c>
      <c r="AX237" s="14" t="s">
        <v>15</v>
      </c>
      <c r="AY237" s="173" t="s">
        <v>142</v>
      </c>
    </row>
    <row r="238" spans="1:65" s="2" customFormat="1" ht="44.25" customHeight="1">
      <c r="A238" s="35"/>
      <c r="B238" s="145"/>
      <c r="C238" s="146" t="s">
        <v>299</v>
      </c>
      <c r="D238" s="146" t="s">
        <v>145</v>
      </c>
      <c r="E238" s="147" t="s">
        <v>787</v>
      </c>
      <c r="F238" s="148" t="s">
        <v>788</v>
      </c>
      <c r="G238" s="149" t="s">
        <v>391</v>
      </c>
      <c r="H238" s="150">
        <v>1</v>
      </c>
      <c r="I238" s="151"/>
      <c r="J238" s="152">
        <f>ROUND(I238*H238,2)</f>
        <v>0</v>
      </c>
      <c r="K238" s="148" t="s">
        <v>3</v>
      </c>
      <c r="L238" s="36"/>
      <c r="M238" s="153" t="s">
        <v>3</v>
      </c>
      <c r="N238" s="154" t="s">
        <v>43</v>
      </c>
      <c r="O238" s="56"/>
      <c r="P238" s="155">
        <f>O238*H238</f>
        <v>0</v>
      </c>
      <c r="Q238" s="155">
        <v>0</v>
      </c>
      <c r="R238" s="155">
        <f>Q238*H238</f>
        <v>0</v>
      </c>
      <c r="S238" s="155">
        <v>0</v>
      </c>
      <c r="T238" s="156">
        <f>S238*H238</f>
        <v>0</v>
      </c>
      <c r="U238" s="35"/>
      <c r="V238" s="35"/>
      <c r="W238" s="35"/>
      <c r="X238" s="35"/>
      <c r="Y238" s="35"/>
      <c r="Z238" s="35"/>
      <c r="AA238" s="35"/>
      <c r="AB238" s="35"/>
      <c r="AC238" s="35"/>
      <c r="AD238" s="35"/>
      <c r="AE238" s="35"/>
      <c r="AR238" s="157" t="s">
        <v>94</v>
      </c>
      <c r="AT238" s="157" t="s">
        <v>145</v>
      </c>
      <c r="AU238" s="157" t="s">
        <v>81</v>
      </c>
      <c r="AY238" s="20" t="s">
        <v>142</v>
      </c>
      <c r="BE238" s="158">
        <f>IF(N238="základní",J238,0)</f>
        <v>0</v>
      </c>
      <c r="BF238" s="158">
        <f>IF(N238="snížená",J238,0)</f>
        <v>0</v>
      </c>
      <c r="BG238" s="158">
        <f>IF(N238="zákl. přenesená",J238,0)</f>
        <v>0</v>
      </c>
      <c r="BH238" s="158">
        <f>IF(N238="sníž. přenesená",J238,0)</f>
        <v>0</v>
      </c>
      <c r="BI238" s="158">
        <f>IF(N238="nulová",J238,0)</f>
        <v>0</v>
      </c>
      <c r="BJ238" s="20" t="s">
        <v>81</v>
      </c>
      <c r="BK238" s="158">
        <f>ROUND(I238*H238,2)</f>
        <v>0</v>
      </c>
      <c r="BL238" s="20" t="s">
        <v>94</v>
      </c>
      <c r="BM238" s="157" t="s">
        <v>789</v>
      </c>
    </row>
    <row r="239" spans="1:65" s="2" customFormat="1" ht="24.2" customHeight="1">
      <c r="A239" s="35"/>
      <c r="B239" s="145"/>
      <c r="C239" s="146" t="s">
        <v>303</v>
      </c>
      <c r="D239" s="146" t="s">
        <v>145</v>
      </c>
      <c r="E239" s="147" t="s">
        <v>790</v>
      </c>
      <c r="F239" s="148" t="s">
        <v>791</v>
      </c>
      <c r="G239" s="149" t="s">
        <v>225</v>
      </c>
      <c r="H239" s="150">
        <v>2.6</v>
      </c>
      <c r="I239" s="151"/>
      <c r="J239" s="152">
        <f>ROUND(I239*H239,2)</f>
        <v>0</v>
      </c>
      <c r="K239" s="148" t="s">
        <v>3</v>
      </c>
      <c r="L239" s="36"/>
      <c r="M239" s="153" t="s">
        <v>3</v>
      </c>
      <c r="N239" s="154" t="s">
        <v>43</v>
      </c>
      <c r="O239" s="56"/>
      <c r="P239" s="155">
        <f>O239*H239</f>
        <v>0</v>
      </c>
      <c r="Q239" s="155">
        <v>0</v>
      </c>
      <c r="R239" s="155">
        <f>Q239*H239</f>
        <v>0</v>
      </c>
      <c r="S239" s="155">
        <v>0</v>
      </c>
      <c r="T239" s="156">
        <f>S239*H239</f>
        <v>0</v>
      </c>
      <c r="U239" s="35"/>
      <c r="V239" s="35"/>
      <c r="W239" s="35"/>
      <c r="X239" s="35"/>
      <c r="Y239" s="35"/>
      <c r="Z239" s="35"/>
      <c r="AA239" s="35"/>
      <c r="AB239" s="35"/>
      <c r="AC239" s="35"/>
      <c r="AD239" s="35"/>
      <c r="AE239" s="35"/>
      <c r="AR239" s="157" t="s">
        <v>94</v>
      </c>
      <c r="AT239" s="157" t="s">
        <v>145</v>
      </c>
      <c r="AU239" s="157" t="s">
        <v>81</v>
      </c>
      <c r="AY239" s="20" t="s">
        <v>142</v>
      </c>
      <c r="BE239" s="158">
        <f>IF(N239="základní",J239,0)</f>
        <v>0</v>
      </c>
      <c r="BF239" s="158">
        <f>IF(N239="snížená",J239,0)</f>
        <v>0</v>
      </c>
      <c r="BG239" s="158">
        <f>IF(N239="zákl. přenesená",J239,0)</f>
        <v>0</v>
      </c>
      <c r="BH239" s="158">
        <f>IF(N239="sníž. přenesená",J239,0)</f>
        <v>0</v>
      </c>
      <c r="BI239" s="158">
        <f>IF(N239="nulová",J239,0)</f>
        <v>0</v>
      </c>
      <c r="BJ239" s="20" t="s">
        <v>81</v>
      </c>
      <c r="BK239" s="158">
        <f>ROUND(I239*H239,2)</f>
        <v>0</v>
      </c>
      <c r="BL239" s="20" t="s">
        <v>94</v>
      </c>
      <c r="BM239" s="157" t="s">
        <v>792</v>
      </c>
    </row>
    <row r="240" spans="1:65" s="2" customFormat="1" ht="24.2" customHeight="1">
      <c r="A240" s="35"/>
      <c r="B240" s="145"/>
      <c r="C240" s="146" t="s">
        <v>313</v>
      </c>
      <c r="D240" s="146" t="s">
        <v>145</v>
      </c>
      <c r="E240" s="147" t="s">
        <v>793</v>
      </c>
      <c r="F240" s="148" t="s">
        <v>794</v>
      </c>
      <c r="G240" s="149" t="s">
        <v>172</v>
      </c>
      <c r="H240" s="150">
        <v>0.23400000000000001</v>
      </c>
      <c r="I240" s="151"/>
      <c r="J240" s="152">
        <f>ROUND(I240*H240,2)</f>
        <v>0</v>
      </c>
      <c r="K240" s="148" t="s">
        <v>3</v>
      </c>
      <c r="L240" s="36"/>
      <c r="M240" s="153" t="s">
        <v>3</v>
      </c>
      <c r="N240" s="154" t="s">
        <v>43</v>
      </c>
      <c r="O240" s="56"/>
      <c r="P240" s="155">
        <f>O240*H240</f>
        <v>0</v>
      </c>
      <c r="Q240" s="155">
        <v>0</v>
      </c>
      <c r="R240" s="155">
        <f>Q240*H240</f>
        <v>0</v>
      </c>
      <c r="S240" s="155">
        <v>0</v>
      </c>
      <c r="T240" s="156">
        <f>S240*H240</f>
        <v>0</v>
      </c>
      <c r="U240" s="35"/>
      <c r="V240" s="35"/>
      <c r="W240" s="35"/>
      <c r="X240" s="35"/>
      <c r="Y240" s="35"/>
      <c r="Z240" s="35"/>
      <c r="AA240" s="35"/>
      <c r="AB240" s="35"/>
      <c r="AC240" s="35"/>
      <c r="AD240" s="35"/>
      <c r="AE240" s="35"/>
      <c r="AR240" s="157" t="s">
        <v>94</v>
      </c>
      <c r="AT240" s="157" t="s">
        <v>145</v>
      </c>
      <c r="AU240" s="157" t="s">
        <v>81</v>
      </c>
      <c r="AY240" s="20" t="s">
        <v>142</v>
      </c>
      <c r="BE240" s="158">
        <f>IF(N240="základní",J240,0)</f>
        <v>0</v>
      </c>
      <c r="BF240" s="158">
        <f>IF(N240="snížená",J240,0)</f>
        <v>0</v>
      </c>
      <c r="BG240" s="158">
        <f>IF(N240="zákl. přenesená",J240,0)</f>
        <v>0</v>
      </c>
      <c r="BH240" s="158">
        <f>IF(N240="sníž. přenesená",J240,0)</f>
        <v>0</v>
      </c>
      <c r="BI240" s="158">
        <f>IF(N240="nulová",J240,0)</f>
        <v>0</v>
      </c>
      <c r="BJ240" s="20" t="s">
        <v>81</v>
      </c>
      <c r="BK240" s="158">
        <f>ROUND(I240*H240,2)</f>
        <v>0</v>
      </c>
      <c r="BL240" s="20" t="s">
        <v>94</v>
      </c>
      <c r="BM240" s="157" t="s">
        <v>795</v>
      </c>
    </row>
    <row r="241" spans="1:65" s="13" customFormat="1" ht="11.25">
      <c r="B241" s="164"/>
      <c r="D241" s="165" t="s">
        <v>153</v>
      </c>
      <c r="E241" s="166" t="s">
        <v>3</v>
      </c>
      <c r="F241" s="167" t="s">
        <v>167</v>
      </c>
      <c r="H241" s="166" t="s">
        <v>3</v>
      </c>
      <c r="I241" s="168"/>
      <c r="L241" s="164"/>
      <c r="M241" s="169"/>
      <c r="N241" s="170"/>
      <c r="O241" s="170"/>
      <c r="P241" s="170"/>
      <c r="Q241" s="170"/>
      <c r="R241" s="170"/>
      <c r="S241" s="170"/>
      <c r="T241" s="171"/>
      <c r="AT241" s="166" t="s">
        <v>153</v>
      </c>
      <c r="AU241" s="166" t="s">
        <v>81</v>
      </c>
      <c r="AV241" s="13" t="s">
        <v>15</v>
      </c>
      <c r="AW241" s="13" t="s">
        <v>33</v>
      </c>
      <c r="AX241" s="13" t="s">
        <v>71</v>
      </c>
      <c r="AY241" s="166" t="s">
        <v>142</v>
      </c>
    </row>
    <row r="242" spans="1:65" s="14" customFormat="1" ht="11.25">
      <c r="B242" s="172"/>
      <c r="D242" s="165" t="s">
        <v>153</v>
      </c>
      <c r="E242" s="173" t="s">
        <v>3</v>
      </c>
      <c r="F242" s="174" t="s">
        <v>796</v>
      </c>
      <c r="H242" s="175">
        <v>0.16200000000000001</v>
      </c>
      <c r="I242" s="176"/>
      <c r="L242" s="172"/>
      <c r="M242" s="177"/>
      <c r="N242" s="178"/>
      <c r="O242" s="178"/>
      <c r="P242" s="178"/>
      <c r="Q242" s="178"/>
      <c r="R242" s="178"/>
      <c r="S242" s="178"/>
      <c r="T242" s="179"/>
      <c r="AT242" s="173" t="s">
        <v>153</v>
      </c>
      <c r="AU242" s="173" t="s">
        <v>81</v>
      </c>
      <c r="AV242" s="14" t="s">
        <v>81</v>
      </c>
      <c r="AW242" s="14" t="s">
        <v>33</v>
      </c>
      <c r="AX242" s="14" t="s">
        <v>71</v>
      </c>
      <c r="AY242" s="173" t="s">
        <v>142</v>
      </c>
    </row>
    <row r="243" spans="1:65" s="14" customFormat="1" ht="11.25">
      <c r="B243" s="172"/>
      <c r="D243" s="165" t="s">
        <v>153</v>
      </c>
      <c r="E243" s="173" t="s">
        <v>3</v>
      </c>
      <c r="F243" s="174" t="s">
        <v>797</v>
      </c>
      <c r="H243" s="175">
        <v>2.7E-2</v>
      </c>
      <c r="I243" s="176"/>
      <c r="L243" s="172"/>
      <c r="M243" s="177"/>
      <c r="N243" s="178"/>
      <c r="O243" s="178"/>
      <c r="P243" s="178"/>
      <c r="Q243" s="178"/>
      <c r="R243" s="178"/>
      <c r="S243" s="178"/>
      <c r="T243" s="179"/>
      <c r="AT243" s="173" t="s">
        <v>153</v>
      </c>
      <c r="AU243" s="173" t="s">
        <v>81</v>
      </c>
      <c r="AV243" s="14" t="s">
        <v>81</v>
      </c>
      <c r="AW243" s="14" t="s">
        <v>33</v>
      </c>
      <c r="AX243" s="14" t="s">
        <v>71</v>
      </c>
      <c r="AY243" s="173" t="s">
        <v>142</v>
      </c>
    </row>
    <row r="244" spans="1:65" s="13" customFormat="1" ht="11.25">
      <c r="B244" s="164"/>
      <c r="D244" s="165" t="s">
        <v>153</v>
      </c>
      <c r="E244" s="166" t="s">
        <v>3</v>
      </c>
      <c r="F244" s="167" t="s">
        <v>159</v>
      </c>
      <c r="H244" s="166" t="s">
        <v>3</v>
      </c>
      <c r="I244" s="168"/>
      <c r="L244" s="164"/>
      <c r="M244" s="169"/>
      <c r="N244" s="170"/>
      <c r="O244" s="170"/>
      <c r="P244" s="170"/>
      <c r="Q244" s="170"/>
      <c r="R244" s="170"/>
      <c r="S244" s="170"/>
      <c r="T244" s="171"/>
      <c r="AT244" s="166" t="s">
        <v>153</v>
      </c>
      <c r="AU244" s="166" t="s">
        <v>81</v>
      </c>
      <c r="AV244" s="13" t="s">
        <v>15</v>
      </c>
      <c r="AW244" s="13" t="s">
        <v>33</v>
      </c>
      <c r="AX244" s="13" t="s">
        <v>71</v>
      </c>
      <c r="AY244" s="166" t="s">
        <v>142</v>
      </c>
    </row>
    <row r="245" spans="1:65" s="14" customFormat="1" ht="11.25">
      <c r="B245" s="172"/>
      <c r="D245" s="165" t="s">
        <v>153</v>
      </c>
      <c r="E245" s="173" t="s">
        <v>3</v>
      </c>
      <c r="F245" s="174" t="s">
        <v>798</v>
      </c>
      <c r="H245" s="175">
        <v>2.7E-2</v>
      </c>
      <c r="I245" s="176"/>
      <c r="L245" s="172"/>
      <c r="M245" s="177"/>
      <c r="N245" s="178"/>
      <c r="O245" s="178"/>
      <c r="P245" s="178"/>
      <c r="Q245" s="178"/>
      <c r="R245" s="178"/>
      <c r="S245" s="178"/>
      <c r="T245" s="179"/>
      <c r="AT245" s="173" t="s">
        <v>153</v>
      </c>
      <c r="AU245" s="173" t="s">
        <v>81</v>
      </c>
      <c r="AV245" s="14" t="s">
        <v>81</v>
      </c>
      <c r="AW245" s="14" t="s">
        <v>33</v>
      </c>
      <c r="AX245" s="14" t="s">
        <v>71</v>
      </c>
      <c r="AY245" s="173" t="s">
        <v>142</v>
      </c>
    </row>
    <row r="246" spans="1:65" s="14" customFormat="1" ht="11.25">
      <c r="B246" s="172"/>
      <c r="D246" s="165" t="s">
        <v>153</v>
      </c>
      <c r="E246" s="173" t="s">
        <v>3</v>
      </c>
      <c r="F246" s="174" t="s">
        <v>799</v>
      </c>
      <c r="H246" s="175">
        <v>1.7999999999999999E-2</v>
      </c>
      <c r="I246" s="176"/>
      <c r="L246" s="172"/>
      <c r="M246" s="177"/>
      <c r="N246" s="178"/>
      <c r="O246" s="178"/>
      <c r="P246" s="178"/>
      <c r="Q246" s="178"/>
      <c r="R246" s="178"/>
      <c r="S246" s="178"/>
      <c r="T246" s="179"/>
      <c r="AT246" s="173" t="s">
        <v>153</v>
      </c>
      <c r="AU246" s="173" t="s">
        <v>81</v>
      </c>
      <c r="AV246" s="14" t="s">
        <v>81</v>
      </c>
      <c r="AW246" s="14" t="s">
        <v>33</v>
      </c>
      <c r="AX246" s="14" t="s">
        <v>71</v>
      </c>
      <c r="AY246" s="173" t="s">
        <v>142</v>
      </c>
    </row>
    <row r="247" spans="1:65" s="15" customFormat="1" ht="11.25">
      <c r="B247" s="180"/>
      <c r="D247" s="165" t="s">
        <v>153</v>
      </c>
      <c r="E247" s="181" t="s">
        <v>3</v>
      </c>
      <c r="F247" s="182" t="s">
        <v>162</v>
      </c>
      <c r="H247" s="183">
        <v>0.23400000000000001</v>
      </c>
      <c r="I247" s="184"/>
      <c r="L247" s="180"/>
      <c r="M247" s="185"/>
      <c r="N247" s="186"/>
      <c r="O247" s="186"/>
      <c r="P247" s="186"/>
      <c r="Q247" s="186"/>
      <c r="R247" s="186"/>
      <c r="S247" s="186"/>
      <c r="T247" s="187"/>
      <c r="AT247" s="181" t="s">
        <v>153</v>
      </c>
      <c r="AU247" s="181" t="s">
        <v>81</v>
      </c>
      <c r="AV247" s="15" t="s">
        <v>94</v>
      </c>
      <c r="AW247" s="15" t="s">
        <v>33</v>
      </c>
      <c r="AX247" s="15" t="s">
        <v>15</v>
      </c>
      <c r="AY247" s="181" t="s">
        <v>142</v>
      </c>
    </row>
    <row r="248" spans="1:65" s="12" customFormat="1" ht="22.9" customHeight="1">
      <c r="B248" s="132"/>
      <c r="D248" s="133" t="s">
        <v>70</v>
      </c>
      <c r="E248" s="143" t="s">
        <v>195</v>
      </c>
      <c r="F248" s="143" t="s">
        <v>800</v>
      </c>
      <c r="I248" s="135"/>
      <c r="J248" s="144">
        <f>BK248</f>
        <v>0</v>
      </c>
      <c r="L248" s="132"/>
      <c r="M248" s="137"/>
      <c r="N248" s="138"/>
      <c r="O248" s="138"/>
      <c r="P248" s="139">
        <f>P249+P812+P1041</f>
        <v>0</v>
      </c>
      <c r="Q248" s="138"/>
      <c r="R248" s="139">
        <f>R249+R812+R1041</f>
        <v>118.64049523</v>
      </c>
      <c r="S248" s="138"/>
      <c r="T248" s="140">
        <f>T249+T812+T1041</f>
        <v>3.0091820000000002E-2</v>
      </c>
      <c r="AR248" s="133" t="s">
        <v>15</v>
      </c>
      <c r="AT248" s="141" t="s">
        <v>70</v>
      </c>
      <c r="AU248" s="141" t="s">
        <v>15</v>
      </c>
      <c r="AY248" s="133" t="s">
        <v>142</v>
      </c>
      <c r="BK248" s="142">
        <f>BK249+BK812+BK1041</f>
        <v>0</v>
      </c>
    </row>
    <row r="249" spans="1:65" s="12" customFormat="1" ht="20.85" customHeight="1">
      <c r="B249" s="132"/>
      <c r="D249" s="133" t="s">
        <v>70</v>
      </c>
      <c r="E249" s="143" t="s">
        <v>565</v>
      </c>
      <c r="F249" s="143" t="s">
        <v>801</v>
      </c>
      <c r="I249" s="135"/>
      <c r="J249" s="144">
        <f>BK249</f>
        <v>0</v>
      </c>
      <c r="L249" s="132"/>
      <c r="M249" s="137"/>
      <c r="N249" s="138"/>
      <c r="O249" s="138"/>
      <c r="P249" s="139">
        <f>SUM(P250:P811)</f>
        <v>0</v>
      </c>
      <c r="Q249" s="138"/>
      <c r="R249" s="139">
        <f>SUM(R250:R811)</f>
        <v>40.975269000000004</v>
      </c>
      <c r="S249" s="138"/>
      <c r="T249" s="140">
        <f>SUM(T250:T811)</f>
        <v>2.9201710000000002E-2</v>
      </c>
      <c r="AR249" s="133" t="s">
        <v>15</v>
      </c>
      <c r="AT249" s="141" t="s">
        <v>70</v>
      </c>
      <c r="AU249" s="141" t="s">
        <v>81</v>
      </c>
      <c r="AY249" s="133" t="s">
        <v>142</v>
      </c>
      <c r="BK249" s="142">
        <f>SUM(BK250:BK811)</f>
        <v>0</v>
      </c>
    </row>
    <row r="250" spans="1:65" s="2" customFormat="1" ht="24.2" customHeight="1">
      <c r="A250" s="35"/>
      <c r="B250" s="145"/>
      <c r="C250" s="146" t="s">
        <v>323</v>
      </c>
      <c r="D250" s="146" t="s">
        <v>145</v>
      </c>
      <c r="E250" s="147" t="s">
        <v>802</v>
      </c>
      <c r="F250" s="148" t="s">
        <v>803</v>
      </c>
      <c r="G250" s="149" t="s">
        <v>148</v>
      </c>
      <c r="H250" s="150">
        <v>34.42</v>
      </c>
      <c r="I250" s="151"/>
      <c r="J250" s="152">
        <f>ROUND(I250*H250,2)</f>
        <v>0</v>
      </c>
      <c r="K250" s="148" t="s">
        <v>149</v>
      </c>
      <c r="L250" s="36"/>
      <c r="M250" s="153" t="s">
        <v>3</v>
      </c>
      <c r="N250" s="154" t="s">
        <v>43</v>
      </c>
      <c r="O250" s="56"/>
      <c r="P250" s="155">
        <f>O250*H250</f>
        <v>0</v>
      </c>
      <c r="Q250" s="155">
        <v>2.5999999999999998E-4</v>
      </c>
      <c r="R250" s="155">
        <f>Q250*H250</f>
        <v>8.9491999999999992E-3</v>
      </c>
      <c r="S250" s="155">
        <v>0</v>
      </c>
      <c r="T250" s="156">
        <f>S250*H250</f>
        <v>0</v>
      </c>
      <c r="U250" s="35"/>
      <c r="V250" s="35"/>
      <c r="W250" s="35"/>
      <c r="X250" s="35"/>
      <c r="Y250" s="35"/>
      <c r="Z250" s="35"/>
      <c r="AA250" s="35"/>
      <c r="AB250" s="35"/>
      <c r="AC250" s="35"/>
      <c r="AD250" s="35"/>
      <c r="AE250" s="35"/>
      <c r="AR250" s="157" t="s">
        <v>94</v>
      </c>
      <c r="AT250" s="157" t="s">
        <v>145</v>
      </c>
      <c r="AU250" s="157" t="s">
        <v>91</v>
      </c>
      <c r="AY250" s="20" t="s">
        <v>142</v>
      </c>
      <c r="BE250" s="158">
        <f>IF(N250="základní",J250,0)</f>
        <v>0</v>
      </c>
      <c r="BF250" s="158">
        <f>IF(N250="snížená",J250,0)</f>
        <v>0</v>
      </c>
      <c r="BG250" s="158">
        <f>IF(N250="zákl. přenesená",J250,0)</f>
        <v>0</v>
      </c>
      <c r="BH250" s="158">
        <f>IF(N250="sníž. přenesená",J250,0)</f>
        <v>0</v>
      </c>
      <c r="BI250" s="158">
        <f>IF(N250="nulová",J250,0)</f>
        <v>0</v>
      </c>
      <c r="BJ250" s="20" t="s">
        <v>81</v>
      </c>
      <c r="BK250" s="158">
        <f>ROUND(I250*H250,2)</f>
        <v>0</v>
      </c>
      <c r="BL250" s="20" t="s">
        <v>94</v>
      </c>
      <c r="BM250" s="157" t="s">
        <v>804</v>
      </c>
    </row>
    <row r="251" spans="1:65" s="2" customFormat="1" ht="11.25">
      <c r="A251" s="35"/>
      <c r="B251" s="36"/>
      <c r="C251" s="35"/>
      <c r="D251" s="159" t="s">
        <v>151</v>
      </c>
      <c r="E251" s="35"/>
      <c r="F251" s="160" t="s">
        <v>805</v>
      </c>
      <c r="G251" s="35"/>
      <c r="H251" s="35"/>
      <c r="I251" s="161"/>
      <c r="J251" s="35"/>
      <c r="K251" s="35"/>
      <c r="L251" s="36"/>
      <c r="M251" s="162"/>
      <c r="N251" s="163"/>
      <c r="O251" s="56"/>
      <c r="P251" s="56"/>
      <c r="Q251" s="56"/>
      <c r="R251" s="56"/>
      <c r="S251" s="56"/>
      <c r="T251" s="57"/>
      <c r="U251" s="35"/>
      <c r="V251" s="35"/>
      <c r="W251" s="35"/>
      <c r="X251" s="35"/>
      <c r="Y251" s="35"/>
      <c r="Z251" s="35"/>
      <c r="AA251" s="35"/>
      <c r="AB251" s="35"/>
      <c r="AC251" s="35"/>
      <c r="AD251" s="35"/>
      <c r="AE251" s="35"/>
      <c r="AT251" s="20" t="s">
        <v>151</v>
      </c>
      <c r="AU251" s="20" t="s">
        <v>91</v>
      </c>
    </row>
    <row r="252" spans="1:65" s="13" customFormat="1" ht="11.25">
      <c r="B252" s="164"/>
      <c r="D252" s="165" t="s">
        <v>153</v>
      </c>
      <c r="E252" s="166" t="s">
        <v>3</v>
      </c>
      <c r="F252" s="167" t="s">
        <v>167</v>
      </c>
      <c r="H252" s="166" t="s">
        <v>3</v>
      </c>
      <c r="I252" s="168"/>
      <c r="L252" s="164"/>
      <c r="M252" s="169"/>
      <c r="N252" s="170"/>
      <c r="O252" s="170"/>
      <c r="P252" s="170"/>
      <c r="Q252" s="170"/>
      <c r="R252" s="170"/>
      <c r="S252" s="170"/>
      <c r="T252" s="171"/>
      <c r="AT252" s="166" t="s">
        <v>153</v>
      </c>
      <c r="AU252" s="166" t="s">
        <v>91</v>
      </c>
      <c r="AV252" s="13" t="s">
        <v>15</v>
      </c>
      <c r="AW252" s="13" t="s">
        <v>33</v>
      </c>
      <c r="AX252" s="13" t="s">
        <v>71</v>
      </c>
      <c r="AY252" s="166" t="s">
        <v>142</v>
      </c>
    </row>
    <row r="253" spans="1:65" s="14" customFormat="1" ht="11.25">
      <c r="B253" s="172"/>
      <c r="D253" s="165" t="s">
        <v>153</v>
      </c>
      <c r="E253" s="173" t="s">
        <v>3</v>
      </c>
      <c r="F253" s="174" t="s">
        <v>806</v>
      </c>
      <c r="H253" s="175">
        <v>19.14</v>
      </c>
      <c r="I253" s="176"/>
      <c r="L253" s="172"/>
      <c r="M253" s="177"/>
      <c r="N253" s="178"/>
      <c r="O253" s="178"/>
      <c r="P253" s="178"/>
      <c r="Q253" s="178"/>
      <c r="R253" s="178"/>
      <c r="S253" s="178"/>
      <c r="T253" s="179"/>
      <c r="AT253" s="173" t="s">
        <v>153</v>
      </c>
      <c r="AU253" s="173" t="s">
        <v>91</v>
      </c>
      <c r="AV253" s="14" t="s">
        <v>81</v>
      </c>
      <c r="AW253" s="14" t="s">
        <v>33</v>
      </c>
      <c r="AX253" s="14" t="s">
        <v>71</v>
      </c>
      <c r="AY253" s="173" t="s">
        <v>142</v>
      </c>
    </row>
    <row r="254" spans="1:65" s="13" customFormat="1" ht="11.25">
      <c r="B254" s="164"/>
      <c r="D254" s="165" t="s">
        <v>153</v>
      </c>
      <c r="E254" s="166" t="s">
        <v>3</v>
      </c>
      <c r="F254" s="167" t="s">
        <v>154</v>
      </c>
      <c r="H254" s="166" t="s">
        <v>3</v>
      </c>
      <c r="I254" s="168"/>
      <c r="L254" s="164"/>
      <c r="M254" s="169"/>
      <c r="N254" s="170"/>
      <c r="O254" s="170"/>
      <c r="P254" s="170"/>
      <c r="Q254" s="170"/>
      <c r="R254" s="170"/>
      <c r="S254" s="170"/>
      <c r="T254" s="171"/>
      <c r="AT254" s="166" t="s">
        <v>153</v>
      </c>
      <c r="AU254" s="166" t="s">
        <v>91</v>
      </c>
      <c r="AV254" s="13" t="s">
        <v>15</v>
      </c>
      <c r="AW254" s="13" t="s">
        <v>33</v>
      </c>
      <c r="AX254" s="13" t="s">
        <v>71</v>
      </c>
      <c r="AY254" s="166" t="s">
        <v>142</v>
      </c>
    </row>
    <row r="255" spans="1:65" s="14" customFormat="1" ht="11.25">
      <c r="B255" s="172"/>
      <c r="D255" s="165" t="s">
        <v>153</v>
      </c>
      <c r="E255" s="173" t="s">
        <v>3</v>
      </c>
      <c r="F255" s="174" t="s">
        <v>807</v>
      </c>
      <c r="H255" s="175">
        <v>12.22</v>
      </c>
      <c r="I255" s="176"/>
      <c r="L255" s="172"/>
      <c r="M255" s="177"/>
      <c r="N255" s="178"/>
      <c r="O255" s="178"/>
      <c r="P255" s="178"/>
      <c r="Q255" s="178"/>
      <c r="R255" s="178"/>
      <c r="S255" s="178"/>
      <c r="T255" s="179"/>
      <c r="AT255" s="173" t="s">
        <v>153</v>
      </c>
      <c r="AU255" s="173" t="s">
        <v>91</v>
      </c>
      <c r="AV255" s="14" t="s">
        <v>81</v>
      </c>
      <c r="AW255" s="14" t="s">
        <v>33</v>
      </c>
      <c r="AX255" s="14" t="s">
        <v>71</v>
      </c>
      <c r="AY255" s="173" t="s">
        <v>142</v>
      </c>
    </row>
    <row r="256" spans="1:65" s="13" customFormat="1" ht="11.25">
      <c r="B256" s="164"/>
      <c r="D256" s="165" t="s">
        <v>153</v>
      </c>
      <c r="E256" s="166" t="s">
        <v>3</v>
      </c>
      <c r="F256" s="167" t="s">
        <v>157</v>
      </c>
      <c r="H256" s="166" t="s">
        <v>3</v>
      </c>
      <c r="I256" s="168"/>
      <c r="L256" s="164"/>
      <c r="M256" s="169"/>
      <c r="N256" s="170"/>
      <c r="O256" s="170"/>
      <c r="P256" s="170"/>
      <c r="Q256" s="170"/>
      <c r="R256" s="170"/>
      <c r="S256" s="170"/>
      <c r="T256" s="171"/>
      <c r="AT256" s="166" t="s">
        <v>153</v>
      </c>
      <c r="AU256" s="166" t="s">
        <v>91</v>
      </c>
      <c r="AV256" s="13" t="s">
        <v>15</v>
      </c>
      <c r="AW256" s="13" t="s">
        <v>33</v>
      </c>
      <c r="AX256" s="13" t="s">
        <v>71</v>
      </c>
      <c r="AY256" s="166" t="s">
        <v>142</v>
      </c>
    </row>
    <row r="257" spans="1:65" s="14" customFormat="1" ht="11.25">
      <c r="B257" s="172"/>
      <c r="D257" s="165" t="s">
        <v>153</v>
      </c>
      <c r="E257" s="173" t="s">
        <v>3</v>
      </c>
      <c r="F257" s="174" t="s">
        <v>808</v>
      </c>
      <c r="H257" s="175">
        <v>3.06</v>
      </c>
      <c r="I257" s="176"/>
      <c r="L257" s="172"/>
      <c r="M257" s="177"/>
      <c r="N257" s="178"/>
      <c r="O257" s="178"/>
      <c r="P257" s="178"/>
      <c r="Q257" s="178"/>
      <c r="R257" s="178"/>
      <c r="S257" s="178"/>
      <c r="T257" s="179"/>
      <c r="AT257" s="173" t="s">
        <v>153</v>
      </c>
      <c r="AU257" s="173" t="s">
        <v>91</v>
      </c>
      <c r="AV257" s="14" t="s">
        <v>81</v>
      </c>
      <c r="AW257" s="14" t="s">
        <v>33</v>
      </c>
      <c r="AX257" s="14" t="s">
        <v>71</v>
      </c>
      <c r="AY257" s="173" t="s">
        <v>142</v>
      </c>
    </row>
    <row r="258" spans="1:65" s="15" customFormat="1" ht="11.25">
      <c r="B258" s="180"/>
      <c r="D258" s="165" t="s">
        <v>153</v>
      </c>
      <c r="E258" s="181" t="s">
        <v>3</v>
      </c>
      <c r="F258" s="182" t="s">
        <v>162</v>
      </c>
      <c r="H258" s="183">
        <v>34.42</v>
      </c>
      <c r="I258" s="184"/>
      <c r="L258" s="180"/>
      <c r="M258" s="185"/>
      <c r="N258" s="186"/>
      <c r="O258" s="186"/>
      <c r="P258" s="186"/>
      <c r="Q258" s="186"/>
      <c r="R258" s="186"/>
      <c r="S258" s="186"/>
      <c r="T258" s="187"/>
      <c r="AT258" s="181" t="s">
        <v>153</v>
      </c>
      <c r="AU258" s="181" t="s">
        <v>91</v>
      </c>
      <c r="AV258" s="15" t="s">
        <v>94</v>
      </c>
      <c r="AW258" s="15" t="s">
        <v>33</v>
      </c>
      <c r="AX258" s="15" t="s">
        <v>15</v>
      </c>
      <c r="AY258" s="181" t="s">
        <v>142</v>
      </c>
    </row>
    <row r="259" spans="1:65" s="2" customFormat="1" ht="49.15" customHeight="1">
      <c r="A259" s="35"/>
      <c r="B259" s="145"/>
      <c r="C259" s="146" t="s">
        <v>334</v>
      </c>
      <c r="D259" s="146" t="s">
        <v>145</v>
      </c>
      <c r="E259" s="147" t="s">
        <v>809</v>
      </c>
      <c r="F259" s="148" t="s">
        <v>810</v>
      </c>
      <c r="G259" s="149" t="s">
        <v>148</v>
      </c>
      <c r="H259" s="150">
        <v>34.42</v>
      </c>
      <c r="I259" s="151"/>
      <c r="J259" s="152">
        <f>ROUND(I259*H259,2)</f>
        <v>0</v>
      </c>
      <c r="K259" s="148" t="s">
        <v>149</v>
      </c>
      <c r="L259" s="36"/>
      <c r="M259" s="153" t="s">
        <v>3</v>
      </c>
      <c r="N259" s="154" t="s">
        <v>43</v>
      </c>
      <c r="O259" s="56"/>
      <c r="P259" s="155">
        <f>O259*H259</f>
        <v>0</v>
      </c>
      <c r="Q259" s="155">
        <v>1.8380000000000001E-2</v>
      </c>
      <c r="R259" s="155">
        <f>Q259*H259</f>
        <v>0.63263960000000008</v>
      </c>
      <c r="S259" s="155">
        <v>0</v>
      </c>
      <c r="T259" s="156">
        <f>S259*H259</f>
        <v>0</v>
      </c>
      <c r="U259" s="35"/>
      <c r="V259" s="35"/>
      <c r="W259" s="35"/>
      <c r="X259" s="35"/>
      <c r="Y259" s="35"/>
      <c r="Z259" s="35"/>
      <c r="AA259" s="35"/>
      <c r="AB259" s="35"/>
      <c r="AC259" s="35"/>
      <c r="AD259" s="35"/>
      <c r="AE259" s="35"/>
      <c r="AR259" s="157" t="s">
        <v>94</v>
      </c>
      <c r="AT259" s="157" t="s">
        <v>145</v>
      </c>
      <c r="AU259" s="157" t="s">
        <v>91</v>
      </c>
      <c r="AY259" s="20" t="s">
        <v>142</v>
      </c>
      <c r="BE259" s="158">
        <f>IF(N259="základní",J259,0)</f>
        <v>0</v>
      </c>
      <c r="BF259" s="158">
        <f>IF(N259="snížená",J259,0)</f>
        <v>0</v>
      </c>
      <c r="BG259" s="158">
        <f>IF(N259="zákl. přenesená",J259,0)</f>
        <v>0</v>
      </c>
      <c r="BH259" s="158">
        <f>IF(N259="sníž. přenesená",J259,0)</f>
        <v>0</v>
      </c>
      <c r="BI259" s="158">
        <f>IF(N259="nulová",J259,0)</f>
        <v>0</v>
      </c>
      <c r="BJ259" s="20" t="s">
        <v>81</v>
      </c>
      <c r="BK259" s="158">
        <f>ROUND(I259*H259,2)</f>
        <v>0</v>
      </c>
      <c r="BL259" s="20" t="s">
        <v>94</v>
      </c>
      <c r="BM259" s="157" t="s">
        <v>811</v>
      </c>
    </row>
    <row r="260" spans="1:65" s="2" customFormat="1" ht="11.25">
      <c r="A260" s="35"/>
      <c r="B260" s="36"/>
      <c r="C260" s="35"/>
      <c r="D260" s="159" t="s">
        <v>151</v>
      </c>
      <c r="E260" s="35"/>
      <c r="F260" s="160" t="s">
        <v>812</v>
      </c>
      <c r="G260" s="35"/>
      <c r="H260" s="35"/>
      <c r="I260" s="161"/>
      <c r="J260" s="35"/>
      <c r="K260" s="35"/>
      <c r="L260" s="36"/>
      <c r="M260" s="162"/>
      <c r="N260" s="163"/>
      <c r="O260" s="56"/>
      <c r="P260" s="56"/>
      <c r="Q260" s="56"/>
      <c r="R260" s="56"/>
      <c r="S260" s="56"/>
      <c r="T260" s="57"/>
      <c r="U260" s="35"/>
      <c r="V260" s="35"/>
      <c r="W260" s="35"/>
      <c r="X260" s="35"/>
      <c r="Y260" s="35"/>
      <c r="Z260" s="35"/>
      <c r="AA260" s="35"/>
      <c r="AB260" s="35"/>
      <c r="AC260" s="35"/>
      <c r="AD260" s="35"/>
      <c r="AE260" s="35"/>
      <c r="AT260" s="20" t="s">
        <v>151</v>
      </c>
      <c r="AU260" s="20" t="s">
        <v>91</v>
      </c>
    </row>
    <row r="261" spans="1:65" s="2" customFormat="1" ht="37.9" customHeight="1">
      <c r="A261" s="35"/>
      <c r="B261" s="145"/>
      <c r="C261" s="146" t="s">
        <v>349</v>
      </c>
      <c r="D261" s="146" t="s">
        <v>145</v>
      </c>
      <c r="E261" s="147" t="s">
        <v>813</v>
      </c>
      <c r="F261" s="148" t="s">
        <v>814</v>
      </c>
      <c r="G261" s="149" t="s">
        <v>148</v>
      </c>
      <c r="H261" s="150">
        <v>33.319000000000003</v>
      </c>
      <c r="I261" s="151"/>
      <c r="J261" s="152">
        <f>ROUND(I261*H261,2)</f>
        <v>0</v>
      </c>
      <c r="K261" s="148" t="s">
        <v>149</v>
      </c>
      <c r="L261" s="36"/>
      <c r="M261" s="153" t="s">
        <v>3</v>
      </c>
      <c r="N261" s="154" t="s">
        <v>43</v>
      </c>
      <c r="O261" s="56"/>
      <c r="P261" s="155">
        <f>O261*H261</f>
        <v>0</v>
      </c>
      <c r="Q261" s="155">
        <v>2.5999999999999998E-4</v>
      </c>
      <c r="R261" s="155">
        <f>Q261*H261</f>
        <v>8.6629399999999992E-3</v>
      </c>
      <c r="S261" s="155">
        <v>0</v>
      </c>
      <c r="T261" s="156">
        <f>S261*H261</f>
        <v>0</v>
      </c>
      <c r="U261" s="35"/>
      <c r="V261" s="35"/>
      <c r="W261" s="35"/>
      <c r="X261" s="35"/>
      <c r="Y261" s="35"/>
      <c r="Z261" s="35"/>
      <c r="AA261" s="35"/>
      <c r="AB261" s="35"/>
      <c r="AC261" s="35"/>
      <c r="AD261" s="35"/>
      <c r="AE261" s="35"/>
      <c r="AR261" s="157" t="s">
        <v>94</v>
      </c>
      <c r="AT261" s="157" t="s">
        <v>145</v>
      </c>
      <c r="AU261" s="157" t="s">
        <v>91</v>
      </c>
      <c r="AY261" s="20" t="s">
        <v>142</v>
      </c>
      <c r="BE261" s="158">
        <f>IF(N261="základní",J261,0)</f>
        <v>0</v>
      </c>
      <c r="BF261" s="158">
        <f>IF(N261="snížená",J261,0)</f>
        <v>0</v>
      </c>
      <c r="BG261" s="158">
        <f>IF(N261="zákl. přenesená",J261,0)</f>
        <v>0</v>
      </c>
      <c r="BH261" s="158">
        <f>IF(N261="sníž. přenesená",J261,0)</f>
        <v>0</v>
      </c>
      <c r="BI261" s="158">
        <f>IF(N261="nulová",J261,0)</f>
        <v>0</v>
      </c>
      <c r="BJ261" s="20" t="s">
        <v>81</v>
      </c>
      <c r="BK261" s="158">
        <f>ROUND(I261*H261,2)</f>
        <v>0</v>
      </c>
      <c r="BL261" s="20" t="s">
        <v>94</v>
      </c>
      <c r="BM261" s="157" t="s">
        <v>815</v>
      </c>
    </row>
    <row r="262" spans="1:65" s="2" customFormat="1" ht="11.25">
      <c r="A262" s="35"/>
      <c r="B262" s="36"/>
      <c r="C262" s="35"/>
      <c r="D262" s="159" t="s">
        <v>151</v>
      </c>
      <c r="E262" s="35"/>
      <c r="F262" s="160" t="s">
        <v>816</v>
      </c>
      <c r="G262" s="35"/>
      <c r="H262" s="35"/>
      <c r="I262" s="161"/>
      <c r="J262" s="35"/>
      <c r="K262" s="35"/>
      <c r="L262" s="36"/>
      <c r="M262" s="162"/>
      <c r="N262" s="163"/>
      <c r="O262" s="56"/>
      <c r="P262" s="56"/>
      <c r="Q262" s="56"/>
      <c r="R262" s="56"/>
      <c r="S262" s="56"/>
      <c r="T262" s="57"/>
      <c r="U262" s="35"/>
      <c r="V262" s="35"/>
      <c r="W262" s="35"/>
      <c r="X262" s="35"/>
      <c r="Y262" s="35"/>
      <c r="Z262" s="35"/>
      <c r="AA262" s="35"/>
      <c r="AB262" s="35"/>
      <c r="AC262" s="35"/>
      <c r="AD262" s="35"/>
      <c r="AE262" s="35"/>
      <c r="AT262" s="20" t="s">
        <v>151</v>
      </c>
      <c r="AU262" s="20" t="s">
        <v>91</v>
      </c>
    </row>
    <row r="263" spans="1:65" s="14" customFormat="1" ht="11.25">
      <c r="B263" s="172"/>
      <c r="D263" s="165" t="s">
        <v>153</v>
      </c>
      <c r="E263" s="173" t="s">
        <v>3</v>
      </c>
      <c r="F263" s="174" t="s">
        <v>817</v>
      </c>
      <c r="H263" s="175">
        <v>33.319000000000003</v>
      </c>
      <c r="I263" s="176"/>
      <c r="L263" s="172"/>
      <c r="M263" s="177"/>
      <c r="N263" s="178"/>
      <c r="O263" s="178"/>
      <c r="P263" s="178"/>
      <c r="Q263" s="178"/>
      <c r="R263" s="178"/>
      <c r="S263" s="178"/>
      <c r="T263" s="179"/>
      <c r="AT263" s="173" t="s">
        <v>153</v>
      </c>
      <c r="AU263" s="173" t="s">
        <v>91</v>
      </c>
      <c r="AV263" s="14" t="s">
        <v>81</v>
      </c>
      <c r="AW263" s="14" t="s">
        <v>33</v>
      </c>
      <c r="AX263" s="14" t="s">
        <v>15</v>
      </c>
      <c r="AY263" s="173" t="s">
        <v>142</v>
      </c>
    </row>
    <row r="264" spans="1:65" s="2" customFormat="1" ht="55.5" customHeight="1">
      <c r="A264" s="35"/>
      <c r="B264" s="145"/>
      <c r="C264" s="146" t="s">
        <v>356</v>
      </c>
      <c r="D264" s="146" t="s">
        <v>145</v>
      </c>
      <c r="E264" s="147" t="s">
        <v>818</v>
      </c>
      <c r="F264" s="148" t="s">
        <v>819</v>
      </c>
      <c r="G264" s="149" t="s">
        <v>148</v>
      </c>
      <c r="H264" s="150">
        <v>33.319000000000003</v>
      </c>
      <c r="I264" s="151"/>
      <c r="J264" s="152">
        <f>ROUND(I264*H264,2)</f>
        <v>0</v>
      </c>
      <c r="K264" s="148" t="s">
        <v>149</v>
      </c>
      <c r="L264" s="36"/>
      <c r="M264" s="153" t="s">
        <v>3</v>
      </c>
      <c r="N264" s="154" t="s">
        <v>43</v>
      </c>
      <c r="O264" s="56"/>
      <c r="P264" s="155">
        <f>O264*H264</f>
        <v>0</v>
      </c>
      <c r="Q264" s="155">
        <v>1.8380000000000001E-2</v>
      </c>
      <c r="R264" s="155">
        <f>Q264*H264</f>
        <v>0.61240322000000003</v>
      </c>
      <c r="S264" s="155">
        <v>0</v>
      </c>
      <c r="T264" s="156">
        <f>S264*H264</f>
        <v>0</v>
      </c>
      <c r="U264" s="35"/>
      <c r="V264" s="35"/>
      <c r="W264" s="35"/>
      <c r="X264" s="35"/>
      <c r="Y264" s="35"/>
      <c r="Z264" s="35"/>
      <c r="AA264" s="35"/>
      <c r="AB264" s="35"/>
      <c r="AC264" s="35"/>
      <c r="AD264" s="35"/>
      <c r="AE264" s="35"/>
      <c r="AR264" s="157" t="s">
        <v>94</v>
      </c>
      <c r="AT264" s="157" t="s">
        <v>145</v>
      </c>
      <c r="AU264" s="157" t="s">
        <v>91</v>
      </c>
      <c r="AY264" s="20" t="s">
        <v>142</v>
      </c>
      <c r="BE264" s="158">
        <f>IF(N264="základní",J264,0)</f>
        <v>0</v>
      </c>
      <c r="BF264" s="158">
        <f>IF(N264="snížená",J264,0)</f>
        <v>0</v>
      </c>
      <c r="BG264" s="158">
        <f>IF(N264="zákl. přenesená",J264,0)</f>
        <v>0</v>
      </c>
      <c r="BH264" s="158">
        <f>IF(N264="sníž. přenesená",J264,0)</f>
        <v>0</v>
      </c>
      <c r="BI264" s="158">
        <f>IF(N264="nulová",J264,0)</f>
        <v>0</v>
      </c>
      <c r="BJ264" s="20" t="s">
        <v>81</v>
      </c>
      <c r="BK264" s="158">
        <f>ROUND(I264*H264,2)</f>
        <v>0</v>
      </c>
      <c r="BL264" s="20" t="s">
        <v>94</v>
      </c>
      <c r="BM264" s="157" t="s">
        <v>820</v>
      </c>
    </row>
    <row r="265" spans="1:65" s="2" customFormat="1" ht="11.25">
      <c r="A265" s="35"/>
      <c r="B265" s="36"/>
      <c r="C265" s="35"/>
      <c r="D265" s="159" t="s">
        <v>151</v>
      </c>
      <c r="E265" s="35"/>
      <c r="F265" s="160" t="s">
        <v>821</v>
      </c>
      <c r="G265" s="35"/>
      <c r="H265" s="35"/>
      <c r="I265" s="161"/>
      <c r="J265" s="35"/>
      <c r="K265" s="35"/>
      <c r="L265" s="36"/>
      <c r="M265" s="162"/>
      <c r="N265" s="163"/>
      <c r="O265" s="56"/>
      <c r="P265" s="56"/>
      <c r="Q265" s="56"/>
      <c r="R265" s="56"/>
      <c r="S265" s="56"/>
      <c r="T265" s="57"/>
      <c r="U265" s="35"/>
      <c r="V265" s="35"/>
      <c r="W265" s="35"/>
      <c r="X265" s="35"/>
      <c r="Y265" s="35"/>
      <c r="Z265" s="35"/>
      <c r="AA265" s="35"/>
      <c r="AB265" s="35"/>
      <c r="AC265" s="35"/>
      <c r="AD265" s="35"/>
      <c r="AE265" s="35"/>
      <c r="AT265" s="20" t="s">
        <v>151</v>
      </c>
      <c r="AU265" s="20" t="s">
        <v>91</v>
      </c>
    </row>
    <row r="266" spans="1:65" s="2" customFormat="1" ht="24.2" customHeight="1">
      <c r="A266" s="35"/>
      <c r="B266" s="145"/>
      <c r="C266" s="146" t="s">
        <v>362</v>
      </c>
      <c r="D266" s="146" t="s">
        <v>145</v>
      </c>
      <c r="E266" s="147" t="s">
        <v>822</v>
      </c>
      <c r="F266" s="148" t="s">
        <v>823</v>
      </c>
      <c r="G266" s="149" t="s">
        <v>148</v>
      </c>
      <c r="H266" s="150">
        <v>1184.3789999999999</v>
      </c>
      <c r="I266" s="151"/>
      <c r="J266" s="152">
        <f>ROUND(I266*H266,2)</f>
        <v>0</v>
      </c>
      <c r="K266" s="148" t="s">
        <v>149</v>
      </c>
      <c r="L266" s="36"/>
      <c r="M266" s="153" t="s">
        <v>3</v>
      </c>
      <c r="N266" s="154" t="s">
        <v>43</v>
      </c>
      <c r="O266" s="56"/>
      <c r="P266" s="155">
        <f>O266*H266</f>
        <v>0</v>
      </c>
      <c r="Q266" s="155">
        <v>2.5999999999999998E-4</v>
      </c>
      <c r="R266" s="155">
        <f>Q266*H266</f>
        <v>0.30793853999999993</v>
      </c>
      <c r="S266" s="155">
        <v>0</v>
      </c>
      <c r="T266" s="156">
        <f>S266*H266</f>
        <v>0</v>
      </c>
      <c r="U266" s="35"/>
      <c r="V266" s="35"/>
      <c r="W266" s="35"/>
      <c r="X266" s="35"/>
      <c r="Y266" s="35"/>
      <c r="Z266" s="35"/>
      <c r="AA266" s="35"/>
      <c r="AB266" s="35"/>
      <c r="AC266" s="35"/>
      <c r="AD266" s="35"/>
      <c r="AE266" s="35"/>
      <c r="AR266" s="157" t="s">
        <v>94</v>
      </c>
      <c r="AT266" s="157" t="s">
        <v>145</v>
      </c>
      <c r="AU266" s="157" t="s">
        <v>91</v>
      </c>
      <c r="AY266" s="20" t="s">
        <v>142</v>
      </c>
      <c r="BE266" s="158">
        <f>IF(N266="základní",J266,0)</f>
        <v>0</v>
      </c>
      <c r="BF266" s="158">
        <f>IF(N266="snížená",J266,0)</f>
        <v>0</v>
      </c>
      <c r="BG266" s="158">
        <f>IF(N266="zákl. přenesená",J266,0)</f>
        <v>0</v>
      </c>
      <c r="BH266" s="158">
        <f>IF(N266="sníž. přenesená",J266,0)</f>
        <v>0</v>
      </c>
      <c r="BI266" s="158">
        <f>IF(N266="nulová",J266,0)</f>
        <v>0</v>
      </c>
      <c r="BJ266" s="20" t="s">
        <v>81</v>
      </c>
      <c r="BK266" s="158">
        <f>ROUND(I266*H266,2)</f>
        <v>0</v>
      </c>
      <c r="BL266" s="20" t="s">
        <v>94</v>
      </c>
      <c r="BM266" s="157" t="s">
        <v>824</v>
      </c>
    </row>
    <row r="267" spans="1:65" s="2" customFormat="1" ht="11.25">
      <c r="A267" s="35"/>
      <c r="B267" s="36"/>
      <c r="C267" s="35"/>
      <c r="D267" s="159" t="s">
        <v>151</v>
      </c>
      <c r="E267" s="35"/>
      <c r="F267" s="160" t="s">
        <v>825</v>
      </c>
      <c r="G267" s="35"/>
      <c r="H267" s="35"/>
      <c r="I267" s="161"/>
      <c r="J267" s="35"/>
      <c r="K267" s="35"/>
      <c r="L267" s="36"/>
      <c r="M267" s="162"/>
      <c r="N267" s="163"/>
      <c r="O267" s="56"/>
      <c r="P267" s="56"/>
      <c r="Q267" s="56"/>
      <c r="R267" s="56"/>
      <c r="S267" s="56"/>
      <c r="T267" s="57"/>
      <c r="U267" s="35"/>
      <c r="V267" s="35"/>
      <c r="W267" s="35"/>
      <c r="X267" s="35"/>
      <c r="Y267" s="35"/>
      <c r="Z267" s="35"/>
      <c r="AA267" s="35"/>
      <c r="AB267" s="35"/>
      <c r="AC267" s="35"/>
      <c r="AD267" s="35"/>
      <c r="AE267" s="35"/>
      <c r="AT267" s="20" t="s">
        <v>151</v>
      </c>
      <c r="AU267" s="20" t="s">
        <v>91</v>
      </c>
    </row>
    <row r="268" spans="1:65" s="13" customFormat="1" ht="11.25">
      <c r="B268" s="164"/>
      <c r="D268" s="165" t="s">
        <v>153</v>
      </c>
      <c r="E268" s="166" t="s">
        <v>3</v>
      </c>
      <c r="F268" s="167" t="s">
        <v>167</v>
      </c>
      <c r="H268" s="166" t="s">
        <v>3</v>
      </c>
      <c r="I268" s="168"/>
      <c r="L268" s="164"/>
      <c r="M268" s="169"/>
      <c r="N268" s="170"/>
      <c r="O268" s="170"/>
      <c r="P268" s="170"/>
      <c r="Q268" s="170"/>
      <c r="R268" s="170"/>
      <c r="S268" s="170"/>
      <c r="T268" s="171"/>
      <c r="AT268" s="166" t="s">
        <v>153</v>
      </c>
      <c r="AU268" s="166" t="s">
        <v>91</v>
      </c>
      <c r="AV268" s="13" t="s">
        <v>15</v>
      </c>
      <c r="AW268" s="13" t="s">
        <v>33</v>
      </c>
      <c r="AX268" s="13" t="s">
        <v>71</v>
      </c>
      <c r="AY268" s="166" t="s">
        <v>142</v>
      </c>
    </row>
    <row r="269" spans="1:65" s="13" customFormat="1" ht="11.25">
      <c r="B269" s="164"/>
      <c r="D269" s="165" t="s">
        <v>153</v>
      </c>
      <c r="E269" s="166" t="s">
        <v>3</v>
      </c>
      <c r="F269" s="167" t="s">
        <v>826</v>
      </c>
      <c r="H269" s="166" t="s">
        <v>3</v>
      </c>
      <c r="I269" s="168"/>
      <c r="L269" s="164"/>
      <c r="M269" s="169"/>
      <c r="N269" s="170"/>
      <c r="O269" s="170"/>
      <c r="P269" s="170"/>
      <c r="Q269" s="170"/>
      <c r="R269" s="170"/>
      <c r="S269" s="170"/>
      <c r="T269" s="171"/>
      <c r="AT269" s="166" t="s">
        <v>153</v>
      </c>
      <c r="AU269" s="166" t="s">
        <v>91</v>
      </c>
      <c r="AV269" s="13" t="s">
        <v>15</v>
      </c>
      <c r="AW269" s="13" t="s">
        <v>33</v>
      </c>
      <c r="AX269" s="13" t="s">
        <v>71</v>
      </c>
      <c r="AY269" s="166" t="s">
        <v>142</v>
      </c>
    </row>
    <row r="270" spans="1:65" s="14" customFormat="1" ht="11.25">
      <c r="B270" s="172"/>
      <c r="D270" s="165" t="s">
        <v>153</v>
      </c>
      <c r="E270" s="173" t="s">
        <v>3</v>
      </c>
      <c r="F270" s="174" t="s">
        <v>827</v>
      </c>
      <c r="H270" s="175">
        <v>55.89</v>
      </c>
      <c r="I270" s="176"/>
      <c r="L270" s="172"/>
      <c r="M270" s="177"/>
      <c r="N270" s="178"/>
      <c r="O270" s="178"/>
      <c r="P270" s="178"/>
      <c r="Q270" s="178"/>
      <c r="R270" s="178"/>
      <c r="S270" s="178"/>
      <c r="T270" s="179"/>
      <c r="AT270" s="173" t="s">
        <v>153</v>
      </c>
      <c r="AU270" s="173" t="s">
        <v>91</v>
      </c>
      <c r="AV270" s="14" t="s">
        <v>81</v>
      </c>
      <c r="AW270" s="14" t="s">
        <v>33</v>
      </c>
      <c r="AX270" s="14" t="s">
        <v>71</v>
      </c>
      <c r="AY270" s="173" t="s">
        <v>142</v>
      </c>
    </row>
    <row r="271" spans="1:65" s="14" customFormat="1" ht="11.25">
      <c r="B271" s="172"/>
      <c r="D271" s="165" t="s">
        <v>153</v>
      </c>
      <c r="E271" s="173" t="s">
        <v>3</v>
      </c>
      <c r="F271" s="174" t="s">
        <v>828</v>
      </c>
      <c r="H271" s="175">
        <v>-7.633</v>
      </c>
      <c r="I271" s="176"/>
      <c r="L271" s="172"/>
      <c r="M271" s="177"/>
      <c r="N271" s="178"/>
      <c r="O271" s="178"/>
      <c r="P271" s="178"/>
      <c r="Q271" s="178"/>
      <c r="R271" s="178"/>
      <c r="S271" s="178"/>
      <c r="T271" s="179"/>
      <c r="AT271" s="173" t="s">
        <v>153</v>
      </c>
      <c r="AU271" s="173" t="s">
        <v>91</v>
      </c>
      <c r="AV271" s="14" t="s">
        <v>81</v>
      </c>
      <c r="AW271" s="14" t="s">
        <v>33</v>
      </c>
      <c r="AX271" s="14" t="s">
        <v>71</v>
      </c>
      <c r="AY271" s="173" t="s">
        <v>142</v>
      </c>
    </row>
    <row r="272" spans="1:65" s="14" customFormat="1" ht="11.25">
      <c r="B272" s="172"/>
      <c r="D272" s="165" t="s">
        <v>153</v>
      </c>
      <c r="E272" s="173" t="s">
        <v>3</v>
      </c>
      <c r="F272" s="174" t="s">
        <v>829</v>
      </c>
      <c r="H272" s="175">
        <v>0.45</v>
      </c>
      <c r="I272" s="176"/>
      <c r="L272" s="172"/>
      <c r="M272" s="177"/>
      <c r="N272" s="178"/>
      <c r="O272" s="178"/>
      <c r="P272" s="178"/>
      <c r="Q272" s="178"/>
      <c r="R272" s="178"/>
      <c r="S272" s="178"/>
      <c r="T272" s="179"/>
      <c r="AT272" s="173" t="s">
        <v>153</v>
      </c>
      <c r="AU272" s="173" t="s">
        <v>91</v>
      </c>
      <c r="AV272" s="14" t="s">
        <v>81</v>
      </c>
      <c r="AW272" s="14" t="s">
        <v>33</v>
      </c>
      <c r="AX272" s="14" t="s">
        <v>71</v>
      </c>
      <c r="AY272" s="173" t="s">
        <v>142</v>
      </c>
    </row>
    <row r="273" spans="2:51" s="13" customFormat="1" ht="11.25">
      <c r="B273" s="164"/>
      <c r="D273" s="165" t="s">
        <v>153</v>
      </c>
      <c r="E273" s="166" t="s">
        <v>3</v>
      </c>
      <c r="F273" s="167" t="s">
        <v>830</v>
      </c>
      <c r="H273" s="166" t="s">
        <v>3</v>
      </c>
      <c r="I273" s="168"/>
      <c r="L273" s="164"/>
      <c r="M273" s="169"/>
      <c r="N273" s="170"/>
      <c r="O273" s="170"/>
      <c r="P273" s="170"/>
      <c r="Q273" s="170"/>
      <c r="R273" s="170"/>
      <c r="S273" s="170"/>
      <c r="T273" s="171"/>
      <c r="AT273" s="166" t="s">
        <v>153</v>
      </c>
      <c r="AU273" s="166" t="s">
        <v>91</v>
      </c>
      <c r="AV273" s="13" t="s">
        <v>15</v>
      </c>
      <c r="AW273" s="13" t="s">
        <v>33</v>
      </c>
      <c r="AX273" s="13" t="s">
        <v>71</v>
      </c>
      <c r="AY273" s="166" t="s">
        <v>142</v>
      </c>
    </row>
    <row r="274" spans="2:51" s="14" customFormat="1" ht="11.25">
      <c r="B274" s="172"/>
      <c r="D274" s="165" t="s">
        <v>153</v>
      </c>
      <c r="E274" s="173" t="s">
        <v>3</v>
      </c>
      <c r="F274" s="174" t="s">
        <v>831</v>
      </c>
      <c r="H274" s="175">
        <v>43.74</v>
      </c>
      <c r="I274" s="176"/>
      <c r="L274" s="172"/>
      <c r="M274" s="177"/>
      <c r="N274" s="178"/>
      <c r="O274" s="178"/>
      <c r="P274" s="178"/>
      <c r="Q274" s="178"/>
      <c r="R274" s="178"/>
      <c r="S274" s="178"/>
      <c r="T274" s="179"/>
      <c r="AT274" s="173" t="s">
        <v>153</v>
      </c>
      <c r="AU274" s="173" t="s">
        <v>91</v>
      </c>
      <c r="AV274" s="14" t="s">
        <v>81</v>
      </c>
      <c r="AW274" s="14" t="s">
        <v>33</v>
      </c>
      <c r="AX274" s="14" t="s">
        <v>71</v>
      </c>
      <c r="AY274" s="173" t="s">
        <v>142</v>
      </c>
    </row>
    <row r="275" spans="2:51" s="14" customFormat="1" ht="11.25">
      <c r="B275" s="172"/>
      <c r="D275" s="165" t="s">
        <v>153</v>
      </c>
      <c r="E275" s="173" t="s">
        <v>3</v>
      </c>
      <c r="F275" s="174" t="s">
        <v>832</v>
      </c>
      <c r="H275" s="175">
        <v>-2.25</v>
      </c>
      <c r="I275" s="176"/>
      <c r="L275" s="172"/>
      <c r="M275" s="177"/>
      <c r="N275" s="178"/>
      <c r="O275" s="178"/>
      <c r="P275" s="178"/>
      <c r="Q275" s="178"/>
      <c r="R275" s="178"/>
      <c r="S275" s="178"/>
      <c r="T275" s="179"/>
      <c r="AT275" s="173" t="s">
        <v>153</v>
      </c>
      <c r="AU275" s="173" t="s">
        <v>91</v>
      </c>
      <c r="AV275" s="14" t="s">
        <v>81</v>
      </c>
      <c r="AW275" s="14" t="s">
        <v>33</v>
      </c>
      <c r="AX275" s="14" t="s">
        <v>71</v>
      </c>
      <c r="AY275" s="173" t="s">
        <v>142</v>
      </c>
    </row>
    <row r="276" spans="2:51" s="14" customFormat="1" ht="11.25">
      <c r="B276" s="172"/>
      <c r="D276" s="165" t="s">
        <v>153</v>
      </c>
      <c r="E276" s="173" t="s">
        <v>3</v>
      </c>
      <c r="F276" s="174" t="s">
        <v>833</v>
      </c>
      <c r="H276" s="175">
        <v>1.0049999999999999</v>
      </c>
      <c r="I276" s="176"/>
      <c r="L276" s="172"/>
      <c r="M276" s="177"/>
      <c r="N276" s="178"/>
      <c r="O276" s="178"/>
      <c r="P276" s="178"/>
      <c r="Q276" s="178"/>
      <c r="R276" s="178"/>
      <c r="S276" s="178"/>
      <c r="T276" s="179"/>
      <c r="AT276" s="173" t="s">
        <v>153</v>
      </c>
      <c r="AU276" s="173" t="s">
        <v>91</v>
      </c>
      <c r="AV276" s="14" t="s">
        <v>81</v>
      </c>
      <c r="AW276" s="14" t="s">
        <v>33</v>
      </c>
      <c r="AX276" s="14" t="s">
        <v>71</v>
      </c>
      <c r="AY276" s="173" t="s">
        <v>142</v>
      </c>
    </row>
    <row r="277" spans="2:51" s="13" customFormat="1" ht="11.25">
      <c r="B277" s="164"/>
      <c r="D277" s="165" t="s">
        <v>153</v>
      </c>
      <c r="E277" s="166" t="s">
        <v>3</v>
      </c>
      <c r="F277" s="167" t="s">
        <v>834</v>
      </c>
      <c r="H277" s="166" t="s">
        <v>3</v>
      </c>
      <c r="I277" s="168"/>
      <c r="L277" s="164"/>
      <c r="M277" s="169"/>
      <c r="N277" s="170"/>
      <c r="O277" s="170"/>
      <c r="P277" s="170"/>
      <c r="Q277" s="170"/>
      <c r="R277" s="170"/>
      <c r="S277" s="170"/>
      <c r="T277" s="171"/>
      <c r="AT277" s="166" t="s">
        <v>153</v>
      </c>
      <c r="AU277" s="166" t="s">
        <v>91</v>
      </c>
      <c r="AV277" s="13" t="s">
        <v>15</v>
      </c>
      <c r="AW277" s="13" t="s">
        <v>33</v>
      </c>
      <c r="AX277" s="13" t="s">
        <v>71</v>
      </c>
      <c r="AY277" s="166" t="s">
        <v>142</v>
      </c>
    </row>
    <row r="278" spans="2:51" s="14" customFormat="1" ht="11.25">
      <c r="B278" s="172"/>
      <c r="D278" s="165" t="s">
        <v>153</v>
      </c>
      <c r="E278" s="173" t="s">
        <v>3</v>
      </c>
      <c r="F278" s="174" t="s">
        <v>831</v>
      </c>
      <c r="H278" s="175">
        <v>43.74</v>
      </c>
      <c r="I278" s="176"/>
      <c r="L278" s="172"/>
      <c r="M278" s="177"/>
      <c r="N278" s="178"/>
      <c r="O278" s="178"/>
      <c r="P278" s="178"/>
      <c r="Q278" s="178"/>
      <c r="R278" s="178"/>
      <c r="S278" s="178"/>
      <c r="T278" s="179"/>
      <c r="AT278" s="173" t="s">
        <v>153</v>
      </c>
      <c r="AU278" s="173" t="s">
        <v>91</v>
      </c>
      <c r="AV278" s="14" t="s">
        <v>81</v>
      </c>
      <c r="AW278" s="14" t="s">
        <v>33</v>
      </c>
      <c r="AX278" s="14" t="s">
        <v>71</v>
      </c>
      <c r="AY278" s="173" t="s">
        <v>142</v>
      </c>
    </row>
    <row r="279" spans="2:51" s="14" customFormat="1" ht="11.25">
      <c r="B279" s="172"/>
      <c r="D279" s="165" t="s">
        <v>153</v>
      </c>
      <c r="E279" s="173" t="s">
        <v>3</v>
      </c>
      <c r="F279" s="174" t="s">
        <v>835</v>
      </c>
      <c r="H279" s="175">
        <v>-4.1779999999999999</v>
      </c>
      <c r="I279" s="176"/>
      <c r="L279" s="172"/>
      <c r="M279" s="177"/>
      <c r="N279" s="178"/>
      <c r="O279" s="178"/>
      <c r="P279" s="178"/>
      <c r="Q279" s="178"/>
      <c r="R279" s="178"/>
      <c r="S279" s="178"/>
      <c r="T279" s="179"/>
      <c r="AT279" s="173" t="s">
        <v>153</v>
      </c>
      <c r="AU279" s="173" t="s">
        <v>91</v>
      </c>
      <c r="AV279" s="14" t="s">
        <v>81</v>
      </c>
      <c r="AW279" s="14" t="s">
        <v>33</v>
      </c>
      <c r="AX279" s="14" t="s">
        <v>71</v>
      </c>
      <c r="AY279" s="173" t="s">
        <v>142</v>
      </c>
    </row>
    <row r="280" spans="2:51" s="14" customFormat="1" ht="11.25">
      <c r="B280" s="172"/>
      <c r="D280" s="165" t="s">
        <v>153</v>
      </c>
      <c r="E280" s="173" t="s">
        <v>3</v>
      </c>
      <c r="F280" s="174" t="s">
        <v>836</v>
      </c>
      <c r="H280" s="175">
        <v>0.998</v>
      </c>
      <c r="I280" s="176"/>
      <c r="L280" s="172"/>
      <c r="M280" s="177"/>
      <c r="N280" s="178"/>
      <c r="O280" s="178"/>
      <c r="P280" s="178"/>
      <c r="Q280" s="178"/>
      <c r="R280" s="178"/>
      <c r="S280" s="178"/>
      <c r="T280" s="179"/>
      <c r="AT280" s="173" t="s">
        <v>153</v>
      </c>
      <c r="AU280" s="173" t="s">
        <v>91</v>
      </c>
      <c r="AV280" s="14" t="s">
        <v>81</v>
      </c>
      <c r="AW280" s="14" t="s">
        <v>33</v>
      </c>
      <c r="AX280" s="14" t="s">
        <v>71</v>
      </c>
      <c r="AY280" s="173" t="s">
        <v>142</v>
      </c>
    </row>
    <row r="281" spans="2:51" s="13" customFormat="1" ht="11.25">
      <c r="B281" s="164"/>
      <c r="D281" s="165" t="s">
        <v>153</v>
      </c>
      <c r="E281" s="166" t="s">
        <v>3</v>
      </c>
      <c r="F281" s="167" t="s">
        <v>837</v>
      </c>
      <c r="H281" s="166" t="s">
        <v>3</v>
      </c>
      <c r="I281" s="168"/>
      <c r="L281" s="164"/>
      <c r="M281" s="169"/>
      <c r="N281" s="170"/>
      <c r="O281" s="170"/>
      <c r="P281" s="170"/>
      <c r="Q281" s="170"/>
      <c r="R281" s="170"/>
      <c r="S281" s="170"/>
      <c r="T281" s="171"/>
      <c r="AT281" s="166" t="s">
        <v>153</v>
      </c>
      <c r="AU281" s="166" t="s">
        <v>91</v>
      </c>
      <c r="AV281" s="13" t="s">
        <v>15</v>
      </c>
      <c r="AW281" s="13" t="s">
        <v>33</v>
      </c>
      <c r="AX281" s="13" t="s">
        <v>71</v>
      </c>
      <c r="AY281" s="166" t="s">
        <v>142</v>
      </c>
    </row>
    <row r="282" spans="2:51" s="14" customFormat="1" ht="11.25">
      <c r="B282" s="172"/>
      <c r="D282" s="165" t="s">
        <v>153</v>
      </c>
      <c r="E282" s="173" t="s">
        <v>3</v>
      </c>
      <c r="F282" s="174" t="s">
        <v>838</v>
      </c>
      <c r="H282" s="175">
        <v>21.6</v>
      </c>
      <c r="I282" s="176"/>
      <c r="L282" s="172"/>
      <c r="M282" s="177"/>
      <c r="N282" s="178"/>
      <c r="O282" s="178"/>
      <c r="P282" s="178"/>
      <c r="Q282" s="178"/>
      <c r="R282" s="178"/>
      <c r="S282" s="178"/>
      <c r="T282" s="179"/>
      <c r="AT282" s="173" t="s">
        <v>153</v>
      </c>
      <c r="AU282" s="173" t="s">
        <v>91</v>
      </c>
      <c r="AV282" s="14" t="s">
        <v>81</v>
      </c>
      <c r="AW282" s="14" t="s">
        <v>33</v>
      </c>
      <c r="AX282" s="14" t="s">
        <v>71</v>
      </c>
      <c r="AY282" s="173" t="s">
        <v>142</v>
      </c>
    </row>
    <row r="283" spans="2:51" s="14" customFormat="1" ht="11.25">
      <c r="B283" s="172"/>
      <c r="D283" s="165" t="s">
        <v>153</v>
      </c>
      <c r="E283" s="173" t="s">
        <v>3</v>
      </c>
      <c r="F283" s="174" t="s">
        <v>839</v>
      </c>
      <c r="H283" s="175">
        <v>-2.923</v>
      </c>
      <c r="I283" s="176"/>
      <c r="L283" s="172"/>
      <c r="M283" s="177"/>
      <c r="N283" s="178"/>
      <c r="O283" s="178"/>
      <c r="P283" s="178"/>
      <c r="Q283" s="178"/>
      <c r="R283" s="178"/>
      <c r="S283" s="178"/>
      <c r="T283" s="179"/>
      <c r="AT283" s="173" t="s">
        <v>153</v>
      </c>
      <c r="AU283" s="173" t="s">
        <v>91</v>
      </c>
      <c r="AV283" s="14" t="s">
        <v>81</v>
      </c>
      <c r="AW283" s="14" t="s">
        <v>33</v>
      </c>
      <c r="AX283" s="14" t="s">
        <v>71</v>
      </c>
      <c r="AY283" s="173" t="s">
        <v>142</v>
      </c>
    </row>
    <row r="284" spans="2:51" s="14" customFormat="1" ht="11.25">
      <c r="B284" s="172"/>
      <c r="D284" s="165" t="s">
        <v>153</v>
      </c>
      <c r="E284" s="173" t="s">
        <v>3</v>
      </c>
      <c r="F284" s="174" t="s">
        <v>840</v>
      </c>
      <c r="H284" s="175">
        <v>1.208</v>
      </c>
      <c r="I284" s="176"/>
      <c r="L284" s="172"/>
      <c r="M284" s="177"/>
      <c r="N284" s="178"/>
      <c r="O284" s="178"/>
      <c r="P284" s="178"/>
      <c r="Q284" s="178"/>
      <c r="R284" s="178"/>
      <c r="S284" s="178"/>
      <c r="T284" s="179"/>
      <c r="AT284" s="173" t="s">
        <v>153</v>
      </c>
      <c r="AU284" s="173" t="s">
        <v>91</v>
      </c>
      <c r="AV284" s="14" t="s">
        <v>81</v>
      </c>
      <c r="AW284" s="14" t="s">
        <v>33</v>
      </c>
      <c r="AX284" s="14" t="s">
        <v>71</v>
      </c>
      <c r="AY284" s="173" t="s">
        <v>142</v>
      </c>
    </row>
    <row r="285" spans="2:51" s="13" customFormat="1" ht="11.25">
      <c r="B285" s="164"/>
      <c r="D285" s="165" t="s">
        <v>153</v>
      </c>
      <c r="E285" s="166" t="s">
        <v>3</v>
      </c>
      <c r="F285" s="167" t="s">
        <v>841</v>
      </c>
      <c r="H285" s="166" t="s">
        <v>3</v>
      </c>
      <c r="I285" s="168"/>
      <c r="L285" s="164"/>
      <c r="M285" s="169"/>
      <c r="N285" s="170"/>
      <c r="O285" s="170"/>
      <c r="P285" s="170"/>
      <c r="Q285" s="170"/>
      <c r="R285" s="170"/>
      <c r="S285" s="170"/>
      <c r="T285" s="171"/>
      <c r="AT285" s="166" t="s">
        <v>153</v>
      </c>
      <c r="AU285" s="166" t="s">
        <v>91</v>
      </c>
      <c r="AV285" s="13" t="s">
        <v>15</v>
      </c>
      <c r="AW285" s="13" t="s">
        <v>33</v>
      </c>
      <c r="AX285" s="13" t="s">
        <v>71</v>
      </c>
      <c r="AY285" s="166" t="s">
        <v>142</v>
      </c>
    </row>
    <row r="286" spans="2:51" s="14" customFormat="1" ht="11.25">
      <c r="B286" s="172"/>
      <c r="D286" s="165" t="s">
        <v>153</v>
      </c>
      <c r="E286" s="173" t="s">
        <v>3</v>
      </c>
      <c r="F286" s="174" t="s">
        <v>842</v>
      </c>
      <c r="H286" s="175">
        <v>28.08</v>
      </c>
      <c r="I286" s="176"/>
      <c r="L286" s="172"/>
      <c r="M286" s="177"/>
      <c r="N286" s="178"/>
      <c r="O286" s="178"/>
      <c r="P286" s="178"/>
      <c r="Q286" s="178"/>
      <c r="R286" s="178"/>
      <c r="S286" s="178"/>
      <c r="T286" s="179"/>
      <c r="AT286" s="173" t="s">
        <v>153</v>
      </c>
      <c r="AU286" s="173" t="s">
        <v>91</v>
      </c>
      <c r="AV286" s="14" t="s">
        <v>81</v>
      </c>
      <c r="AW286" s="14" t="s">
        <v>33</v>
      </c>
      <c r="AX286" s="14" t="s">
        <v>71</v>
      </c>
      <c r="AY286" s="173" t="s">
        <v>142</v>
      </c>
    </row>
    <row r="287" spans="2:51" s="14" customFormat="1" ht="11.25">
      <c r="B287" s="172"/>
      <c r="D287" s="165" t="s">
        <v>153</v>
      </c>
      <c r="E287" s="173" t="s">
        <v>3</v>
      </c>
      <c r="F287" s="174" t="s">
        <v>843</v>
      </c>
      <c r="H287" s="175">
        <v>-5.4</v>
      </c>
      <c r="I287" s="176"/>
      <c r="L287" s="172"/>
      <c r="M287" s="177"/>
      <c r="N287" s="178"/>
      <c r="O287" s="178"/>
      <c r="P287" s="178"/>
      <c r="Q287" s="178"/>
      <c r="R287" s="178"/>
      <c r="S287" s="178"/>
      <c r="T287" s="179"/>
      <c r="AT287" s="173" t="s">
        <v>153</v>
      </c>
      <c r="AU287" s="173" t="s">
        <v>91</v>
      </c>
      <c r="AV287" s="14" t="s">
        <v>81</v>
      </c>
      <c r="AW287" s="14" t="s">
        <v>33</v>
      </c>
      <c r="AX287" s="14" t="s">
        <v>71</v>
      </c>
      <c r="AY287" s="173" t="s">
        <v>142</v>
      </c>
    </row>
    <row r="288" spans="2:51" s="13" customFormat="1" ht="11.25">
      <c r="B288" s="164"/>
      <c r="D288" s="165" t="s">
        <v>153</v>
      </c>
      <c r="E288" s="166" t="s">
        <v>3</v>
      </c>
      <c r="F288" s="167" t="s">
        <v>844</v>
      </c>
      <c r="H288" s="166" t="s">
        <v>3</v>
      </c>
      <c r="I288" s="168"/>
      <c r="L288" s="164"/>
      <c r="M288" s="169"/>
      <c r="N288" s="170"/>
      <c r="O288" s="170"/>
      <c r="P288" s="170"/>
      <c r="Q288" s="170"/>
      <c r="R288" s="170"/>
      <c r="S288" s="170"/>
      <c r="T288" s="171"/>
      <c r="AT288" s="166" t="s">
        <v>153</v>
      </c>
      <c r="AU288" s="166" t="s">
        <v>91</v>
      </c>
      <c r="AV288" s="13" t="s">
        <v>15</v>
      </c>
      <c r="AW288" s="13" t="s">
        <v>33</v>
      </c>
      <c r="AX288" s="13" t="s">
        <v>71</v>
      </c>
      <c r="AY288" s="166" t="s">
        <v>142</v>
      </c>
    </row>
    <row r="289" spans="2:51" s="14" customFormat="1" ht="11.25">
      <c r="B289" s="172"/>
      <c r="D289" s="165" t="s">
        <v>153</v>
      </c>
      <c r="E289" s="173" t="s">
        <v>3</v>
      </c>
      <c r="F289" s="174" t="s">
        <v>845</v>
      </c>
      <c r="H289" s="175">
        <v>19.71</v>
      </c>
      <c r="I289" s="176"/>
      <c r="L289" s="172"/>
      <c r="M289" s="177"/>
      <c r="N289" s="178"/>
      <c r="O289" s="178"/>
      <c r="P289" s="178"/>
      <c r="Q289" s="178"/>
      <c r="R289" s="178"/>
      <c r="S289" s="178"/>
      <c r="T289" s="179"/>
      <c r="AT289" s="173" t="s">
        <v>153</v>
      </c>
      <c r="AU289" s="173" t="s">
        <v>91</v>
      </c>
      <c r="AV289" s="14" t="s">
        <v>81</v>
      </c>
      <c r="AW289" s="14" t="s">
        <v>33</v>
      </c>
      <c r="AX289" s="14" t="s">
        <v>71</v>
      </c>
      <c r="AY289" s="173" t="s">
        <v>142</v>
      </c>
    </row>
    <row r="290" spans="2:51" s="14" customFormat="1" ht="11.25">
      <c r="B290" s="172"/>
      <c r="D290" s="165" t="s">
        <v>153</v>
      </c>
      <c r="E290" s="173" t="s">
        <v>3</v>
      </c>
      <c r="F290" s="174" t="s">
        <v>846</v>
      </c>
      <c r="H290" s="175">
        <v>-1.6679999999999999</v>
      </c>
      <c r="I290" s="176"/>
      <c r="L290" s="172"/>
      <c r="M290" s="177"/>
      <c r="N290" s="178"/>
      <c r="O290" s="178"/>
      <c r="P290" s="178"/>
      <c r="Q290" s="178"/>
      <c r="R290" s="178"/>
      <c r="S290" s="178"/>
      <c r="T290" s="179"/>
      <c r="AT290" s="173" t="s">
        <v>153</v>
      </c>
      <c r="AU290" s="173" t="s">
        <v>91</v>
      </c>
      <c r="AV290" s="14" t="s">
        <v>81</v>
      </c>
      <c r="AW290" s="14" t="s">
        <v>33</v>
      </c>
      <c r="AX290" s="14" t="s">
        <v>71</v>
      </c>
      <c r="AY290" s="173" t="s">
        <v>142</v>
      </c>
    </row>
    <row r="291" spans="2:51" s="14" customFormat="1" ht="11.25">
      <c r="B291" s="172"/>
      <c r="D291" s="165" t="s">
        <v>153</v>
      </c>
      <c r="E291" s="173" t="s">
        <v>3</v>
      </c>
      <c r="F291" s="174" t="s">
        <v>847</v>
      </c>
      <c r="H291" s="175">
        <v>0.78800000000000003</v>
      </c>
      <c r="I291" s="176"/>
      <c r="L291" s="172"/>
      <c r="M291" s="177"/>
      <c r="N291" s="178"/>
      <c r="O291" s="178"/>
      <c r="P291" s="178"/>
      <c r="Q291" s="178"/>
      <c r="R291" s="178"/>
      <c r="S291" s="178"/>
      <c r="T291" s="179"/>
      <c r="AT291" s="173" t="s">
        <v>153</v>
      </c>
      <c r="AU291" s="173" t="s">
        <v>91</v>
      </c>
      <c r="AV291" s="14" t="s">
        <v>81</v>
      </c>
      <c r="AW291" s="14" t="s">
        <v>33</v>
      </c>
      <c r="AX291" s="14" t="s">
        <v>71</v>
      </c>
      <c r="AY291" s="173" t="s">
        <v>142</v>
      </c>
    </row>
    <row r="292" spans="2:51" s="13" customFormat="1" ht="11.25">
      <c r="B292" s="164"/>
      <c r="D292" s="165" t="s">
        <v>153</v>
      </c>
      <c r="E292" s="166" t="s">
        <v>3</v>
      </c>
      <c r="F292" s="167" t="s">
        <v>848</v>
      </c>
      <c r="H292" s="166" t="s">
        <v>3</v>
      </c>
      <c r="I292" s="168"/>
      <c r="L292" s="164"/>
      <c r="M292" s="169"/>
      <c r="N292" s="170"/>
      <c r="O292" s="170"/>
      <c r="P292" s="170"/>
      <c r="Q292" s="170"/>
      <c r="R292" s="170"/>
      <c r="S292" s="170"/>
      <c r="T292" s="171"/>
      <c r="AT292" s="166" t="s">
        <v>153</v>
      </c>
      <c r="AU292" s="166" t="s">
        <v>91</v>
      </c>
      <c r="AV292" s="13" t="s">
        <v>15</v>
      </c>
      <c r="AW292" s="13" t="s">
        <v>33</v>
      </c>
      <c r="AX292" s="13" t="s">
        <v>71</v>
      </c>
      <c r="AY292" s="166" t="s">
        <v>142</v>
      </c>
    </row>
    <row r="293" spans="2:51" s="14" customFormat="1" ht="11.25">
      <c r="B293" s="172"/>
      <c r="D293" s="165" t="s">
        <v>153</v>
      </c>
      <c r="E293" s="173" t="s">
        <v>3</v>
      </c>
      <c r="F293" s="174" t="s">
        <v>849</v>
      </c>
      <c r="H293" s="175">
        <v>14.04</v>
      </c>
      <c r="I293" s="176"/>
      <c r="L293" s="172"/>
      <c r="M293" s="177"/>
      <c r="N293" s="178"/>
      <c r="O293" s="178"/>
      <c r="P293" s="178"/>
      <c r="Q293" s="178"/>
      <c r="R293" s="178"/>
      <c r="S293" s="178"/>
      <c r="T293" s="179"/>
      <c r="AT293" s="173" t="s">
        <v>153</v>
      </c>
      <c r="AU293" s="173" t="s">
        <v>91</v>
      </c>
      <c r="AV293" s="14" t="s">
        <v>81</v>
      </c>
      <c r="AW293" s="14" t="s">
        <v>33</v>
      </c>
      <c r="AX293" s="14" t="s">
        <v>71</v>
      </c>
      <c r="AY293" s="173" t="s">
        <v>142</v>
      </c>
    </row>
    <row r="294" spans="2:51" s="14" customFormat="1" ht="11.25">
      <c r="B294" s="172"/>
      <c r="D294" s="165" t="s">
        <v>153</v>
      </c>
      <c r="E294" s="173" t="s">
        <v>3</v>
      </c>
      <c r="F294" s="174" t="s">
        <v>846</v>
      </c>
      <c r="H294" s="175">
        <v>-1.6679999999999999</v>
      </c>
      <c r="I294" s="176"/>
      <c r="L294" s="172"/>
      <c r="M294" s="177"/>
      <c r="N294" s="178"/>
      <c r="O294" s="178"/>
      <c r="P294" s="178"/>
      <c r="Q294" s="178"/>
      <c r="R294" s="178"/>
      <c r="S294" s="178"/>
      <c r="T294" s="179"/>
      <c r="AT294" s="173" t="s">
        <v>153</v>
      </c>
      <c r="AU294" s="173" t="s">
        <v>91</v>
      </c>
      <c r="AV294" s="14" t="s">
        <v>81</v>
      </c>
      <c r="AW294" s="14" t="s">
        <v>33</v>
      </c>
      <c r="AX294" s="14" t="s">
        <v>71</v>
      </c>
      <c r="AY294" s="173" t="s">
        <v>142</v>
      </c>
    </row>
    <row r="295" spans="2:51" s="14" customFormat="1" ht="11.25">
      <c r="B295" s="172"/>
      <c r="D295" s="165" t="s">
        <v>153</v>
      </c>
      <c r="E295" s="173" t="s">
        <v>3</v>
      </c>
      <c r="F295" s="174" t="s">
        <v>847</v>
      </c>
      <c r="H295" s="175">
        <v>0.78800000000000003</v>
      </c>
      <c r="I295" s="176"/>
      <c r="L295" s="172"/>
      <c r="M295" s="177"/>
      <c r="N295" s="178"/>
      <c r="O295" s="178"/>
      <c r="P295" s="178"/>
      <c r="Q295" s="178"/>
      <c r="R295" s="178"/>
      <c r="S295" s="178"/>
      <c r="T295" s="179"/>
      <c r="AT295" s="173" t="s">
        <v>153</v>
      </c>
      <c r="AU295" s="173" t="s">
        <v>91</v>
      </c>
      <c r="AV295" s="14" t="s">
        <v>81</v>
      </c>
      <c r="AW295" s="14" t="s">
        <v>33</v>
      </c>
      <c r="AX295" s="14" t="s">
        <v>71</v>
      </c>
      <c r="AY295" s="173" t="s">
        <v>142</v>
      </c>
    </row>
    <row r="296" spans="2:51" s="13" customFormat="1" ht="11.25">
      <c r="B296" s="164"/>
      <c r="D296" s="165" t="s">
        <v>153</v>
      </c>
      <c r="E296" s="166" t="s">
        <v>3</v>
      </c>
      <c r="F296" s="167" t="s">
        <v>850</v>
      </c>
      <c r="H296" s="166" t="s">
        <v>3</v>
      </c>
      <c r="I296" s="168"/>
      <c r="L296" s="164"/>
      <c r="M296" s="169"/>
      <c r="N296" s="170"/>
      <c r="O296" s="170"/>
      <c r="P296" s="170"/>
      <c r="Q296" s="170"/>
      <c r="R296" s="170"/>
      <c r="S296" s="170"/>
      <c r="T296" s="171"/>
      <c r="AT296" s="166" t="s">
        <v>153</v>
      </c>
      <c r="AU296" s="166" t="s">
        <v>91</v>
      </c>
      <c r="AV296" s="13" t="s">
        <v>15</v>
      </c>
      <c r="AW296" s="13" t="s">
        <v>33</v>
      </c>
      <c r="AX296" s="13" t="s">
        <v>71</v>
      </c>
      <c r="AY296" s="166" t="s">
        <v>142</v>
      </c>
    </row>
    <row r="297" spans="2:51" s="14" customFormat="1" ht="11.25">
      <c r="B297" s="172"/>
      <c r="D297" s="165" t="s">
        <v>153</v>
      </c>
      <c r="E297" s="173" t="s">
        <v>3</v>
      </c>
      <c r="F297" s="174" t="s">
        <v>851</v>
      </c>
      <c r="H297" s="175">
        <v>78.84</v>
      </c>
      <c r="I297" s="176"/>
      <c r="L297" s="172"/>
      <c r="M297" s="177"/>
      <c r="N297" s="178"/>
      <c r="O297" s="178"/>
      <c r="P297" s="178"/>
      <c r="Q297" s="178"/>
      <c r="R297" s="178"/>
      <c r="S297" s="178"/>
      <c r="T297" s="179"/>
      <c r="AT297" s="173" t="s">
        <v>153</v>
      </c>
      <c r="AU297" s="173" t="s">
        <v>91</v>
      </c>
      <c r="AV297" s="14" t="s">
        <v>81</v>
      </c>
      <c r="AW297" s="14" t="s">
        <v>33</v>
      </c>
      <c r="AX297" s="14" t="s">
        <v>71</v>
      </c>
      <c r="AY297" s="173" t="s">
        <v>142</v>
      </c>
    </row>
    <row r="298" spans="2:51" s="14" customFormat="1" ht="11.25">
      <c r="B298" s="172"/>
      <c r="D298" s="165" t="s">
        <v>153</v>
      </c>
      <c r="E298" s="173" t="s">
        <v>3</v>
      </c>
      <c r="F298" s="174" t="s">
        <v>852</v>
      </c>
      <c r="H298" s="175">
        <v>-11.425000000000001</v>
      </c>
      <c r="I298" s="176"/>
      <c r="L298" s="172"/>
      <c r="M298" s="177"/>
      <c r="N298" s="178"/>
      <c r="O298" s="178"/>
      <c r="P298" s="178"/>
      <c r="Q298" s="178"/>
      <c r="R298" s="178"/>
      <c r="S298" s="178"/>
      <c r="T298" s="179"/>
      <c r="AT298" s="173" t="s">
        <v>153</v>
      </c>
      <c r="AU298" s="173" t="s">
        <v>91</v>
      </c>
      <c r="AV298" s="14" t="s">
        <v>81</v>
      </c>
      <c r="AW298" s="14" t="s">
        <v>33</v>
      </c>
      <c r="AX298" s="14" t="s">
        <v>71</v>
      </c>
      <c r="AY298" s="173" t="s">
        <v>142</v>
      </c>
    </row>
    <row r="299" spans="2:51" s="14" customFormat="1" ht="22.5">
      <c r="B299" s="172"/>
      <c r="D299" s="165" t="s">
        <v>153</v>
      </c>
      <c r="E299" s="173" t="s">
        <v>3</v>
      </c>
      <c r="F299" s="174" t="s">
        <v>853</v>
      </c>
      <c r="H299" s="175">
        <v>25.423999999999999</v>
      </c>
      <c r="I299" s="176"/>
      <c r="L299" s="172"/>
      <c r="M299" s="177"/>
      <c r="N299" s="178"/>
      <c r="O299" s="178"/>
      <c r="P299" s="178"/>
      <c r="Q299" s="178"/>
      <c r="R299" s="178"/>
      <c r="S299" s="178"/>
      <c r="T299" s="179"/>
      <c r="AT299" s="173" t="s">
        <v>153</v>
      </c>
      <c r="AU299" s="173" t="s">
        <v>91</v>
      </c>
      <c r="AV299" s="14" t="s">
        <v>81</v>
      </c>
      <c r="AW299" s="14" t="s">
        <v>33</v>
      </c>
      <c r="AX299" s="14" t="s">
        <v>71</v>
      </c>
      <c r="AY299" s="173" t="s">
        <v>142</v>
      </c>
    </row>
    <row r="300" spans="2:51" s="13" customFormat="1" ht="11.25">
      <c r="B300" s="164"/>
      <c r="D300" s="165" t="s">
        <v>153</v>
      </c>
      <c r="E300" s="166" t="s">
        <v>3</v>
      </c>
      <c r="F300" s="167" t="s">
        <v>854</v>
      </c>
      <c r="H300" s="166" t="s">
        <v>3</v>
      </c>
      <c r="I300" s="168"/>
      <c r="L300" s="164"/>
      <c r="M300" s="169"/>
      <c r="N300" s="170"/>
      <c r="O300" s="170"/>
      <c r="P300" s="170"/>
      <c r="Q300" s="170"/>
      <c r="R300" s="170"/>
      <c r="S300" s="170"/>
      <c r="T300" s="171"/>
      <c r="AT300" s="166" t="s">
        <v>153</v>
      </c>
      <c r="AU300" s="166" t="s">
        <v>91</v>
      </c>
      <c r="AV300" s="13" t="s">
        <v>15</v>
      </c>
      <c r="AW300" s="13" t="s">
        <v>33</v>
      </c>
      <c r="AX300" s="13" t="s">
        <v>71</v>
      </c>
      <c r="AY300" s="166" t="s">
        <v>142</v>
      </c>
    </row>
    <row r="301" spans="2:51" s="14" customFormat="1" ht="11.25">
      <c r="B301" s="172"/>
      <c r="D301" s="165" t="s">
        <v>153</v>
      </c>
      <c r="E301" s="173" t="s">
        <v>3</v>
      </c>
      <c r="F301" s="174" t="s">
        <v>855</v>
      </c>
      <c r="H301" s="175">
        <v>44.55</v>
      </c>
      <c r="I301" s="176"/>
      <c r="L301" s="172"/>
      <c r="M301" s="177"/>
      <c r="N301" s="178"/>
      <c r="O301" s="178"/>
      <c r="P301" s="178"/>
      <c r="Q301" s="178"/>
      <c r="R301" s="178"/>
      <c r="S301" s="178"/>
      <c r="T301" s="179"/>
      <c r="AT301" s="173" t="s">
        <v>153</v>
      </c>
      <c r="AU301" s="173" t="s">
        <v>91</v>
      </c>
      <c r="AV301" s="14" t="s">
        <v>81</v>
      </c>
      <c r="AW301" s="14" t="s">
        <v>33</v>
      </c>
      <c r="AX301" s="14" t="s">
        <v>71</v>
      </c>
      <c r="AY301" s="173" t="s">
        <v>142</v>
      </c>
    </row>
    <row r="302" spans="2:51" s="14" customFormat="1" ht="11.25">
      <c r="B302" s="172"/>
      <c r="D302" s="165" t="s">
        <v>153</v>
      </c>
      <c r="E302" s="173" t="s">
        <v>3</v>
      </c>
      <c r="F302" s="174" t="s">
        <v>856</v>
      </c>
      <c r="H302" s="175">
        <v>-4.7229999999999999</v>
      </c>
      <c r="I302" s="176"/>
      <c r="L302" s="172"/>
      <c r="M302" s="177"/>
      <c r="N302" s="178"/>
      <c r="O302" s="178"/>
      <c r="P302" s="178"/>
      <c r="Q302" s="178"/>
      <c r="R302" s="178"/>
      <c r="S302" s="178"/>
      <c r="T302" s="179"/>
      <c r="AT302" s="173" t="s">
        <v>153</v>
      </c>
      <c r="AU302" s="173" t="s">
        <v>91</v>
      </c>
      <c r="AV302" s="14" t="s">
        <v>81</v>
      </c>
      <c r="AW302" s="14" t="s">
        <v>33</v>
      </c>
      <c r="AX302" s="14" t="s">
        <v>71</v>
      </c>
      <c r="AY302" s="173" t="s">
        <v>142</v>
      </c>
    </row>
    <row r="303" spans="2:51" s="14" customFormat="1" ht="11.25">
      <c r="B303" s="172"/>
      <c r="D303" s="165" t="s">
        <v>153</v>
      </c>
      <c r="E303" s="173" t="s">
        <v>3</v>
      </c>
      <c r="F303" s="174" t="s">
        <v>857</v>
      </c>
      <c r="H303" s="175">
        <v>1.0349999999999999</v>
      </c>
      <c r="I303" s="176"/>
      <c r="L303" s="172"/>
      <c r="M303" s="177"/>
      <c r="N303" s="178"/>
      <c r="O303" s="178"/>
      <c r="P303" s="178"/>
      <c r="Q303" s="178"/>
      <c r="R303" s="178"/>
      <c r="S303" s="178"/>
      <c r="T303" s="179"/>
      <c r="AT303" s="173" t="s">
        <v>153</v>
      </c>
      <c r="AU303" s="173" t="s">
        <v>91</v>
      </c>
      <c r="AV303" s="14" t="s">
        <v>81</v>
      </c>
      <c r="AW303" s="14" t="s">
        <v>33</v>
      </c>
      <c r="AX303" s="14" t="s">
        <v>71</v>
      </c>
      <c r="AY303" s="173" t="s">
        <v>142</v>
      </c>
    </row>
    <row r="304" spans="2:51" s="14" customFormat="1" ht="11.25">
      <c r="B304" s="172"/>
      <c r="D304" s="165" t="s">
        <v>153</v>
      </c>
      <c r="E304" s="173" t="s">
        <v>3</v>
      </c>
      <c r="F304" s="174" t="s">
        <v>858</v>
      </c>
      <c r="H304" s="175">
        <v>0.75</v>
      </c>
      <c r="I304" s="176"/>
      <c r="L304" s="172"/>
      <c r="M304" s="177"/>
      <c r="N304" s="178"/>
      <c r="O304" s="178"/>
      <c r="P304" s="178"/>
      <c r="Q304" s="178"/>
      <c r="R304" s="178"/>
      <c r="S304" s="178"/>
      <c r="T304" s="179"/>
      <c r="AT304" s="173" t="s">
        <v>153</v>
      </c>
      <c r="AU304" s="173" t="s">
        <v>91</v>
      </c>
      <c r="AV304" s="14" t="s">
        <v>81</v>
      </c>
      <c r="AW304" s="14" t="s">
        <v>33</v>
      </c>
      <c r="AX304" s="14" t="s">
        <v>71</v>
      </c>
      <c r="AY304" s="173" t="s">
        <v>142</v>
      </c>
    </row>
    <row r="305" spans="2:51" s="13" customFormat="1" ht="11.25">
      <c r="B305" s="164"/>
      <c r="D305" s="165" t="s">
        <v>153</v>
      </c>
      <c r="E305" s="166" t="s">
        <v>3</v>
      </c>
      <c r="F305" s="167" t="s">
        <v>859</v>
      </c>
      <c r="H305" s="166" t="s">
        <v>3</v>
      </c>
      <c r="I305" s="168"/>
      <c r="L305" s="164"/>
      <c r="M305" s="169"/>
      <c r="N305" s="170"/>
      <c r="O305" s="170"/>
      <c r="P305" s="170"/>
      <c r="Q305" s="170"/>
      <c r="R305" s="170"/>
      <c r="S305" s="170"/>
      <c r="T305" s="171"/>
      <c r="AT305" s="166" t="s">
        <v>153</v>
      </c>
      <c r="AU305" s="166" t="s">
        <v>91</v>
      </c>
      <c r="AV305" s="13" t="s">
        <v>15</v>
      </c>
      <c r="AW305" s="13" t="s">
        <v>33</v>
      </c>
      <c r="AX305" s="13" t="s">
        <v>71</v>
      </c>
      <c r="AY305" s="166" t="s">
        <v>142</v>
      </c>
    </row>
    <row r="306" spans="2:51" s="14" customFormat="1" ht="11.25">
      <c r="B306" s="172"/>
      <c r="D306" s="165" t="s">
        <v>153</v>
      </c>
      <c r="E306" s="173" t="s">
        <v>3</v>
      </c>
      <c r="F306" s="174" t="s">
        <v>845</v>
      </c>
      <c r="H306" s="175">
        <v>19.71</v>
      </c>
      <c r="I306" s="176"/>
      <c r="L306" s="172"/>
      <c r="M306" s="177"/>
      <c r="N306" s="178"/>
      <c r="O306" s="178"/>
      <c r="P306" s="178"/>
      <c r="Q306" s="178"/>
      <c r="R306" s="178"/>
      <c r="S306" s="178"/>
      <c r="T306" s="179"/>
      <c r="AT306" s="173" t="s">
        <v>153</v>
      </c>
      <c r="AU306" s="173" t="s">
        <v>91</v>
      </c>
      <c r="AV306" s="14" t="s">
        <v>81</v>
      </c>
      <c r="AW306" s="14" t="s">
        <v>33</v>
      </c>
      <c r="AX306" s="14" t="s">
        <v>71</v>
      </c>
      <c r="AY306" s="173" t="s">
        <v>142</v>
      </c>
    </row>
    <row r="307" spans="2:51" s="14" customFormat="1" ht="11.25">
      <c r="B307" s="172"/>
      <c r="D307" s="165" t="s">
        <v>153</v>
      </c>
      <c r="E307" s="173" t="s">
        <v>3</v>
      </c>
      <c r="F307" s="174" t="s">
        <v>860</v>
      </c>
      <c r="H307" s="175">
        <v>-7.8230000000000004</v>
      </c>
      <c r="I307" s="176"/>
      <c r="L307" s="172"/>
      <c r="M307" s="177"/>
      <c r="N307" s="178"/>
      <c r="O307" s="178"/>
      <c r="P307" s="178"/>
      <c r="Q307" s="178"/>
      <c r="R307" s="178"/>
      <c r="S307" s="178"/>
      <c r="T307" s="179"/>
      <c r="AT307" s="173" t="s">
        <v>153</v>
      </c>
      <c r="AU307" s="173" t="s">
        <v>91</v>
      </c>
      <c r="AV307" s="14" t="s">
        <v>81</v>
      </c>
      <c r="AW307" s="14" t="s">
        <v>33</v>
      </c>
      <c r="AX307" s="14" t="s">
        <v>71</v>
      </c>
      <c r="AY307" s="173" t="s">
        <v>142</v>
      </c>
    </row>
    <row r="308" spans="2:51" s="14" customFormat="1" ht="11.25">
      <c r="B308" s="172"/>
      <c r="D308" s="165" t="s">
        <v>153</v>
      </c>
      <c r="E308" s="173" t="s">
        <v>3</v>
      </c>
      <c r="F308" s="174" t="s">
        <v>861</v>
      </c>
      <c r="H308" s="175">
        <v>0.69</v>
      </c>
      <c r="I308" s="176"/>
      <c r="L308" s="172"/>
      <c r="M308" s="177"/>
      <c r="N308" s="178"/>
      <c r="O308" s="178"/>
      <c r="P308" s="178"/>
      <c r="Q308" s="178"/>
      <c r="R308" s="178"/>
      <c r="S308" s="178"/>
      <c r="T308" s="179"/>
      <c r="AT308" s="173" t="s">
        <v>153</v>
      </c>
      <c r="AU308" s="173" t="s">
        <v>91</v>
      </c>
      <c r="AV308" s="14" t="s">
        <v>81</v>
      </c>
      <c r="AW308" s="14" t="s">
        <v>33</v>
      </c>
      <c r="AX308" s="14" t="s">
        <v>71</v>
      </c>
      <c r="AY308" s="173" t="s">
        <v>142</v>
      </c>
    </row>
    <row r="309" spans="2:51" s="16" customFormat="1" ht="11.25">
      <c r="B309" s="201"/>
      <c r="D309" s="165" t="s">
        <v>153</v>
      </c>
      <c r="E309" s="202" t="s">
        <v>3</v>
      </c>
      <c r="F309" s="203" t="s">
        <v>862</v>
      </c>
      <c r="H309" s="204">
        <v>353.34500000000003</v>
      </c>
      <c r="I309" s="205"/>
      <c r="L309" s="201"/>
      <c r="M309" s="206"/>
      <c r="N309" s="207"/>
      <c r="O309" s="207"/>
      <c r="P309" s="207"/>
      <c r="Q309" s="207"/>
      <c r="R309" s="207"/>
      <c r="S309" s="207"/>
      <c r="T309" s="208"/>
      <c r="AT309" s="202" t="s">
        <v>153</v>
      </c>
      <c r="AU309" s="202" t="s">
        <v>91</v>
      </c>
      <c r="AV309" s="16" t="s">
        <v>91</v>
      </c>
      <c r="AW309" s="16" t="s">
        <v>33</v>
      </c>
      <c r="AX309" s="16" t="s">
        <v>71</v>
      </c>
      <c r="AY309" s="202" t="s">
        <v>142</v>
      </c>
    </row>
    <row r="310" spans="2:51" s="13" customFormat="1" ht="11.25">
      <c r="B310" s="164"/>
      <c r="D310" s="165" t="s">
        <v>153</v>
      </c>
      <c r="E310" s="166" t="s">
        <v>3</v>
      </c>
      <c r="F310" s="167" t="s">
        <v>154</v>
      </c>
      <c r="H310" s="166" t="s">
        <v>3</v>
      </c>
      <c r="I310" s="168"/>
      <c r="L310" s="164"/>
      <c r="M310" s="169"/>
      <c r="N310" s="170"/>
      <c r="O310" s="170"/>
      <c r="P310" s="170"/>
      <c r="Q310" s="170"/>
      <c r="R310" s="170"/>
      <c r="S310" s="170"/>
      <c r="T310" s="171"/>
      <c r="AT310" s="166" t="s">
        <v>153</v>
      </c>
      <c r="AU310" s="166" t="s">
        <v>91</v>
      </c>
      <c r="AV310" s="13" t="s">
        <v>15</v>
      </c>
      <c r="AW310" s="13" t="s">
        <v>33</v>
      </c>
      <c r="AX310" s="13" t="s">
        <v>71</v>
      </c>
      <c r="AY310" s="166" t="s">
        <v>142</v>
      </c>
    </row>
    <row r="311" spans="2:51" s="13" customFormat="1" ht="11.25">
      <c r="B311" s="164"/>
      <c r="D311" s="165" t="s">
        <v>153</v>
      </c>
      <c r="E311" s="166" t="s">
        <v>3</v>
      </c>
      <c r="F311" s="167" t="s">
        <v>863</v>
      </c>
      <c r="H311" s="166" t="s">
        <v>3</v>
      </c>
      <c r="I311" s="168"/>
      <c r="L311" s="164"/>
      <c r="M311" s="169"/>
      <c r="N311" s="170"/>
      <c r="O311" s="170"/>
      <c r="P311" s="170"/>
      <c r="Q311" s="170"/>
      <c r="R311" s="170"/>
      <c r="S311" s="170"/>
      <c r="T311" s="171"/>
      <c r="AT311" s="166" t="s">
        <v>153</v>
      </c>
      <c r="AU311" s="166" t="s">
        <v>91</v>
      </c>
      <c r="AV311" s="13" t="s">
        <v>15</v>
      </c>
      <c r="AW311" s="13" t="s">
        <v>33</v>
      </c>
      <c r="AX311" s="13" t="s">
        <v>71</v>
      </c>
      <c r="AY311" s="166" t="s">
        <v>142</v>
      </c>
    </row>
    <row r="312" spans="2:51" s="14" customFormat="1" ht="11.25">
      <c r="B312" s="172"/>
      <c r="D312" s="165" t="s">
        <v>153</v>
      </c>
      <c r="E312" s="173" t="s">
        <v>3</v>
      </c>
      <c r="F312" s="174" t="s">
        <v>864</v>
      </c>
      <c r="H312" s="175">
        <v>40.6</v>
      </c>
      <c r="I312" s="176"/>
      <c r="L312" s="172"/>
      <c r="M312" s="177"/>
      <c r="N312" s="178"/>
      <c r="O312" s="178"/>
      <c r="P312" s="178"/>
      <c r="Q312" s="178"/>
      <c r="R312" s="178"/>
      <c r="S312" s="178"/>
      <c r="T312" s="179"/>
      <c r="AT312" s="173" t="s">
        <v>153</v>
      </c>
      <c r="AU312" s="173" t="s">
        <v>91</v>
      </c>
      <c r="AV312" s="14" t="s">
        <v>81</v>
      </c>
      <c r="AW312" s="14" t="s">
        <v>33</v>
      </c>
      <c r="AX312" s="14" t="s">
        <v>71</v>
      </c>
      <c r="AY312" s="173" t="s">
        <v>142</v>
      </c>
    </row>
    <row r="313" spans="2:51" s="14" customFormat="1" ht="11.25">
      <c r="B313" s="172"/>
      <c r="D313" s="165" t="s">
        <v>153</v>
      </c>
      <c r="E313" s="173" t="s">
        <v>3</v>
      </c>
      <c r="F313" s="174" t="s">
        <v>865</v>
      </c>
      <c r="H313" s="175">
        <v>-7.1449999999999996</v>
      </c>
      <c r="I313" s="176"/>
      <c r="L313" s="172"/>
      <c r="M313" s="177"/>
      <c r="N313" s="178"/>
      <c r="O313" s="178"/>
      <c r="P313" s="178"/>
      <c r="Q313" s="178"/>
      <c r="R313" s="178"/>
      <c r="S313" s="178"/>
      <c r="T313" s="179"/>
      <c r="AT313" s="173" t="s">
        <v>153</v>
      </c>
      <c r="AU313" s="173" t="s">
        <v>91</v>
      </c>
      <c r="AV313" s="14" t="s">
        <v>81</v>
      </c>
      <c r="AW313" s="14" t="s">
        <v>33</v>
      </c>
      <c r="AX313" s="14" t="s">
        <v>71</v>
      </c>
      <c r="AY313" s="173" t="s">
        <v>142</v>
      </c>
    </row>
    <row r="314" spans="2:51" s="14" customFormat="1" ht="11.25">
      <c r="B314" s="172"/>
      <c r="D314" s="165" t="s">
        <v>153</v>
      </c>
      <c r="E314" s="173" t="s">
        <v>3</v>
      </c>
      <c r="F314" s="174" t="s">
        <v>866</v>
      </c>
      <c r="H314" s="175">
        <v>0.60799999999999998</v>
      </c>
      <c r="I314" s="176"/>
      <c r="L314" s="172"/>
      <c r="M314" s="177"/>
      <c r="N314" s="178"/>
      <c r="O314" s="178"/>
      <c r="P314" s="178"/>
      <c r="Q314" s="178"/>
      <c r="R314" s="178"/>
      <c r="S314" s="178"/>
      <c r="T314" s="179"/>
      <c r="AT314" s="173" t="s">
        <v>153</v>
      </c>
      <c r="AU314" s="173" t="s">
        <v>91</v>
      </c>
      <c r="AV314" s="14" t="s">
        <v>81</v>
      </c>
      <c r="AW314" s="14" t="s">
        <v>33</v>
      </c>
      <c r="AX314" s="14" t="s">
        <v>71</v>
      </c>
      <c r="AY314" s="173" t="s">
        <v>142</v>
      </c>
    </row>
    <row r="315" spans="2:51" s="14" customFormat="1" ht="11.25">
      <c r="B315" s="172"/>
      <c r="D315" s="165" t="s">
        <v>153</v>
      </c>
      <c r="E315" s="173" t="s">
        <v>3</v>
      </c>
      <c r="F315" s="174" t="s">
        <v>867</v>
      </c>
      <c r="H315" s="175">
        <v>1.31</v>
      </c>
      <c r="I315" s="176"/>
      <c r="L315" s="172"/>
      <c r="M315" s="177"/>
      <c r="N315" s="178"/>
      <c r="O315" s="178"/>
      <c r="P315" s="178"/>
      <c r="Q315" s="178"/>
      <c r="R315" s="178"/>
      <c r="S315" s="178"/>
      <c r="T315" s="179"/>
      <c r="AT315" s="173" t="s">
        <v>153</v>
      </c>
      <c r="AU315" s="173" t="s">
        <v>91</v>
      </c>
      <c r="AV315" s="14" t="s">
        <v>81</v>
      </c>
      <c r="AW315" s="14" t="s">
        <v>33</v>
      </c>
      <c r="AX315" s="14" t="s">
        <v>71</v>
      </c>
      <c r="AY315" s="173" t="s">
        <v>142</v>
      </c>
    </row>
    <row r="316" spans="2:51" s="13" customFormat="1" ht="11.25">
      <c r="B316" s="164"/>
      <c r="D316" s="165" t="s">
        <v>153</v>
      </c>
      <c r="E316" s="166" t="s">
        <v>3</v>
      </c>
      <c r="F316" s="167" t="s">
        <v>868</v>
      </c>
      <c r="H316" s="166" t="s">
        <v>3</v>
      </c>
      <c r="I316" s="168"/>
      <c r="L316" s="164"/>
      <c r="M316" s="169"/>
      <c r="N316" s="170"/>
      <c r="O316" s="170"/>
      <c r="P316" s="170"/>
      <c r="Q316" s="170"/>
      <c r="R316" s="170"/>
      <c r="S316" s="170"/>
      <c r="T316" s="171"/>
      <c r="AT316" s="166" t="s">
        <v>153</v>
      </c>
      <c r="AU316" s="166" t="s">
        <v>91</v>
      </c>
      <c r="AV316" s="13" t="s">
        <v>15</v>
      </c>
      <c r="AW316" s="13" t="s">
        <v>33</v>
      </c>
      <c r="AX316" s="13" t="s">
        <v>71</v>
      </c>
      <c r="AY316" s="166" t="s">
        <v>142</v>
      </c>
    </row>
    <row r="317" spans="2:51" s="14" customFormat="1" ht="11.25">
      <c r="B317" s="172"/>
      <c r="D317" s="165" t="s">
        <v>153</v>
      </c>
      <c r="E317" s="173" t="s">
        <v>3</v>
      </c>
      <c r="F317" s="174" t="s">
        <v>869</v>
      </c>
      <c r="H317" s="175">
        <v>22.96</v>
      </c>
      <c r="I317" s="176"/>
      <c r="L317" s="172"/>
      <c r="M317" s="177"/>
      <c r="N317" s="178"/>
      <c r="O317" s="178"/>
      <c r="P317" s="178"/>
      <c r="Q317" s="178"/>
      <c r="R317" s="178"/>
      <c r="S317" s="178"/>
      <c r="T317" s="179"/>
      <c r="AT317" s="173" t="s">
        <v>153</v>
      </c>
      <c r="AU317" s="173" t="s">
        <v>91</v>
      </c>
      <c r="AV317" s="14" t="s">
        <v>81</v>
      </c>
      <c r="AW317" s="14" t="s">
        <v>33</v>
      </c>
      <c r="AX317" s="14" t="s">
        <v>71</v>
      </c>
      <c r="AY317" s="173" t="s">
        <v>142</v>
      </c>
    </row>
    <row r="318" spans="2:51" s="14" customFormat="1" ht="11.25">
      <c r="B318" s="172"/>
      <c r="D318" s="165" t="s">
        <v>153</v>
      </c>
      <c r="E318" s="173" t="s">
        <v>3</v>
      </c>
      <c r="F318" s="174" t="s">
        <v>870</v>
      </c>
      <c r="H318" s="175">
        <v>-2.4350000000000001</v>
      </c>
      <c r="I318" s="176"/>
      <c r="L318" s="172"/>
      <c r="M318" s="177"/>
      <c r="N318" s="178"/>
      <c r="O318" s="178"/>
      <c r="P318" s="178"/>
      <c r="Q318" s="178"/>
      <c r="R318" s="178"/>
      <c r="S318" s="178"/>
      <c r="T318" s="179"/>
      <c r="AT318" s="173" t="s">
        <v>153</v>
      </c>
      <c r="AU318" s="173" t="s">
        <v>91</v>
      </c>
      <c r="AV318" s="14" t="s">
        <v>81</v>
      </c>
      <c r="AW318" s="14" t="s">
        <v>33</v>
      </c>
      <c r="AX318" s="14" t="s">
        <v>71</v>
      </c>
      <c r="AY318" s="173" t="s">
        <v>142</v>
      </c>
    </row>
    <row r="319" spans="2:51" s="14" customFormat="1" ht="11.25">
      <c r="B319" s="172"/>
      <c r="D319" s="165" t="s">
        <v>153</v>
      </c>
      <c r="E319" s="173" t="s">
        <v>3</v>
      </c>
      <c r="F319" s="174" t="s">
        <v>871</v>
      </c>
      <c r="H319" s="175">
        <v>1.1479999999999999</v>
      </c>
      <c r="I319" s="176"/>
      <c r="L319" s="172"/>
      <c r="M319" s="177"/>
      <c r="N319" s="178"/>
      <c r="O319" s="178"/>
      <c r="P319" s="178"/>
      <c r="Q319" s="178"/>
      <c r="R319" s="178"/>
      <c r="S319" s="178"/>
      <c r="T319" s="179"/>
      <c r="AT319" s="173" t="s">
        <v>153</v>
      </c>
      <c r="AU319" s="173" t="s">
        <v>91</v>
      </c>
      <c r="AV319" s="14" t="s">
        <v>81</v>
      </c>
      <c r="AW319" s="14" t="s">
        <v>33</v>
      </c>
      <c r="AX319" s="14" t="s">
        <v>71</v>
      </c>
      <c r="AY319" s="173" t="s">
        <v>142</v>
      </c>
    </row>
    <row r="320" spans="2:51" s="13" customFormat="1" ht="11.25">
      <c r="B320" s="164"/>
      <c r="D320" s="165" t="s">
        <v>153</v>
      </c>
      <c r="E320" s="166" t="s">
        <v>3</v>
      </c>
      <c r="F320" s="167" t="s">
        <v>872</v>
      </c>
      <c r="H320" s="166" t="s">
        <v>3</v>
      </c>
      <c r="I320" s="168"/>
      <c r="L320" s="164"/>
      <c r="M320" s="169"/>
      <c r="N320" s="170"/>
      <c r="O320" s="170"/>
      <c r="P320" s="170"/>
      <c r="Q320" s="170"/>
      <c r="R320" s="170"/>
      <c r="S320" s="170"/>
      <c r="T320" s="171"/>
      <c r="AT320" s="166" t="s">
        <v>153</v>
      </c>
      <c r="AU320" s="166" t="s">
        <v>91</v>
      </c>
      <c r="AV320" s="13" t="s">
        <v>15</v>
      </c>
      <c r="AW320" s="13" t="s">
        <v>33</v>
      </c>
      <c r="AX320" s="13" t="s">
        <v>71</v>
      </c>
      <c r="AY320" s="166" t="s">
        <v>142</v>
      </c>
    </row>
    <row r="321" spans="2:51" s="14" customFormat="1" ht="11.25">
      <c r="B321" s="172"/>
      <c r="D321" s="165" t="s">
        <v>153</v>
      </c>
      <c r="E321" s="173" t="s">
        <v>3</v>
      </c>
      <c r="F321" s="174" t="s">
        <v>873</v>
      </c>
      <c r="H321" s="175">
        <v>32.200000000000003</v>
      </c>
      <c r="I321" s="176"/>
      <c r="L321" s="172"/>
      <c r="M321" s="177"/>
      <c r="N321" s="178"/>
      <c r="O321" s="178"/>
      <c r="P321" s="178"/>
      <c r="Q321" s="178"/>
      <c r="R321" s="178"/>
      <c r="S321" s="178"/>
      <c r="T321" s="179"/>
      <c r="AT321" s="173" t="s">
        <v>153</v>
      </c>
      <c r="AU321" s="173" t="s">
        <v>91</v>
      </c>
      <c r="AV321" s="14" t="s">
        <v>81</v>
      </c>
      <c r="AW321" s="14" t="s">
        <v>33</v>
      </c>
      <c r="AX321" s="14" t="s">
        <v>71</v>
      </c>
      <c r="AY321" s="173" t="s">
        <v>142</v>
      </c>
    </row>
    <row r="322" spans="2:51" s="14" customFormat="1" ht="11.25">
      <c r="B322" s="172"/>
      <c r="D322" s="165" t="s">
        <v>153</v>
      </c>
      <c r="E322" s="173" t="s">
        <v>3</v>
      </c>
      <c r="F322" s="174" t="s">
        <v>843</v>
      </c>
      <c r="H322" s="175">
        <v>-5.4</v>
      </c>
      <c r="I322" s="176"/>
      <c r="L322" s="172"/>
      <c r="M322" s="177"/>
      <c r="N322" s="178"/>
      <c r="O322" s="178"/>
      <c r="P322" s="178"/>
      <c r="Q322" s="178"/>
      <c r="R322" s="178"/>
      <c r="S322" s="178"/>
      <c r="T322" s="179"/>
      <c r="AT322" s="173" t="s">
        <v>153</v>
      </c>
      <c r="AU322" s="173" t="s">
        <v>91</v>
      </c>
      <c r="AV322" s="14" t="s">
        <v>81</v>
      </c>
      <c r="AW322" s="14" t="s">
        <v>33</v>
      </c>
      <c r="AX322" s="14" t="s">
        <v>71</v>
      </c>
      <c r="AY322" s="173" t="s">
        <v>142</v>
      </c>
    </row>
    <row r="323" spans="2:51" s="13" customFormat="1" ht="11.25">
      <c r="B323" s="164"/>
      <c r="D323" s="165" t="s">
        <v>153</v>
      </c>
      <c r="E323" s="166" t="s">
        <v>3</v>
      </c>
      <c r="F323" s="167" t="s">
        <v>874</v>
      </c>
      <c r="H323" s="166" t="s">
        <v>3</v>
      </c>
      <c r="I323" s="168"/>
      <c r="L323" s="164"/>
      <c r="M323" s="169"/>
      <c r="N323" s="170"/>
      <c r="O323" s="170"/>
      <c r="P323" s="170"/>
      <c r="Q323" s="170"/>
      <c r="R323" s="170"/>
      <c r="S323" s="170"/>
      <c r="T323" s="171"/>
      <c r="AT323" s="166" t="s">
        <v>153</v>
      </c>
      <c r="AU323" s="166" t="s">
        <v>91</v>
      </c>
      <c r="AV323" s="13" t="s">
        <v>15</v>
      </c>
      <c r="AW323" s="13" t="s">
        <v>33</v>
      </c>
      <c r="AX323" s="13" t="s">
        <v>71</v>
      </c>
      <c r="AY323" s="166" t="s">
        <v>142</v>
      </c>
    </row>
    <row r="324" spans="2:51" s="14" customFormat="1" ht="11.25">
      <c r="B324" s="172"/>
      <c r="D324" s="165" t="s">
        <v>153</v>
      </c>
      <c r="E324" s="173" t="s">
        <v>3</v>
      </c>
      <c r="F324" s="174" t="s">
        <v>875</v>
      </c>
      <c r="H324" s="175">
        <v>21.84</v>
      </c>
      <c r="I324" s="176"/>
      <c r="L324" s="172"/>
      <c r="M324" s="177"/>
      <c r="N324" s="178"/>
      <c r="O324" s="178"/>
      <c r="P324" s="178"/>
      <c r="Q324" s="178"/>
      <c r="R324" s="178"/>
      <c r="S324" s="178"/>
      <c r="T324" s="179"/>
      <c r="AT324" s="173" t="s">
        <v>153</v>
      </c>
      <c r="AU324" s="173" t="s">
        <v>91</v>
      </c>
      <c r="AV324" s="14" t="s">
        <v>81</v>
      </c>
      <c r="AW324" s="14" t="s">
        <v>33</v>
      </c>
      <c r="AX324" s="14" t="s">
        <v>71</v>
      </c>
      <c r="AY324" s="173" t="s">
        <v>142</v>
      </c>
    </row>
    <row r="325" spans="2:51" s="14" customFormat="1" ht="11.25">
      <c r="B325" s="172"/>
      <c r="D325" s="165" t="s">
        <v>153</v>
      </c>
      <c r="E325" s="173" t="s">
        <v>3</v>
      </c>
      <c r="F325" s="174" t="s">
        <v>846</v>
      </c>
      <c r="H325" s="175">
        <v>-1.6679999999999999</v>
      </c>
      <c r="I325" s="176"/>
      <c r="L325" s="172"/>
      <c r="M325" s="177"/>
      <c r="N325" s="178"/>
      <c r="O325" s="178"/>
      <c r="P325" s="178"/>
      <c r="Q325" s="178"/>
      <c r="R325" s="178"/>
      <c r="S325" s="178"/>
      <c r="T325" s="179"/>
      <c r="AT325" s="173" t="s">
        <v>153</v>
      </c>
      <c r="AU325" s="173" t="s">
        <v>91</v>
      </c>
      <c r="AV325" s="14" t="s">
        <v>81</v>
      </c>
      <c r="AW325" s="14" t="s">
        <v>33</v>
      </c>
      <c r="AX325" s="14" t="s">
        <v>71</v>
      </c>
      <c r="AY325" s="173" t="s">
        <v>142</v>
      </c>
    </row>
    <row r="326" spans="2:51" s="14" customFormat="1" ht="11.25">
      <c r="B326" s="172"/>
      <c r="D326" s="165" t="s">
        <v>153</v>
      </c>
      <c r="E326" s="173" t="s">
        <v>3</v>
      </c>
      <c r="F326" s="174" t="s">
        <v>876</v>
      </c>
      <c r="H326" s="175">
        <v>0.56299999999999994</v>
      </c>
      <c r="I326" s="176"/>
      <c r="L326" s="172"/>
      <c r="M326" s="177"/>
      <c r="N326" s="178"/>
      <c r="O326" s="178"/>
      <c r="P326" s="178"/>
      <c r="Q326" s="178"/>
      <c r="R326" s="178"/>
      <c r="S326" s="178"/>
      <c r="T326" s="179"/>
      <c r="AT326" s="173" t="s">
        <v>153</v>
      </c>
      <c r="AU326" s="173" t="s">
        <v>91</v>
      </c>
      <c r="AV326" s="14" t="s">
        <v>81</v>
      </c>
      <c r="AW326" s="14" t="s">
        <v>33</v>
      </c>
      <c r="AX326" s="14" t="s">
        <v>71</v>
      </c>
      <c r="AY326" s="173" t="s">
        <v>142</v>
      </c>
    </row>
    <row r="327" spans="2:51" s="13" customFormat="1" ht="11.25">
      <c r="B327" s="164"/>
      <c r="D327" s="165" t="s">
        <v>153</v>
      </c>
      <c r="E327" s="166" t="s">
        <v>3</v>
      </c>
      <c r="F327" s="167" t="s">
        <v>877</v>
      </c>
      <c r="H327" s="166" t="s">
        <v>3</v>
      </c>
      <c r="I327" s="168"/>
      <c r="L327" s="164"/>
      <c r="M327" s="169"/>
      <c r="N327" s="170"/>
      <c r="O327" s="170"/>
      <c r="P327" s="170"/>
      <c r="Q327" s="170"/>
      <c r="R327" s="170"/>
      <c r="S327" s="170"/>
      <c r="T327" s="171"/>
      <c r="AT327" s="166" t="s">
        <v>153</v>
      </c>
      <c r="AU327" s="166" t="s">
        <v>91</v>
      </c>
      <c r="AV327" s="13" t="s">
        <v>15</v>
      </c>
      <c r="AW327" s="13" t="s">
        <v>33</v>
      </c>
      <c r="AX327" s="13" t="s">
        <v>71</v>
      </c>
      <c r="AY327" s="166" t="s">
        <v>142</v>
      </c>
    </row>
    <row r="328" spans="2:51" s="14" customFormat="1" ht="11.25">
      <c r="B328" s="172"/>
      <c r="D328" s="165" t="s">
        <v>153</v>
      </c>
      <c r="E328" s="173" t="s">
        <v>3</v>
      </c>
      <c r="F328" s="174" t="s">
        <v>878</v>
      </c>
      <c r="H328" s="175">
        <v>15.4</v>
      </c>
      <c r="I328" s="176"/>
      <c r="L328" s="172"/>
      <c r="M328" s="177"/>
      <c r="N328" s="178"/>
      <c r="O328" s="178"/>
      <c r="P328" s="178"/>
      <c r="Q328" s="178"/>
      <c r="R328" s="178"/>
      <c r="S328" s="178"/>
      <c r="T328" s="179"/>
      <c r="AT328" s="173" t="s">
        <v>153</v>
      </c>
      <c r="AU328" s="173" t="s">
        <v>91</v>
      </c>
      <c r="AV328" s="14" t="s">
        <v>81</v>
      </c>
      <c r="AW328" s="14" t="s">
        <v>33</v>
      </c>
      <c r="AX328" s="14" t="s">
        <v>71</v>
      </c>
      <c r="AY328" s="173" t="s">
        <v>142</v>
      </c>
    </row>
    <row r="329" spans="2:51" s="14" customFormat="1" ht="11.25">
      <c r="B329" s="172"/>
      <c r="D329" s="165" t="s">
        <v>153</v>
      </c>
      <c r="E329" s="173" t="s">
        <v>3</v>
      </c>
      <c r="F329" s="174" t="s">
        <v>846</v>
      </c>
      <c r="H329" s="175">
        <v>-1.6679999999999999</v>
      </c>
      <c r="I329" s="176"/>
      <c r="L329" s="172"/>
      <c r="M329" s="177"/>
      <c r="N329" s="178"/>
      <c r="O329" s="178"/>
      <c r="P329" s="178"/>
      <c r="Q329" s="178"/>
      <c r="R329" s="178"/>
      <c r="S329" s="178"/>
      <c r="T329" s="179"/>
      <c r="AT329" s="173" t="s">
        <v>153</v>
      </c>
      <c r="AU329" s="173" t="s">
        <v>91</v>
      </c>
      <c r="AV329" s="14" t="s">
        <v>81</v>
      </c>
      <c r="AW329" s="14" t="s">
        <v>33</v>
      </c>
      <c r="AX329" s="14" t="s">
        <v>71</v>
      </c>
      <c r="AY329" s="173" t="s">
        <v>142</v>
      </c>
    </row>
    <row r="330" spans="2:51" s="14" customFormat="1" ht="11.25">
      <c r="B330" s="172"/>
      <c r="D330" s="165" t="s">
        <v>153</v>
      </c>
      <c r="E330" s="173" t="s">
        <v>3</v>
      </c>
      <c r="F330" s="174" t="s">
        <v>876</v>
      </c>
      <c r="H330" s="175">
        <v>0.56299999999999994</v>
      </c>
      <c r="I330" s="176"/>
      <c r="L330" s="172"/>
      <c r="M330" s="177"/>
      <c r="N330" s="178"/>
      <c r="O330" s="178"/>
      <c r="P330" s="178"/>
      <c r="Q330" s="178"/>
      <c r="R330" s="178"/>
      <c r="S330" s="178"/>
      <c r="T330" s="179"/>
      <c r="AT330" s="173" t="s">
        <v>153</v>
      </c>
      <c r="AU330" s="173" t="s">
        <v>91</v>
      </c>
      <c r="AV330" s="14" t="s">
        <v>81</v>
      </c>
      <c r="AW330" s="14" t="s">
        <v>33</v>
      </c>
      <c r="AX330" s="14" t="s">
        <v>71</v>
      </c>
      <c r="AY330" s="173" t="s">
        <v>142</v>
      </c>
    </row>
    <row r="331" spans="2:51" s="13" customFormat="1" ht="11.25">
      <c r="B331" s="164"/>
      <c r="D331" s="165" t="s">
        <v>153</v>
      </c>
      <c r="E331" s="166" t="s">
        <v>3</v>
      </c>
      <c r="F331" s="167" t="s">
        <v>879</v>
      </c>
      <c r="H331" s="166" t="s">
        <v>3</v>
      </c>
      <c r="I331" s="168"/>
      <c r="L331" s="164"/>
      <c r="M331" s="169"/>
      <c r="N331" s="170"/>
      <c r="O331" s="170"/>
      <c r="P331" s="170"/>
      <c r="Q331" s="170"/>
      <c r="R331" s="170"/>
      <c r="S331" s="170"/>
      <c r="T331" s="171"/>
      <c r="AT331" s="166" t="s">
        <v>153</v>
      </c>
      <c r="AU331" s="166" t="s">
        <v>91</v>
      </c>
      <c r="AV331" s="13" t="s">
        <v>15</v>
      </c>
      <c r="AW331" s="13" t="s">
        <v>33</v>
      </c>
      <c r="AX331" s="13" t="s">
        <v>71</v>
      </c>
      <c r="AY331" s="166" t="s">
        <v>142</v>
      </c>
    </row>
    <row r="332" spans="2:51" s="14" customFormat="1" ht="11.25">
      <c r="B332" s="172"/>
      <c r="D332" s="165" t="s">
        <v>153</v>
      </c>
      <c r="E332" s="173" t="s">
        <v>3</v>
      </c>
      <c r="F332" s="174" t="s">
        <v>880</v>
      </c>
      <c r="H332" s="175">
        <v>7</v>
      </c>
      <c r="I332" s="176"/>
      <c r="L332" s="172"/>
      <c r="M332" s="177"/>
      <c r="N332" s="178"/>
      <c r="O332" s="178"/>
      <c r="P332" s="178"/>
      <c r="Q332" s="178"/>
      <c r="R332" s="178"/>
      <c r="S332" s="178"/>
      <c r="T332" s="179"/>
      <c r="AT332" s="173" t="s">
        <v>153</v>
      </c>
      <c r="AU332" s="173" t="s">
        <v>91</v>
      </c>
      <c r="AV332" s="14" t="s">
        <v>81</v>
      </c>
      <c r="AW332" s="14" t="s">
        <v>33</v>
      </c>
      <c r="AX332" s="14" t="s">
        <v>71</v>
      </c>
      <c r="AY332" s="173" t="s">
        <v>142</v>
      </c>
    </row>
    <row r="333" spans="2:51" s="14" customFormat="1" ht="11.25">
      <c r="B333" s="172"/>
      <c r="D333" s="165" t="s">
        <v>153</v>
      </c>
      <c r="E333" s="173" t="s">
        <v>3</v>
      </c>
      <c r="F333" s="174" t="s">
        <v>881</v>
      </c>
      <c r="H333" s="175">
        <v>-1.2</v>
      </c>
      <c r="I333" s="176"/>
      <c r="L333" s="172"/>
      <c r="M333" s="177"/>
      <c r="N333" s="178"/>
      <c r="O333" s="178"/>
      <c r="P333" s="178"/>
      <c r="Q333" s="178"/>
      <c r="R333" s="178"/>
      <c r="S333" s="178"/>
      <c r="T333" s="179"/>
      <c r="AT333" s="173" t="s">
        <v>153</v>
      </c>
      <c r="AU333" s="173" t="s">
        <v>91</v>
      </c>
      <c r="AV333" s="14" t="s">
        <v>81</v>
      </c>
      <c r="AW333" s="14" t="s">
        <v>33</v>
      </c>
      <c r="AX333" s="14" t="s">
        <v>71</v>
      </c>
      <c r="AY333" s="173" t="s">
        <v>142</v>
      </c>
    </row>
    <row r="334" spans="2:51" s="13" customFormat="1" ht="11.25">
      <c r="B334" s="164"/>
      <c r="D334" s="165" t="s">
        <v>153</v>
      </c>
      <c r="E334" s="166" t="s">
        <v>3</v>
      </c>
      <c r="F334" s="167" t="s">
        <v>882</v>
      </c>
      <c r="H334" s="166" t="s">
        <v>3</v>
      </c>
      <c r="I334" s="168"/>
      <c r="L334" s="164"/>
      <c r="M334" s="169"/>
      <c r="N334" s="170"/>
      <c r="O334" s="170"/>
      <c r="P334" s="170"/>
      <c r="Q334" s="170"/>
      <c r="R334" s="170"/>
      <c r="S334" s="170"/>
      <c r="T334" s="171"/>
      <c r="AT334" s="166" t="s">
        <v>153</v>
      </c>
      <c r="AU334" s="166" t="s">
        <v>91</v>
      </c>
      <c r="AV334" s="13" t="s">
        <v>15</v>
      </c>
      <c r="AW334" s="13" t="s">
        <v>33</v>
      </c>
      <c r="AX334" s="13" t="s">
        <v>71</v>
      </c>
      <c r="AY334" s="166" t="s">
        <v>142</v>
      </c>
    </row>
    <row r="335" spans="2:51" s="14" customFormat="1" ht="11.25">
      <c r="B335" s="172"/>
      <c r="D335" s="165" t="s">
        <v>153</v>
      </c>
      <c r="E335" s="173" t="s">
        <v>3</v>
      </c>
      <c r="F335" s="174" t="s">
        <v>883</v>
      </c>
      <c r="H335" s="175">
        <v>44.52</v>
      </c>
      <c r="I335" s="176"/>
      <c r="L335" s="172"/>
      <c r="M335" s="177"/>
      <c r="N335" s="178"/>
      <c r="O335" s="178"/>
      <c r="P335" s="178"/>
      <c r="Q335" s="178"/>
      <c r="R335" s="178"/>
      <c r="S335" s="178"/>
      <c r="T335" s="179"/>
      <c r="AT335" s="173" t="s">
        <v>153</v>
      </c>
      <c r="AU335" s="173" t="s">
        <v>91</v>
      </c>
      <c r="AV335" s="14" t="s">
        <v>81</v>
      </c>
      <c r="AW335" s="14" t="s">
        <v>33</v>
      </c>
      <c r="AX335" s="14" t="s">
        <v>71</v>
      </c>
      <c r="AY335" s="173" t="s">
        <v>142</v>
      </c>
    </row>
    <row r="336" spans="2:51" s="14" customFormat="1" ht="11.25">
      <c r="B336" s="172"/>
      <c r="D336" s="165" t="s">
        <v>153</v>
      </c>
      <c r="E336" s="173" t="s">
        <v>3</v>
      </c>
      <c r="F336" s="174" t="s">
        <v>884</v>
      </c>
      <c r="H336" s="175">
        <v>-7.335</v>
      </c>
      <c r="I336" s="176"/>
      <c r="L336" s="172"/>
      <c r="M336" s="177"/>
      <c r="N336" s="178"/>
      <c r="O336" s="178"/>
      <c r="P336" s="178"/>
      <c r="Q336" s="178"/>
      <c r="R336" s="178"/>
      <c r="S336" s="178"/>
      <c r="T336" s="179"/>
      <c r="AT336" s="173" t="s">
        <v>153</v>
      </c>
      <c r="AU336" s="173" t="s">
        <v>91</v>
      </c>
      <c r="AV336" s="14" t="s">
        <v>81</v>
      </c>
      <c r="AW336" s="14" t="s">
        <v>33</v>
      </c>
      <c r="AX336" s="14" t="s">
        <v>71</v>
      </c>
      <c r="AY336" s="173" t="s">
        <v>142</v>
      </c>
    </row>
    <row r="337" spans="2:51" s="14" customFormat="1" ht="11.25">
      <c r="B337" s="172"/>
      <c r="D337" s="165" t="s">
        <v>153</v>
      </c>
      <c r="E337" s="173" t="s">
        <v>3</v>
      </c>
      <c r="F337" s="174" t="s">
        <v>885</v>
      </c>
      <c r="H337" s="175">
        <v>2.0249999999999999</v>
      </c>
      <c r="I337" s="176"/>
      <c r="L337" s="172"/>
      <c r="M337" s="177"/>
      <c r="N337" s="178"/>
      <c r="O337" s="178"/>
      <c r="P337" s="178"/>
      <c r="Q337" s="178"/>
      <c r="R337" s="178"/>
      <c r="S337" s="178"/>
      <c r="T337" s="179"/>
      <c r="AT337" s="173" t="s">
        <v>153</v>
      </c>
      <c r="AU337" s="173" t="s">
        <v>91</v>
      </c>
      <c r="AV337" s="14" t="s">
        <v>81</v>
      </c>
      <c r="AW337" s="14" t="s">
        <v>33</v>
      </c>
      <c r="AX337" s="14" t="s">
        <v>71</v>
      </c>
      <c r="AY337" s="173" t="s">
        <v>142</v>
      </c>
    </row>
    <row r="338" spans="2:51" s="13" customFormat="1" ht="11.25">
      <c r="B338" s="164"/>
      <c r="D338" s="165" t="s">
        <v>153</v>
      </c>
      <c r="E338" s="166" t="s">
        <v>3</v>
      </c>
      <c r="F338" s="167" t="s">
        <v>886</v>
      </c>
      <c r="H338" s="166" t="s">
        <v>3</v>
      </c>
      <c r="I338" s="168"/>
      <c r="L338" s="164"/>
      <c r="M338" s="169"/>
      <c r="N338" s="170"/>
      <c r="O338" s="170"/>
      <c r="P338" s="170"/>
      <c r="Q338" s="170"/>
      <c r="R338" s="170"/>
      <c r="S338" s="170"/>
      <c r="T338" s="171"/>
      <c r="AT338" s="166" t="s">
        <v>153</v>
      </c>
      <c r="AU338" s="166" t="s">
        <v>91</v>
      </c>
      <c r="AV338" s="13" t="s">
        <v>15</v>
      </c>
      <c r="AW338" s="13" t="s">
        <v>33</v>
      </c>
      <c r="AX338" s="13" t="s">
        <v>71</v>
      </c>
      <c r="AY338" s="166" t="s">
        <v>142</v>
      </c>
    </row>
    <row r="339" spans="2:51" s="14" customFormat="1" ht="11.25">
      <c r="B339" s="172"/>
      <c r="D339" s="165" t="s">
        <v>153</v>
      </c>
      <c r="E339" s="173" t="s">
        <v>3</v>
      </c>
      <c r="F339" s="174" t="s">
        <v>887</v>
      </c>
      <c r="H339" s="175">
        <v>38.08</v>
      </c>
      <c r="I339" s="176"/>
      <c r="L339" s="172"/>
      <c r="M339" s="177"/>
      <c r="N339" s="178"/>
      <c r="O339" s="178"/>
      <c r="P339" s="178"/>
      <c r="Q339" s="178"/>
      <c r="R339" s="178"/>
      <c r="S339" s="178"/>
      <c r="T339" s="179"/>
      <c r="AT339" s="173" t="s">
        <v>153</v>
      </c>
      <c r="AU339" s="173" t="s">
        <v>91</v>
      </c>
      <c r="AV339" s="14" t="s">
        <v>81</v>
      </c>
      <c r="AW339" s="14" t="s">
        <v>33</v>
      </c>
      <c r="AX339" s="14" t="s">
        <v>71</v>
      </c>
      <c r="AY339" s="173" t="s">
        <v>142</v>
      </c>
    </row>
    <row r="340" spans="2:51" s="14" customFormat="1" ht="11.25">
      <c r="B340" s="172"/>
      <c r="D340" s="165" t="s">
        <v>153</v>
      </c>
      <c r="E340" s="173" t="s">
        <v>3</v>
      </c>
      <c r="F340" s="174" t="s">
        <v>888</v>
      </c>
      <c r="H340" s="175">
        <v>-3.0680000000000001</v>
      </c>
      <c r="I340" s="176"/>
      <c r="L340" s="172"/>
      <c r="M340" s="177"/>
      <c r="N340" s="178"/>
      <c r="O340" s="178"/>
      <c r="P340" s="178"/>
      <c r="Q340" s="178"/>
      <c r="R340" s="178"/>
      <c r="S340" s="178"/>
      <c r="T340" s="179"/>
      <c r="AT340" s="173" t="s">
        <v>153</v>
      </c>
      <c r="AU340" s="173" t="s">
        <v>91</v>
      </c>
      <c r="AV340" s="14" t="s">
        <v>81</v>
      </c>
      <c r="AW340" s="14" t="s">
        <v>33</v>
      </c>
      <c r="AX340" s="14" t="s">
        <v>71</v>
      </c>
      <c r="AY340" s="173" t="s">
        <v>142</v>
      </c>
    </row>
    <row r="341" spans="2:51" s="14" customFormat="1" ht="11.25">
      <c r="B341" s="172"/>
      <c r="D341" s="165" t="s">
        <v>153</v>
      </c>
      <c r="E341" s="173" t="s">
        <v>3</v>
      </c>
      <c r="F341" s="174" t="s">
        <v>866</v>
      </c>
      <c r="H341" s="175">
        <v>0.60799999999999998</v>
      </c>
      <c r="I341" s="176"/>
      <c r="L341" s="172"/>
      <c r="M341" s="177"/>
      <c r="N341" s="178"/>
      <c r="O341" s="178"/>
      <c r="P341" s="178"/>
      <c r="Q341" s="178"/>
      <c r="R341" s="178"/>
      <c r="S341" s="178"/>
      <c r="T341" s="179"/>
      <c r="AT341" s="173" t="s">
        <v>153</v>
      </c>
      <c r="AU341" s="173" t="s">
        <v>91</v>
      </c>
      <c r="AV341" s="14" t="s">
        <v>81</v>
      </c>
      <c r="AW341" s="14" t="s">
        <v>33</v>
      </c>
      <c r="AX341" s="14" t="s">
        <v>71</v>
      </c>
      <c r="AY341" s="173" t="s">
        <v>142</v>
      </c>
    </row>
    <row r="342" spans="2:51" s="13" customFormat="1" ht="11.25">
      <c r="B342" s="164"/>
      <c r="D342" s="165" t="s">
        <v>153</v>
      </c>
      <c r="E342" s="166" t="s">
        <v>3</v>
      </c>
      <c r="F342" s="167" t="s">
        <v>889</v>
      </c>
      <c r="H342" s="166" t="s">
        <v>3</v>
      </c>
      <c r="I342" s="168"/>
      <c r="L342" s="164"/>
      <c r="M342" s="169"/>
      <c r="N342" s="170"/>
      <c r="O342" s="170"/>
      <c r="P342" s="170"/>
      <c r="Q342" s="170"/>
      <c r="R342" s="170"/>
      <c r="S342" s="170"/>
      <c r="T342" s="171"/>
      <c r="AT342" s="166" t="s">
        <v>153</v>
      </c>
      <c r="AU342" s="166" t="s">
        <v>91</v>
      </c>
      <c r="AV342" s="13" t="s">
        <v>15</v>
      </c>
      <c r="AW342" s="13" t="s">
        <v>33</v>
      </c>
      <c r="AX342" s="13" t="s">
        <v>71</v>
      </c>
      <c r="AY342" s="166" t="s">
        <v>142</v>
      </c>
    </row>
    <row r="343" spans="2:51" s="14" customFormat="1" ht="11.25">
      <c r="B343" s="172"/>
      <c r="D343" s="165" t="s">
        <v>153</v>
      </c>
      <c r="E343" s="173" t="s">
        <v>3</v>
      </c>
      <c r="F343" s="174" t="s">
        <v>890</v>
      </c>
      <c r="H343" s="175">
        <v>35</v>
      </c>
      <c r="I343" s="176"/>
      <c r="L343" s="172"/>
      <c r="M343" s="177"/>
      <c r="N343" s="178"/>
      <c r="O343" s="178"/>
      <c r="P343" s="178"/>
      <c r="Q343" s="178"/>
      <c r="R343" s="178"/>
      <c r="S343" s="178"/>
      <c r="T343" s="179"/>
      <c r="AT343" s="173" t="s">
        <v>153</v>
      </c>
      <c r="AU343" s="173" t="s">
        <v>91</v>
      </c>
      <c r="AV343" s="14" t="s">
        <v>81</v>
      </c>
      <c r="AW343" s="14" t="s">
        <v>33</v>
      </c>
      <c r="AX343" s="14" t="s">
        <v>71</v>
      </c>
      <c r="AY343" s="173" t="s">
        <v>142</v>
      </c>
    </row>
    <row r="344" spans="2:51" s="14" customFormat="1" ht="11.25">
      <c r="B344" s="172"/>
      <c r="D344" s="165" t="s">
        <v>153</v>
      </c>
      <c r="E344" s="173" t="s">
        <v>3</v>
      </c>
      <c r="F344" s="174" t="s">
        <v>891</v>
      </c>
      <c r="H344" s="175">
        <v>-1.6679999999999999</v>
      </c>
      <c r="I344" s="176"/>
      <c r="L344" s="172"/>
      <c r="M344" s="177"/>
      <c r="N344" s="178"/>
      <c r="O344" s="178"/>
      <c r="P344" s="178"/>
      <c r="Q344" s="178"/>
      <c r="R344" s="178"/>
      <c r="S344" s="178"/>
      <c r="T344" s="179"/>
      <c r="AT344" s="173" t="s">
        <v>153</v>
      </c>
      <c r="AU344" s="173" t="s">
        <v>91</v>
      </c>
      <c r="AV344" s="14" t="s">
        <v>81</v>
      </c>
      <c r="AW344" s="14" t="s">
        <v>33</v>
      </c>
      <c r="AX344" s="14" t="s">
        <v>71</v>
      </c>
      <c r="AY344" s="173" t="s">
        <v>142</v>
      </c>
    </row>
    <row r="345" spans="2:51" s="14" customFormat="1" ht="11.25">
      <c r="B345" s="172"/>
      <c r="D345" s="165" t="s">
        <v>153</v>
      </c>
      <c r="E345" s="173" t="s">
        <v>3</v>
      </c>
      <c r="F345" s="174" t="s">
        <v>866</v>
      </c>
      <c r="H345" s="175">
        <v>0.60799999999999998</v>
      </c>
      <c r="I345" s="176"/>
      <c r="L345" s="172"/>
      <c r="M345" s="177"/>
      <c r="N345" s="178"/>
      <c r="O345" s="178"/>
      <c r="P345" s="178"/>
      <c r="Q345" s="178"/>
      <c r="R345" s="178"/>
      <c r="S345" s="178"/>
      <c r="T345" s="179"/>
      <c r="AT345" s="173" t="s">
        <v>153</v>
      </c>
      <c r="AU345" s="173" t="s">
        <v>91</v>
      </c>
      <c r="AV345" s="14" t="s">
        <v>81</v>
      </c>
      <c r="AW345" s="14" t="s">
        <v>33</v>
      </c>
      <c r="AX345" s="14" t="s">
        <v>71</v>
      </c>
      <c r="AY345" s="173" t="s">
        <v>142</v>
      </c>
    </row>
    <row r="346" spans="2:51" s="13" customFormat="1" ht="11.25">
      <c r="B346" s="164"/>
      <c r="D346" s="165" t="s">
        <v>153</v>
      </c>
      <c r="E346" s="166" t="s">
        <v>3</v>
      </c>
      <c r="F346" s="167" t="s">
        <v>892</v>
      </c>
      <c r="H346" s="166" t="s">
        <v>3</v>
      </c>
      <c r="I346" s="168"/>
      <c r="L346" s="164"/>
      <c r="M346" s="169"/>
      <c r="N346" s="170"/>
      <c r="O346" s="170"/>
      <c r="P346" s="170"/>
      <c r="Q346" s="170"/>
      <c r="R346" s="170"/>
      <c r="S346" s="170"/>
      <c r="T346" s="171"/>
      <c r="AT346" s="166" t="s">
        <v>153</v>
      </c>
      <c r="AU346" s="166" t="s">
        <v>91</v>
      </c>
      <c r="AV346" s="13" t="s">
        <v>15</v>
      </c>
      <c r="AW346" s="13" t="s">
        <v>33</v>
      </c>
      <c r="AX346" s="13" t="s">
        <v>71</v>
      </c>
      <c r="AY346" s="166" t="s">
        <v>142</v>
      </c>
    </row>
    <row r="347" spans="2:51" s="14" customFormat="1" ht="11.25">
      <c r="B347" s="172"/>
      <c r="D347" s="165" t="s">
        <v>153</v>
      </c>
      <c r="E347" s="173" t="s">
        <v>3</v>
      </c>
      <c r="F347" s="174" t="s">
        <v>893</v>
      </c>
      <c r="H347" s="175">
        <v>78.680000000000007</v>
      </c>
      <c r="I347" s="176"/>
      <c r="L347" s="172"/>
      <c r="M347" s="177"/>
      <c r="N347" s="178"/>
      <c r="O347" s="178"/>
      <c r="P347" s="178"/>
      <c r="Q347" s="178"/>
      <c r="R347" s="178"/>
      <c r="S347" s="178"/>
      <c r="T347" s="179"/>
      <c r="AT347" s="173" t="s">
        <v>153</v>
      </c>
      <c r="AU347" s="173" t="s">
        <v>91</v>
      </c>
      <c r="AV347" s="14" t="s">
        <v>81</v>
      </c>
      <c r="AW347" s="14" t="s">
        <v>33</v>
      </c>
      <c r="AX347" s="14" t="s">
        <v>71</v>
      </c>
      <c r="AY347" s="173" t="s">
        <v>142</v>
      </c>
    </row>
    <row r="348" spans="2:51" s="14" customFormat="1" ht="11.25">
      <c r="B348" s="172"/>
      <c r="D348" s="165" t="s">
        <v>153</v>
      </c>
      <c r="E348" s="173" t="s">
        <v>3</v>
      </c>
      <c r="F348" s="174" t="s">
        <v>894</v>
      </c>
      <c r="H348" s="175">
        <v>-5.0030000000000001</v>
      </c>
      <c r="I348" s="176"/>
      <c r="L348" s="172"/>
      <c r="M348" s="177"/>
      <c r="N348" s="178"/>
      <c r="O348" s="178"/>
      <c r="P348" s="178"/>
      <c r="Q348" s="178"/>
      <c r="R348" s="178"/>
      <c r="S348" s="178"/>
      <c r="T348" s="179"/>
      <c r="AT348" s="173" t="s">
        <v>153</v>
      </c>
      <c r="AU348" s="173" t="s">
        <v>91</v>
      </c>
      <c r="AV348" s="14" t="s">
        <v>81</v>
      </c>
      <c r="AW348" s="14" t="s">
        <v>33</v>
      </c>
      <c r="AX348" s="14" t="s">
        <v>71</v>
      </c>
      <c r="AY348" s="173" t="s">
        <v>142</v>
      </c>
    </row>
    <row r="349" spans="2:51" s="14" customFormat="1" ht="11.25">
      <c r="B349" s="172"/>
      <c r="D349" s="165" t="s">
        <v>153</v>
      </c>
      <c r="E349" s="173" t="s">
        <v>3</v>
      </c>
      <c r="F349" s="174" t="s">
        <v>895</v>
      </c>
      <c r="H349" s="175">
        <v>3.0379999999999998</v>
      </c>
      <c r="I349" s="176"/>
      <c r="L349" s="172"/>
      <c r="M349" s="177"/>
      <c r="N349" s="178"/>
      <c r="O349" s="178"/>
      <c r="P349" s="178"/>
      <c r="Q349" s="178"/>
      <c r="R349" s="178"/>
      <c r="S349" s="178"/>
      <c r="T349" s="179"/>
      <c r="AT349" s="173" t="s">
        <v>153</v>
      </c>
      <c r="AU349" s="173" t="s">
        <v>91</v>
      </c>
      <c r="AV349" s="14" t="s">
        <v>81</v>
      </c>
      <c r="AW349" s="14" t="s">
        <v>33</v>
      </c>
      <c r="AX349" s="14" t="s">
        <v>71</v>
      </c>
      <c r="AY349" s="173" t="s">
        <v>142</v>
      </c>
    </row>
    <row r="350" spans="2:51" s="13" customFormat="1" ht="11.25">
      <c r="B350" s="164"/>
      <c r="D350" s="165" t="s">
        <v>153</v>
      </c>
      <c r="E350" s="166" t="s">
        <v>3</v>
      </c>
      <c r="F350" s="167" t="s">
        <v>896</v>
      </c>
      <c r="H350" s="166" t="s">
        <v>3</v>
      </c>
      <c r="I350" s="168"/>
      <c r="L350" s="164"/>
      <c r="M350" s="169"/>
      <c r="N350" s="170"/>
      <c r="O350" s="170"/>
      <c r="P350" s="170"/>
      <c r="Q350" s="170"/>
      <c r="R350" s="170"/>
      <c r="S350" s="170"/>
      <c r="T350" s="171"/>
      <c r="AT350" s="166" t="s">
        <v>153</v>
      </c>
      <c r="AU350" s="166" t="s">
        <v>91</v>
      </c>
      <c r="AV350" s="13" t="s">
        <v>15</v>
      </c>
      <c r="AW350" s="13" t="s">
        <v>33</v>
      </c>
      <c r="AX350" s="13" t="s">
        <v>71</v>
      </c>
      <c r="AY350" s="166" t="s">
        <v>142</v>
      </c>
    </row>
    <row r="351" spans="2:51" s="14" customFormat="1" ht="11.25">
      <c r="B351" s="172"/>
      <c r="D351" s="165" t="s">
        <v>153</v>
      </c>
      <c r="E351" s="173" t="s">
        <v>3</v>
      </c>
      <c r="F351" s="174" t="s">
        <v>897</v>
      </c>
      <c r="H351" s="175">
        <v>15.68</v>
      </c>
      <c r="I351" s="176"/>
      <c r="L351" s="172"/>
      <c r="M351" s="177"/>
      <c r="N351" s="178"/>
      <c r="O351" s="178"/>
      <c r="P351" s="178"/>
      <c r="Q351" s="178"/>
      <c r="R351" s="178"/>
      <c r="S351" s="178"/>
      <c r="T351" s="179"/>
      <c r="AT351" s="173" t="s">
        <v>153</v>
      </c>
      <c r="AU351" s="173" t="s">
        <v>91</v>
      </c>
      <c r="AV351" s="14" t="s">
        <v>81</v>
      </c>
      <c r="AW351" s="14" t="s">
        <v>33</v>
      </c>
      <c r="AX351" s="14" t="s">
        <v>71</v>
      </c>
      <c r="AY351" s="173" t="s">
        <v>142</v>
      </c>
    </row>
    <row r="352" spans="2:51" s="14" customFormat="1" ht="11.25">
      <c r="B352" s="172"/>
      <c r="D352" s="165" t="s">
        <v>153</v>
      </c>
      <c r="E352" s="173" t="s">
        <v>3</v>
      </c>
      <c r="F352" s="174" t="s">
        <v>898</v>
      </c>
      <c r="H352" s="175">
        <v>-1.56</v>
      </c>
      <c r="I352" s="176"/>
      <c r="L352" s="172"/>
      <c r="M352" s="177"/>
      <c r="N352" s="178"/>
      <c r="O352" s="178"/>
      <c r="P352" s="178"/>
      <c r="Q352" s="178"/>
      <c r="R352" s="178"/>
      <c r="S352" s="178"/>
      <c r="T352" s="179"/>
      <c r="AT352" s="173" t="s">
        <v>153</v>
      </c>
      <c r="AU352" s="173" t="s">
        <v>91</v>
      </c>
      <c r="AV352" s="14" t="s">
        <v>81</v>
      </c>
      <c r="AW352" s="14" t="s">
        <v>33</v>
      </c>
      <c r="AX352" s="14" t="s">
        <v>71</v>
      </c>
      <c r="AY352" s="173" t="s">
        <v>142</v>
      </c>
    </row>
    <row r="353" spans="2:51" s="14" customFormat="1" ht="11.25">
      <c r="B353" s="172"/>
      <c r="D353" s="165" t="s">
        <v>153</v>
      </c>
      <c r="E353" s="173" t="s">
        <v>3</v>
      </c>
      <c r="F353" s="174" t="s">
        <v>899</v>
      </c>
      <c r="H353" s="175">
        <v>0.6</v>
      </c>
      <c r="I353" s="176"/>
      <c r="L353" s="172"/>
      <c r="M353" s="177"/>
      <c r="N353" s="178"/>
      <c r="O353" s="178"/>
      <c r="P353" s="178"/>
      <c r="Q353" s="178"/>
      <c r="R353" s="178"/>
      <c r="S353" s="178"/>
      <c r="T353" s="179"/>
      <c r="AT353" s="173" t="s">
        <v>153</v>
      </c>
      <c r="AU353" s="173" t="s">
        <v>91</v>
      </c>
      <c r="AV353" s="14" t="s">
        <v>81</v>
      </c>
      <c r="AW353" s="14" t="s">
        <v>33</v>
      </c>
      <c r="AX353" s="14" t="s">
        <v>71</v>
      </c>
      <c r="AY353" s="173" t="s">
        <v>142</v>
      </c>
    </row>
    <row r="354" spans="2:51" s="13" customFormat="1" ht="11.25">
      <c r="B354" s="164"/>
      <c r="D354" s="165" t="s">
        <v>153</v>
      </c>
      <c r="E354" s="166" t="s">
        <v>3</v>
      </c>
      <c r="F354" s="167" t="s">
        <v>900</v>
      </c>
      <c r="H354" s="166" t="s">
        <v>3</v>
      </c>
      <c r="I354" s="168"/>
      <c r="L354" s="164"/>
      <c r="M354" s="169"/>
      <c r="N354" s="170"/>
      <c r="O354" s="170"/>
      <c r="P354" s="170"/>
      <c r="Q354" s="170"/>
      <c r="R354" s="170"/>
      <c r="S354" s="170"/>
      <c r="T354" s="171"/>
      <c r="AT354" s="166" t="s">
        <v>153</v>
      </c>
      <c r="AU354" s="166" t="s">
        <v>91</v>
      </c>
      <c r="AV354" s="13" t="s">
        <v>15</v>
      </c>
      <c r="AW354" s="13" t="s">
        <v>33</v>
      </c>
      <c r="AX354" s="13" t="s">
        <v>71</v>
      </c>
      <c r="AY354" s="166" t="s">
        <v>142</v>
      </c>
    </row>
    <row r="355" spans="2:51" s="14" customFormat="1" ht="11.25">
      <c r="B355" s="172"/>
      <c r="D355" s="165" t="s">
        <v>153</v>
      </c>
      <c r="E355" s="173" t="s">
        <v>3</v>
      </c>
      <c r="F355" s="174" t="s">
        <v>901</v>
      </c>
      <c r="H355" s="175">
        <v>25.76</v>
      </c>
      <c r="I355" s="176"/>
      <c r="L355" s="172"/>
      <c r="M355" s="177"/>
      <c r="N355" s="178"/>
      <c r="O355" s="178"/>
      <c r="P355" s="178"/>
      <c r="Q355" s="178"/>
      <c r="R355" s="178"/>
      <c r="S355" s="178"/>
      <c r="T355" s="179"/>
      <c r="AT355" s="173" t="s">
        <v>153</v>
      </c>
      <c r="AU355" s="173" t="s">
        <v>91</v>
      </c>
      <c r="AV355" s="14" t="s">
        <v>81</v>
      </c>
      <c r="AW355" s="14" t="s">
        <v>33</v>
      </c>
      <c r="AX355" s="14" t="s">
        <v>71</v>
      </c>
      <c r="AY355" s="173" t="s">
        <v>142</v>
      </c>
    </row>
    <row r="356" spans="2:51" s="14" customFormat="1" ht="11.25">
      <c r="B356" s="172"/>
      <c r="D356" s="165" t="s">
        <v>153</v>
      </c>
      <c r="E356" s="173" t="s">
        <v>3</v>
      </c>
      <c r="F356" s="174" t="s">
        <v>846</v>
      </c>
      <c r="H356" s="175">
        <v>-1.6679999999999999</v>
      </c>
      <c r="I356" s="176"/>
      <c r="L356" s="172"/>
      <c r="M356" s="177"/>
      <c r="N356" s="178"/>
      <c r="O356" s="178"/>
      <c r="P356" s="178"/>
      <c r="Q356" s="178"/>
      <c r="R356" s="178"/>
      <c r="S356" s="178"/>
      <c r="T356" s="179"/>
      <c r="AT356" s="173" t="s">
        <v>153</v>
      </c>
      <c r="AU356" s="173" t="s">
        <v>91</v>
      </c>
      <c r="AV356" s="14" t="s">
        <v>81</v>
      </c>
      <c r="AW356" s="14" t="s">
        <v>33</v>
      </c>
      <c r="AX356" s="14" t="s">
        <v>71</v>
      </c>
      <c r="AY356" s="173" t="s">
        <v>142</v>
      </c>
    </row>
    <row r="357" spans="2:51" s="14" customFormat="1" ht="11.25">
      <c r="B357" s="172"/>
      <c r="D357" s="165" t="s">
        <v>153</v>
      </c>
      <c r="E357" s="173" t="s">
        <v>3</v>
      </c>
      <c r="F357" s="174" t="s">
        <v>876</v>
      </c>
      <c r="H357" s="175">
        <v>0.56299999999999994</v>
      </c>
      <c r="I357" s="176"/>
      <c r="L357" s="172"/>
      <c r="M357" s="177"/>
      <c r="N357" s="178"/>
      <c r="O357" s="178"/>
      <c r="P357" s="178"/>
      <c r="Q357" s="178"/>
      <c r="R357" s="178"/>
      <c r="S357" s="178"/>
      <c r="T357" s="179"/>
      <c r="AT357" s="173" t="s">
        <v>153</v>
      </c>
      <c r="AU357" s="173" t="s">
        <v>91</v>
      </c>
      <c r="AV357" s="14" t="s">
        <v>81</v>
      </c>
      <c r="AW357" s="14" t="s">
        <v>33</v>
      </c>
      <c r="AX357" s="14" t="s">
        <v>71</v>
      </c>
      <c r="AY357" s="173" t="s">
        <v>142</v>
      </c>
    </row>
    <row r="358" spans="2:51" s="13" customFormat="1" ht="11.25">
      <c r="B358" s="164"/>
      <c r="D358" s="165" t="s">
        <v>153</v>
      </c>
      <c r="E358" s="166" t="s">
        <v>3</v>
      </c>
      <c r="F358" s="167" t="s">
        <v>902</v>
      </c>
      <c r="H358" s="166" t="s">
        <v>3</v>
      </c>
      <c r="I358" s="168"/>
      <c r="L358" s="164"/>
      <c r="M358" s="169"/>
      <c r="N358" s="170"/>
      <c r="O358" s="170"/>
      <c r="P358" s="170"/>
      <c r="Q358" s="170"/>
      <c r="R358" s="170"/>
      <c r="S358" s="170"/>
      <c r="T358" s="171"/>
      <c r="AT358" s="166" t="s">
        <v>153</v>
      </c>
      <c r="AU358" s="166" t="s">
        <v>91</v>
      </c>
      <c r="AV358" s="13" t="s">
        <v>15</v>
      </c>
      <c r="AW358" s="13" t="s">
        <v>33</v>
      </c>
      <c r="AX358" s="13" t="s">
        <v>71</v>
      </c>
      <c r="AY358" s="166" t="s">
        <v>142</v>
      </c>
    </row>
    <row r="359" spans="2:51" s="14" customFormat="1" ht="11.25">
      <c r="B359" s="172"/>
      <c r="D359" s="165" t="s">
        <v>153</v>
      </c>
      <c r="E359" s="173" t="s">
        <v>3</v>
      </c>
      <c r="F359" s="174" t="s">
        <v>903</v>
      </c>
      <c r="H359" s="175">
        <v>12.88</v>
      </c>
      <c r="I359" s="176"/>
      <c r="L359" s="172"/>
      <c r="M359" s="177"/>
      <c r="N359" s="178"/>
      <c r="O359" s="178"/>
      <c r="P359" s="178"/>
      <c r="Q359" s="178"/>
      <c r="R359" s="178"/>
      <c r="S359" s="178"/>
      <c r="T359" s="179"/>
      <c r="AT359" s="173" t="s">
        <v>153</v>
      </c>
      <c r="AU359" s="173" t="s">
        <v>91</v>
      </c>
      <c r="AV359" s="14" t="s">
        <v>81</v>
      </c>
      <c r="AW359" s="14" t="s">
        <v>33</v>
      </c>
      <c r="AX359" s="14" t="s">
        <v>71</v>
      </c>
      <c r="AY359" s="173" t="s">
        <v>142</v>
      </c>
    </row>
    <row r="360" spans="2:51" s="14" customFormat="1" ht="11.25">
      <c r="B360" s="172"/>
      <c r="D360" s="165" t="s">
        <v>153</v>
      </c>
      <c r="E360" s="173" t="s">
        <v>3</v>
      </c>
      <c r="F360" s="174" t="s">
        <v>846</v>
      </c>
      <c r="H360" s="175">
        <v>-1.6679999999999999</v>
      </c>
      <c r="I360" s="176"/>
      <c r="L360" s="172"/>
      <c r="M360" s="177"/>
      <c r="N360" s="178"/>
      <c r="O360" s="178"/>
      <c r="P360" s="178"/>
      <c r="Q360" s="178"/>
      <c r="R360" s="178"/>
      <c r="S360" s="178"/>
      <c r="T360" s="179"/>
      <c r="AT360" s="173" t="s">
        <v>153</v>
      </c>
      <c r="AU360" s="173" t="s">
        <v>91</v>
      </c>
      <c r="AV360" s="14" t="s">
        <v>81</v>
      </c>
      <c r="AW360" s="14" t="s">
        <v>33</v>
      </c>
      <c r="AX360" s="14" t="s">
        <v>71</v>
      </c>
      <c r="AY360" s="173" t="s">
        <v>142</v>
      </c>
    </row>
    <row r="361" spans="2:51" s="14" customFormat="1" ht="11.25">
      <c r="B361" s="172"/>
      <c r="D361" s="165" t="s">
        <v>153</v>
      </c>
      <c r="E361" s="173" t="s">
        <v>3</v>
      </c>
      <c r="F361" s="174" t="s">
        <v>876</v>
      </c>
      <c r="H361" s="175">
        <v>0.56299999999999994</v>
      </c>
      <c r="I361" s="176"/>
      <c r="L361" s="172"/>
      <c r="M361" s="177"/>
      <c r="N361" s="178"/>
      <c r="O361" s="178"/>
      <c r="P361" s="178"/>
      <c r="Q361" s="178"/>
      <c r="R361" s="178"/>
      <c r="S361" s="178"/>
      <c r="T361" s="179"/>
      <c r="AT361" s="173" t="s">
        <v>153</v>
      </c>
      <c r="AU361" s="173" t="s">
        <v>91</v>
      </c>
      <c r="AV361" s="14" t="s">
        <v>81</v>
      </c>
      <c r="AW361" s="14" t="s">
        <v>33</v>
      </c>
      <c r="AX361" s="14" t="s">
        <v>71</v>
      </c>
      <c r="AY361" s="173" t="s">
        <v>142</v>
      </c>
    </row>
    <row r="362" spans="2:51" s="13" customFormat="1" ht="11.25">
      <c r="B362" s="164"/>
      <c r="D362" s="165" t="s">
        <v>153</v>
      </c>
      <c r="E362" s="166" t="s">
        <v>3</v>
      </c>
      <c r="F362" s="167" t="s">
        <v>904</v>
      </c>
      <c r="H362" s="166" t="s">
        <v>3</v>
      </c>
      <c r="I362" s="168"/>
      <c r="L362" s="164"/>
      <c r="M362" s="169"/>
      <c r="N362" s="170"/>
      <c r="O362" s="170"/>
      <c r="P362" s="170"/>
      <c r="Q362" s="170"/>
      <c r="R362" s="170"/>
      <c r="S362" s="170"/>
      <c r="T362" s="171"/>
      <c r="AT362" s="166" t="s">
        <v>153</v>
      </c>
      <c r="AU362" s="166" t="s">
        <v>91</v>
      </c>
      <c r="AV362" s="13" t="s">
        <v>15</v>
      </c>
      <c r="AW362" s="13" t="s">
        <v>33</v>
      </c>
      <c r="AX362" s="13" t="s">
        <v>71</v>
      </c>
      <c r="AY362" s="166" t="s">
        <v>142</v>
      </c>
    </row>
    <row r="363" spans="2:51" s="14" customFormat="1" ht="11.25">
      <c r="B363" s="172"/>
      <c r="D363" s="165" t="s">
        <v>153</v>
      </c>
      <c r="E363" s="173" t="s">
        <v>3</v>
      </c>
      <c r="F363" s="174" t="s">
        <v>905</v>
      </c>
      <c r="H363" s="175">
        <v>21.28</v>
      </c>
      <c r="I363" s="176"/>
      <c r="L363" s="172"/>
      <c r="M363" s="177"/>
      <c r="N363" s="178"/>
      <c r="O363" s="178"/>
      <c r="P363" s="178"/>
      <c r="Q363" s="178"/>
      <c r="R363" s="178"/>
      <c r="S363" s="178"/>
      <c r="T363" s="179"/>
      <c r="AT363" s="173" t="s">
        <v>153</v>
      </c>
      <c r="AU363" s="173" t="s">
        <v>91</v>
      </c>
      <c r="AV363" s="14" t="s">
        <v>81</v>
      </c>
      <c r="AW363" s="14" t="s">
        <v>33</v>
      </c>
      <c r="AX363" s="14" t="s">
        <v>71</v>
      </c>
      <c r="AY363" s="173" t="s">
        <v>142</v>
      </c>
    </row>
    <row r="364" spans="2:51" s="14" customFormat="1" ht="11.25">
      <c r="B364" s="172"/>
      <c r="D364" s="165" t="s">
        <v>153</v>
      </c>
      <c r="E364" s="173" t="s">
        <v>3</v>
      </c>
      <c r="F364" s="174" t="s">
        <v>843</v>
      </c>
      <c r="H364" s="175">
        <v>-5.4</v>
      </c>
      <c r="I364" s="176"/>
      <c r="L364" s="172"/>
      <c r="M364" s="177"/>
      <c r="N364" s="178"/>
      <c r="O364" s="178"/>
      <c r="P364" s="178"/>
      <c r="Q364" s="178"/>
      <c r="R364" s="178"/>
      <c r="S364" s="178"/>
      <c r="T364" s="179"/>
      <c r="AT364" s="173" t="s">
        <v>153</v>
      </c>
      <c r="AU364" s="173" t="s">
        <v>91</v>
      </c>
      <c r="AV364" s="14" t="s">
        <v>81</v>
      </c>
      <c r="AW364" s="14" t="s">
        <v>33</v>
      </c>
      <c r="AX364" s="14" t="s">
        <v>71</v>
      </c>
      <c r="AY364" s="173" t="s">
        <v>142</v>
      </c>
    </row>
    <row r="365" spans="2:51" s="16" customFormat="1" ht="11.25">
      <c r="B365" s="201"/>
      <c r="D365" s="165" t="s">
        <v>153</v>
      </c>
      <c r="E365" s="202" t="s">
        <v>3</v>
      </c>
      <c r="F365" s="203" t="s">
        <v>862</v>
      </c>
      <c r="H365" s="204">
        <v>377.19099999999997</v>
      </c>
      <c r="I365" s="205"/>
      <c r="L365" s="201"/>
      <c r="M365" s="206"/>
      <c r="N365" s="207"/>
      <c r="O365" s="207"/>
      <c r="P365" s="207"/>
      <c r="Q365" s="207"/>
      <c r="R365" s="207"/>
      <c r="S365" s="207"/>
      <c r="T365" s="208"/>
      <c r="AT365" s="202" t="s">
        <v>153</v>
      </c>
      <c r="AU365" s="202" t="s">
        <v>91</v>
      </c>
      <c r="AV365" s="16" t="s">
        <v>91</v>
      </c>
      <c r="AW365" s="16" t="s">
        <v>33</v>
      </c>
      <c r="AX365" s="16" t="s">
        <v>71</v>
      </c>
      <c r="AY365" s="202" t="s">
        <v>142</v>
      </c>
    </row>
    <row r="366" spans="2:51" s="13" customFormat="1" ht="11.25">
      <c r="B366" s="164"/>
      <c r="D366" s="165" t="s">
        <v>153</v>
      </c>
      <c r="E366" s="166" t="s">
        <v>3</v>
      </c>
      <c r="F366" s="167" t="s">
        <v>906</v>
      </c>
      <c r="H366" s="166" t="s">
        <v>3</v>
      </c>
      <c r="I366" s="168"/>
      <c r="L366" s="164"/>
      <c r="M366" s="169"/>
      <c r="N366" s="170"/>
      <c r="O366" s="170"/>
      <c r="P366" s="170"/>
      <c r="Q366" s="170"/>
      <c r="R366" s="170"/>
      <c r="S366" s="170"/>
      <c r="T366" s="171"/>
      <c r="AT366" s="166" t="s">
        <v>153</v>
      </c>
      <c r="AU366" s="166" t="s">
        <v>91</v>
      </c>
      <c r="AV366" s="13" t="s">
        <v>15</v>
      </c>
      <c r="AW366" s="13" t="s">
        <v>33</v>
      </c>
      <c r="AX366" s="13" t="s">
        <v>71</v>
      </c>
      <c r="AY366" s="166" t="s">
        <v>142</v>
      </c>
    </row>
    <row r="367" spans="2:51" s="14" customFormat="1" ht="11.25">
      <c r="B367" s="172"/>
      <c r="D367" s="165" t="s">
        <v>153</v>
      </c>
      <c r="E367" s="173" t="s">
        <v>3</v>
      </c>
      <c r="F367" s="174" t="s">
        <v>907</v>
      </c>
      <c r="H367" s="175">
        <v>40.04</v>
      </c>
      <c r="I367" s="176"/>
      <c r="L367" s="172"/>
      <c r="M367" s="177"/>
      <c r="N367" s="178"/>
      <c r="O367" s="178"/>
      <c r="P367" s="178"/>
      <c r="Q367" s="178"/>
      <c r="R367" s="178"/>
      <c r="S367" s="178"/>
      <c r="T367" s="179"/>
      <c r="AT367" s="173" t="s">
        <v>153</v>
      </c>
      <c r="AU367" s="173" t="s">
        <v>91</v>
      </c>
      <c r="AV367" s="14" t="s">
        <v>81</v>
      </c>
      <c r="AW367" s="14" t="s">
        <v>33</v>
      </c>
      <c r="AX367" s="14" t="s">
        <v>71</v>
      </c>
      <c r="AY367" s="173" t="s">
        <v>142</v>
      </c>
    </row>
    <row r="368" spans="2:51" s="14" customFormat="1" ht="11.25">
      <c r="B368" s="172"/>
      <c r="D368" s="165" t="s">
        <v>153</v>
      </c>
      <c r="E368" s="173" t="s">
        <v>3</v>
      </c>
      <c r="F368" s="174" t="s">
        <v>908</v>
      </c>
      <c r="H368" s="175">
        <v>-6.8339999999999996</v>
      </c>
      <c r="I368" s="176"/>
      <c r="L368" s="172"/>
      <c r="M368" s="177"/>
      <c r="N368" s="178"/>
      <c r="O368" s="178"/>
      <c r="P368" s="178"/>
      <c r="Q368" s="178"/>
      <c r="R368" s="178"/>
      <c r="S368" s="178"/>
      <c r="T368" s="179"/>
      <c r="AT368" s="173" t="s">
        <v>153</v>
      </c>
      <c r="AU368" s="173" t="s">
        <v>91</v>
      </c>
      <c r="AV368" s="14" t="s">
        <v>81</v>
      </c>
      <c r="AW368" s="14" t="s">
        <v>33</v>
      </c>
      <c r="AX368" s="14" t="s">
        <v>71</v>
      </c>
      <c r="AY368" s="173" t="s">
        <v>142</v>
      </c>
    </row>
    <row r="369" spans="2:51" s="14" customFormat="1" ht="11.25">
      <c r="B369" s="172"/>
      <c r="D369" s="165" t="s">
        <v>153</v>
      </c>
      <c r="E369" s="173" t="s">
        <v>3</v>
      </c>
      <c r="F369" s="174" t="s">
        <v>909</v>
      </c>
      <c r="H369" s="175">
        <v>1.371</v>
      </c>
      <c r="I369" s="176"/>
      <c r="L369" s="172"/>
      <c r="M369" s="177"/>
      <c r="N369" s="178"/>
      <c r="O369" s="178"/>
      <c r="P369" s="178"/>
      <c r="Q369" s="178"/>
      <c r="R369" s="178"/>
      <c r="S369" s="178"/>
      <c r="T369" s="179"/>
      <c r="AT369" s="173" t="s">
        <v>153</v>
      </c>
      <c r="AU369" s="173" t="s">
        <v>91</v>
      </c>
      <c r="AV369" s="14" t="s">
        <v>81</v>
      </c>
      <c r="AW369" s="14" t="s">
        <v>33</v>
      </c>
      <c r="AX369" s="14" t="s">
        <v>71</v>
      </c>
      <c r="AY369" s="173" t="s">
        <v>142</v>
      </c>
    </row>
    <row r="370" spans="2:51" s="13" customFormat="1" ht="11.25">
      <c r="B370" s="164"/>
      <c r="D370" s="165" t="s">
        <v>153</v>
      </c>
      <c r="E370" s="166" t="s">
        <v>3</v>
      </c>
      <c r="F370" s="167" t="s">
        <v>910</v>
      </c>
      <c r="H370" s="166" t="s">
        <v>3</v>
      </c>
      <c r="I370" s="168"/>
      <c r="L370" s="164"/>
      <c r="M370" s="169"/>
      <c r="N370" s="170"/>
      <c r="O370" s="170"/>
      <c r="P370" s="170"/>
      <c r="Q370" s="170"/>
      <c r="R370" s="170"/>
      <c r="S370" s="170"/>
      <c r="T370" s="171"/>
      <c r="AT370" s="166" t="s">
        <v>153</v>
      </c>
      <c r="AU370" s="166" t="s">
        <v>91</v>
      </c>
      <c r="AV370" s="13" t="s">
        <v>15</v>
      </c>
      <c r="AW370" s="13" t="s">
        <v>33</v>
      </c>
      <c r="AX370" s="13" t="s">
        <v>71</v>
      </c>
      <c r="AY370" s="166" t="s">
        <v>142</v>
      </c>
    </row>
    <row r="371" spans="2:51" s="14" customFormat="1" ht="11.25">
      <c r="B371" s="172"/>
      <c r="D371" s="165" t="s">
        <v>153</v>
      </c>
      <c r="E371" s="173" t="s">
        <v>3</v>
      </c>
      <c r="F371" s="174" t="s">
        <v>911</v>
      </c>
      <c r="H371" s="175">
        <v>31.92</v>
      </c>
      <c r="I371" s="176"/>
      <c r="L371" s="172"/>
      <c r="M371" s="177"/>
      <c r="N371" s="178"/>
      <c r="O371" s="178"/>
      <c r="P371" s="178"/>
      <c r="Q371" s="178"/>
      <c r="R371" s="178"/>
      <c r="S371" s="178"/>
      <c r="T371" s="179"/>
      <c r="AT371" s="173" t="s">
        <v>153</v>
      </c>
      <c r="AU371" s="173" t="s">
        <v>91</v>
      </c>
      <c r="AV371" s="14" t="s">
        <v>81</v>
      </c>
      <c r="AW371" s="14" t="s">
        <v>33</v>
      </c>
      <c r="AX371" s="14" t="s">
        <v>71</v>
      </c>
      <c r="AY371" s="173" t="s">
        <v>142</v>
      </c>
    </row>
    <row r="372" spans="2:51" s="14" customFormat="1" ht="11.25">
      <c r="B372" s="172"/>
      <c r="D372" s="165" t="s">
        <v>153</v>
      </c>
      <c r="E372" s="173" t="s">
        <v>3</v>
      </c>
      <c r="F372" s="174" t="s">
        <v>843</v>
      </c>
      <c r="H372" s="175">
        <v>-5.4</v>
      </c>
      <c r="I372" s="176"/>
      <c r="L372" s="172"/>
      <c r="M372" s="177"/>
      <c r="N372" s="178"/>
      <c r="O372" s="178"/>
      <c r="P372" s="178"/>
      <c r="Q372" s="178"/>
      <c r="R372" s="178"/>
      <c r="S372" s="178"/>
      <c r="T372" s="179"/>
      <c r="AT372" s="173" t="s">
        <v>153</v>
      </c>
      <c r="AU372" s="173" t="s">
        <v>91</v>
      </c>
      <c r="AV372" s="14" t="s">
        <v>81</v>
      </c>
      <c r="AW372" s="14" t="s">
        <v>33</v>
      </c>
      <c r="AX372" s="14" t="s">
        <v>71</v>
      </c>
      <c r="AY372" s="173" t="s">
        <v>142</v>
      </c>
    </row>
    <row r="373" spans="2:51" s="13" customFormat="1" ht="11.25">
      <c r="B373" s="164"/>
      <c r="D373" s="165" t="s">
        <v>153</v>
      </c>
      <c r="E373" s="166" t="s">
        <v>3</v>
      </c>
      <c r="F373" s="167" t="s">
        <v>912</v>
      </c>
      <c r="H373" s="166" t="s">
        <v>3</v>
      </c>
      <c r="I373" s="168"/>
      <c r="L373" s="164"/>
      <c r="M373" s="169"/>
      <c r="N373" s="170"/>
      <c r="O373" s="170"/>
      <c r="P373" s="170"/>
      <c r="Q373" s="170"/>
      <c r="R373" s="170"/>
      <c r="S373" s="170"/>
      <c r="T373" s="171"/>
      <c r="AT373" s="166" t="s">
        <v>153</v>
      </c>
      <c r="AU373" s="166" t="s">
        <v>91</v>
      </c>
      <c r="AV373" s="13" t="s">
        <v>15</v>
      </c>
      <c r="AW373" s="13" t="s">
        <v>33</v>
      </c>
      <c r="AX373" s="13" t="s">
        <v>71</v>
      </c>
      <c r="AY373" s="166" t="s">
        <v>142</v>
      </c>
    </row>
    <row r="374" spans="2:51" s="14" customFormat="1" ht="11.25">
      <c r="B374" s="172"/>
      <c r="D374" s="165" t="s">
        <v>153</v>
      </c>
      <c r="E374" s="173" t="s">
        <v>3</v>
      </c>
      <c r="F374" s="174" t="s">
        <v>875</v>
      </c>
      <c r="H374" s="175">
        <v>21.84</v>
      </c>
      <c r="I374" s="176"/>
      <c r="L374" s="172"/>
      <c r="M374" s="177"/>
      <c r="N374" s="178"/>
      <c r="O374" s="178"/>
      <c r="P374" s="178"/>
      <c r="Q374" s="178"/>
      <c r="R374" s="178"/>
      <c r="S374" s="178"/>
      <c r="T374" s="179"/>
      <c r="AT374" s="173" t="s">
        <v>153</v>
      </c>
      <c r="AU374" s="173" t="s">
        <v>91</v>
      </c>
      <c r="AV374" s="14" t="s">
        <v>81</v>
      </c>
      <c r="AW374" s="14" t="s">
        <v>33</v>
      </c>
      <c r="AX374" s="14" t="s">
        <v>71</v>
      </c>
      <c r="AY374" s="173" t="s">
        <v>142</v>
      </c>
    </row>
    <row r="375" spans="2:51" s="14" customFormat="1" ht="11.25">
      <c r="B375" s="172"/>
      <c r="D375" s="165" t="s">
        <v>153</v>
      </c>
      <c r="E375" s="173" t="s">
        <v>3</v>
      </c>
      <c r="F375" s="174" t="s">
        <v>846</v>
      </c>
      <c r="H375" s="175">
        <v>-1.6679999999999999</v>
      </c>
      <c r="I375" s="176"/>
      <c r="L375" s="172"/>
      <c r="M375" s="177"/>
      <c r="N375" s="178"/>
      <c r="O375" s="178"/>
      <c r="P375" s="178"/>
      <c r="Q375" s="178"/>
      <c r="R375" s="178"/>
      <c r="S375" s="178"/>
      <c r="T375" s="179"/>
      <c r="AT375" s="173" t="s">
        <v>153</v>
      </c>
      <c r="AU375" s="173" t="s">
        <v>91</v>
      </c>
      <c r="AV375" s="14" t="s">
        <v>81</v>
      </c>
      <c r="AW375" s="14" t="s">
        <v>33</v>
      </c>
      <c r="AX375" s="14" t="s">
        <v>71</v>
      </c>
      <c r="AY375" s="173" t="s">
        <v>142</v>
      </c>
    </row>
    <row r="376" spans="2:51" s="14" customFormat="1" ht="11.25">
      <c r="B376" s="172"/>
      <c r="D376" s="165" t="s">
        <v>153</v>
      </c>
      <c r="E376" s="173" t="s">
        <v>3</v>
      </c>
      <c r="F376" s="174" t="s">
        <v>876</v>
      </c>
      <c r="H376" s="175">
        <v>0.56299999999999994</v>
      </c>
      <c r="I376" s="176"/>
      <c r="L376" s="172"/>
      <c r="M376" s="177"/>
      <c r="N376" s="178"/>
      <c r="O376" s="178"/>
      <c r="P376" s="178"/>
      <c r="Q376" s="178"/>
      <c r="R376" s="178"/>
      <c r="S376" s="178"/>
      <c r="T376" s="179"/>
      <c r="AT376" s="173" t="s">
        <v>153</v>
      </c>
      <c r="AU376" s="173" t="s">
        <v>91</v>
      </c>
      <c r="AV376" s="14" t="s">
        <v>81</v>
      </c>
      <c r="AW376" s="14" t="s">
        <v>33</v>
      </c>
      <c r="AX376" s="14" t="s">
        <v>71</v>
      </c>
      <c r="AY376" s="173" t="s">
        <v>142</v>
      </c>
    </row>
    <row r="377" spans="2:51" s="13" customFormat="1" ht="11.25">
      <c r="B377" s="164"/>
      <c r="D377" s="165" t="s">
        <v>153</v>
      </c>
      <c r="E377" s="166" t="s">
        <v>3</v>
      </c>
      <c r="F377" s="167" t="s">
        <v>913</v>
      </c>
      <c r="H377" s="166" t="s">
        <v>3</v>
      </c>
      <c r="I377" s="168"/>
      <c r="L377" s="164"/>
      <c r="M377" s="169"/>
      <c r="N377" s="170"/>
      <c r="O377" s="170"/>
      <c r="P377" s="170"/>
      <c r="Q377" s="170"/>
      <c r="R377" s="170"/>
      <c r="S377" s="170"/>
      <c r="T377" s="171"/>
      <c r="AT377" s="166" t="s">
        <v>153</v>
      </c>
      <c r="AU377" s="166" t="s">
        <v>91</v>
      </c>
      <c r="AV377" s="13" t="s">
        <v>15</v>
      </c>
      <c r="AW377" s="13" t="s">
        <v>33</v>
      </c>
      <c r="AX377" s="13" t="s">
        <v>71</v>
      </c>
      <c r="AY377" s="166" t="s">
        <v>142</v>
      </c>
    </row>
    <row r="378" spans="2:51" s="14" customFormat="1" ht="11.25">
      <c r="B378" s="172"/>
      <c r="D378" s="165" t="s">
        <v>153</v>
      </c>
      <c r="E378" s="173" t="s">
        <v>3</v>
      </c>
      <c r="F378" s="174" t="s">
        <v>914</v>
      </c>
      <c r="H378" s="175">
        <v>16.239999999999998</v>
      </c>
      <c r="I378" s="176"/>
      <c r="L378" s="172"/>
      <c r="M378" s="177"/>
      <c r="N378" s="178"/>
      <c r="O378" s="178"/>
      <c r="P378" s="178"/>
      <c r="Q378" s="178"/>
      <c r="R378" s="178"/>
      <c r="S378" s="178"/>
      <c r="T378" s="179"/>
      <c r="AT378" s="173" t="s">
        <v>153</v>
      </c>
      <c r="AU378" s="173" t="s">
        <v>91</v>
      </c>
      <c r="AV378" s="14" t="s">
        <v>81</v>
      </c>
      <c r="AW378" s="14" t="s">
        <v>33</v>
      </c>
      <c r="AX378" s="14" t="s">
        <v>71</v>
      </c>
      <c r="AY378" s="173" t="s">
        <v>142</v>
      </c>
    </row>
    <row r="379" spans="2:51" s="14" customFormat="1" ht="11.25">
      <c r="B379" s="172"/>
      <c r="D379" s="165" t="s">
        <v>153</v>
      </c>
      <c r="E379" s="173" t="s">
        <v>3</v>
      </c>
      <c r="F379" s="174" t="s">
        <v>915</v>
      </c>
      <c r="H379" s="175">
        <v>-2.6</v>
      </c>
      <c r="I379" s="176"/>
      <c r="L379" s="172"/>
      <c r="M379" s="177"/>
      <c r="N379" s="178"/>
      <c r="O379" s="178"/>
      <c r="P379" s="178"/>
      <c r="Q379" s="178"/>
      <c r="R379" s="178"/>
      <c r="S379" s="178"/>
      <c r="T379" s="179"/>
      <c r="AT379" s="173" t="s">
        <v>153</v>
      </c>
      <c r="AU379" s="173" t="s">
        <v>91</v>
      </c>
      <c r="AV379" s="14" t="s">
        <v>81</v>
      </c>
      <c r="AW379" s="14" t="s">
        <v>33</v>
      </c>
      <c r="AX379" s="14" t="s">
        <v>71</v>
      </c>
      <c r="AY379" s="173" t="s">
        <v>142</v>
      </c>
    </row>
    <row r="380" spans="2:51" s="14" customFormat="1" ht="11.25">
      <c r="B380" s="172"/>
      <c r="D380" s="165" t="s">
        <v>153</v>
      </c>
      <c r="E380" s="173" t="s">
        <v>3</v>
      </c>
      <c r="F380" s="174" t="s">
        <v>876</v>
      </c>
      <c r="H380" s="175">
        <v>0.56299999999999994</v>
      </c>
      <c r="I380" s="176"/>
      <c r="L380" s="172"/>
      <c r="M380" s="177"/>
      <c r="N380" s="178"/>
      <c r="O380" s="178"/>
      <c r="P380" s="178"/>
      <c r="Q380" s="178"/>
      <c r="R380" s="178"/>
      <c r="S380" s="178"/>
      <c r="T380" s="179"/>
      <c r="AT380" s="173" t="s">
        <v>153</v>
      </c>
      <c r="AU380" s="173" t="s">
        <v>91</v>
      </c>
      <c r="AV380" s="14" t="s">
        <v>81</v>
      </c>
      <c r="AW380" s="14" t="s">
        <v>33</v>
      </c>
      <c r="AX380" s="14" t="s">
        <v>71</v>
      </c>
      <c r="AY380" s="173" t="s">
        <v>142</v>
      </c>
    </row>
    <row r="381" spans="2:51" s="13" customFormat="1" ht="11.25">
      <c r="B381" s="164"/>
      <c r="D381" s="165" t="s">
        <v>153</v>
      </c>
      <c r="E381" s="166" t="s">
        <v>3</v>
      </c>
      <c r="F381" s="167" t="s">
        <v>916</v>
      </c>
      <c r="H381" s="166" t="s">
        <v>3</v>
      </c>
      <c r="I381" s="168"/>
      <c r="L381" s="164"/>
      <c r="M381" s="169"/>
      <c r="N381" s="170"/>
      <c r="O381" s="170"/>
      <c r="P381" s="170"/>
      <c r="Q381" s="170"/>
      <c r="R381" s="170"/>
      <c r="S381" s="170"/>
      <c r="T381" s="171"/>
      <c r="AT381" s="166" t="s">
        <v>153</v>
      </c>
      <c r="AU381" s="166" t="s">
        <v>91</v>
      </c>
      <c r="AV381" s="13" t="s">
        <v>15</v>
      </c>
      <c r="AW381" s="13" t="s">
        <v>33</v>
      </c>
      <c r="AX381" s="13" t="s">
        <v>71</v>
      </c>
      <c r="AY381" s="166" t="s">
        <v>142</v>
      </c>
    </row>
    <row r="382" spans="2:51" s="14" customFormat="1" ht="11.25">
      <c r="B382" s="172"/>
      <c r="D382" s="165" t="s">
        <v>153</v>
      </c>
      <c r="E382" s="173" t="s">
        <v>3</v>
      </c>
      <c r="F382" s="174" t="s">
        <v>880</v>
      </c>
      <c r="H382" s="175">
        <v>7</v>
      </c>
      <c r="I382" s="176"/>
      <c r="L382" s="172"/>
      <c r="M382" s="177"/>
      <c r="N382" s="178"/>
      <c r="O382" s="178"/>
      <c r="P382" s="178"/>
      <c r="Q382" s="178"/>
      <c r="R382" s="178"/>
      <c r="S382" s="178"/>
      <c r="T382" s="179"/>
      <c r="AT382" s="173" t="s">
        <v>153</v>
      </c>
      <c r="AU382" s="173" t="s">
        <v>91</v>
      </c>
      <c r="AV382" s="14" t="s">
        <v>81</v>
      </c>
      <c r="AW382" s="14" t="s">
        <v>33</v>
      </c>
      <c r="AX382" s="14" t="s">
        <v>71</v>
      </c>
      <c r="AY382" s="173" t="s">
        <v>142</v>
      </c>
    </row>
    <row r="383" spans="2:51" s="14" customFormat="1" ht="11.25">
      <c r="B383" s="172"/>
      <c r="D383" s="165" t="s">
        <v>153</v>
      </c>
      <c r="E383" s="173" t="s">
        <v>3</v>
      </c>
      <c r="F383" s="174" t="s">
        <v>881</v>
      </c>
      <c r="H383" s="175">
        <v>-1.2</v>
      </c>
      <c r="I383" s="176"/>
      <c r="L383" s="172"/>
      <c r="M383" s="177"/>
      <c r="N383" s="178"/>
      <c r="O383" s="178"/>
      <c r="P383" s="178"/>
      <c r="Q383" s="178"/>
      <c r="R383" s="178"/>
      <c r="S383" s="178"/>
      <c r="T383" s="179"/>
      <c r="AT383" s="173" t="s">
        <v>153</v>
      </c>
      <c r="AU383" s="173" t="s">
        <v>91</v>
      </c>
      <c r="AV383" s="14" t="s">
        <v>81</v>
      </c>
      <c r="AW383" s="14" t="s">
        <v>33</v>
      </c>
      <c r="AX383" s="14" t="s">
        <v>71</v>
      </c>
      <c r="AY383" s="173" t="s">
        <v>142</v>
      </c>
    </row>
    <row r="384" spans="2:51" s="13" customFormat="1" ht="11.25">
      <c r="B384" s="164"/>
      <c r="D384" s="165" t="s">
        <v>153</v>
      </c>
      <c r="E384" s="166" t="s">
        <v>3</v>
      </c>
      <c r="F384" s="167" t="s">
        <v>917</v>
      </c>
      <c r="H384" s="166" t="s">
        <v>3</v>
      </c>
      <c r="I384" s="168"/>
      <c r="L384" s="164"/>
      <c r="M384" s="169"/>
      <c r="N384" s="170"/>
      <c r="O384" s="170"/>
      <c r="P384" s="170"/>
      <c r="Q384" s="170"/>
      <c r="R384" s="170"/>
      <c r="S384" s="170"/>
      <c r="T384" s="171"/>
      <c r="AT384" s="166" t="s">
        <v>153</v>
      </c>
      <c r="AU384" s="166" t="s">
        <v>91</v>
      </c>
      <c r="AV384" s="13" t="s">
        <v>15</v>
      </c>
      <c r="AW384" s="13" t="s">
        <v>33</v>
      </c>
      <c r="AX384" s="13" t="s">
        <v>71</v>
      </c>
      <c r="AY384" s="166" t="s">
        <v>142</v>
      </c>
    </row>
    <row r="385" spans="2:51" s="14" customFormat="1" ht="11.25">
      <c r="B385" s="172"/>
      <c r="D385" s="165" t="s">
        <v>153</v>
      </c>
      <c r="E385" s="173" t="s">
        <v>3</v>
      </c>
      <c r="F385" s="174" t="s">
        <v>883</v>
      </c>
      <c r="H385" s="175">
        <v>44.52</v>
      </c>
      <c r="I385" s="176"/>
      <c r="L385" s="172"/>
      <c r="M385" s="177"/>
      <c r="N385" s="178"/>
      <c r="O385" s="178"/>
      <c r="P385" s="178"/>
      <c r="Q385" s="178"/>
      <c r="R385" s="178"/>
      <c r="S385" s="178"/>
      <c r="T385" s="179"/>
      <c r="AT385" s="173" t="s">
        <v>153</v>
      </c>
      <c r="AU385" s="173" t="s">
        <v>91</v>
      </c>
      <c r="AV385" s="14" t="s">
        <v>81</v>
      </c>
      <c r="AW385" s="14" t="s">
        <v>33</v>
      </c>
      <c r="AX385" s="14" t="s">
        <v>71</v>
      </c>
      <c r="AY385" s="173" t="s">
        <v>142</v>
      </c>
    </row>
    <row r="386" spans="2:51" s="14" customFormat="1" ht="11.25">
      <c r="B386" s="172"/>
      <c r="D386" s="165" t="s">
        <v>153</v>
      </c>
      <c r="E386" s="173" t="s">
        <v>3</v>
      </c>
      <c r="F386" s="174" t="s">
        <v>884</v>
      </c>
      <c r="H386" s="175">
        <v>-7.335</v>
      </c>
      <c r="I386" s="176"/>
      <c r="L386" s="172"/>
      <c r="M386" s="177"/>
      <c r="N386" s="178"/>
      <c r="O386" s="178"/>
      <c r="P386" s="178"/>
      <c r="Q386" s="178"/>
      <c r="R386" s="178"/>
      <c r="S386" s="178"/>
      <c r="T386" s="179"/>
      <c r="AT386" s="173" t="s">
        <v>153</v>
      </c>
      <c r="AU386" s="173" t="s">
        <v>91</v>
      </c>
      <c r="AV386" s="14" t="s">
        <v>81</v>
      </c>
      <c r="AW386" s="14" t="s">
        <v>33</v>
      </c>
      <c r="AX386" s="14" t="s">
        <v>71</v>
      </c>
      <c r="AY386" s="173" t="s">
        <v>142</v>
      </c>
    </row>
    <row r="387" spans="2:51" s="14" customFormat="1" ht="11.25">
      <c r="B387" s="172"/>
      <c r="D387" s="165" t="s">
        <v>153</v>
      </c>
      <c r="E387" s="173" t="s">
        <v>3</v>
      </c>
      <c r="F387" s="174" t="s">
        <v>885</v>
      </c>
      <c r="H387" s="175">
        <v>2.0249999999999999</v>
      </c>
      <c r="I387" s="176"/>
      <c r="L387" s="172"/>
      <c r="M387" s="177"/>
      <c r="N387" s="178"/>
      <c r="O387" s="178"/>
      <c r="P387" s="178"/>
      <c r="Q387" s="178"/>
      <c r="R387" s="178"/>
      <c r="S387" s="178"/>
      <c r="T387" s="179"/>
      <c r="AT387" s="173" t="s">
        <v>153</v>
      </c>
      <c r="AU387" s="173" t="s">
        <v>91</v>
      </c>
      <c r="AV387" s="14" t="s">
        <v>81</v>
      </c>
      <c r="AW387" s="14" t="s">
        <v>33</v>
      </c>
      <c r="AX387" s="14" t="s">
        <v>71</v>
      </c>
      <c r="AY387" s="173" t="s">
        <v>142</v>
      </c>
    </row>
    <row r="388" spans="2:51" s="13" customFormat="1" ht="11.25">
      <c r="B388" s="164"/>
      <c r="D388" s="165" t="s">
        <v>153</v>
      </c>
      <c r="E388" s="166" t="s">
        <v>3</v>
      </c>
      <c r="F388" s="167" t="s">
        <v>918</v>
      </c>
      <c r="H388" s="166" t="s">
        <v>3</v>
      </c>
      <c r="I388" s="168"/>
      <c r="L388" s="164"/>
      <c r="M388" s="169"/>
      <c r="N388" s="170"/>
      <c r="O388" s="170"/>
      <c r="P388" s="170"/>
      <c r="Q388" s="170"/>
      <c r="R388" s="170"/>
      <c r="S388" s="170"/>
      <c r="T388" s="171"/>
      <c r="AT388" s="166" t="s">
        <v>153</v>
      </c>
      <c r="AU388" s="166" t="s">
        <v>91</v>
      </c>
      <c r="AV388" s="13" t="s">
        <v>15</v>
      </c>
      <c r="AW388" s="13" t="s">
        <v>33</v>
      </c>
      <c r="AX388" s="13" t="s">
        <v>71</v>
      </c>
      <c r="AY388" s="166" t="s">
        <v>142</v>
      </c>
    </row>
    <row r="389" spans="2:51" s="14" customFormat="1" ht="11.25">
      <c r="B389" s="172"/>
      <c r="D389" s="165" t="s">
        <v>153</v>
      </c>
      <c r="E389" s="173" t="s">
        <v>3</v>
      </c>
      <c r="F389" s="174" t="s">
        <v>919</v>
      </c>
      <c r="H389" s="175">
        <v>74.2</v>
      </c>
      <c r="I389" s="176"/>
      <c r="L389" s="172"/>
      <c r="M389" s="177"/>
      <c r="N389" s="178"/>
      <c r="O389" s="178"/>
      <c r="P389" s="178"/>
      <c r="Q389" s="178"/>
      <c r="R389" s="178"/>
      <c r="S389" s="178"/>
      <c r="T389" s="179"/>
      <c r="AT389" s="173" t="s">
        <v>153</v>
      </c>
      <c r="AU389" s="173" t="s">
        <v>91</v>
      </c>
      <c r="AV389" s="14" t="s">
        <v>81</v>
      </c>
      <c r="AW389" s="14" t="s">
        <v>33</v>
      </c>
      <c r="AX389" s="14" t="s">
        <v>71</v>
      </c>
      <c r="AY389" s="173" t="s">
        <v>142</v>
      </c>
    </row>
    <row r="390" spans="2:51" s="14" customFormat="1" ht="11.25">
      <c r="B390" s="172"/>
      <c r="D390" s="165" t="s">
        <v>153</v>
      </c>
      <c r="E390" s="173" t="s">
        <v>3</v>
      </c>
      <c r="F390" s="174" t="s">
        <v>920</v>
      </c>
      <c r="H390" s="175">
        <v>-4.7350000000000003</v>
      </c>
      <c r="I390" s="176"/>
      <c r="L390" s="172"/>
      <c r="M390" s="177"/>
      <c r="N390" s="178"/>
      <c r="O390" s="178"/>
      <c r="P390" s="178"/>
      <c r="Q390" s="178"/>
      <c r="R390" s="178"/>
      <c r="S390" s="178"/>
      <c r="T390" s="179"/>
      <c r="AT390" s="173" t="s">
        <v>153</v>
      </c>
      <c r="AU390" s="173" t="s">
        <v>91</v>
      </c>
      <c r="AV390" s="14" t="s">
        <v>81</v>
      </c>
      <c r="AW390" s="14" t="s">
        <v>33</v>
      </c>
      <c r="AX390" s="14" t="s">
        <v>71</v>
      </c>
      <c r="AY390" s="173" t="s">
        <v>142</v>
      </c>
    </row>
    <row r="391" spans="2:51" s="14" customFormat="1" ht="11.25">
      <c r="B391" s="172"/>
      <c r="D391" s="165" t="s">
        <v>153</v>
      </c>
      <c r="E391" s="173" t="s">
        <v>3</v>
      </c>
      <c r="F391" s="174" t="s">
        <v>921</v>
      </c>
      <c r="H391" s="175">
        <v>1.2150000000000001</v>
      </c>
      <c r="I391" s="176"/>
      <c r="L391" s="172"/>
      <c r="M391" s="177"/>
      <c r="N391" s="178"/>
      <c r="O391" s="178"/>
      <c r="P391" s="178"/>
      <c r="Q391" s="178"/>
      <c r="R391" s="178"/>
      <c r="S391" s="178"/>
      <c r="T391" s="179"/>
      <c r="AT391" s="173" t="s">
        <v>153</v>
      </c>
      <c r="AU391" s="173" t="s">
        <v>91</v>
      </c>
      <c r="AV391" s="14" t="s">
        <v>81</v>
      </c>
      <c r="AW391" s="14" t="s">
        <v>33</v>
      </c>
      <c r="AX391" s="14" t="s">
        <v>71</v>
      </c>
      <c r="AY391" s="173" t="s">
        <v>142</v>
      </c>
    </row>
    <row r="392" spans="2:51" s="13" customFormat="1" ht="11.25">
      <c r="B392" s="164"/>
      <c r="D392" s="165" t="s">
        <v>153</v>
      </c>
      <c r="E392" s="166" t="s">
        <v>3</v>
      </c>
      <c r="F392" s="167" t="s">
        <v>922</v>
      </c>
      <c r="H392" s="166" t="s">
        <v>3</v>
      </c>
      <c r="I392" s="168"/>
      <c r="L392" s="164"/>
      <c r="M392" s="169"/>
      <c r="N392" s="170"/>
      <c r="O392" s="170"/>
      <c r="P392" s="170"/>
      <c r="Q392" s="170"/>
      <c r="R392" s="170"/>
      <c r="S392" s="170"/>
      <c r="T392" s="171"/>
      <c r="AT392" s="166" t="s">
        <v>153</v>
      </c>
      <c r="AU392" s="166" t="s">
        <v>91</v>
      </c>
      <c r="AV392" s="13" t="s">
        <v>15</v>
      </c>
      <c r="AW392" s="13" t="s">
        <v>33</v>
      </c>
      <c r="AX392" s="13" t="s">
        <v>71</v>
      </c>
      <c r="AY392" s="166" t="s">
        <v>142</v>
      </c>
    </row>
    <row r="393" spans="2:51" s="14" customFormat="1" ht="11.25">
      <c r="B393" s="172"/>
      <c r="D393" s="165" t="s">
        <v>153</v>
      </c>
      <c r="E393" s="173" t="s">
        <v>3</v>
      </c>
      <c r="F393" s="174" t="s">
        <v>923</v>
      </c>
      <c r="H393" s="175">
        <v>78.12</v>
      </c>
      <c r="I393" s="176"/>
      <c r="L393" s="172"/>
      <c r="M393" s="177"/>
      <c r="N393" s="178"/>
      <c r="O393" s="178"/>
      <c r="P393" s="178"/>
      <c r="Q393" s="178"/>
      <c r="R393" s="178"/>
      <c r="S393" s="178"/>
      <c r="T393" s="179"/>
      <c r="AT393" s="173" t="s">
        <v>153</v>
      </c>
      <c r="AU393" s="173" t="s">
        <v>91</v>
      </c>
      <c r="AV393" s="14" t="s">
        <v>81</v>
      </c>
      <c r="AW393" s="14" t="s">
        <v>33</v>
      </c>
      <c r="AX393" s="14" t="s">
        <v>71</v>
      </c>
      <c r="AY393" s="173" t="s">
        <v>142</v>
      </c>
    </row>
    <row r="394" spans="2:51" s="14" customFormat="1" ht="11.25">
      <c r="B394" s="172"/>
      <c r="D394" s="165" t="s">
        <v>153</v>
      </c>
      <c r="E394" s="173" t="s">
        <v>3</v>
      </c>
      <c r="F394" s="174" t="s">
        <v>924</v>
      </c>
      <c r="H394" s="175">
        <v>-7.6029999999999998</v>
      </c>
      <c r="I394" s="176"/>
      <c r="L394" s="172"/>
      <c r="M394" s="177"/>
      <c r="N394" s="178"/>
      <c r="O394" s="178"/>
      <c r="P394" s="178"/>
      <c r="Q394" s="178"/>
      <c r="R394" s="178"/>
      <c r="S394" s="178"/>
      <c r="T394" s="179"/>
      <c r="AT394" s="173" t="s">
        <v>153</v>
      </c>
      <c r="AU394" s="173" t="s">
        <v>91</v>
      </c>
      <c r="AV394" s="14" t="s">
        <v>81</v>
      </c>
      <c r="AW394" s="14" t="s">
        <v>33</v>
      </c>
      <c r="AX394" s="14" t="s">
        <v>71</v>
      </c>
      <c r="AY394" s="173" t="s">
        <v>142</v>
      </c>
    </row>
    <row r="395" spans="2:51" s="14" customFormat="1" ht="11.25">
      <c r="B395" s="172"/>
      <c r="D395" s="165" t="s">
        <v>153</v>
      </c>
      <c r="E395" s="173" t="s">
        <v>3</v>
      </c>
      <c r="F395" s="174" t="s">
        <v>895</v>
      </c>
      <c r="H395" s="175">
        <v>3.0379999999999998</v>
      </c>
      <c r="I395" s="176"/>
      <c r="L395" s="172"/>
      <c r="M395" s="177"/>
      <c r="N395" s="178"/>
      <c r="O395" s="178"/>
      <c r="P395" s="178"/>
      <c r="Q395" s="178"/>
      <c r="R395" s="178"/>
      <c r="S395" s="178"/>
      <c r="T395" s="179"/>
      <c r="AT395" s="173" t="s">
        <v>153</v>
      </c>
      <c r="AU395" s="173" t="s">
        <v>91</v>
      </c>
      <c r="AV395" s="14" t="s">
        <v>81</v>
      </c>
      <c r="AW395" s="14" t="s">
        <v>33</v>
      </c>
      <c r="AX395" s="14" t="s">
        <v>71</v>
      </c>
      <c r="AY395" s="173" t="s">
        <v>142</v>
      </c>
    </row>
    <row r="396" spans="2:51" s="13" customFormat="1" ht="11.25">
      <c r="B396" s="164"/>
      <c r="D396" s="165" t="s">
        <v>153</v>
      </c>
      <c r="E396" s="166" t="s">
        <v>3</v>
      </c>
      <c r="F396" s="167" t="s">
        <v>925</v>
      </c>
      <c r="H396" s="166" t="s">
        <v>3</v>
      </c>
      <c r="I396" s="168"/>
      <c r="L396" s="164"/>
      <c r="M396" s="169"/>
      <c r="N396" s="170"/>
      <c r="O396" s="170"/>
      <c r="P396" s="170"/>
      <c r="Q396" s="170"/>
      <c r="R396" s="170"/>
      <c r="S396" s="170"/>
      <c r="T396" s="171"/>
      <c r="AT396" s="166" t="s">
        <v>153</v>
      </c>
      <c r="AU396" s="166" t="s">
        <v>91</v>
      </c>
      <c r="AV396" s="13" t="s">
        <v>15</v>
      </c>
      <c r="AW396" s="13" t="s">
        <v>33</v>
      </c>
      <c r="AX396" s="13" t="s">
        <v>71</v>
      </c>
      <c r="AY396" s="166" t="s">
        <v>142</v>
      </c>
    </row>
    <row r="397" spans="2:51" s="14" customFormat="1" ht="11.25">
      <c r="B397" s="172"/>
      <c r="D397" s="165" t="s">
        <v>153</v>
      </c>
      <c r="E397" s="173" t="s">
        <v>3</v>
      </c>
      <c r="F397" s="174" t="s">
        <v>914</v>
      </c>
      <c r="H397" s="175">
        <v>16.239999999999998</v>
      </c>
      <c r="I397" s="176"/>
      <c r="L397" s="172"/>
      <c r="M397" s="177"/>
      <c r="N397" s="178"/>
      <c r="O397" s="178"/>
      <c r="P397" s="178"/>
      <c r="Q397" s="178"/>
      <c r="R397" s="178"/>
      <c r="S397" s="178"/>
      <c r="T397" s="179"/>
      <c r="AT397" s="173" t="s">
        <v>153</v>
      </c>
      <c r="AU397" s="173" t="s">
        <v>91</v>
      </c>
      <c r="AV397" s="14" t="s">
        <v>81</v>
      </c>
      <c r="AW397" s="14" t="s">
        <v>33</v>
      </c>
      <c r="AX397" s="14" t="s">
        <v>71</v>
      </c>
      <c r="AY397" s="173" t="s">
        <v>142</v>
      </c>
    </row>
    <row r="398" spans="2:51" s="14" customFormat="1" ht="11.25">
      <c r="B398" s="172"/>
      <c r="D398" s="165" t="s">
        <v>153</v>
      </c>
      <c r="E398" s="173" t="s">
        <v>3</v>
      </c>
      <c r="F398" s="174" t="s">
        <v>898</v>
      </c>
      <c r="H398" s="175">
        <v>-1.56</v>
      </c>
      <c r="I398" s="176"/>
      <c r="L398" s="172"/>
      <c r="M398" s="177"/>
      <c r="N398" s="178"/>
      <c r="O398" s="178"/>
      <c r="P398" s="178"/>
      <c r="Q398" s="178"/>
      <c r="R398" s="178"/>
      <c r="S398" s="178"/>
      <c r="T398" s="179"/>
      <c r="AT398" s="173" t="s">
        <v>153</v>
      </c>
      <c r="AU398" s="173" t="s">
        <v>91</v>
      </c>
      <c r="AV398" s="14" t="s">
        <v>81</v>
      </c>
      <c r="AW398" s="14" t="s">
        <v>33</v>
      </c>
      <c r="AX398" s="14" t="s">
        <v>71</v>
      </c>
      <c r="AY398" s="173" t="s">
        <v>142</v>
      </c>
    </row>
    <row r="399" spans="2:51" s="14" customFormat="1" ht="11.25">
      <c r="B399" s="172"/>
      <c r="D399" s="165" t="s">
        <v>153</v>
      </c>
      <c r="E399" s="173" t="s">
        <v>3</v>
      </c>
      <c r="F399" s="174" t="s">
        <v>926</v>
      </c>
      <c r="H399" s="175">
        <v>0.45</v>
      </c>
      <c r="I399" s="176"/>
      <c r="L399" s="172"/>
      <c r="M399" s="177"/>
      <c r="N399" s="178"/>
      <c r="O399" s="178"/>
      <c r="P399" s="178"/>
      <c r="Q399" s="178"/>
      <c r="R399" s="178"/>
      <c r="S399" s="178"/>
      <c r="T399" s="179"/>
      <c r="AT399" s="173" t="s">
        <v>153</v>
      </c>
      <c r="AU399" s="173" t="s">
        <v>91</v>
      </c>
      <c r="AV399" s="14" t="s">
        <v>81</v>
      </c>
      <c r="AW399" s="14" t="s">
        <v>33</v>
      </c>
      <c r="AX399" s="14" t="s">
        <v>71</v>
      </c>
      <c r="AY399" s="173" t="s">
        <v>142</v>
      </c>
    </row>
    <row r="400" spans="2:51" s="13" customFormat="1" ht="11.25">
      <c r="B400" s="164"/>
      <c r="D400" s="165" t="s">
        <v>153</v>
      </c>
      <c r="E400" s="166" t="s">
        <v>3</v>
      </c>
      <c r="F400" s="167" t="s">
        <v>927</v>
      </c>
      <c r="H400" s="166" t="s">
        <v>3</v>
      </c>
      <c r="I400" s="168"/>
      <c r="L400" s="164"/>
      <c r="M400" s="169"/>
      <c r="N400" s="170"/>
      <c r="O400" s="170"/>
      <c r="P400" s="170"/>
      <c r="Q400" s="170"/>
      <c r="R400" s="170"/>
      <c r="S400" s="170"/>
      <c r="T400" s="171"/>
      <c r="AT400" s="166" t="s">
        <v>153</v>
      </c>
      <c r="AU400" s="166" t="s">
        <v>91</v>
      </c>
      <c r="AV400" s="13" t="s">
        <v>15</v>
      </c>
      <c r="AW400" s="13" t="s">
        <v>33</v>
      </c>
      <c r="AX400" s="13" t="s">
        <v>71</v>
      </c>
      <c r="AY400" s="166" t="s">
        <v>142</v>
      </c>
    </row>
    <row r="401" spans="2:51" s="14" customFormat="1" ht="11.25">
      <c r="B401" s="172"/>
      <c r="D401" s="165" t="s">
        <v>153</v>
      </c>
      <c r="E401" s="173" t="s">
        <v>3</v>
      </c>
      <c r="F401" s="174" t="s">
        <v>901</v>
      </c>
      <c r="H401" s="175">
        <v>25.76</v>
      </c>
      <c r="I401" s="176"/>
      <c r="L401" s="172"/>
      <c r="M401" s="177"/>
      <c r="N401" s="178"/>
      <c r="O401" s="178"/>
      <c r="P401" s="178"/>
      <c r="Q401" s="178"/>
      <c r="R401" s="178"/>
      <c r="S401" s="178"/>
      <c r="T401" s="179"/>
      <c r="AT401" s="173" t="s">
        <v>153</v>
      </c>
      <c r="AU401" s="173" t="s">
        <v>91</v>
      </c>
      <c r="AV401" s="14" t="s">
        <v>81</v>
      </c>
      <c r="AW401" s="14" t="s">
        <v>33</v>
      </c>
      <c r="AX401" s="14" t="s">
        <v>71</v>
      </c>
      <c r="AY401" s="173" t="s">
        <v>142</v>
      </c>
    </row>
    <row r="402" spans="2:51" s="14" customFormat="1" ht="11.25">
      <c r="B402" s="172"/>
      <c r="D402" s="165" t="s">
        <v>153</v>
      </c>
      <c r="E402" s="173" t="s">
        <v>3</v>
      </c>
      <c r="F402" s="174" t="s">
        <v>846</v>
      </c>
      <c r="H402" s="175">
        <v>-1.6679999999999999</v>
      </c>
      <c r="I402" s="176"/>
      <c r="L402" s="172"/>
      <c r="M402" s="177"/>
      <c r="N402" s="178"/>
      <c r="O402" s="178"/>
      <c r="P402" s="178"/>
      <c r="Q402" s="178"/>
      <c r="R402" s="178"/>
      <c r="S402" s="178"/>
      <c r="T402" s="179"/>
      <c r="AT402" s="173" t="s">
        <v>153</v>
      </c>
      <c r="AU402" s="173" t="s">
        <v>91</v>
      </c>
      <c r="AV402" s="14" t="s">
        <v>81</v>
      </c>
      <c r="AW402" s="14" t="s">
        <v>33</v>
      </c>
      <c r="AX402" s="14" t="s">
        <v>71</v>
      </c>
      <c r="AY402" s="173" t="s">
        <v>142</v>
      </c>
    </row>
    <row r="403" spans="2:51" s="14" customFormat="1" ht="11.25">
      <c r="B403" s="172"/>
      <c r="D403" s="165" t="s">
        <v>153</v>
      </c>
      <c r="E403" s="173" t="s">
        <v>3</v>
      </c>
      <c r="F403" s="174" t="s">
        <v>876</v>
      </c>
      <c r="H403" s="175">
        <v>0.56299999999999994</v>
      </c>
      <c r="I403" s="176"/>
      <c r="L403" s="172"/>
      <c r="M403" s="177"/>
      <c r="N403" s="178"/>
      <c r="O403" s="178"/>
      <c r="P403" s="178"/>
      <c r="Q403" s="178"/>
      <c r="R403" s="178"/>
      <c r="S403" s="178"/>
      <c r="T403" s="179"/>
      <c r="AT403" s="173" t="s">
        <v>153</v>
      </c>
      <c r="AU403" s="173" t="s">
        <v>91</v>
      </c>
      <c r="AV403" s="14" t="s">
        <v>81</v>
      </c>
      <c r="AW403" s="14" t="s">
        <v>33</v>
      </c>
      <c r="AX403" s="14" t="s">
        <v>71</v>
      </c>
      <c r="AY403" s="173" t="s">
        <v>142</v>
      </c>
    </row>
    <row r="404" spans="2:51" s="13" customFormat="1" ht="11.25">
      <c r="B404" s="164"/>
      <c r="D404" s="165" t="s">
        <v>153</v>
      </c>
      <c r="E404" s="166" t="s">
        <v>3</v>
      </c>
      <c r="F404" s="167" t="s">
        <v>928</v>
      </c>
      <c r="H404" s="166" t="s">
        <v>3</v>
      </c>
      <c r="I404" s="168"/>
      <c r="L404" s="164"/>
      <c r="M404" s="169"/>
      <c r="N404" s="170"/>
      <c r="O404" s="170"/>
      <c r="P404" s="170"/>
      <c r="Q404" s="170"/>
      <c r="R404" s="170"/>
      <c r="S404" s="170"/>
      <c r="T404" s="171"/>
      <c r="AT404" s="166" t="s">
        <v>153</v>
      </c>
      <c r="AU404" s="166" t="s">
        <v>91</v>
      </c>
      <c r="AV404" s="13" t="s">
        <v>15</v>
      </c>
      <c r="AW404" s="13" t="s">
        <v>33</v>
      </c>
      <c r="AX404" s="13" t="s">
        <v>71</v>
      </c>
      <c r="AY404" s="166" t="s">
        <v>142</v>
      </c>
    </row>
    <row r="405" spans="2:51" s="14" customFormat="1" ht="11.25">
      <c r="B405" s="172"/>
      <c r="D405" s="165" t="s">
        <v>153</v>
      </c>
      <c r="E405" s="173" t="s">
        <v>3</v>
      </c>
      <c r="F405" s="174" t="s">
        <v>929</v>
      </c>
      <c r="H405" s="175">
        <v>13.16</v>
      </c>
      <c r="I405" s="176"/>
      <c r="L405" s="172"/>
      <c r="M405" s="177"/>
      <c r="N405" s="178"/>
      <c r="O405" s="178"/>
      <c r="P405" s="178"/>
      <c r="Q405" s="178"/>
      <c r="R405" s="178"/>
      <c r="S405" s="178"/>
      <c r="T405" s="179"/>
      <c r="AT405" s="173" t="s">
        <v>153</v>
      </c>
      <c r="AU405" s="173" t="s">
        <v>91</v>
      </c>
      <c r="AV405" s="14" t="s">
        <v>81</v>
      </c>
      <c r="AW405" s="14" t="s">
        <v>33</v>
      </c>
      <c r="AX405" s="14" t="s">
        <v>71</v>
      </c>
      <c r="AY405" s="173" t="s">
        <v>142</v>
      </c>
    </row>
    <row r="406" spans="2:51" s="14" customFormat="1" ht="11.25">
      <c r="B406" s="172"/>
      <c r="D406" s="165" t="s">
        <v>153</v>
      </c>
      <c r="E406" s="173" t="s">
        <v>3</v>
      </c>
      <c r="F406" s="174" t="s">
        <v>846</v>
      </c>
      <c r="H406" s="175">
        <v>-1.6679999999999999</v>
      </c>
      <c r="I406" s="176"/>
      <c r="L406" s="172"/>
      <c r="M406" s="177"/>
      <c r="N406" s="178"/>
      <c r="O406" s="178"/>
      <c r="P406" s="178"/>
      <c r="Q406" s="178"/>
      <c r="R406" s="178"/>
      <c r="S406" s="178"/>
      <c r="T406" s="179"/>
      <c r="AT406" s="173" t="s">
        <v>153</v>
      </c>
      <c r="AU406" s="173" t="s">
        <v>91</v>
      </c>
      <c r="AV406" s="14" t="s">
        <v>81</v>
      </c>
      <c r="AW406" s="14" t="s">
        <v>33</v>
      </c>
      <c r="AX406" s="14" t="s">
        <v>71</v>
      </c>
      <c r="AY406" s="173" t="s">
        <v>142</v>
      </c>
    </row>
    <row r="407" spans="2:51" s="14" customFormat="1" ht="11.25">
      <c r="B407" s="172"/>
      <c r="D407" s="165" t="s">
        <v>153</v>
      </c>
      <c r="E407" s="173" t="s">
        <v>3</v>
      </c>
      <c r="F407" s="174" t="s">
        <v>876</v>
      </c>
      <c r="H407" s="175">
        <v>0.56299999999999994</v>
      </c>
      <c r="I407" s="176"/>
      <c r="L407" s="172"/>
      <c r="M407" s="177"/>
      <c r="N407" s="178"/>
      <c r="O407" s="178"/>
      <c r="P407" s="178"/>
      <c r="Q407" s="178"/>
      <c r="R407" s="178"/>
      <c r="S407" s="178"/>
      <c r="T407" s="179"/>
      <c r="AT407" s="173" t="s">
        <v>153</v>
      </c>
      <c r="AU407" s="173" t="s">
        <v>91</v>
      </c>
      <c r="AV407" s="14" t="s">
        <v>81</v>
      </c>
      <c r="AW407" s="14" t="s">
        <v>33</v>
      </c>
      <c r="AX407" s="14" t="s">
        <v>71</v>
      </c>
      <c r="AY407" s="173" t="s">
        <v>142</v>
      </c>
    </row>
    <row r="408" spans="2:51" s="13" customFormat="1" ht="11.25">
      <c r="B408" s="164"/>
      <c r="D408" s="165" t="s">
        <v>153</v>
      </c>
      <c r="E408" s="166" t="s">
        <v>3</v>
      </c>
      <c r="F408" s="167" t="s">
        <v>930</v>
      </c>
      <c r="H408" s="166" t="s">
        <v>3</v>
      </c>
      <c r="I408" s="168"/>
      <c r="L408" s="164"/>
      <c r="M408" s="169"/>
      <c r="N408" s="170"/>
      <c r="O408" s="170"/>
      <c r="P408" s="170"/>
      <c r="Q408" s="170"/>
      <c r="R408" s="170"/>
      <c r="S408" s="170"/>
      <c r="T408" s="171"/>
      <c r="AT408" s="166" t="s">
        <v>153</v>
      </c>
      <c r="AU408" s="166" t="s">
        <v>91</v>
      </c>
      <c r="AV408" s="13" t="s">
        <v>15</v>
      </c>
      <c r="AW408" s="13" t="s">
        <v>33</v>
      </c>
      <c r="AX408" s="13" t="s">
        <v>71</v>
      </c>
      <c r="AY408" s="166" t="s">
        <v>142</v>
      </c>
    </row>
    <row r="409" spans="2:51" s="14" customFormat="1" ht="11.25">
      <c r="B409" s="172"/>
      <c r="D409" s="165" t="s">
        <v>153</v>
      </c>
      <c r="E409" s="173" t="s">
        <v>3</v>
      </c>
      <c r="F409" s="174" t="s">
        <v>931</v>
      </c>
      <c r="H409" s="175">
        <v>20.72</v>
      </c>
      <c r="I409" s="176"/>
      <c r="L409" s="172"/>
      <c r="M409" s="177"/>
      <c r="N409" s="178"/>
      <c r="O409" s="178"/>
      <c r="P409" s="178"/>
      <c r="Q409" s="178"/>
      <c r="R409" s="178"/>
      <c r="S409" s="178"/>
      <c r="T409" s="179"/>
      <c r="AT409" s="173" t="s">
        <v>153</v>
      </c>
      <c r="AU409" s="173" t="s">
        <v>91</v>
      </c>
      <c r="AV409" s="14" t="s">
        <v>81</v>
      </c>
      <c r="AW409" s="14" t="s">
        <v>33</v>
      </c>
      <c r="AX409" s="14" t="s">
        <v>71</v>
      </c>
      <c r="AY409" s="173" t="s">
        <v>142</v>
      </c>
    </row>
    <row r="410" spans="2:51" s="14" customFormat="1" ht="11.25">
      <c r="B410" s="172"/>
      <c r="D410" s="165" t="s">
        <v>153</v>
      </c>
      <c r="E410" s="173" t="s">
        <v>3</v>
      </c>
      <c r="F410" s="174" t="s">
        <v>932</v>
      </c>
      <c r="H410" s="175">
        <v>-4.2</v>
      </c>
      <c r="I410" s="176"/>
      <c r="L410" s="172"/>
      <c r="M410" s="177"/>
      <c r="N410" s="178"/>
      <c r="O410" s="178"/>
      <c r="P410" s="178"/>
      <c r="Q410" s="178"/>
      <c r="R410" s="178"/>
      <c r="S410" s="178"/>
      <c r="T410" s="179"/>
      <c r="AT410" s="173" t="s">
        <v>153</v>
      </c>
      <c r="AU410" s="173" t="s">
        <v>91</v>
      </c>
      <c r="AV410" s="14" t="s">
        <v>81</v>
      </c>
      <c r="AW410" s="14" t="s">
        <v>33</v>
      </c>
      <c r="AX410" s="14" t="s">
        <v>71</v>
      </c>
      <c r="AY410" s="173" t="s">
        <v>142</v>
      </c>
    </row>
    <row r="411" spans="2:51" s="16" customFormat="1" ht="11.25">
      <c r="B411" s="201"/>
      <c r="D411" s="165" t="s">
        <v>153</v>
      </c>
      <c r="E411" s="202" t="s">
        <v>3</v>
      </c>
      <c r="F411" s="203" t="s">
        <v>862</v>
      </c>
      <c r="H411" s="204">
        <v>353.64</v>
      </c>
      <c r="I411" s="205"/>
      <c r="L411" s="201"/>
      <c r="M411" s="206"/>
      <c r="N411" s="207"/>
      <c r="O411" s="207"/>
      <c r="P411" s="207"/>
      <c r="Q411" s="207"/>
      <c r="R411" s="207"/>
      <c r="S411" s="207"/>
      <c r="T411" s="208"/>
      <c r="AT411" s="202" t="s">
        <v>153</v>
      </c>
      <c r="AU411" s="202" t="s">
        <v>91</v>
      </c>
      <c r="AV411" s="16" t="s">
        <v>91</v>
      </c>
      <c r="AW411" s="16" t="s">
        <v>33</v>
      </c>
      <c r="AX411" s="16" t="s">
        <v>71</v>
      </c>
      <c r="AY411" s="202" t="s">
        <v>142</v>
      </c>
    </row>
    <row r="412" spans="2:51" s="13" customFormat="1" ht="11.25">
      <c r="B412" s="164"/>
      <c r="D412" s="165" t="s">
        <v>153</v>
      </c>
      <c r="E412" s="166" t="s">
        <v>3</v>
      </c>
      <c r="F412" s="167" t="s">
        <v>933</v>
      </c>
      <c r="H412" s="166" t="s">
        <v>3</v>
      </c>
      <c r="I412" s="168"/>
      <c r="L412" s="164"/>
      <c r="M412" s="169"/>
      <c r="N412" s="170"/>
      <c r="O412" s="170"/>
      <c r="P412" s="170"/>
      <c r="Q412" s="170"/>
      <c r="R412" s="170"/>
      <c r="S412" s="170"/>
      <c r="T412" s="171"/>
      <c r="AT412" s="166" t="s">
        <v>153</v>
      </c>
      <c r="AU412" s="166" t="s">
        <v>91</v>
      </c>
      <c r="AV412" s="13" t="s">
        <v>15</v>
      </c>
      <c r="AW412" s="13" t="s">
        <v>33</v>
      </c>
      <c r="AX412" s="13" t="s">
        <v>71</v>
      </c>
      <c r="AY412" s="166" t="s">
        <v>142</v>
      </c>
    </row>
    <row r="413" spans="2:51" s="14" customFormat="1" ht="11.25">
      <c r="B413" s="172"/>
      <c r="D413" s="165" t="s">
        <v>153</v>
      </c>
      <c r="E413" s="173" t="s">
        <v>3</v>
      </c>
      <c r="F413" s="174" t="s">
        <v>934</v>
      </c>
      <c r="H413" s="175">
        <v>29.38</v>
      </c>
      <c r="I413" s="176"/>
      <c r="L413" s="172"/>
      <c r="M413" s="177"/>
      <c r="N413" s="178"/>
      <c r="O413" s="178"/>
      <c r="P413" s="178"/>
      <c r="Q413" s="178"/>
      <c r="R413" s="178"/>
      <c r="S413" s="178"/>
      <c r="T413" s="179"/>
      <c r="AT413" s="173" t="s">
        <v>153</v>
      </c>
      <c r="AU413" s="173" t="s">
        <v>91</v>
      </c>
      <c r="AV413" s="14" t="s">
        <v>81</v>
      </c>
      <c r="AW413" s="14" t="s">
        <v>33</v>
      </c>
      <c r="AX413" s="14" t="s">
        <v>71</v>
      </c>
      <c r="AY413" s="173" t="s">
        <v>142</v>
      </c>
    </row>
    <row r="414" spans="2:51" s="14" customFormat="1" ht="11.25">
      <c r="B414" s="172"/>
      <c r="D414" s="165" t="s">
        <v>153</v>
      </c>
      <c r="E414" s="173" t="s">
        <v>3</v>
      </c>
      <c r="F414" s="174" t="s">
        <v>935</v>
      </c>
      <c r="H414" s="175">
        <v>-4.8680000000000003</v>
      </c>
      <c r="I414" s="176"/>
      <c r="L414" s="172"/>
      <c r="M414" s="177"/>
      <c r="N414" s="178"/>
      <c r="O414" s="178"/>
      <c r="P414" s="178"/>
      <c r="Q414" s="178"/>
      <c r="R414" s="178"/>
      <c r="S414" s="178"/>
      <c r="T414" s="179"/>
      <c r="AT414" s="173" t="s">
        <v>153</v>
      </c>
      <c r="AU414" s="173" t="s">
        <v>91</v>
      </c>
      <c r="AV414" s="14" t="s">
        <v>81</v>
      </c>
      <c r="AW414" s="14" t="s">
        <v>33</v>
      </c>
      <c r="AX414" s="14" t="s">
        <v>71</v>
      </c>
      <c r="AY414" s="173" t="s">
        <v>142</v>
      </c>
    </row>
    <row r="415" spans="2:51" s="14" customFormat="1" ht="11.25">
      <c r="B415" s="172"/>
      <c r="D415" s="165" t="s">
        <v>153</v>
      </c>
      <c r="E415" s="173" t="s">
        <v>3</v>
      </c>
      <c r="F415" s="174" t="s">
        <v>866</v>
      </c>
      <c r="H415" s="175">
        <v>0.60799999999999998</v>
      </c>
      <c r="I415" s="176"/>
      <c r="L415" s="172"/>
      <c r="M415" s="177"/>
      <c r="N415" s="178"/>
      <c r="O415" s="178"/>
      <c r="P415" s="178"/>
      <c r="Q415" s="178"/>
      <c r="R415" s="178"/>
      <c r="S415" s="178"/>
      <c r="T415" s="179"/>
      <c r="AT415" s="173" t="s">
        <v>153</v>
      </c>
      <c r="AU415" s="173" t="s">
        <v>91</v>
      </c>
      <c r="AV415" s="14" t="s">
        <v>81</v>
      </c>
      <c r="AW415" s="14" t="s">
        <v>33</v>
      </c>
      <c r="AX415" s="14" t="s">
        <v>71</v>
      </c>
      <c r="AY415" s="173" t="s">
        <v>142</v>
      </c>
    </row>
    <row r="416" spans="2:51" s="13" customFormat="1" ht="11.25">
      <c r="B416" s="164"/>
      <c r="D416" s="165" t="s">
        <v>153</v>
      </c>
      <c r="E416" s="166" t="s">
        <v>3</v>
      </c>
      <c r="F416" s="167" t="s">
        <v>936</v>
      </c>
      <c r="H416" s="166" t="s">
        <v>3</v>
      </c>
      <c r="I416" s="168"/>
      <c r="L416" s="164"/>
      <c r="M416" s="169"/>
      <c r="N416" s="170"/>
      <c r="O416" s="170"/>
      <c r="P416" s="170"/>
      <c r="Q416" s="170"/>
      <c r="R416" s="170"/>
      <c r="S416" s="170"/>
      <c r="T416" s="171"/>
      <c r="AT416" s="166" t="s">
        <v>153</v>
      </c>
      <c r="AU416" s="166" t="s">
        <v>91</v>
      </c>
      <c r="AV416" s="13" t="s">
        <v>15</v>
      </c>
      <c r="AW416" s="13" t="s">
        <v>33</v>
      </c>
      <c r="AX416" s="13" t="s">
        <v>71</v>
      </c>
      <c r="AY416" s="166" t="s">
        <v>142</v>
      </c>
    </row>
    <row r="417" spans="2:51" s="14" customFormat="1" ht="11.25">
      <c r="B417" s="172"/>
      <c r="D417" s="165" t="s">
        <v>153</v>
      </c>
      <c r="E417" s="173" t="s">
        <v>3</v>
      </c>
      <c r="F417" s="174" t="s">
        <v>937</v>
      </c>
      <c r="H417" s="175">
        <v>10.14</v>
      </c>
      <c r="I417" s="176"/>
      <c r="L417" s="172"/>
      <c r="M417" s="177"/>
      <c r="N417" s="178"/>
      <c r="O417" s="178"/>
      <c r="P417" s="178"/>
      <c r="Q417" s="178"/>
      <c r="R417" s="178"/>
      <c r="S417" s="178"/>
      <c r="T417" s="179"/>
      <c r="AT417" s="173" t="s">
        <v>153</v>
      </c>
      <c r="AU417" s="173" t="s">
        <v>91</v>
      </c>
      <c r="AV417" s="14" t="s">
        <v>81</v>
      </c>
      <c r="AW417" s="14" t="s">
        <v>33</v>
      </c>
      <c r="AX417" s="14" t="s">
        <v>71</v>
      </c>
      <c r="AY417" s="173" t="s">
        <v>142</v>
      </c>
    </row>
    <row r="418" spans="2:51" s="14" customFormat="1" ht="11.25">
      <c r="B418" s="172"/>
      <c r="D418" s="165" t="s">
        <v>153</v>
      </c>
      <c r="E418" s="173" t="s">
        <v>3</v>
      </c>
      <c r="F418" s="174" t="s">
        <v>938</v>
      </c>
      <c r="H418" s="175">
        <v>-1.6</v>
      </c>
      <c r="I418" s="176"/>
      <c r="L418" s="172"/>
      <c r="M418" s="177"/>
      <c r="N418" s="178"/>
      <c r="O418" s="178"/>
      <c r="P418" s="178"/>
      <c r="Q418" s="178"/>
      <c r="R418" s="178"/>
      <c r="S418" s="178"/>
      <c r="T418" s="179"/>
      <c r="AT418" s="173" t="s">
        <v>153</v>
      </c>
      <c r="AU418" s="173" t="s">
        <v>91</v>
      </c>
      <c r="AV418" s="14" t="s">
        <v>81</v>
      </c>
      <c r="AW418" s="14" t="s">
        <v>33</v>
      </c>
      <c r="AX418" s="14" t="s">
        <v>71</v>
      </c>
      <c r="AY418" s="173" t="s">
        <v>142</v>
      </c>
    </row>
    <row r="419" spans="2:51" s="13" customFormat="1" ht="11.25">
      <c r="B419" s="164"/>
      <c r="D419" s="165" t="s">
        <v>153</v>
      </c>
      <c r="E419" s="166" t="s">
        <v>3</v>
      </c>
      <c r="F419" s="167" t="s">
        <v>939</v>
      </c>
      <c r="H419" s="166" t="s">
        <v>3</v>
      </c>
      <c r="I419" s="168"/>
      <c r="L419" s="164"/>
      <c r="M419" s="169"/>
      <c r="N419" s="170"/>
      <c r="O419" s="170"/>
      <c r="P419" s="170"/>
      <c r="Q419" s="170"/>
      <c r="R419" s="170"/>
      <c r="S419" s="170"/>
      <c r="T419" s="171"/>
      <c r="AT419" s="166" t="s">
        <v>153</v>
      </c>
      <c r="AU419" s="166" t="s">
        <v>91</v>
      </c>
      <c r="AV419" s="13" t="s">
        <v>15</v>
      </c>
      <c r="AW419" s="13" t="s">
        <v>33</v>
      </c>
      <c r="AX419" s="13" t="s">
        <v>71</v>
      </c>
      <c r="AY419" s="166" t="s">
        <v>142</v>
      </c>
    </row>
    <row r="420" spans="2:51" s="14" customFormat="1" ht="11.25">
      <c r="B420" s="172"/>
      <c r="D420" s="165" t="s">
        <v>153</v>
      </c>
      <c r="E420" s="173" t="s">
        <v>3</v>
      </c>
      <c r="F420" s="174" t="s">
        <v>940</v>
      </c>
      <c r="H420" s="175">
        <v>3.38</v>
      </c>
      <c r="I420" s="176"/>
      <c r="L420" s="172"/>
      <c r="M420" s="177"/>
      <c r="N420" s="178"/>
      <c r="O420" s="178"/>
      <c r="P420" s="178"/>
      <c r="Q420" s="178"/>
      <c r="R420" s="178"/>
      <c r="S420" s="178"/>
      <c r="T420" s="179"/>
      <c r="AT420" s="173" t="s">
        <v>153</v>
      </c>
      <c r="AU420" s="173" t="s">
        <v>91</v>
      </c>
      <c r="AV420" s="14" t="s">
        <v>81</v>
      </c>
      <c r="AW420" s="14" t="s">
        <v>33</v>
      </c>
      <c r="AX420" s="14" t="s">
        <v>71</v>
      </c>
      <c r="AY420" s="173" t="s">
        <v>142</v>
      </c>
    </row>
    <row r="421" spans="2:51" s="13" customFormat="1" ht="11.25">
      <c r="B421" s="164"/>
      <c r="D421" s="165" t="s">
        <v>153</v>
      </c>
      <c r="E421" s="166" t="s">
        <v>3</v>
      </c>
      <c r="F421" s="167" t="s">
        <v>941</v>
      </c>
      <c r="H421" s="166" t="s">
        <v>3</v>
      </c>
      <c r="I421" s="168"/>
      <c r="L421" s="164"/>
      <c r="M421" s="169"/>
      <c r="N421" s="170"/>
      <c r="O421" s="170"/>
      <c r="P421" s="170"/>
      <c r="Q421" s="170"/>
      <c r="R421" s="170"/>
      <c r="S421" s="170"/>
      <c r="T421" s="171"/>
      <c r="AT421" s="166" t="s">
        <v>153</v>
      </c>
      <c r="AU421" s="166" t="s">
        <v>91</v>
      </c>
      <c r="AV421" s="13" t="s">
        <v>15</v>
      </c>
      <c r="AW421" s="13" t="s">
        <v>33</v>
      </c>
      <c r="AX421" s="13" t="s">
        <v>71</v>
      </c>
      <c r="AY421" s="166" t="s">
        <v>142</v>
      </c>
    </row>
    <row r="422" spans="2:51" s="14" customFormat="1" ht="11.25">
      <c r="B422" s="172"/>
      <c r="D422" s="165" t="s">
        <v>153</v>
      </c>
      <c r="E422" s="173" t="s">
        <v>3</v>
      </c>
      <c r="F422" s="174" t="s">
        <v>942</v>
      </c>
      <c r="H422" s="175">
        <v>9.36</v>
      </c>
      <c r="I422" s="176"/>
      <c r="L422" s="172"/>
      <c r="M422" s="177"/>
      <c r="N422" s="178"/>
      <c r="O422" s="178"/>
      <c r="P422" s="178"/>
      <c r="Q422" s="178"/>
      <c r="R422" s="178"/>
      <c r="S422" s="178"/>
      <c r="T422" s="179"/>
      <c r="AT422" s="173" t="s">
        <v>153</v>
      </c>
      <c r="AU422" s="173" t="s">
        <v>91</v>
      </c>
      <c r="AV422" s="14" t="s">
        <v>81</v>
      </c>
      <c r="AW422" s="14" t="s">
        <v>33</v>
      </c>
      <c r="AX422" s="14" t="s">
        <v>71</v>
      </c>
      <c r="AY422" s="173" t="s">
        <v>142</v>
      </c>
    </row>
    <row r="423" spans="2:51" s="14" customFormat="1" ht="11.25">
      <c r="B423" s="172"/>
      <c r="D423" s="165" t="s">
        <v>153</v>
      </c>
      <c r="E423" s="173" t="s">
        <v>3</v>
      </c>
      <c r="F423" s="174" t="s">
        <v>943</v>
      </c>
      <c r="H423" s="175">
        <v>-0.69</v>
      </c>
      <c r="I423" s="176"/>
      <c r="L423" s="172"/>
      <c r="M423" s="177"/>
      <c r="N423" s="178"/>
      <c r="O423" s="178"/>
      <c r="P423" s="178"/>
      <c r="Q423" s="178"/>
      <c r="R423" s="178"/>
      <c r="S423" s="178"/>
      <c r="T423" s="179"/>
      <c r="AT423" s="173" t="s">
        <v>153</v>
      </c>
      <c r="AU423" s="173" t="s">
        <v>91</v>
      </c>
      <c r="AV423" s="14" t="s">
        <v>81</v>
      </c>
      <c r="AW423" s="14" t="s">
        <v>33</v>
      </c>
      <c r="AX423" s="14" t="s">
        <v>71</v>
      </c>
      <c r="AY423" s="173" t="s">
        <v>142</v>
      </c>
    </row>
    <row r="424" spans="2:51" s="14" customFormat="1" ht="11.25">
      <c r="B424" s="172"/>
      <c r="D424" s="165" t="s">
        <v>153</v>
      </c>
      <c r="E424" s="173" t="s">
        <v>3</v>
      </c>
      <c r="F424" s="174" t="s">
        <v>944</v>
      </c>
      <c r="H424" s="175">
        <v>0.435</v>
      </c>
      <c r="I424" s="176"/>
      <c r="L424" s="172"/>
      <c r="M424" s="177"/>
      <c r="N424" s="178"/>
      <c r="O424" s="178"/>
      <c r="P424" s="178"/>
      <c r="Q424" s="178"/>
      <c r="R424" s="178"/>
      <c r="S424" s="178"/>
      <c r="T424" s="179"/>
      <c r="AT424" s="173" t="s">
        <v>153</v>
      </c>
      <c r="AU424" s="173" t="s">
        <v>91</v>
      </c>
      <c r="AV424" s="14" t="s">
        <v>81</v>
      </c>
      <c r="AW424" s="14" t="s">
        <v>33</v>
      </c>
      <c r="AX424" s="14" t="s">
        <v>71</v>
      </c>
      <c r="AY424" s="173" t="s">
        <v>142</v>
      </c>
    </row>
    <row r="425" spans="2:51" s="13" customFormat="1" ht="11.25">
      <c r="B425" s="164"/>
      <c r="D425" s="165" t="s">
        <v>153</v>
      </c>
      <c r="E425" s="166" t="s">
        <v>3</v>
      </c>
      <c r="F425" s="167" t="s">
        <v>945</v>
      </c>
      <c r="H425" s="166" t="s">
        <v>3</v>
      </c>
      <c r="I425" s="168"/>
      <c r="L425" s="164"/>
      <c r="M425" s="169"/>
      <c r="N425" s="170"/>
      <c r="O425" s="170"/>
      <c r="P425" s="170"/>
      <c r="Q425" s="170"/>
      <c r="R425" s="170"/>
      <c r="S425" s="170"/>
      <c r="T425" s="171"/>
      <c r="AT425" s="166" t="s">
        <v>153</v>
      </c>
      <c r="AU425" s="166" t="s">
        <v>91</v>
      </c>
      <c r="AV425" s="13" t="s">
        <v>15</v>
      </c>
      <c r="AW425" s="13" t="s">
        <v>33</v>
      </c>
      <c r="AX425" s="13" t="s">
        <v>71</v>
      </c>
      <c r="AY425" s="166" t="s">
        <v>142</v>
      </c>
    </row>
    <row r="426" spans="2:51" s="14" customFormat="1" ht="11.25">
      <c r="B426" s="172"/>
      <c r="D426" s="165" t="s">
        <v>153</v>
      </c>
      <c r="E426" s="173" t="s">
        <v>3</v>
      </c>
      <c r="F426" s="174" t="s">
        <v>946</v>
      </c>
      <c r="H426" s="175">
        <v>27.69</v>
      </c>
      <c r="I426" s="176"/>
      <c r="L426" s="172"/>
      <c r="M426" s="177"/>
      <c r="N426" s="178"/>
      <c r="O426" s="178"/>
      <c r="P426" s="178"/>
      <c r="Q426" s="178"/>
      <c r="R426" s="178"/>
      <c r="S426" s="178"/>
      <c r="T426" s="179"/>
      <c r="AT426" s="173" t="s">
        <v>153</v>
      </c>
      <c r="AU426" s="173" t="s">
        <v>91</v>
      </c>
      <c r="AV426" s="14" t="s">
        <v>81</v>
      </c>
      <c r="AW426" s="14" t="s">
        <v>33</v>
      </c>
      <c r="AX426" s="14" t="s">
        <v>71</v>
      </c>
      <c r="AY426" s="173" t="s">
        <v>142</v>
      </c>
    </row>
    <row r="427" spans="2:51" s="14" customFormat="1" ht="11.25">
      <c r="B427" s="172"/>
      <c r="D427" s="165" t="s">
        <v>153</v>
      </c>
      <c r="E427" s="173" t="s">
        <v>3</v>
      </c>
      <c r="F427" s="174" t="s">
        <v>947</v>
      </c>
      <c r="H427" s="175">
        <v>-4.0449999999999999</v>
      </c>
      <c r="I427" s="176"/>
      <c r="L427" s="172"/>
      <c r="M427" s="177"/>
      <c r="N427" s="178"/>
      <c r="O427" s="178"/>
      <c r="P427" s="178"/>
      <c r="Q427" s="178"/>
      <c r="R427" s="178"/>
      <c r="S427" s="178"/>
      <c r="T427" s="179"/>
      <c r="AT427" s="173" t="s">
        <v>153</v>
      </c>
      <c r="AU427" s="173" t="s">
        <v>91</v>
      </c>
      <c r="AV427" s="14" t="s">
        <v>81</v>
      </c>
      <c r="AW427" s="14" t="s">
        <v>33</v>
      </c>
      <c r="AX427" s="14" t="s">
        <v>71</v>
      </c>
      <c r="AY427" s="173" t="s">
        <v>142</v>
      </c>
    </row>
    <row r="428" spans="2:51" s="14" customFormat="1" ht="11.25">
      <c r="B428" s="172"/>
      <c r="D428" s="165" t="s">
        <v>153</v>
      </c>
      <c r="E428" s="173" t="s">
        <v>3</v>
      </c>
      <c r="F428" s="174" t="s">
        <v>948</v>
      </c>
      <c r="H428" s="175">
        <v>1.0349999999999999</v>
      </c>
      <c r="I428" s="176"/>
      <c r="L428" s="172"/>
      <c r="M428" s="177"/>
      <c r="N428" s="178"/>
      <c r="O428" s="178"/>
      <c r="P428" s="178"/>
      <c r="Q428" s="178"/>
      <c r="R428" s="178"/>
      <c r="S428" s="178"/>
      <c r="T428" s="179"/>
      <c r="AT428" s="173" t="s">
        <v>153</v>
      </c>
      <c r="AU428" s="173" t="s">
        <v>91</v>
      </c>
      <c r="AV428" s="14" t="s">
        <v>81</v>
      </c>
      <c r="AW428" s="14" t="s">
        <v>33</v>
      </c>
      <c r="AX428" s="14" t="s">
        <v>71</v>
      </c>
      <c r="AY428" s="173" t="s">
        <v>142</v>
      </c>
    </row>
    <row r="429" spans="2:51" s="13" customFormat="1" ht="11.25">
      <c r="B429" s="164"/>
      <c r="D429" s="165" t="s">
        <v>153</v>
      </c>
      <c r="E429" s="166" t="s">
        <v>3</v>
      </c>
      <c r="F429" s="167" t="s">
        <v>949</v>
      </c>
      <c r="H429" s="166" t="s">
        <v>3</v>
      </c>
      <c r="I429" s="168"/>
      <c r="L429" s="164"/>
      <c r="M429" s="169"/>
      <c r="N429" s="170"/>
      <c r="O429" s="170"/>
      <c r="P429" s="170"/>
      <c r="Q429" s="170"/>
      <c r="R429" s="170"/>
      <c r="S429" s="170"/>
      <c r="T429" s="171"/>
      <c r="AT429" s="166" t="s">
        <v>153</v>
      </c>
      <c r="AU429" s="166" t="s">
        <v>91</v>
      </c>
      <c r="AV429" s="13" t="s">
        <v>15</v>
      </c>
      <c r="AW429" s="13" t="s">
        <v>33</v>
      </c>
      <c r="AX429" s="13" t="s">
        <v>71</v>
      </c>
      <c r="AY429" s="166" t="s">
        <v>142</v>
      </c>
    </row>
    <row r="430" spans="2:51" s="14" customFormat="1" ht="11.25">
      <c r="B430" s="172"/>
      <c r="D430" s="165" t="s">
        <v>153</v>
      </c>
      <c r="E430" s="173" t="s">
        <v>3</v>
      </c>
      <c r="F430" s="174" t="s">
        <v>950</v>
      </c>
      <c r="H430" s="175">
        <v>20.8</v>
      </c>
      <c r="I430" s="176"/>
      <c r="L430" s="172"/>
      <c r="M430" s="177"/>
      <c r="N430" s="178"/>
      <c r="O430" s="178"/>
      <c r="P430" s="178"/>
      <c r="Q430" s="178"/>
      <c r="R430" s="178"/>
      <c r="S430" s="178"/>
      <c r="T430" s="179"/>
      <c r="AT430" s="173" t="s">
        <v>153</v>
      </c>
      <c r="AU430" s="173" t="s">
        <v>91</v>
      </c>
      <c r="AV430" s="14" t="s">
        <v>81</v>
      </c>
      <c r="AW430" s="14" t="s">
        <v>33</v>
      </c>
      <c r="AX430" s="14" t="s">
        <v>71</v>
      </c>
      <c r="AY430" s="173" t="s">
        <v>142</v>
      </c>
    </row>
    <row r="431" spans="2:51" s="14" customFormat="1" ht="11.25">
      <c r="B431" s="172"/>
      <c r="D431" s="165" t="s">
        <v>153</v>
      </c>
      <c r="E431" s="173" t="s">
        <v>3</v>
      </c>
      <c r="F431" s="174" t="s">
        <v>951</v>
      </c>
      <c r="H431" s="175">
        <v>-2.7229999999999999</v>
      </c>
      <c r="I431" s="176"/>
      <c r="L431" s="172"/>
      <c r="M431" s="177"/>
      <c r="N431" s="178"/>
      <c r="O431" s="178"/>
      <c r="P431" s="178"/>
      <c r="Q431" s="178"/>
      <c r="R431" s="178"/>
      <c r="S431" s="178"/>
      <c r="T431" s="179"/>
      <c r="AT431" s="173" t="s">
        <v>153</v>
      </c>
      <c r="AU431" s="173" t="s">
        <v>91</v>
      </c>
      <c r="AV431" s="14" t="s">
        <v>81</v>
      </c>
      <c r="AW431" s="14" t="s">
        <v>33</v>
      </c>
      <c r="AX431" s="14" t="s">
        <v>71</v>
      </c>
      <c r="AY431" s="173" t="s">
        <v>142</v>
      </c>
    </row>
    <row r="432" spans="2:51" s="14" customFormat="1" ht="11.25">
      <c r="B432" s="172"/>
      <c r="D432" s="165" t="s">
        <v>153</v>
      </c>
      <c r="E432" s="173" t="s">
        <v>3</v>
      </c>
      <c r="F432" s="174" t="s">
        <v>952</v>
      </c>
      <c r="H432" s="175">
        <v>0.51800000000000002</v>
      </c>
      <c r="I432" s="176"/>
      <c r="L432" s="172"/>
      <c r="M432" s="177"/>
      <c r="N432" s="178"/>
      <c r="O432" s="178"/>
      <c r="P432" s="178"/>
      <c r="Q432" s="178"/>
      <c r="R432" s="178"/>
      <c r="S432" s="178"/>
      <c r="T432" s="179"/>
      <c r="AT432" s="173" t="s">
        <v>153</v>
      </c>
      <c r="AU432" s="173" t="s">
        <v>91</v>
      </c>
      <c r="AV432" s="14" t="s">
        <v>81</v>
      </c>
      <c r="AW432" s="14" t="s">
        <v>33</v>
      </c>
      <c r="AX432" s="14" t="s">
        <v>71</v>
      </c>
      <c r="AY432" s="173" t="s">
        <v>142</v>
      </c>
    </row>
    <row r="433" spans="2:51" s="13" customFormat="1" ht="11.25">
      <c r="B433" s="164"/>
      <c r="D433" s="165" t="s">
        <v>153</v>
      </c>
      <c r="E433" s="166" t="s">
        <v>3</v>
      </c>
      <c r="F433" s="167" t="s">
        <v>953</v>
      </c>
      <c r="H433" s="166" t="s">
        <v>3</v>
      </c>
      <c r="I433" s="168"/>
      <c r="L433" s="164"/>
      <c r="M433" s="169"/>
      <c r="N433" s="170"/>
      <c r="O433" s="170"/>
      <c r="P433" s="170"/>
      <c r="Q433" s="170"/>
      <c r="R433" s="170"/>
      <c r="S433" s="170"/>
      <c r="T433" s="171"/>
      <c r="AT433" s="166" t="s">
        <v>153</v>
      </c>
      <c r="AU433" s="166" t="s">
        <v>91</v>
      </c>
      <c r="AV433" s="13" t="s">
        <v>15</v>
      </c>
      <c r="AW433" s="13" t="s">
        <v>33</v>
      </c>
      <c r="AX433" s="13" t="s">
        <v>71</v>
      </c>
      <c r="AY433" s="166" t="s">
        <v>142</v>
      </c>
    </row>
    <row r="434" spans="2:51" s="14" customFormat="1" ht="11.25">
      <c r="B434" s="172"/>
      <c r="D434" s="165" t="s">
        <v>153</v>
      </c>
      <c r="E434" s="173" t="s">
        <v>3</v>
      </c>
      <c r="F434" s="174" t="s">
        <v>954</v>
      </c>
      <c r="H434" s="175">
        <v>21.372</v>
      </c>
      <c r="I434" s="176"/>
      <c r="L434" s="172"/>
      <c r="M434" s="177"/>
      <c r="N434" s="178"/>
      <c r="O434" s="178"/>
      <c r="P434" s="178"/>
      <c r="Q434" s="178"/>
      <c r="R434" s="178"/>
      <c r="S434" s="178"/>
      <c r="T434" s="179"/>
      <c r="AT434" s="173" t="s">
        <v>153</v>
      </c>
      <c r="AU434" s="173" t="s">
        <v>91</v>
      </c>
      <c r="AV434" s="14" t="s">
        <v>81</v>
      </c>
      <c r="AW434" s="14" t="s">
        <v>33</v>
      </c>
      <c r="AX434" s="14" t="s">
        <v>71</v>
      </c>
      <c r="AY434" s="173" t="s">
        <v>142</v>
      </c>
    </row>
    <row r="435" spans="2:51" s="14" customFormat="1" ht="11.25">
      <c r="B435" s="172"/>
      <c r="D435" s="165" t="s">
        <v>153</v>
      </c>
      <c r="E435" s="173" t="s">
        <v>3</v>
      </c>
      <c r="F435" s="174" t="s">
        <v>955</v>
      </c>
      <c r="H435" s="175">
        <v>1.323</v>
      </c>
      <c r="I435" s="176"/>
      <c r="L435" s="172"/>
      <c r="M435" s="177"/>
      <c r="N435" s="178"/>
      <c r="O435" s="178"/>
      <c r="P435" s="178"/>
      <c r="Q435" s="178"/>
      <c r="R435" s="178"/>
      <c r="S435" s="178"/>
      <c r="T435" s="179"/>
      <c r="AT435" s="173" t="s">
        <v>153</v>
      </c>
      <c r="AU435" s="173" t="s">
        <v>91</v>
      </c>
      <c r="AV435" s="14" t="s">
        <v>81</v>
      </c>
      <c r="AW435" s="14" t="s">
        <v>33</v>
      </c>
      <c r="AX435" s="14" t="s">
        <v>71</v>
      </c>
      <c r="AY435" s="173" t="s">
        <v>142</v>
      </c>
    </row>
    <row r="436" spans="2:51" s="14" customFormat="1" ht="11.25">
      <c r="B436" s="172"/>
      <c r="D436" s="165" t="s">
        <v>153</v>
      </c>
      <c r="E436" s="173" t="s">
        <v>3</v>
      </c>
      <c r="F436" s="174" t="s">
        <v>952</v>
      </c>
      <c r="H436" s="175">
        <v>0.51800000000000002</v>
      </c>
      <c r="I436" s="176"/>
      <c r="L436" s="172"/>
      <c r="M436" s="177"/>
      <c r="N436" s="178"/>
      <c r="O436" s="178"/>
      <c r="P436" s="178"/>
      <c r="Q436" s="178"/>
      <c r="R436" s="178"/>
      <c r="S436" s="178"/>
      <c r="T436" s="179"/>
      <c r="AT436" s="173" t="s">
        <v>153</v>
      </c>
      <c r="AU436" s="173" t="s">
        <v>91</v>
      </c>
      <c r="AV436" s="14" t="s">
        <v>81</v>
      </c>
      <c r="AW436" s="14" t="s">
        <v>33</v>
      </c>
      <c r="AX436" s="14" t="s">
        <v>71</v>
      </c>
      <c r="AY436" s="173" t="s">
        <v>142</v>
      </c>
    </row>
    <row r="437" spans="2:51" s="13" customFormat="1" ht="11.25">
      <c r="B437" s="164"/>
      <c r="D437" s="165" t="s">
        <v>153</v>
      </c>
      <c r="E437" s="166" t="s">
        <v>3</v>
      </c>
      <c r="F437" s="167" t="s">
        <v>956</v>
      </c>
      <c r="H437" s="166" t="s">
        <v>3</v>
      </c>
      <c r="I437" s="168"/>
      <c r="L437" s="164"/>
      <c r="M437" s="169"/>
      <c r="N437" s="170"/>
      <c r="O437" s="170"/>
      <c r="P437" s="170"/>
      <c r="Q437" s="170"/>
      <c r="R437" s="170"/>
      <c r="S437" s="170"/>
      <c r="T437" s="171"/>
      <c r="AT437" s="166" t="s">
        <v>153</v>
      </c>
      <c r="AU437" s="166" t="s">
        <v>91</v>
      </c>
      <c r="AV437" s="13" t="s">
        <v>15</v>
      </c>
      <c r="AW437" s="13" t="s">
        <v>33</v>
      </c>
      <c r="AX437" s="13" t="s">
        <v>71</v>
      </c>
      <c r="AY437" s="166" t="s">
        <v>142</v>
      </c>
    </row>
    <row r="438" spans="2:51" s="14" customFormat="1" ht="11.25">
      <c r="B438" s="172"/>
      <c r="D438" s="165" t="s">
        <v>153</v>
      </c>
      <c r="E438" s="173" t="s">
        <v>3</v>
      </c>
      <c r="F438" s="174" t="s">
        <v>957</v>
      </c>
      <c r="H438" s="175">
        <v>58.5</v>
      </c>
      <c r="I438" s="176"/>
      <c r="L438" s="172"/>
      <c r="M438" s="177"/>
      <c r="N438" s="178"/>
      <c r="O438" s="178"/>
      <c r="P438" s="178"/>
      <c r="Q438" s="178"/>
      <c r="R438" s="178"/>
      <c r="S438" s="178"/>
      <c r="T438" s="179"/>
      <c r="AT438" s="173" t="s">
        <v>153</v>
      </c>
      <c r="AU438" s="173" t="s">
        <v>91</v>
      </c>
      <c r="AV438" s="14" t="s">
        <v>81</v>
      </c>
      <c r="AW438" s="14" t="s">
        <v>33</v>
      </c>
      <c r="AX438" s="14" t="s">
        <v>71</v>
      </c>
      <c r="AY438" s="173" t="s">
        <v>142</v>
      </c>
    </row>
    <row r="439" spans="2:51" s="14" customFormat="1" ht="11.25">
      <c r="B439" s="172"/>
      <c r="D439" s="165" t="s">
        <v>153</v>
      </c>
      <c r="E439" s="173" t="s">
        <v>3</v>
      </c>
      <c r="F439" s="174" t="s">
        <v>958</v>
      </c>
      <c r="H439" s="175">
        <v>-6.968</v>
      </c>
      <c r="I439" s="176"/>
      <c r="L439" s="172"/>
      <c r="M439" s="177"/>
      <c r="N439" s="178"/>
      <c r="O439" s="178"/>
      <c r="P439" s="178"/>
      <c r="Q439" s="178"/>
      <c r="R439" s="178"/>
      <c r="S439" s="178"/>
      <c r="T439" s="179"/>
      <c r="AT439" s="173" t="s">
        <v>153</v>
      </c>
      <c r="AU439" s="173" t="s">
        <v>91</v>
      </c>
      <c r="AV439" s="14" t="s">
        <v>81</v>
      </c>
      <c r="AW439" s="14" t="s">
        <v>33</v>
      </c>
      <c r="AX439" s="14" t="s">
        <v>71</v>
      </c>
      <c r="AY439" s="173" t="s">
        <v>142</v>
      </c>
    </row>
    <row r="440" spans="2:51" s="14" customFormat="1" ht="11.25">
      <c r="B440" s="172"/>
      <c r="D440" s="165" t="s">
        <v>153</v>
      </c>
      <c r="E440" s="173" t="s">
        <v>3</v>
      </c>
      <c r="F440" s="174" t="s">
        <v>959</v>
      </c>
      <c r="H440" s="175">
        <v>1.5529999999999999</v>
      </c>
      <c r="I440" s="176"/>
      <c r="L440" s="172"/>
      <c r="M440" s="177"/>
      <c r="N440" s="178"/>
      <c r="O440" s="178"/>
      <c r="P440" s="178"/>
      <c r="Q440" s="178"/>
      <c r="R440" s="178"/>
      <c r="S440" s="178"/>
      <c r="T440" s="179"/>
      <c r="AT440" s="173" t="s">
        <v>153</v>
      </c>
      <c r="AU440" s="173" t="s">
        <v>91</v>
      </c>
      <c r="AV440" s="14" t="s">
        <v>81</v>
      </c>
      <c r="AW440" s="14" t="s">
        <v>33</v>
      </c>
      <c r="AX440" s="14" t="s">
        <v>71</v>
      </c>
      <c r="AY440" s="173" t="s">
        <v>142</v>
      </c>
    </row>
    <row r="441" spans="2:51" s="13" customFormat="1" ht="11.25">
      <c r="B441" s="164"/>
      <c r="D441" s="165" t="s">
        <v>153</v>
      </c>
      <c r="E441" s="166" t="s">
        <v>3</v>
      </c>
      <c r="F441" s="167" t="s">
        <v>960</v>
      </c>
      <c r="H441" s="166" t="s">
        <v>3</v>
      </c>
      <c r="I441" s="168"/>
      <c r="L441" s="164"/>
      <c r="M441" s="169"/>
      <c r="N441" s="170"/>
      <c r="O441" s="170"/>
      <c r="P441" s="170"/>
      <c r="Q441" s="170"/>
      <c r="R441" s="170"/>
      <c r="S441" s="170"/>
      <c r="T441" s="171"/>
      <c r="AT441" s="166" t="s">
        <v>153</v>
      </c>
      <c r="AU441" s="166" t="s">
        <v>91</v>
      </c>
      <c r="AV441" s="13" t="s">
        <v>15</v>
      </c>
      <c r="AW441" s="13" t="s">
        <v>33</v>
      </c>
      <c r="AX441" s="13" t="s">
        <v>71</v>
      </c>
      <c r="AY441" s="166" t="s">
        <v>142</v>
      </c>
    </row>
    <row r="442" spans="2:51" s="14" customFormat="1" ht="11.25">
      <c r="B442" s="172"/>
      <c r="D442" s="165" t="s">
        <v>153</v>
      </c>
      <c r="E442" s="173" t="s">
        <v>3</v>
      </c>
      <c r="F442" s="174" t="s">
        <v>961</v>
      </c>
      <c r="H442" s="175">
        <v>16.12</v>
      </c>
      <c r="I442" s="176"/>
      <c r="L442" s="172"/>
      <c r="M442" s="177"/>
      <c r="N442" s="178"/>
      <c r="O442" s="178"/>
      <c r="P442" s="178"/>
      <c r="Q442" s="178"/>
      <c r="R442" s="178"/>
      <c r="S442" s="178"/>
      <c r="T442" s="179"/>
      <c r="AT442" s="173" t="s">
        <v>153</v>
      </c>
      <c r="AU442" s="173" t="s">
        <v>91</v>
      </c>
      <c r="AV442" s="14" t="s">
        <v>81</v>
      </c>
      <c r="AW442" s="14" t="s">
        <v>33</v>
      </c>
      <c r="AX442" s="14" t="s">
        <v>71</v>
      </c>
      <c r="AY442" s="173" t="s">
        <v>142</v>
      </c>
    </row>
    <row r="443" spans="2:51" s="14" customFormat="1" ht="11.25">
      <c r="B443" s="172"/>
      <c r="D443" s="165" t="s">
        <v>153</v>
      </c>
      <c r="E443" s="173" t="s">
        <v>3</v>
      </c>
      <c r="F443" s="174" t="s">
        <v>846</v>
      </c>
      <c r="H443" s="175">
        <v>-1.6679999999999999</v>
      </c>
      <c r="I443" s="176"/>
      <c r="L443" s="172"/>
      <c r="M443" s="177"/>
      <c r="N443" s="178"/>
      <c r="O443" s="178"/>
      <c r="P443" s="178"/>
      <c r="Q443" s="178"/>
      <c r="R443" s="178"/>
      <c r="S443" s="178"/>
      <c r="T443" s="179"/>
      <c r="AT443" s="173" t="s">
        <v>153</v>
      </c>
      <c r="AU443" s="173" t="s">
        <v>91</v>
      </c>
      <c r="AV443" s="14" t="s">
        <v>81</v>
      </c>
      <c r="AW443" s="14" t="s">
        <v>33</v>
      </c>
      <c r="AX443" s="14" t="s">
        <v>71</v>
      </c>
      <c r="AY443" s="173" t="s">
        <v>142</v>
      </c>
    </row>
    <row r="444" spans="2:51" s="14" customFormat="1" ht="11.25">
      <c r="B444" s="172"/>
      <c r="D444" s="165" t="s">
        <v>153</v>
      </c>
      <c r="E444" s="173" t="s">
        <v>3</v>
      </c>
      <c r="F444" s="174" t="s">
        <v>962</v>
      </c>
      <c r="H444" s="175">
        <v>0.33800000000000002</v>
      </c>
      <c r="I444" s="176"/>
      <c r="L444" s="172"/>
      <c r="M444" s="177"/>
      <c r="N444" s="178"/>
      <c r="O444" s="178"/>
      <c r="P444" s="178"/>
      <c r="Q444" s="178"/>
      <c r="R444" s="178"/>
      <c r="S444" s="178"/>
      <c r="T444" s="179"/>
      <c r="AT444" s="173" t="s">
        <v>153</v>
      </c>
      <c r="AU444" s="173" t="s">
        <v>91</v>
      </c>
      <c r="AV444" s="14" t="s">
        <v>81</v>
      </c>
      <c r="AW444" s="14" t="s">
        <v>33</v>
      </c>
      <c r="AX444" s="14" t="s">
        <v>71</v>
      </c>
      <c r="AY444" s="173" t="s">
        <v>142</v>
      </c>
    </row>
    <row r="445" spans="2:51" s="13" customFormat="1" ht="11.25">
      <c r="B445" s="164"/>
      <c r="D445" s="165" t="s">
        <v>153</v>
      </c>
      <c r="E445" s="166" t="s">
        <v>3</v>
      </c>
      <c r="F445" s="167" t="s">
        <v>963</v>
      </c>
      <c r="H445" s="166" t="s">
        <v>3</v>
      </c>
      <c r="I445" s="168"/>
      <c r="L445" s="164"/>
      <c r="M445" s="169"/>
      <c r="N445" s="170"/>
      <c r="O445" s="170"/>
      <c r="P445" s="170"/>
      <c r="Q445" s="170"/>
      <c r="R445" s="170"/>
      <c r="S445" s="170"/>
      <c r="T445" s="171"/>
      <c r="AT445" s="166" t="s">
        <v>153</v>
      </c>
      <c r="AU445" s="166" t="s">
        <v>91</v>
      </c>
      <c r="AV445" s="13" t="s">
        <v>15</v>
      </c>
      <c r="AW445" s="13" t="s">
        <v>33</v>
      </c>
      <c r="AX445" s="13" t="s">
        <v>71</v>
      </c>
      <c r="AY445" s="166" t="s">
        <v>142</v>
      </c>
    </row>
    <row r="446" spans="2:51" s="14" customFormat="1" ht="11.25">
      <c r="B446" s="172"/>
      <c r="D446" s="165" t="s">
        <v>153</v>
      </c>
      <c r="E446" s="173" t="s">
        <v>3</v>
      </c>
      <c r="F446" s="174" t="s">
        <v>964</v>
      </c>
      <c r="H446" s="175">
        <v>12.22</v>
      </c>
      <c r="I446" s="176"/>
      <c r="L446" s="172"/>
      <c r="M446" s="177"/>
      <c r="N446" s="178"/>
      <c r="O446" s="178"/>
      <c r="P446" s="178"/>
      <c r="Q446" s="178"/>
      <c r="R446" s="178"/>
      <c r="S446" s="178"/>
      <c r="T446" s="179"/>
      <c r="AT446" s="173" t="s">
        <v>153</v>
      </c>
      <c r="AU446" s="173" t="s">
        <v>91</v>
      </c>
      <c r="AV446" s="14" t="s">
        <v>81</v>
      </c>
      <c r="AW446" s="14" t="s">
        <v>33</v>
      </c>
      <c r="AX446" s="14" t="s">
        <v>71</v>
      </c>
      <c r="AY446" s="173" t="s">
        <v>142</v>
      </c>
    </row>
    <row r="447" spans="2:51" s="14" customFormat="1" ht="11.25">
      <c r="B447" s="172"/>
      <c r="D447" s="165" t="s">
        <v>153</v>
      </c>
      <c r="E447" s="173" t="s">
        <v>3</v>
      </c>
      <c r="F447" s="174" t="s">
        <v>846</v>
      </c>
      <c r="H447" s="175">
        <v>-1.6679999999999999</v>
      </c>
      <c r="I447" s="176"/>
      <c r="L447" s="172"/>
      <c r="M447" s="177"/>
      <c r="N447" s="178"/>
      <c r="O447" s="178"/>
      <c r="P447" s="178"/>
      <c r="Q447" s="178"/>
      <c r="R447" s="178"/>
      <c r="S447" s="178"/>
      <c r="T447" s="179"/>
      <c r="AT447" s="173" t="s">
        <v>153</v>
      </c>
      <c r="AU447" s="173" t="s">
        <v>91</v>
      </c>
      <c r="AV447" s="14" t="s">
        <v>81</v>
      </c>
      <c r="AW447" s="14" t="s">
        <v>33</v>
      </c>
      <c r="AX447" s="14" t="s">
        <v>71</v>
      </c>
      <c r="AY447" s="173" t="s">
        <v>142</v>
      </c>
    </row>
    <row r="448" spans="2:51" s="14" customFormat="1" ht="11.25">
      <c r="B448" s="172"/>
      <c r="D448" s="165" t="s">
        <v>153</v>
      </c>
      <c r="E448" s="173" t="s">
        <v>3</v>
      </c>
      <c r="F448" s="174" t="s">
        <v>962</v>
      </c>
      <c r="H448" s="175">
        <v>0.33800000000000002</v>
      </c>
      <c r="I448" s="176"/>
      <c r="L448" s="172"/>
      <c r="M448" s="177"/>
      <c r="N448" s="178"/>
      <c r="O448" s="178"/>
      <c r="P448" s="178"/>
      <c r="Q448" s="178"/>
      <c r="R448" s="178"/>
      <c r="S448" s="178"/>
      <c r="T448" s="179"/>
      <c r="AT448" s="173" t="s">
        <v>153</v>
      </c>
      <c r="AU448" s="173" t="s">
        <v>91</v>
      </c>
      <c r="AV448" s="14" t="s">
        <v>81</v>
      </c>
      <c r="AW448" s="14" t="s">
        <v>33</v>
      </c>
      <c r="AX448" s="14" t="s">
        <v>71</v>
      </c>
      <c r="AY448" s="173" t="s">
        <v>142</v>
      </c>
    </row>
    <row r="449" spans="2:51" s="13" customFormat="1" ht="11.25">
      <c r="B449" s="164"/>
      <c r="D449" s="165" t="s">
        <v>153</v>
      </c>
      <c r="E449" s="166" t="s">
        <v>3</v>
      </c>
      <c r="F449" s="167" t="s">
        <v>965</v>
      </c>
      <c r="H449" s="166" t="s">
        <v>3</v>
      </c>
      <c r="I449" s="168"/>
      <c r="L449" s="164"/>
      <c r="M449" s="169"/>
      <c r="N449" s="170"/>
      <c r="O449" s="170"/>
      <c r="P449" s="170"/>
      <c r="Q449" s="170"/>
      <c r="R449" s="170"/>
      <c r="S449" s="170"/>
      <c r="T449" s="171"/>
      <c r="AT449" s="166" t="s">
        <v>153</v>
      </c>
      <c r="AU449" s="166" t="s">
        <v>91</v>
      </c>
      <c r="AV449" s="13" t="s">
        <v>15</v>
      </c>
      <c r="AW449" s="13" t="s">
        <v>33</v>
      </c>
      <c r="AX449" s="13" t="s">
        <v>71</v>
      </c>
      <c r="AY449" s="166" t="s">
        <v>142</v>
      </c>
    </row>
    <row r="450" spans="2:51" s="14" customFormat="1" ht="11.25">
      <c r="B450" s="172"/>
      <c r="D450" s="165" t="s">
        <v>153</v>
      </c>
      <c r="E450" s="173" t="s">
        <v>3</v>
      </c>
      <c r="F450" s="174" t="s">
        <v>966</v>
      </c>
      <c r="H450" s="175">
        <v>24.18</v>
      </c>
      <c r="I450" s="176"/>
      <c r="L450" s="172"/>
      <c r="M450" s="177"/>
      <c r="N450" s="178"/>
      <c r="O450" s="178"/>
      <c r="P450" s="178"/>
      <c r="Q450" s="178"/>
      <c r="R450" s="178"/>
      <c r="S450" s="178"/>
      <c r="T450" s="179"/>
      <c r="AT450" s="173" t="s">
        <v>153</v>
      </c>
      <c r="AU450" s="173" t="s">
        <v>91</v>
      </c>
      <c r="AV450" s="14" t="s">
        <v>81</v>
      </c>
      <c r="AW450" s="14" t="s">
        <v>33</v>
      </c>
      <c r="AX450" s="14" t="s">
        <v>71</v>
      </c>
      <c r="AY450" s="173" t="s">
        <v>142</v>
      </c>
    </row>
    <row r="451" spans="2:51" s="14" customFormat="1" ht="11.25">
      <c r="B451" s="172"/>
      <c r="D451" s="165" t="s">
        <v>153</v>
      </c>
      <c r="E451" s="173" t="s">
        <v>3</v>
      </c>
      <c r="F451" s="174" t="s">
        <v>967</v>
      </c>
      <c r="H451" s="175">
        <v>-7</v>
      </c>
      <c r="I451" s="176"/>
      <c r="L451" s="172"/>
      <c r="M451" s="177"/>
      <c r="N451" s="178"/>
      <c r="O451" s="178"/>
      <c r="P451" s="178"/>
      <c r="Q451" s="178"/>
      <c r="R451" s="178"/>
      <c r="S451" s="178"/>
      <c r="T451" s="179"/>
      <c r="AT451" s="173" t="s">
        <v>153</v>
      </c>
      <c r="AU451" s="173" t="s">
        <v>91</v>
      </c>
      <c r="AV451" s="14" t="s">
        <v>81</v>
      </c>
      <c r="AW451" s="14" t="s">
        <v>33</v>
      </c>
      <c r="AX451" s="14" t="s">
        <v>71</v>
      </c>
      <c r="AY451" s="173" t="s">
        <v>142</v>
      </c>
    </row>
    <row r="452" spans="2:51" s="16" customFormat="1" ht="11.25">
      <c r="B452" s="201"/>
      <c r="D452" s="165" t="s">
        <v>153</v>
      </c>
      <c r="E452" s="202" t="s">
        <v>3</v>
      </c>
      <c r="F452" s="203" t="s">
        <v>862</v>
      </c>
      <c r="H452" s="204">
        <v>208.578</v>
      </c>
      <c r="I452" s="205"/>
      <c r="L452" s="201"/>
      <c r="M452" s="206"/>
      <c r="N452" s="207"/>
      <c r="O452" s="207"/>
      <c r="P452" s="207"/>
      <c r="Q452" s="207"/>
      <c r="R452" s="207"/>
      <c r="S452" s="207"/>
      <c r="T452" s="208"/>
      <c r="AT452" s="202" t="s">
        <v>153</v>
      </c>
      <c r="AU452" s="202" t="s">
        <v>91</v>
      </c>
      <c r="AV452" s="16" t="s">
        <v>91</v>
      </c>
      <c r="AW452" s="16" t="s">
        <v>33</v>
      </c>
      <c r="AX452" s="16" t="s">
        <v>71</v>
      </c>
      <c r="AY452" s="202" t="s">
        <v>142</v>
      </c>
    </row>
    <row r="453" spans="2:51" s="13" customFormat="1" ht="11.25">
      <c r="B453" s="164"/>
      <c r="D453" s="165" t="s">
        <v>153</v>
      </c>
      <c r="E453" s="166" t="s">
        <v>3</v>
      </c>
      <c r="F453" s="167" t="s">
        <v>968</v>
      </c>
      <c r="H453" s="166" t="s">
        <v>3</v>
      </c>
      <c r="I453" s="168"/>
      <c r="L453" s="164"/>
      <c r="M453" s="169"/>
      <c r="N453" s="170"/>
      <c r="O453" s="170"/>
      <c r="P453" s="170"/>
      <c r="Q453" s="170"/>
      <c r="R453" s="170"/>
      <c r="S453" s="170"/>
      <c r="T453" s="171"/>
      <c r="AT453" s="166" t="s">
        <v>153</v>
      </c>
      <c r="AU453" s="166" t="s">
        <v>91</v>
      </c>
      <c r="AV453" s="13" t="s">
        <v>15</v>
      </c>
      <c r="AW453" s="13" t="s">
        <v>33</v>
      </c>
      <c r="AX453" s="13" t="s">
        <v>71</v>
      </c>
      <c r="AY453" s="166" t="s">
        <v>142</v>
      </c>
    </row>
    <row r="454" spans="2:51" s="13" customFormat="1" ht="11.25">
      <c r="B454" s="164"/>
      <c r="D454" s="165" t="s">
        <v>153</v>
      </c>
      <c r="E454" s="166" t="s">
        <v>3</v>
      </c>
      <c r="F454" s="167" t="s">
        <v>154</v>
      </c>
      <c r="H454" s="166" t="s">
        <v>3</v>
      </c>
      <c r="I454" s="168"/>
      <c r="L454" s="164"/>
      <c r="M454" s="169"/>
      <c r="N454" s="170"/>
      <c r="O454" s="170"/>
      <c r="P454" s="170"/>
      <c r="Q454" s="170"/>
      <c r="R454" s="170"/>
      <c r="S454" s="170"/>
      <c r="T454" s="171"/>
      <c r="AT454" s="166" t="s">
        <v>153</v>
      </c>
      <c r="AU454" s="166" t="s">
        <v>91</v>
      </c>
      <c r="AV454" s="13" t="s">
        <v>15</v>
      </c>
      <c r="AW454" s="13" t="s">
        <v>33</v>
      </c>
      <c r="AX454" s="13" t="s">
        <v>71</v>
      </c>
      <c r="AY454" s="166" t="s">
        <v>142</v>
      </c>
    </row>
    <row r="455" spans="2:51" s="14" customFormat="1" ht="11.25">
      <c r="B455" s="172"/>
      <c r="D455" s="165" t="s">
        <v>153</v>
      </c>
      <c r="E455" s="173" t="s">
        <v>3</v>
      </c>
      <c r="F455" s="174" t="s">
        <v>969</v>
      </c>
      <c r="H455" s="175">
        <v>24.36</v>
      </c>
      <c r="I455" s="176"/>
      <c r="L455" s="172"/>
      <c r="M455" s="177"/>
      <c r="N455" s="178"/>
      <c r="O455" s="178"/>
      <c r="P455" s="178"/>
      <c r="Q455" s="178"/>
      <c r="R455" s="178"/>
      <c r="S455" s="178"/>
      <c r="T455" s="179"/>
      <c r="AT455" s="173" t="s">
        <v>153</v>
      </c>
      <c r="AU455" s="173" t="s">
        <v>91</v>
      </c>
      <c r="AV455" s="14" t="s">
        <v>81</v>
      </c>
      <c r="AW455" s="14" t="s">
        <v>33</v>
      </c>
      <c r="AX455" s="14" t="s">
        <v>71</v>
      </c>
      <c r="AY455" s="173" t="s">
        <v>142</v>
      </c>
    </row>
    <row r="456" spans="2:51" s="13" customFormat="1" ht="11.25">
      <c r="B456" s="164"/>
      <c r="D456" s="165" t="s">
        <v>153</v>
      </c>
      <c r="E456" s="166" t="s">
        <v>3</v>
      </c>
      <c r="F456" s="167" t="s">
        <v>157</v>
      </c>
      <c r="H456" s="166" t="s">
        <v>3</v>
      </c>
      <c r="I456" s="168"/>
      <c r="L456" s="164"/>
      <c r="M456" s="169"/>
      <c r="N456" s="170"/>
      <c r="O456" s="170"/>
      <c r="P456" s="170"/>
      <c r="Q456" s="170"/>
      <c r="R456" s="170"/>
      <c r="S456" s="170"/>
      <c r="T456" s="171"/>
      <c r="AT456" s="166" t="s">
        <v>153</v>
      </c>
      <c r="AU456" s="166" t="s">
        <v>91</v>
      </c>
      <c r="AV456" s="13" t="s">
        <v>15</v>
      </c>
      <c r="AW456" s="13" t="s">
        <v>33</v>
      </c>
      <c r="AX456" s="13" t="s">
        <v>71</v>
      </c>
      <c r="AY456" s="166" t="s">
        <v>142</v>
      </c>
    </row>
    <row r="457" spans="2:51" s="14" customFormat="1" ht="11.25">
      <c r="B457" s="172"/>
      <c r="D457" s="165" t="s">
        <v>153</v>
      </c>
      <c r="E457" s="173" t="s">
        <v>3</v>
      </c>
      <c r="F457" s="174" t="s">
        <v>969</v>
      </c>
      <c r="H457" s="175">
        <v>24.36</v>
      </c>
      <c r="I457" s="176"/>
      <c r="L457" s="172"/>
      <c r="M457" s="177"/>
      <c r="N457" s="178"/>
      <c r="O457" s="178"/>
      <c r="P457" s="178"/>
      <c r="Q457" s="178"/>
      <c r="R457" s="178"/>
      <c r="S457" s="178"/>
      <c r="T457" s="179"/>
      <c r="AT457" s="173" t="s">
        <v>153</v>
      </c>
      <c r="AU457" s="173" t="s">
        <v>91</v>
      </c>
      <c r="AV457" s="14" t="s">
        <v>81</v>
      </c>
      <c r="AW457" s="14" t="s">
        <v>33</v>
      </c>
      <c r="AX457" s="14" t="s">
        <v>71</v>
      </c>
      <c r="AY457" s="173" t="s">
        <v>142</v>
      </c>
    </row>
    <row r="458" spans="2:51" s="13" customFormat="1" ht="11.25">
      <c r="B458" s="164"/>
      <c r="D458" s="165" t="s">
        <v>153</v>
      </c>
      <c r="E458" s="166" t="s">
        <v>3</v>
      </c>
      <c r="F458" s="167" t="s">
        <v>159</v>
      </c>
      <c r="H458" s="166" t="s">
        <v>3</v>
      </c>
      <c r="I458" s="168"/>
      <c r="L458" s="164"/>
      <c r="M458" s="169"/>
      <c r="N458" s="170"/>
      <c r="O458" s="170"/>
      <c r="P458" s="170"/>
      <c r="Q458" s="170"/>
      <c r="R458" s="170"/>
      <c r="S458" s="170"/>
      <c r="T458" s="171"/>
      <c r="AT458" s="166" t="s">
        <v>153</v>
      </c>
      <c r="AU458" s="166" t="s">
        <v>91</v>
      </c>
      <c r="AV458" s="13" t="s">
        <v>15</v>
      </c>
      <c r="AW458" s="13" t="s">
        <v>33</v>
      </c>
      <c r="AX458" s="13" t="s">
        <v>71</v>
      </c>
      <c r="AY458" s="166" t="s">
        <v>142</v>
      </c>
    </row>
    <row r="459" spans="2:51" s="14" customFormat="1" ht="11.25">
      <c r="B459" s="172"/>
      <c r="D459" s="165" t="s">
        <v>153</v>
      </c>
      <c r="E459" s="173" t="s">
        <v>3</v>
      </c>
      <c r="F459" s="174" t="s">
        <v>970</v>
      </c>
      <c r="H459" s="175">
        <v>20.28</v>
      </c>
      <c r="I459" s="176"/>
      <c r="L459" s="172"/>
      <c r="M459" s="177"/>
      <c r="N459" s="178"/>
      <c r="O459" s="178"/>
      <c r="P459" s="178"/>
      <c r="Q459" s="178"/>
      <c r="R459" s="178"/>
      <c r="S459" s="178"/>
      <c r="T459" s="179"/>
      <c r="AT459" s="173" t="s">
        <v>153</v>
      </c>
      <c r="AU459" s="173" t="s">
        <v>91</v>
      </c>
      <c r="AV459" s="14" t="s">
        <v>81</v>
      </c>
      <c r="AW459" s="14" t="s">
        <v>33</v>
      </c>
      <c r="AX459" s="14" t="s">
        <v>71</v>
      </c>
      <c r="AY459" s="173" t="s">
        <v>142</v>
      </c>
    </row>
    <row r="460" spans="2:51" s="16" customFormat="1" ht="11.25">
      <c r="B460" s="201"/>
      <c r="D460" s="165" t="s">
        <v>153</v>
      </c>
      <c r="E460" s="202" t="s">
        <v>3</v>
      </c>
      <c r="F460" s="203" t="s">
        <v>862</v>
      </c>
      <c r="H460" s="204">
        <v>69</v>
      </c>
      <c r="I460" s="205"/>
      <c r="L460" s="201"/>
      <c r="M460" s="206"/>
      <c r="N460" s="207"/>
      <c r="O460" s="207"/>
      <c r="P460" s="207"/>
      <c r="Q460" s="207"/>
      <c r="R460" s="207"/>
      <c r="S460" s="207"/>
      <c r="T460" s="208"/>
      <c r="AT460" s="202" t="s">
        <v>153</v>
      </c>
      <c r="AU460" s="202" t="s">
        <v>91</v>
      </c>
      <c r="AV460" s="16" t="s">
        <v>91</v>
      </c>
      <c r="AW460" s="16" t="s">
        <v>33</v>
      </c>
      <c r="AX460" s="16" t="s">
        <v>71</v>
      </c>
      <c r="AY460" s="202" t="s">
        <v>142</v>
      </c>
    </row>
    <row r="461" spans="2:51" s="13" customFormat="1" ht="11.25">
      <c r="B461" s="164"/>
      <c r="D461" s="165" t="s">
        <v>153</v>
      </c>
      <c r="E461" s="166" t="s">
        <v>3</v>
      </c>
      <c r="F461" s="167" t="s">
        <v>971</v>
      </c>
      <c r="H461" s="166" t="s">
        <v>3</v>
      </c>
      <c r="I461" s="168"/>
      <c r="L461" s="164"/>
      <c r="M461" s="169"/>
      <c r="N461" s="170"/>
      <c r="O461" s="170"/>
      <c r="P461" s="170"/>
      <c r="Q461" s="170"/>
      <c r="R461" s="170"/>
      <c r="S461" s="170"/>
      <c r="T461" s="171"/>
      <c r="AT461" s="166" t="s">
        <v>153</v>
      </c>
      <c r="AU461" s="166" t="s">
        <v>91</v>
      </c>
      <c r="AV461" s="13" t="s">
        <v>15</v>
      </c>
      <c r="AW461" s="13" t="s">
        <v>33</v>
      </c>
      <c r="AX461" s="13" t="s">
        <v>71</v>
      </c>
      <c r="AY461" s="166" t="s">
        <v>142</v>
      </c>
    </row>
    <row r="462" spans="2:51" s="14" customFormat="1" ht="11.25">
      <c r="B462" s="172"/>
      <c r="D462" s="165" t="s">
        <v>153</v>
      </c>
      <c r="E462" s="173" t="s">
        <v>3</v>
      </c>
      <c r="F462" s="174" t="s">
        <v>972</v>
      </c>
      <c r="H462" s="175">
        <v>-177.375</v>
      </c>
      <c r="I462" s="176"/>
      <c r="L462" s="172"/>
      <c r="M462" s="177"/>
      <c r="N462" s="178"/>
      <c r="O462" s="178"/>
      <c r="P462" s="178"/>
      <c r="Q462" s="178"/>
      <c r="R462" s="178"/>
      <c r="S462" s="178"/>
      <c r="T462" s="179"/>
      <c r="AT462" s="173" t="s">
        <v>153</v>
      </c>
      <c r="AU462" s="173" t="s">
        <v>91</v>
      </c>
      <c r="AV462" s="14" t="s">
        <v>81</v>
      </c>
      <c r="AW462" s="14" t="s">
        <v>33</v>
      </c>
      <c r="AX462" s="14" t="s">
        <v>71</v>
      </c>
      <c r="AY462" s="173" t="s">
        <v>142</v>
      </c>
    </row>
    <row r="463" spans="2:51" s="16" customFormat="1" ht="11.25">
      <c r="B463" s="201"/>
      <c r="D463" s="165" t="s">
        <v>153</v>
      </c>
      <c r="E463" s="202" t="s">
        <v>3</v>
      </c>
      <c r="F463" s="203" t="s">
        <v>862</v>
      </c>
      <c r="H463" s="204">
        <v>-177.375</v>
      </c>
      <c r="I463" s="205"/>
      <c r="L463" s="201"/>
      <c r="M463" s="206"/>
      <c r="N463" s="207"/>
      <c r="O463" s="207"/>
      <c r="P463" s="207"/>
      <c r="Q463" s="207"/>
      <c r="R463" s="207"/>
      <c r="S463" s="207"/>
      <c r="T463" s="208"/>
      <c r="AT463" s="202" t="s">
        <v>153</v>
      </c>
      <c r="AU463" s="202" t="s">
        <v>91</v>
      </c>
      <c r="AV463" s="16" t="s">
        <v>91</v>
      </c>
      <c r="AW463" s="16" t="s">
        <v>33</v>
      </c>
      <c r="AX463" s="16" t="s">
        <v>71</v>
      </c>
      <c r="AY463" s="202" t="s">
        <v>142</v>
      </c>
    </row>
    <row r="464" spans="2:51" s="15" customFormat="1" ht="11.25">
      <c r="B464" s="180"/>
      <c r="D464" s="165" t="s">
        <v>153</v>
      </c>
      <c r="E464" s="181" t="s">
        <v>3</v>
      </c>
      <c r="F464" s="182" t="s">
        <v>162</v>
      </c>
      <c r="H464" s="183">
        <v>1184.3789999999999</v>
      </c>
      <c r="I464" s="184"/>
      <c r="L464" s="180"/>
      <c r="M464" s="185"/>
      <c r="N464" s="186"/>
      <c r="O464" s="186"/>
      <c r="P464" s="186"/>
      <c r="Q464" s="186"/>
      <c r="R464" s="186"/>
      <c r="S464" s="186"/>
      <c r="T464" s="187"/>
      <c r="AT464" s="181" t="s">
        <v>153</v>
      </c>
      <c r="AU464" s="181" t="s">
        <v>91</v>
      </c>
      <c r="AV464" s="15" t="s">
        <v>94</v>
      </c>
      <c r="AW464" s="15" t="s">
        <v>33</v>
      </c>
      <c r="AX464" s="15" t="s">
        <v>15</v>
      </c>
      <c r="AY464" s="181" t="s">
        <v>142</v>
      </c>
    </row>
    <row r="465" spans="1:65" s="2" customFormat="1" ht="37.9" customHeight="1">
      <c r="A465" s="35"/>
      <c r="B465" s="145"/>
      <c r="C465" s="146" t="s">
        <v>367</v>
      </c>
      <c r="D465" s="146" t="s">
        <v>145</v>
      </c>
      <c r="E465" s="147" t="s">
        <v>973</v>
      </c>
      <c r="F465" s="148" t="s">
        <v>974</v>
      </c>
      <c r="G465" s="149" t="s">
        <v>148</v>
      </c>
      <c r="H465" s="150">
        <v>47.764000000000003</v>
      </c>
      <c r="I465" s="151"/>
      <c r="J465" s="152">
        <f>ROUND(I465*H465,2)</f>
        <v>0</v>
      </c>
      <c r="K465" s="148" t="s">
        <v>149</v>
      </c>
      <c r="L465" s="36"/>
      <c r="M465" s="153" t="s">
        <v>3</v>
      </c>
      <c r="N465" s="154" t="s">
        <v>43</v>
      </c>
      <c r="O465" s="56"/>
      <c r="P465" s="155">
        <f>O465*H465</f>
        <v>0</v>
      </c>
      <c r="Q465" s="155">
        <v>1.575E-2</v>
      </c>
      <c r="R465" s="155">
        <f>Q465*H465</f>
        <v>0.75228300000000004</v>
      </c>
      <c r="S465" s="155">
        <v>0</v>
      </c>
      <c r="T465" s="156">
        <f>S465*H465</f>
        <v>0</v>
      </c>
      <c r="U465" s="35"/>
      <c r="V465" s="35"/>
      <c r="W465" s="35"/>
      <c r="X465" s="35"/>
      <c r="Y465" s="35"/>
      <c r="Z465" s="35"/>
      <c r="AA465" s="35"/>
      <c r="AB465" s="35"/>
      <c r="AC465" s="35"/>
      <c r="AD465" s="35"/>
      <c r="AE465" s="35"/>
      <c r="AR465" s="157" t="s">
        <v>94</v>
      </c>
      <c r="AT465" s="157" t="s">
        <v>145</v>
      </c>
      <c r="AU465" s="157" t="s">
        <v>91</v>
      </c>
      <c r="AY465" s="20" t="s">
        <v>142</v>
      </c>
      <c r="BE465" s="158">
        <f>IF(N465="základní",J465,0)</f>
        <v>0</v>
      </c>
      <c r="BF465" s="158">
        <f>IF(N465="snížená",J465,0)</f>
        <v>0</v>
      </c>
      <c r="BG465" s="158">
        <f>IF(N465="zákl. přenesená",J465,0)</f>
        <v>0</v>
      </c>
      <c r="BH465" s="158">
        <f>IF(N465="sníž. přenesená",J465,0)</f>
        <v>0</v>
      </c>
      <c r="BI465" s="158">
        <f>IF(N465="nulová",J465,0)</f>
        <v>0</v>
      </c>
      <c r="BJ465" s="20" t="s">
        <v>81</v>
      </c>
      <c r="BK465" s="158">
        <f>ROUND(I465*H465,2)</f>
        <v>0</v>
      </c>
      <c r="BL465" s="20" t="s">
        <v>94</v>
      </c>
      <c r="BM465" s="157" t="s">
        <v>975</v>
      </c>
    </row>
    <row r="466" spans="1:65" s="2" customFormat="1" ht="11.25">
      <c r="A466" s="35"/>
      <c r="B466" s="36"/>
      <c r="C466" s="35"/>
      <c r="D466" s="159" t="s">
        <v>151</v>
      </c>
      <c r="E466" s="35"/>
      <c r="F466" s="160" t="s">
        <v>976</v>
      </c>
      <c r="G466" s="35"/>
      <c r="H466" s="35"/>
      <c r="I466" s="161"/>
      <c r="J466" s="35"/>
      <c r="K466" s="35"/>
      <c r="L466" s="36"/>
      <c r="M466" s="162"/>
      <c r="N466" s="163"/>
      <c r="O466" s="56"/>
      <c r="P466" s="56"/>
      <c r="Q466" s="56"/>
      <c r="R466" s="56"/>
      <c r="S466" s="56"/>
      <c r="T466" s="57"/>
      <c r="U466" s="35"/>
      <c r="V466" s="35"/>
      <c r="W466" s="35"/>
      <c r="X466" s="35"/>
      <c r="Y466" s="35"/>
      <c r="Z466" s="35"/>
      <c r="AA466" s="35"/>
      <c r="AB466" s="35"/>
      <c r="AC466" s="35"/>
      <c r="AD466" s="35"/>
      <c r="AE466" s="35"/>
      <c r="AT466" s="20" t="s">
        <v>151</v>
      </c>
      <c r="AU466" s="20" t="s">
        <v>91</v>
      </c>
    </row>
    <row r="467" spans="1:65" s="13" customFormat="1" ht="11.25">
      <c r="B467" s="164"/>
      <c r="D467" s="165" t="s">
        <v>153</v>
      </c>
      <c r="E467" s="166" t="s">
        <v>3</v>
      </c>
      <c r="F467" s="167" t="s">
        <v>977</v>
      </c>
      <c r="H467" s="166" t="s">
        <v>3</v>
      </c>
      <c r="I467" s="168"/>
      <c r="L467" s="164"/>
      <c r="M467" s="169"/>
      <c r="N467" s="170"/>
      <c r="O467" s="170"/>
      <c r="P467" s="170"/>
      <c r="Q467" s="170"/>
      <c r="R467" s="170"/>
      <c r="S467" s="170"/>
      <c r="T467" s="171"/>
      <c r="AT467" s="166" t="s">
        <v>153</v>
      </c>
      <c r="AU467" s="166" t="s">
        <v>91</v>
      </c>
      <c r="AV467" s="13" t="s">
        <v>15</v>
      </c>
      <c r="AW467" s="13" t="s">
        <v>33</v>
      </c>
      <c r="AX467" s="13" t="s">
        <v>71</v>
      </c>
      <c r="AY467" s="166" t="s">
        <v>142</v>
      </c>
    </row>
    <row r="468" spans="1:65" s="13" customFormat="1" ht="11.25">
      <c r="B468" s="164"/>
      <c r="D468" s="165" t="s">
        <v>153</v>
      </c>
      <c r="E468" s="166" t="s">
        <v>3</v>
      </c>
      <c r="F468" s="167" t="s">
        <v>978</v>
      </c>
      <c r="H468" s="166" t="s">
        <v>3</v>
      </c>
      <c r="I468" s="168"/>
      <c r="L468" s="164"/>
      <c r="M468" s="169"/>
      <c r="N468" s="170"/>
      <c r="O468" s="170"/>
      <c r="P468" s="170"/>
      <c r="Q468" s="170"/>
      <c r="R468" s="170"/>
      <c r="S468" s="170"/>
      <c r="T468" s="171"/>
      <c r="AT468" s="166" t="s">
        <v>153</v>
      </c>
      <c r="AU468" s="166" t="s">
        <v>91</v>
      </c>
      <c r="AV468" s="13" t="s">
        <v>15</v>
      </c>
      <c r="AW468" s="13" t="s">
        <v>33</v>
      </c>
      <c r="AX468" s="13" t="s">
        <v>71</v>
      </c>
      <c r="AY468" s="166" t="s">
        <v>142</v>
      </c>
    </row>
    <row r="469" spans="1:65" s="14" customFormat="1" ht="11.25">
      <c r="B469" s="172"/>
      <c r="D469" s="165" t="s">
        <v>153</v>
      </c>
      <c r="E469" s="173" t="s">
        <v>3</v>
      </c>
      <c r="F469" s="174" t="s">
        <v>979</v>
      </c>
      <c r="H469" s="175">
        <v>22.6</v>
      </c>
      <c r="I469" s="176"/>
      <c r="L469" s="172"/>
      <c r="M469" s="177"/>
      <c r="N469" s="178"/>
      <c r="O469" s="178"/>
      <c r="P469" s="178"/>
      <c r="Q469" s="178"/>
      <c r="R469" s="178"/>
      <c r="S469" s="178"/>
      <c r="T469" s="179"/>
      <c r="AT469" s="173" t="s">
        <v>153</v>
      </c>
      <c r="AU469" s="173" t="s">
        <v>91</v>
      </c>
      <c r="AV469" s="14" t="s">
        <v>81</v>
      </c>
      <c r="AW469" s="14" t="s">
        <v>33</v>
      </c>
      <c r="AX469" s="14" t="s">
        <v>71</v>
      </c>
      <c r="AY469" s="173" t="s">
        <v>142</v>
      </c>
    </row>
    <row r="470" spans="1:65" s="14" customFormat="1" ht="11.25">
      <c r="B470" s="172"/>
      <c r="D470" s="165" t="s">
        <v>153</v>
      </c>
      <c r="E470" s="173" t="s">
        <v>3</v>
      </c>
      <c r="F470" s="174" t="s">
        <v>980</v>
      </c>
      <c r="H470" s="175">
        <v>-0.69</v>
      </c>
      <c r="I470" s="176"/>
      <c r="L470" s="172"/>
      <c r="M470" s="177"/>
      <c r="N470" s="178"/>
      <c r="O470" s="178"/>
      <c r="P470" s="178"/>
      <c r="Q470" s="178"/>
      <c r="R470" s="178"/>
      <c r="S470" s="178"/>
      <c r="T470" s="179"/>
      <c r="AT470" s="173" t="s">
        <v>153</v>
      </c>
      <c r="AU470" s="173" t="s">
        <v>91</v>
      </c>
      <c r="AV470" s="14" t="s">
        <v>81</v>
      </c>
      <c r="AW470" s="14" t="s">
        <v>33</v>
      </c>
      <c r="AX470" s="14" t="s">
        <v>71</v>
      </c>
      <c r="AY470" s="173" t="s">
        <v>142</v>
      </c>
    </row>
    <row r="471" spans="1:65" s="14" customFormat="1" ht="11.25">
      <c r="B471" s="172"/>
      <c r="D471" s="165" t="s">
        <v>153</v>
      </c>
      <c r="E471" s="173" t="s">
        <v>3</v>
      </c>
      <c r="F471" s="174" t="s">
        <v>981</v>
      </c>
      <c r="H471" s="175">
        <v>0.6</v>
      </c>
      <c r="I471" s="176"/>
      <c r="L471" s="172"/>
      <c r="M471" s="177"/>
      <c r="N471" s="178"/>
      <c r="O471" s="178"/>
      <c r="P471" s="178"/>
      <c r="Q471" s="178"/>
      <c r="R471" s="178"/>
      <c r="S471" s="178"/>
      <c r="T471" s="179"/>
      <c r="AT471" s="173" t="s">
        <v>153</v>
      </c>
      <c r="AU471" s="173" t="s">
        <v>91</v>
      </c>
      <c r="AV471" s="14" t="s">
        <v>81</v>
      </c>
      <c r="AW471" s="14" t="s">
        <v>33</v>
      </c>
      <c r="AX471" s="14" t="s">
        <v>71</v>
      </c>
      <c r="AY471" s="173" t="s">
        <v>142</v>
      </c>
    </row>
    <row r="472" spans="1:65" s="13" customFormat="1" ht="11.25">
      <c r="B472" s="164"/>
      <c r="D472" s="165" t="s">
        <v>153</v>
      </c>
      <c r="E472" s="166" t="s">
        <v>3</v>
      </c>
      <c r="F472" s="167" t="s">
        <v>844</v>
      </c>
      <c r="H472" s="166" t="s">
        <v>3</v>
      </c>
      <c r="I472" s="168"/>
      <c r="L472" s="164"/>
      <c r="M472" s="169"/>
      <c r="N472" s="170"/>
      <c r="O472" s="170"/>
      <c r="P472" s="170"/>
      <c r="Q472" s="170"/>
      <c r="R472" s="170"/>
      <c r="S472" s="170"/>
      <c r="T472" s="171"/>
      <c r="AT472" s="166" t="s">
        <v>153</v>
      </c>
      <c r="AU472" s="166" t="s">
        <v>91</v>
      </c>
      <c r="AV472" s="13" t="s">
        <v>15</v>
      </c>
      <c r="AW472" s="13" t="s">
        <v>33</v>
      </c>
      <c r="AX472" s="13" t="s">
        <v>71</v>
      </c>
      <c r="AY472" s="166" t="s">
        <v>142</v>
      </c>
    </row>
    <row r="473" spans="1:65" s="14" customFormat="1" ht="11.25">
      <c r="B473" s="172"/>
      <c r="D473" s="165" t="s">
        <v>153</v>
      </c>
      <c r="E473" s="173" t="s">
        <v>3</v>
      </c>
      <c r="F473" s="174" t="s">
        <v>982</v>
      </c>
      <c r="H473" s="175">
        <v>14.6</v>
      </c>
      <c r="I473" s="176"/>
      <c r="L473" s="172"/>
      <c r="M473" s="177"/>
      <c r="N473" s="178"/>
      <c r="O473" s="178"/>
      <c r="P473" s="178"/>
      <c r="Q473" s="178"/>
      <c r="R473" s="178"/>
      <c r="S473" s="178"/>
      <c r="T473" s="179"/>
      <c r="AT473" s="173" t="s">
        <v>153</v>
      </c>
      <c r="AU473" s="173" t="s">
        <v>91</v>
      </c>
      <c r="AV473" s="14" t="s">
        <v>81</v>
      </c>
      <c r="AW473" s="14" t="s">
        <v>33</v>
      </c>
      <c r="AX473" s="14" t="s">
        <v>71</v>
      </c>
      <c r="AY473" s="173" t="s">
        <v>142</v>
      </c>
    </row>
    <row r="474" spans="1:65" s="14" customFormat="1" ht="11.25">
      <c r="B474" s="172"/>
      <c r="D474" s="165" t="s">
        <v>153</v>
      </c>
      <c r="E474" s="173" t="s">
        <v>3</v>
      </c>
      <c r="F474" s="174" t="s">
        <v>983</v>
      </c>
      <c r="H474" s="175">
        <v>-1.613</v>
      </c>
      <c r="I474" s="176"/>
      <c r="L474" s="172"/>
      <c r="M474" s="177"/>
      <c r="N474" s="178"/>
      <c r="O474" s="178"/>
      <c r="P474" s="178"/>
      <c r="Q474" s="178"/>
      <c r="R474" s="178"/>
      <c r="S474" s="178"/>
      <c r="T474" s="179"/>
      <c r="AT474" s="173" t="s">
        <v>153</v>
      </c>
      <c r="AU474" s="173" t="s">
        <v>91</v>
      </c>
      <c r="AV474" s="14" t="s">
        <v>81</v>
      </c>
      <c r="AW474" s="14" t="s">
        <v>33</v>
      </c>
      <c r="AX474" s="14" t="s">
        <v>71</v>
      </c>
      <c r="AY474" s="173" t="s">
        <v>142</v>
      </c>
    </row>
    <row r="475" spans="1:65" s="14" customFormat="1" ht="11.25">
      <c r="B475" s="172"/>
      <c r="D475" s="165" t="s">
        <v>153</v>
      </c>
      <c r="E475" s="173" t="s">
        <v>3</v>
      </c>
      <c r="F475" s="174" t="s">
        <v>984</v>
      </c>
      <c r="H475" s="175">
        <v>0.6</v>
      </c>
      <c r="I475" s="176"/>
      <c r="L475" s="172"/>
      <c r="M475" s="177"/>
      <c r="N475" s="178"/>
      <c r="O475" s="178"/>
      <c r="P475" s="178"/>
      <c r="Q475" s="178"/>
      <c r="R475" s="178"/>
      <c r="S475" s="178"/>
      <c r="T475" s="179"/>
      <c r="AT475" s="173" t="s">
        <v>153</v>
      </c>
      <c r="AU475" s="173" t="s">
        <v>91</v>
      </c>
      <c r="AV475" s="14" t="s">
        <v>81</v>
      </c>
      <c r="AW475" s="14" t="s">
        <v>33</v>
      </c>
      <c r="AX475" s="14" t="s">
        <v>71</v>
      </c>
      <c r="AY475" s="173" t="s">
        <v>142</v>
      </c>
    </row>
    <row r="476" spans="1:65" s="13" customFormat="1" ht="11.25">
      <c r="B476" s="164"/>
      <c r="D476" s="165" t="s">
        <v>153</v>
      </c>
      <c r="E476" s="166" t="s">
        <v>3</v>
      </c>
      <c r="F476" s="167" t="s">
        <v>848</v>
      </c>
      <c r="H476" s="166" t="s">
        <v>3</v>
      </c>
      <c r="I476" s="168"/>
      <c r="L476" s="164"/>
      <c r="M476" s="169"/>
      <c r="N476" s="170"/>
      <c r="O476" s="170"/>
      <c r="P476" s="170"/>
      <c r="Q476" s="170"/>
      <c r="R476" s="170"/>
      <c r="S476" s="170"/>
      <c r="T476" s="171"/>
      <c r="AT476" s="166" t="s">
        <v>153</v>
      </c>
      <c r="AU476" s="166" t="s">
        <v>91</v>
      </c>
      <c r="AV476" s="13" t="s">
        <v>15</v>
      </c>
      <c r="AW476" s="13" t="s">
        <v>33</v>
      </c>
      <c r="AX476" s="13" t="s">
        <v>71</v>
      </c>
      <c r="AY476" s="166" t="s">
        <v>142</v>
      </c>
    </row>
    <row r="477" spans="1:65" s="14" customFormat="1" ht="11.25">
      <c r="B477" s="172"/>
      <c r="D477" s="165" t="s">
        <v>153</v>
      </c>
      <c r="E477" s="173" t="s">
        <v>3</v>
      </c>
      <c r="F477" s="174" t="s">
        <v>985</v>
      </c>
      <c r="H477" s="175">
        <v>10.4</v>
      </c>
      <c r="I477" s="176"/>
      <c r="L477" s="172"/>
      <c r="M477" s="177"/>
      <c r="N477" s="178"/>
      <c r="O477" s="178"/>
      <c r="P477" s="178"/>
      <c r="Q477" s="178"/>
      <c r="R477" s="178"/>
      <c r="S477" s="178"/>
      <c r="T477" s="179"/>
      <c r="AT477" s="173" t="s">
        <v>153</v>
      </c>
      <c r="AU477" s="173" t="s">
        <v>91</v>
      </c>
      <c r="AV477" s="14" t="s">
        <v>81</v>
      </c>
      <c r="AW477" s="14" t="s">
        <v>33</v>
      </c>
      <c r="AX477" s="14" t="s">
        <v>71</v>
      </c>
      <c r="AY477" s="173" t="s">
        <v>142</v>
      </c>
    </row>
    <row r="478" spans="1:65" s="14" customFormat="1" ht="11.25">
      <c r="B478" s="172"/>
      <c r="D478" s="165" t="s">
        <v>153</v>
      </c>
      <c r="E478" s="173" t="s">
        <v>3</v>
      </c>
      <c r="F478" s="174" t="s">
        <v>983</v>
      </c>
      <c r="H478" s="175">
        <v>-1.613</v>
      </c>
      <c r="I478" s="176"/>
      <c r="L478" s="172"/>
      <c r="M478" s="177"/>
      <c r="N478" s="178"/>
      <c r="O478" s="178"/>
      <c r="P478" s="178"/>
      <c r="Q478" s="178"/>
      <c r="R478" s="178"/>
      <c r="S478" s="178"/>
      <c r="T478" s="179"/>
      <c r="AT478" s="173" t="s">
        <v>153</v>
      </c>
      <c r="AU478" s="173" t="s">
        <v>91</v>
      </c>
      <c r="AV478" s="14" t="s">
        <v>81</v>
      </c>
      <c r="AW478" s="14" t="s">
        <v>33</v>
      </c>
      <c r="AX478" s="14" t="s">
        <v>71</v>
      </c>
      <c r="AY478" s="173" t="s">
        <v>142</v>
      </c>
    </row>
    <row r="479" spans="1:65" s="14" customFormat="1" ht="11.25">
      <c r="B479" s="172"/>
      <c r="D479" s="165" t="s">
        <v>153</v>
      </c>
      <c r="E479" s="173" t="s">
        <v>3</v>
      </c>
      <c r="F479" s="174" t="s">
        <v>984</v>
      </c>
      <c r="H479" s="175">
        <v>0.6</v>
      </c>
      <c r="I479" s="176"/>
      <c r="L479" s="172"/>
      <c r="M479" s="177"/>
      <c r="N479" s="178"/>
      <c r="O479" s="178"/>
      <c r="P479" s="178"/>
      <c r="Q479" s="178"/>
      <c r="R479" s="178"/>
      <c r="S479" s="178"/>
      <c r="T479" s="179"/>
      <c r="AT479" s="173" t="s">
        <v>153</v>
      </c>
      <c r="AU479" s="173" t="s">
        <v>91</v>
      </c>
      <c r="AV479" s="14" t="s">
        <v>81</v>
      </c>
      <c r="AW479" s="14" t="s">
        <v>33</v>
      </c>
      <c r="AX479" s="14" t="s">
        <v>71</v>
      </c>
      <c r="AY479" s="173" t="s">
        <v>142</v>
      </c>
    </row>
    <row r="480" spans="1:65" s="13" customFormat="1" ht="11.25">
      <c r="B480" s="164"/>
      <c r="D480" s="165" t="s">
        <v>153</v>
      </c>
      <c r="E480" s="166" t="s">
        <v>3</v>
      </c>
      <c r="F480" s="167" t="s">
        <v>986</v>
      </c>
      <c r="H480" s="166" t="s">
        <v>3</v>
      </c>
      <c r="I480" s="168"/>
      <c r="L480" s="164"/>
      <c r="M480" s="169"/>
      <c r="N480" s="170"/>
      <c r="O480" s="170"/>
      <c r="P480" s="170"/>
      <c r="Q480" s="170"/>
      <c r="R480" s="170"/>
      <c r="S480" s="170"/>
      <c r="T480" s="171"/>
      <c r="AT480" s="166" t="s">
        <v>153</v>
      </c>
      <c r="AU480" s="166" t="s">
        <v>91</v>
      </c>
      <c r="AV480" s="13" t="s">
        <v>15</v>
      </c>
      <c r="AW480" s="13" t="s">
        <v>33</v>
      </c>
      <c r="AX480" s="13" t="s">
        <v>71</v>
      </c>
      <c r="AY480" s="166" t="s">
        <v>142</v>
      </c>
    </row>
    <row r="481" spans="1:65" s="14" customFormat="1" ht="11.25">
      <c r="B481" s="172"/>
      <c r="D481" s="165" t="s">
        <v>153</v>
      </c>
      <c r="E481" s="173" t="s">
        <v>3</v>
      </c>
      <c r="F481" s="174" t="s">
        <v>987</v>
      </c>
      <c r="H481" s="175">
        <v>2.2799999999999998</v>
      </c>
      <c r="I481" s="176"/>
      <c r="L481" s="172"/>
      <c r="M481" s="177"/>
      <c r="N481" s="178"/>
      <c r="O481" s="178"/>
      <c r="P481" s="178"/>
      <c r="Q481" s="178"/>
      <c r="R481" s="178"/>
      <c r="S481" s="178"/>
      <c r="T481" s="179"/>
      <c r="AT481" s="173" t="s">
        <v>153</v>
      </c>
      <c r="AU481" s="173" t="s">
        <v>91</v>
      </c>
      <c r="AV481" s="14" t="s">
        <v>81</v>
      </c>
      <c r="AW481" s="14" t="s">
        <v>33</v>
      </c>
      <c r="AX481" s="14" t="s">
        <v>71</v>
      </c>
      <c r="AY481" s="173" t="s">
        <v>142</v>
      </c>
    </row>
    <row r="482" spans="1:65" s="15" customFormat="1" ht="11.25">
      <c r="B482" s="180"/>
      <c r="D482" s="165" t="s">
        <v>153</v>
      </c>
      <c r="E482" s="181" t="s">
        <v>3</v>
      </c>
      <c r="F482" s="182" t="s">
        <v>162</v>
      </c>
      <c r="H482" s="183">
        <v>47.764000000000003</v>
      </c>
      <c r="I482" s="184"/>
      <c r="L482" s="180"/>
      <c r="M482" s="185"/>
      <c r="N482" s="186"/>
      <c r="O482" s="186"/>
      <c r="P482" s="186"/>
      <c r="Q482" s="186"/>
      <c r="R482" s="186"/>
      <c r="S482" s="186"/>
      <c r="T482" s="187"/>
      <c r="AT482" s="181" t="s">
        <v>153</v>
      </c>
      <c r="AU482" s="181" t="s">
        <v>91</v>
      </c>
      <c r="AV482" s="15" t="s">
        <v>94</v>
      </c>
      <c r="AW482" s="15" t="s">
        <v>33</v>
      </c>
      <c r="AX482" s="15" t="s">
        <v>15</v>
      </c>
      <c r="AY482" s="181" t="s">
        <v>142</v>
      </c>
    </row>
    <row r="483" spans="1:65" s="2" customFormat="1" ht="44.25" customHeight="1">
      <c r="A483" s="35"/>
      <c r="B483" s="145"/>
      <c r="C483" s="146" t="s">
        <v>373</v>
      </c>
      <c r="D483" s="146" t="s">
        <v>145</v>
      </c>
      <c r="E483" s="147" t="s">
        <v>988</v>
      </c>
      <c r="F483" s="148" t="s">
        <v>989</v>
      </c>
      <c r="G483" s="149" t="s">
        <v>148</v>
      </c>
      <c r="H483" s="150">
        <v>175.97</v>
      </c>
      <c r="I483" s="151"/>
      <c r="J483" s="152">
        <f>ROUND(I483*H483,2)</f>
        <v>0</v>
      </c>
      <c r="K483" s="148" t="s">
        <v>149</v>
      </c>
      <c r="L483" s="36"/>
      <c r="M483" s="153" t="s">
        <v>3</v>
      </c>
      <c r="N483" s="154" t="s">
        <v>43</v>
      </c>
      <c r="O483" s="56"/>
      <c r="P483" s="155">
        <f>O483*H483</f>
        <v>0</v>
      </c>
      <c r="Q483" s="155">
        <v>1.8380000000000001E-2</v>
      </c>
      <c r="R483" s="155">
        <f>Q483*H483</f>
        <v>3.2343286</v>
      </c>
      <c r="S483" s="155">
        <v>0</v>
      </c>
      <c r="T483" s="156">
        <f>S483*H483</f>
        <v>0</v>
      </c>
      <c r="U483" s="35"/>
      <c r="V483" s="35"/>
      <c r="W483" s="35"/>
      <c r="X483" s="35"/>
      <c r="Y483" s="35"/>
      <c r="Z483" s="35"/>
      <c r="AA483" s="35"/>
      <c r="AB483" s="35"/>
      <c r="AC483" s="35"/>
      <c r="AD483" s="35"/>
      <c r="AE483" s="35"/>
      <c r="AR483" s="157" t="s">
        <v>94</v>
      </c>
      <c r="AT483" s="157" t="s">
        <v>145</v>
      </c>
      <c r="AU483" s="157" t="s">
        <v>91</v>
      </c>
      <c r="AY483" s="20" t="s">
        <v>142</v>
      </c>
      <c r="BE483" s="158">
        <f>IF(N483="základní",J483,0)</f>
        <v>0</v>
      </c>
      <c r="BF483" s="158">
        <f>IF(N483="snížená",J483,0)</f>
        <v>0</v>
      </c>
      <c r="BG483" s="158">
        <f>IF(N483="zákl. přenesená",J483,0)</f>
        <v>0</v>
      </c>
      <c r="BH483" s="158">
        <f>IF(N483="sníž. přenesená",J483,0)</f>
        <v>0</v>
      </c>
      <c r="BI483" s="158">
        <f>IF(N483="nulová",J483,0)</f>
        <v>0</v>
      </c>
      <c r="BJ483" s="20" t="s">
        <v>81</v>
      </c>
      <c r="BK483" s="158">
        <f>ROUND(I483*H483,2)</f>
        <v>0</v>
      </c>
      <c r="BL483" s="20" t="s">
        <v>94</v>
      </c>
      <c r="BM483" s="157" t="s">
        <v>990</v>
      </c>
    </row>
    <row r="484" spans="1:65" s="2" customFormat="1" ht="11.25">
      <c r="A484" s="35"/>
      <c r="B484" s="36"/>
      <c r="C484" s="35"/>
      <c r="D484" s="159" t="s">
        <v>151</v>
      </c>
      <c r="E484" s="35"/>
      <c r="F484" s="160" t="s">
        <v>991</v>
      </c>
      <c r="G484" s="35"/>
      <c r="H484" s="35"/>
      <c r="I484" s="161"/>
      <c r="J484" s="35"/>
      <c r="K484" s="35"/>
      <c r="L484" s="36"/>
      <c r="M484" s="162"/>
      <c r="N484" s="163"/>
      <c r="O484" s="56"/>
      <c r="P484" s="56"/>
      <c r="Q484" s="56"/>
      <c r="R484" s="56"/>
      <c r="S484" s="56"/>
      <c r="T484" s="57"/>
      <c r="U484" s="35"/>
      <c r="V484" s="35"/>
      <c r="W484" s="35"/>
      <c r="X484" s="35"/>
      <c r="Y484" s="35"/>
      <c r="Z484" s="35"/>
      <c r="AA484" s="35"/>
      <c r="AB484" s="35"/>
      <c r="AC484" s="35"/>
      <c r="AD484" s="35"/>
      <c r="AE484" s="35"/>
      <c r="AT484" s="20" t="s">
        <v>151</v>
      </c>
      <c r="AU484" s="20" t="s">
        <v>91</v>
      </c>
    </row>
    <row r="485" spans="1:65" s="13" customFormat="1" ht="11.25">
      <c r="B485" s="164"/>
      <c r="D485" s="165" t="s">
        <v>153</v>
      </c>
      <c r="E485" s="166" t="s">
        <v>3</v>
      </c>
      <c r="F485" s="167" t="s">
        <v>167</v>
      </c>
      <c r="H485" s="166" t="s">
        <v>3</v>
      </c>
      <c r="I485" s="168"/>
      <c r="L485" s="164"/>
      <c r="M485" s="169"/>
      <c r="N485" s="170"/>
      <c r="O485" s="170"/>
      <c r="P485" s="170"/>
      <c r="Q485" s="170"/>
      <c r="R485" s="170"/>
      <c r="S485" s="170"/>
      <c r="T485" s="171"/>
      <c r="AT485" s="166" t="s">
        <v>153</v>
      </c>
      <c r="AU485" s="166" t="s">
        <v>91</v>
      </c>
      <c r="AV485" s="13" t="s">
        <v>15</v>
      </c>
      <c r="AW485" s="13" t="s">
        <v>33</v>
      </c>
      <c r="AX485" s="13" t="s">
        <v>71</v>
      </c>
      <c r="AY485" s="166" t="s">
        <v>142</v>
      </c>
    </row>
    <row r="486" spans="1:65" s="13" customFormat="1" ht="11.25">
      <c r="B486" s="164"/>
      <c r="D486" s="165" t="s">
        <v>153</v>
      </c>
      <c r="E486" s="166" t="s">
        <v>3</v>
      </c>
      <c r="F486" s="167" t="s">
        <v>826</v>
      </c>
      <c r="H486" s="166" t="s">
        <v>3</v>
      </c>
      <c r="I486" s="168"/>
      <c r="L486" s="164"/>
      <c r="M486" s="169"/>
      <c r="N486" s="170"/>
      <c r="O486" s="170"/>
      <c r="P486" s="170"/>
      <c r="Q486" s="170"/>
      <c r="R486" s="170"/>
      <c r="S486" s="170"/>
      <c r="T486" s="171"/>
      <c r="AT486" s="166" t="s">
        <v>153</v>
      </c>
      <c r="AU486" s="166" t="s">
        <v>91</v>
      </c>
      <c r="AV486" s="13" t="s">
        <v>15</v>
      </c>
      <c r="AW486" s="13" t="s">
        <v>33</v>
      </c>
      <c r="AX486" s="13" t="s">
        <v>71</v>
      </c>
      <c r="AY486" s="166" t="s">
        <v>142</v>
      </c>
    </row>
    <row r="487" spans="1:65" s="14" customFormat="1" ht="11.25">
      <c r="B487" s="172"/>
      <c r="D487" s="165" t="s">
        <v>153</v>
      </c>
      <c r="E487" s="173" t="s">
        <v>3</v>
      </c>
      <c r="F487" s="174" t="s">
        <v>827</v>
      </c>
      <c r="H487" s="175">
        <v>55.89</v>
      </c>
      <c r="I487" s="176"/>
      <c r="L487" s="172"/>
      <c r="M487" s="177"/>
      <c r="N487" s="178"/>
      <c r="O487" s="178"/>
      <c r="P487" s="178"/>
      <c r="Q487" s="178"/>
      <c r="R487" s="178"/>
      <c r="S487" s="178"/>
      <c r="T487" s="179"/>
      <c r="AT487" s="173" t="s">
        <v>153</v>
      </c>
      <c r="AU487" s="173" t="s">
        <v>91</v>
      </c>
      <c r="AV487" s="14" t="s">
        <v>81</v>
      </c>
      <c r="AW487" s="14" t="s">
        <v>33</v>
      </c>
      <c r="AX487" s="14" t="s">
        <v>71</v>
      </c>
      <c r="AY487" s="173" t="s">
        <v>142</v>
      </c>
    </row>
    <row r="488" spans="1:65" s="14" customFormat="1" ht="11.25">
      <c r="B488" s="172"/>
      <c r="D488" s="165" t="s">
        <v>153</v>
      </c>
      <c r="E488" s="173" t="s">
        <v>3</v>
      </c>
      <c r="F488" s="174" t="s">
        <v>828</v>
      </c>
      <c r="H488" s="175">
        <v>-7.633</v>
      </c>
      <c r="I488" s="176"/>
      <c r="L488" s="172"/>
      <c r="M488" s="177"/>
      <c r="N488" s="178"/>
      <c r="O488" s="178"/>
      <c r="P488" s="178"/>
      <c r="Q488" s="178"/>
      <c r="R488" s="178"/>
      <c r="S488" s="178"/>
      <c r="T488" s="179"/>
      <c r="AT488" s="173" t="s">
        <v>153</v>
      </c>
      <c r="AU488" s="173" t="s">
        <v>91</v>
      </c>
      <c r="AV488" s="14" t="s">
        <v>81</v>
      </c>
      <c r="AW488" s="14" t="s">
        <v>33</v>
      </c>
      <c r="AX488" s="14" t="s">
        <v>71</v>
      </c>
      <c r="AY488" s="173" t="s">
        <v>142</v>
      </c>
    </row>
    <row r="489" spans="1:65" s="14" customFormat="1" ht="11.25">
      <c r="B489" s="172"/>
      <c r="D489" s="165" t="s">
        <v>153</v>
      </c>
      <c r="E489" s="173" t="s">
        <v>3</v>
      </c>
      <c r="F489" s="174" t="s">
        <v>829</v>
      </c>
      <c r="H489" s="175">
        <v>0.45</v>
      </c>
      <c r="I489" s="176"/>
      <c r="L489" s="172"/>
      <c r="M489" s="177"/>
      <c r="N489" s="178"/>
      <c r="O489" s="178"/>
      <c r="P489" s="178"/>
      <c r="Q489" s="178"/>
      <c r="R489" s="178"/>
      <c r="S489" s="178"/>
      <c r="T489" s="179"/>
      <c r="AT489" s="173" t="s">
        <v>153</v>
      </c>
      <c r="AU489" s="173" t="s">
        <v>91</v>
      </c>
      <c r="AV489" s="14" t="s">
        <v>81</v>
      </c>
      <c r="AW489" s="14" t="s">
        <v>33</v>
      </c>
      <c r="AX489" s="14" t="s">
        <v>71</v>
      </c>
      <c r="AY489" s="173" t="s">
        <v>142</v>
      </c>
    </row>
    <row r="490" spans="1:65" s="13" customFormat="1" ht="11.25">
      <c r="B490" s="164"/>
      <c r="D490" s="165" t="s">
        <v>153</v>
      </c>
      <c r="E490" s="166" t="s">
        <v>3</v>
      </c>
      <c r="F490" s="167" t="s">
        <v>830</v>
      </c>
      <c r="H490" s="166" t="s">
        <v>3</v>
      </c>
      <c r="I490" s="168"/>
      <c r="L490" s="164"/>
      <c r="M490" s="169"/>
      <c r="N490" s="170"/>
      <c r="O490" s="170"/>
      <c r="P490" s="170"/>
      <c r="Q490" s="170"/>
      <c r="R490" s="170"/>
      <c r="S490" s="170"/>
      <c r="T490" s="171"/>
      <c r="AT490" s="166" t="s">
        <v>153</v>
      </c>
      <c r="AU490" s="166" t="s">
        <v>91</v>
      </c>
      <c r="AV490" s="13" t="s">
        <v>15</v>
      </c>
      <c r="AW490" s="13" t="s">
        <v>33</v>
      </c>
      <c r="AX490" s="13" t="s">
        <v>71</v>
      </c>
      <c r="AY490" s="166" t="s">
        <v>142</v>
      </c>
    </row>
    <row r="491" spans="1:65" s="14" customFormat="1" ht="11.25">
      <c r="B491" s="172"/>
      <c r="D491" s="165" t="s">
        <v>153</v>
      </c>
      <c r="E491" s="173" t="s">
        <v>3</v>
      </c>
      <c r="F491" s="174" t="s">
        <v>831</v>
      </c>
      <c r="H491" s="175">
        <v>43.74</v>
      </c>
      <c r="I491" s="176"/>
      <c r="L491" s="172"/>
      <c r="M491" s="177"/>
      <c r="N491" s="178"/>
      <c r="O491" s="178"/>
      <c r="P491" s="178"/>
      <c r="Q491" s="178"/>
      <c r="R491" s="178"/>
      <c r="S491" s="178"/>
      <c r="T491" s="179"/>
      <c r="AT491" s="173" t="s">
        <v>153</v>
      </c>
      <c r="AU491" s="173" t="s">
        <v>91</v>
      </c>
      <c r="AV491" s="14" t="s">
        <v>81</v>
      </c>
      <c r="AW491" s="14" t="s">
        <v>33</v>
      </c>
      <c r="AX491" s="14" t="s">
        <v>71</v>
      </c>
      <c r="AY491" s="173" t="s">
        <v>142</v>
      </c>
    </row>
    <row r="492" spans="1:65" s="14" customFormat="1" ht="11.25">
      <c r="B492" s="172"/>
      <c r="D492" s="165" t="s">
        <v>153</v>
      </c>
      <c r="E492" s="173" t="s">
        <v>3</v>
      </c>
      <c r="F492" s="174" t="s">
        <v>832</v>
      </c>
      <c r="H492" s="175">
        <v>-2.25</v>
      </c>
      <c r="I492" s="176"/>
      <c r="L492" s="172"/>
      <c r="M492" s="177"/>
      <c r="N492" s="178"/>
      <c r="O492" s="178"/>
      <c r="P492" s="178"/>
      <c r="Q492" s="178"/>
      <c r="R492" s="178"/>
      <c r="S492" s="178"/>
      <c r="T492" s="179"/>
      <c r="AT492" s="173" t="s">
        <v>153</v>
      </c>
      <c r="AU492" s="173" t="s">
        <v>91</v>
      </c>
      <c r="AV492" s="14" t="s">
        <v>81</v>
      </c>
      <c r="AW492" s="14" t="s">
        <v>33</v>
      </c>
      <c r="AX492" s="14" t="s">
        <v>71</v>
      </c>
      <c r="AY492" s="173" t="s">
        <v>142</v>
      </c>
    </row>
    <row r="493" spans="1:65" s="14" customFormat="1" ht="11.25">
      <c r="B493" s="172"/>
      <c r="D493" s="165" t="s">
        <v>153</v>
      </c>
      <c r="E493" s="173" t="s">
        <v>3</v>
      </c>
      <c r="F493" s="174" t="s">
        <v>833</v>
      </c>
      <c r="H493" s="175">
        <v>1.0049999999999999</v>
      </c>
      <c r="I493" s="176"/>
      <c r="L493" s="172"/>
      <c r="M493" s="177"/>
      <c r="N493" s="178"/>
      <c r="O493" s="178"/>
      <c r="P493" s="178"/>
      <c r="Q493" s="178"/>
      <c r="R493" s="178"/>
      <c r="S493" s="178"/>
      <c r="T493" s="179"/>
      <c r="AT493" s="173" t="s">
        <v>153</v>
      </c>
      <c r="AU493" s="173" t="s">
        <v>91</v>
      </c>
      <c r="AV493" s="14" t="s">
        <v>81</v>
      </c>
      <c r="AW493" s="14" t="s">
        <v>33</v>
      </c>
      <c r="AX493" s="14" t="s">
        <v>71</v>
      </c>
      <c r="AY493" s="173" t="s">
        <v>142</v>
      </c>
    </row>
    <row r="494" spans="1:65" s="13" customFormat="1" ht="11.25">
      <c r="B494" s="164"/>
      <c r="D494" s="165" t="s">
        <v>153</v>
      </c>
      <c r="E494" s="166" t="s">
        <v>3</v>
      </c>
      <c r="F494" s="167" t="s">
        <v>834</v>
      </c>
      <c r="H494" s="166" t="s">
        <v>3</v>
      </c>
      <c r="I494" s="168"/>
      <c r="L494" s="164"/>
      <c r="M494" s="169"/>
      <c r="N494" s="170"/>
      <c r="O494" s="170"/>
      <c r="P494" s="170"/>
      <c r="Q494" s="170"/>
      <c r="R494" s="170"/>
      <c r="S494" s="170"/>
      <c r="T494" s="171"/>
      <c r="AT494" s="166" t="s">
        <v>153</v>
      </c>
      <c r="AU494" s="166" t="s">
        <v>91</v>
      </c>
      <c r="AV494" s="13" t="s">
        <v>15</v>
      </c>
      <c r="AW494" s="13" t="s">
        <v>33</v>
      </c>
      <c r="AX494" s="13" t="s">
        <v>71</v>
      </c>
      <c r="AY494" s="166" t="s">
        <v>142</v>
      </c>
    </row>
    <row r="495" spans="1:65" s="14" customFormat="1" ht="11.25">
      <c r="B495" s="172"/>
      <c r="D495" s="165" t="s">
        <v>153</v>
      </c>
      <c r="E495" s="173" t="s">
        <v>3</v>
      </c>
      <c r="F495" s="174" t="s">
        <v>831</v>
      </c>
      <c r="H495" s="175">
        <v>43.74</v>
      </c>
      <c r="I495" s="176"/>
      <c r="L495" s="172"/>
      <c r="M495" s="177"/>
      <c r="N495" s="178"/>
      <c r="O495" s="178"/>
      <c r="P495" s="178"/>
      <c r="Q495" s="178"/>
      <c r="R495" s="178"/>
      <c r="S495" s="178"/>
      <c r="T495" s="179"/>
      <c r="AT495" s="173" t="s">
        <v>153</v>
      </c>
      <c r="AU495" s="173" t="s">
        <v>91</v>
      </c>
      <c r="AV495" s="14" t="s">
        <v>81</v>
      </c>
      <c r="AW495" s="14" t="s">
        <v>33</v>
      </c>
      <c r="AX495" s="14" t="s">
        <v>71</v>
      </c>
      <c r="AY495" s="173" t="s">
        <v>142</v>
      </c>
    </row>
    <row r="496" spans="1:65" s="14" customFormat="1" ht="11.25">
      <c r="B496" s="172"/>
      <c r="D496" s="165" t="s">
        <v>153</v>
      </c>
      <c r="E496" s="173" t="s">
        <v>3</v>
      </c>
      <c r="F496" s="174" t="s">
        <v>835</v>
      </c>
      <c r="H496" s="175">
        <v>-4.1779999999999999</v>
      </c>
      <c r="I496" s="176"/>
      <c r="L496" s="172"/>
      <c r="M496" s="177"/>
      <c r="N496" s="178"/>
      <c r="O496" s="178"/>
      <c r="P496" s="178"/>
      <c r="Q496" s="178"/>
      <c r="R496" s="178"/>
      <c r="S496" s="178"/>
      <c r="T496" s="179"/>
      <c r="AT496" s="173" t="s">
        <v>153</v>
      </c>
      <c r="AU496" s="173" t="s">
        <v>91</v>
      </c>
      <c r="AV496" s="14" t="s">
        <v>81</v>
      </c>
      <c r="AW496" s="14" t="s">
        <v>33</v>
      </c>
      <c r="AX496" s="14" t="s">
        <v>71</v>
      </c>
      <c r="AY496" s="173" t="s">
        <v>142</v>
      </c>
    </row>
    <row r="497" spans="2:51" s="14" customFormat="1" ht="11.25">
      <c r="B497" s="172"/>
      <c r="D497" s="165" t="s">
        <v>153</v>
      </c>
      <c r="E497" s="173" t="s">
        <v>3</v>
      </c>
      <c r="F497" s="174" t="s">
        <v>836</v>
      </c>
      <c r="H497" s="175">
        <v>0.998</v>
      </c>
      <c r="I497" s="176"/>
      <c r="L497" s="172"/>
      <c r="M497" s="177"/>
      <c r="N497" s="178"/>
      <c r="O497" s="178"/>
      <c r="P497" s="178"/>
      <c r="Q497" s="178"/>
      <c r="R497" s="178"/>
      <c r="S497" s="178"/>
      <c r="T497" s="179"/>
      <c r="AT497" s="173" t="s">
        <v>153</v>
      </c>
      <c r="AU497" s="173" t="s">
        <v>91</v>
      </c>
      <c r="AV497" s="14" t="s">
        <v>81</v>
      </c>
      <c r="AW497" s="14" t="s">
        <v>33</v>
      </c>
      <c r="AX497" s="14" t="s">
        <v>71</v>
      </c>
      <c r="AY497" s="173" t="s">
        <v>142</v>
      </c>
    </row>
    <row r="498" spans="2:51" s="13" customFormat="1" ht="11.25">
      <c r="B498" s="164"/>
      <c r="D498" s="165" t="s">
        <v>153</v>
      </c>
      <c r="E498" s="166" t="s">
        <v>3</v>
      </c>
      <c r="F498" s="167" t="s">
        <v>837</v>
      </c>
      <c r="H498" s="166" t="s">
        <v>3</v>
      </c>
      <c r="I498" s="168"/>
      <c r="L498" s="164"/>
      <c r="M498" s="169"/>
      <c r="N498" s="170"/>
      <c r="O498" s="170"/>
      <c r="P498" s="170"/>
      <c r="Q498" s="170"/>
      <c r="R498" s="170"/>
      <c r="S498" s="170"/>
      <c r="T498" s="171"/>
      <c r="AT498" s="166" t="s">
        <v>153</v>
      </c>
      <c r="AU498" s="166" t="s">
        <v>91</v>
      </c>
      <c r="AV498" s="13" t="s">
        <v>15</v>
      </c>
      <c r="AW498" s="13" t="s">
        <v>33</v>
      </c>
      <c r="AX498" s="13" t="s">
        <v>71</v>
      </c>
      <c r="AY498" s="166" t="s">
        <v>142</v>
      </c>
    </row>
    <row r="499" spans="2:51" s="14" customFormat="1" ht="11.25">
      <c r="B499" s="172"/>
      <c r="D499" s="165" t="s">
        <v>153</v>
      </c>
      <c r="E499" s="173" t="s">
        <v>3</v>
      </c>
      <c r="F499" s="174" t="s">
        <v>838</v>
      </c>
      <c r="H499" s="175">
        <v>21.6</v>
      </c>
      <c r="I499" s="176"/>
      <c r="L499" s="172"/>
      <c r="M499" s="177"/>
      <c r="N499" s="178"/>
      <c r="O499" s="178"/>
      <c r="P499" s="178"/>
      <c r="Q499" s="178"/>
      <c r="R499" s="178"/>
      <c r="S499" s="178"/>
      <c r="T499" s="179"/>
      <c r="AT499" s="173" t="s">
        <v>153</v>
      </c>
      <c r="AU499" s="173" t="s">
        <v>91</v>
      </c>
      <c r="AV499" s="14" t="s">
        <v>81</v>
      </c>
      <c r="AW499" s="14" t="s">
        <v>33</v>
      </c>
      <c r="AX499" s="14" t="s">
        <v>71</v>
      </c>
      <c r="AY499" s="173" t="s">
        <v>142</v>
      </c>
    </row>
    <row r="500" spans="2:51" s="14" customFormat="1" ht="11.25">
      <c r="B500" s="172"/>
      <c r="D500" s="165" t="s">
        <v>153</v>
      </c>
      <c r="E500" s="173" t="s">
        <v>3</v>
      </c>
      <c r="F500" s="174" t="s">
        <v>839</v>
      </c>
      <c r="H500" s="175">
        <v>-2.923</v>
      </c>
      <c r="I500" s="176"/>
      <c r="L500" s="172"/>
      <c r="M500" s="177"/>
      <c r="N500" s="178"/>
      <c r="O500" s="178"/>
      <c r="P500" s="178"/>
      <c r="Q500" s="178"/>
      <c r="R500" s="178"/>
      <c r="S500" s="178"/>
      <c r="T500" s="179"/>
      <c r="AT500" s="173" t="s">
        <v>153</v>
      </c>
      <c r="AU500" s="173" t="s">
        <v>91</v>
      </c>
      <c r="AV500" s="14" t="s">
        <v>81</v>
      </c>
      <c r="AW500" s="14" t="s">
        <v>33</v>
      </c>
      <c r="AX500" s="14" t="s">
        <v>71</v>
      </c>
      <c r="AY500" s="173" t="s">
        <v>142</v>
      </c>
    </row>
    <row r="501" spans="2:51" s="14" customFormat="1" ht="11.25">
      <c r="B501" s="172"/>
      <c r="D501" s="165" t="s">
        <v>153</v>
      </c>
      <c r="E501" s="173" t="s">
        <v>3</v>
      </c>
      <c r="F501" s="174" t="s">
        <v>840</v>
      </c>
      <c r="H501" s="175">
        <v>1.208</v>
      </c>
      <c r="I501" s="176"/>
      <c r="L501" s="172"/>
      <c r="M501" s="177"/>
      <c r="N501" s="178"/>
      <c r="O501" s="178"/>
      <c r="P501" s="178"/>
      <c r="Q501" s="178"/>
      <c r="R501" s="178"/>
      <c r="S501" s="178"/>
      <c r="T501" s="179"/>
      <c r="AT501" s="173" t="s">
        <v>153</v>
      </c>
      <c r="AU501" s="173" t="s">
        <v>91</v>
      </c>
      <c r="AV501" s="14" t="s">
        <v>81</v>
      </c>
      <c r="AW501" s="14" t="s">
        <v>33</v>
      </c>
      <c r="AX501" s="14" t="s">
        <v>71</v>
      </c>
      <c r="AY501" s="173" t="s">
        <v>142</v>
      </c>
    </row>
    <row r="502" spans="2:51" s="13" customFormat="1" ht="11.25">
      <c r="B502" s="164"/>
      <c r="D502" s="165" t="s">
        <v>153</v>
      </c>
      <c r="E502" s="166" t="s">
        <v>3</v>
      </c>
      <c r="F502" s="167" t="s">
        <v>841</v>
      </c>
      <c r="H502" s="166" t="s">
        <v>3</v>
      </c>
      <c r="I502" s="168"/>
      <c r="L502" s="164"/>
      <c r="M502" s="169"/>
      <c r="N502" s="170"/>
      <c r="O502" s="170"/>
      <c r="P502" s="170"/>
      <c r="Q502" s="170"/>
      <c r="R502" s="170"/>
      <c r="S502" s="170"/>
      <c r="T502" s="171"/>
      <c r="AT502" s="166" t="s">
        <v>153</v>
      </c>
      <c r="AU502" s="166" t="s">
        <v>91</v>
      </c>
      <c r="AV502" s="13" t="s">
        <v>15</v>
      </c>
      <c r="AW502" s="13" t="s">
        <v>33</v>
      </c>
      <c r="AX502" s="13" t="s">
        <v>71</v>
      </c>
      <c r="AY502" s="166" t="s">
        <v>142</v>
      </c>
    </row>
    <row r="503" spans="2:51" s="14" customFormat="1" ht="11.25">
      <c r="B503" s="172"/>
      <c r="D503" s="165" t="s">
        <v>153</v>
      </c>
      <c r="E503" s="173" t="s">
        <v>3</v>
      </c>
      <c r="F503" s="174" t="s">
        <v>842</v>
      </c>
      <c r="H503" s="175">
        <v>28.08</v>
      </c>
      <c r="I503" s="176"/>
      <c r="L503" s="172"/>
      <c r="M503" s="177"/>
      <c r="N503" s="178"/>
      <c r="O503" s="178"/>
      <c r="P503" s="178"/>
      <c r="Q503" s="178"/>
      <c r="R503" s="178"/>
      <c r="S503" s="178"/>
      <c r="T503" s="179"/>
      <c r="AT503" s="173" t="s">
        <v>153</v>
      </c>
      <c r="AU503" s="173" t="s">
        <v>91</v>
      </c>
      <c r="AV503" s="14" t="s">
        <v>81</v>
      </c>
      <c r="AW503" s="14" t="s">
        <v>33</v>
      </c>
      <c r="AX503" s="14" t="s">
        <v>71</v>
      </c>
      <c r="AY503" s="173" t="s">
        <v>142</v>
      </c>
    </row>
    <row r="504" spans="2:51" s="14" customFormat="1" ht="11.25">
      <c r="B504" s="172"/>
      <c r="D504" s="165" t="s">
        <v>153</v>
      </c>
      <c r="E504" s="173" t="s">
        <v>3</v>
      </c>
      <c r="F504" s="174" t="s">
        <v>843</v>
      </c>
      <c r="H504" s="175">
        <v>-5.4</v>
      </c>
      <c r="I504" s="176"/>
      <c r="L504" s="172"/>
      <c r="M504" s="177"/>
      <c r="N504" s="178"/>
      <c r="O504" s="178"/>
      <c r="P504" s="178"/>
      <c r="Q504" s="178"/>
      <c r="R504" s="178"/>
      <c r="S504" s="178"/>
      <c r="T504" s="179"/>
      <c r="AT504" s="173" t="s">
        <v>153</v>
      </c>
      <c r="AU504" s="173" t="s">
        <v>91</v>
      </c>
      <c r="AV504" s="14" t="s">
        <v>81</v>
      </c>
      <c r="AW504" s="14" t="s">
        <v>33</v>
      </c>
      <c r="AX504" s="14" t="s">
        <v>71</v>
      </c>
      <c r="AY504" s="173" t="s">
        <v>142</v>
      </c>
    </row>
    <row r="505" spans="2:51" s="13" customFormat="1" ht="11.25">
      <c r="B505" s="164"/>
      <c r="D505" s="165" t="s">
        <v>153</v>
      </c>
      <c r="E505" s="166" t="s">
        <v>3</v>
      </c>
      <c r="F505" s="167" t="s">
        <v>844</v>
      </c>
      <c r="H505" s="166" t="s">
        <v>3</v>
      </c>
      <c r="I505" s="168"/>
      <c r="L505" s="164"/>
      <c r="M505" s="169"/>
      <c r="N505" s="170"/>
      <c r="O505" s="170"/>
      <c r="P505" s="170"/>
      <c r="Q505" s="170"/>
      <c r="R505" s="170"/>
      <c r="S505" s="170"/>
      <c r="T505" s="171"/>
      <c r="AT505" s="166" t="s">
        <v>153</v>
      </c>
      <c r="AU505" s="166" t="s">
        <v>91</v>
      </c>
      <c r="AV505" s="13" t="s">
        <v>15</v>
      </c>
      <c r="AW505" s="13" t="s">
        <v>33</v>
      </c>
      <c r="AX505" s="13" t="s">
        <v>71</v>
      </c>
      <c r="AY505" s="166" t="s">
        <v>142</v>
      </c>
    </row>
    <row r="506" spans="2:51" s="14" customFormat="1" ht="11.25">
      <c r="B506" s="172"/>
      <c r="D506" s="165" t="s">
        <v>153</v>
      </c>
      <c r="E506" s="173" t="s">
        <v>3</v>
      </c>
      <c r="F506" s="174" t="s">
        <v>845</v>
      </c>
      <c r="H506" s="175">
        <v>19.71</v>
      </c>
      <c r="I506" s="176"/>
      <c r="L506" s="172"/>
      <c r="M506" s="177"/>
      <c r="N506" s="178"/>
      <c r="O506" s="178"/>
      <c r="P506" s="178"/>
      <c r="Q506" s="178"/>
      <c r="R506" s="178"/>
      <c r="S506" s="178"/>
      <c r="T506" s="179"/>
      <c r="AT506" s="173" t="s">
        <v>153</v>
      </c>
      <c r="AU506" s="173" t="s">
        <v>91</v>
      </c>
      <c r="AV506" s="14" t="s">
        <v>81</v>
      </c>
      <c r="AW506" s="14" t="s">
        <v>33</v>
      </c>
      <c r="AX506" s="14" t="s">
        <v>71</v>
      </c>
      <c r="AY506" s="173" t="s">
        <v>142</v>
      </c>
    </row>
    <row r="507" spans="2:51" s="14" customFormat="1" ht="11.25">
      <c r="B507" s="172"/>
      <c r="D507" s="165" t="s">
        <v>153</v>
      </c>
      <c r="E507" s="173" t="s">
        <v>3</v>
      </c>
      <c r="F507" s="174" t="s">
        <v>846</v>
      </c>
      <c r="H507" s="175">
        <v>-1.6679999999999999</v>
      </c>
      <c r="I507" s="176"/>
      <c r="L507" s="172"/>
      <c r="M507" s="177"/>
      <c r="N507" s="178"/>
      <c r="O507" s="178"/>
      <c r="P507" s="178"/>
      <c r="Q507" s="178"/>
      <c r="R507" s="178"/>
      <c r="S507" s="178"/>
      <c r="T507" s="179"/>
      <c r="AT507" s="173" t="s">
        <v>153</v>
      </c>
      <c r="AU507" s="173" t="s">
        <v>91</v>
      </c>
      <c r="AV507" s="14" t="s">
        <v>81</v>
      </c>
      <c r="AW507" s="14" t="s">
        <v>33</v>
      </c>
      <c r="AX507" s="14" t="s">
        <v>71</v>
      </c>
      <c r="AY507" s="173" t="s">
        <v>142</v>
      </c>
    </row>
    <row r="508" spans="2:51" s="14" customFormat="1" ht="11.25">
      <c r="B508" s="172"/>
      <c r="D508" s="165" t="s">
        <v>153</v>
      </c>
      <c r="E508" s="173" t="s">
        <v>3</v>
      </c>
      <c r="F508" s="174" t="s">
        <v>847</v>
      </c>
      <c r="H508" s="175">
        <v>0.78800000000000003</v>
      </c>
      <c r="I508" s="176"/>
      <c r="L508" s="172"/>
      <c r="M508" s="177"/>
      <c r="N508" s="178"/>
      <c r="O508" s="178"/>
      <c r="P508" s="178"/>
      <c r="Q508" s="178"/>
      <c r="R508" s="178"/>
      <c r="S508" s="178"/>
      <c r="T508" s="179"/>
      <c r="AT508" s="173" t="s">
        <v>153</v>
      </c>
      <c r="AU508" s="173" t="s">
        <v>91</v>
      </c>
      <c r="AV508" s="14" t="s">
        <v>81</v>
      </c>
      <c r="AW508" s="14" t="s">
        <v>33</v>
      </c>
      <c r="AX508" s="14" t="s">
        <v>71</v>
      </c>
      <c r="AY508" s="173" t="s">
        <v>142</v>
      </c>
    </row>
    <row r="509" spans="2:51" s="13" customFormat="1" ht="11.25">
      <c r="B509" s="164"/>
      <c r="D509" s="165" t="s">
        <v>153</v>
      </c>
      <c r="E509" s="166" t="s">
        <v>3</v>
      </c>
      <c r="F509" s="167" t="s">
        <v>848</v>
      </c>
      <c r="H509" s="166" t="s">
        <v>3</v>
      </c>
      <c r="I509" s="168"/>
      <c r="L509" s="164"/>
      <c r="M509" s="169"/>
      <c r="N509" s="170"/>
      <c r="O509" s="170"/>
      <c r="P509" s="170"/>
      <c r="Q509" s="170"/>
      <c r="R509" s="170"/>
      <c r="S509" s="170"/>
      <c r="T509" s="171"/>
      <c r="AT509" s="166" t="s">
        <v>153</v>
      </c>
      <c r="AU509" s="166" t="s">
        <v>91</v>
      </c>
      <c r="AV509" s="13" t="s">
        <v>15</v>
      </c>
      <c r="AW509" s="13" t="s">
        <v>33</v>
      </c>
      <c r="AX509" s="13" t="s">
        <v>71</v>
      </c>
      <c r="AY509" s="166" t="s">
        <v>142</v>
      </c>
    </row>
    <row r="510" spans="2:51" s="14" customFormat="1" ht="11.25">
      <c r="B510" s="172"/>
      <c r="D510" s="165" t="s">
        <v>153</v>
      </c>
      <c r="E510" s="173" t="s">
        <v>3</v>
      </c>
      <c r="F510" s="174" t="s">
        <v>849</v>
      </c>
      <c r="H510" s="175">
        <v>14.04</v>
      </c>
      <c r="I510" s="176"/>
      <c r="L510" s="172"/>
      <c r="M510" s="177"/>
      <c r="N510" s="178"/>
      <c r="O510" s="178"/>
      <c r="P510" s="178"/>
      <c r="Q510" s="178"/>
      <c r="R510" s="178"/>
      <c r="S510" s="178"/>
      <c r="T510" s="179"/>
      <c r="AT510" s="173" t="s">
        <v>153</v>
      </c>
      <c r="AU510" s="173" t="s">
        <v>91</v>
      </c>
      <c r="AV510" s="14" t="s">
        <v>81</v>
      </c>
      <c r="AW510" s="14" t="s">
        <v>33</v>
      </c>
      <c r="AX510" s="14" t="s">
        <v>71</v>
      </c>
      <c r="AY510" s="173" t="s">
        <v>142</v>
      </c>
    </row>
    <row r="511" spans="2:51" s="14" customFormat="1" ht="11.25">
      <c r="B511" s="172"/>
      <c r="D511" s="165" t="s">
        <v>153</v>
      </c>
      <c r="E511" s="173" t="s">
        <v>3</v>
      </c>
      <c r="F511" s="174" t="s">
        <v>846</v>
      </c>
      <c r="H511" s="175">
        <v>-1.6679999999999999</v>
      </c>
      <c r="I511" s="176"/>
      <c r="L511" s="172"/>
      <c r="M511" s="177"/>
      <c r="N511" s="178"/>
      <c r="O511" s="178"/>
      <c r="P511" s="178"/>
      <c r="Q511" s="178"/>
      <c r="R511" s="178"/>
      <c r="S511" s="178"/>
      <c r="T511" s="179"/>
      <c r="AT511" s="173" t="s">
        <v>153</v>
      </c>
      <c r="AU511" s="173" t="s">
        <v>91</v>
      </c>
      <c r="AV511" s="14" t="s">
        <v>81</v>
      </c>
      <c r="AW511" s="14" t="s">
        <v>33</v>
      </c>
      <c r="AX511" s="14" t="s">
        <v>71</v>
      </c>
      <c r="AY511" s="173" t="s">
        <v>142</v>
      </c>
    </row>
    <row r="512" spans="2:51" s="14" customFormat="1" ht="11.25">
      <c r="B512" s="172"/>
      <c r="D512" s="165" t="s">
        <v>153</v>
      </c>
      <c r="E512" s="173" t="s">
        <v>3</v>
      </c>
      <c r="F512" s="174" t="s">
        <v>847</v>
      </c>
      <c r="H512" s="175">
        <v>0.78800000000000003</v>
      </c>
      <c r="I512" s="176"/>
      <c r="L512" s="172"/>
      <c r="M512" s="177"/>
      <c r="N512" s="178"/>
      <c r="O512" s="178"/>
      <c r="P512" s="178"/>
      <c r="Q512" s="178"/>
      <c r="R512" s="178"/>
      <c r="S512" s="178"/>
      <c r="T512" s="179"/>
      <c r="AT512" s="173" t="s">
        <v>153</v>
      </c>
      <c r="AU512" s="173" t="s">
        <v>91</v>
      </c>
      <c r="AV512" s="14" t="s">
        <v>81</v>
      </c>
      <c r="AW512" s="14" t="s">
        <v>33</v>
      </c>
      <c r="AX512" s="14" t="s">
        <v>71</v>
      </c>
      <c r="AY512" s="173" t="s">
        <v>142</v>
      </c>
    </row>
    <row r="513" spans="2:51" s="13" customFormat="1" ht="11.25">
      <c r="B513" s="164"/>
      <c r="D513" s="165" t="s">
        <v>153</v>
      </c>
      <c r="E513" s="166" t="s">
        <v>3</v>
      </c>
      <c r="F513" s="167" t="s">
        <v>850</v>
      </c>
      <c r="H513" s="166" t="s">
        <v>3</v>
      </c>
      <c r="I513" s="168"/>
      <c r="L513" s="164"/>
      <c r="M513" s="169"/>
      <c r="N513" s="170"/>
      <c r="O513" s="170"/>
      <c r="P513" s="170"/>
      <c r="Q513" s="170"/>
      <c r="R513" s="170"/>
      <c r="S513" s="170"/>
      <c r="T513" s="171"/>
      <c r="AT513" s="166" t="s">
        <v>153</v>
      </c>
      <c r="AU513" s="166" t="s">
        <v>91</v>
      </c>
      <c r="AV513" s="13" t="s">
        <v>15</v>
      </c>
      <c r="AW513" s="13" t="s">
        <v>33</v>
      </c>
      <c r="AX513" s="13" t="s">
        <v>71</v>
      </c>
      <c r="AY513" s="166" t="s">
        <v>142</v>
      </c>
    </row>
    <row r="514" spans="2:51" s="14" customFormat="1" ht="11.25">
      <c r="B514" s="172"/>
      <c r="D514" s="165" t="s">
        <v>153</v>
      </c>
      <c r="E514" s="173" t="s">
        <v>3</v>
      </c>
      <c r="F514" s="174" t="s">
        <v>851</v>
      </c>
      <c r="H514" s="175">
        <v>78.84</v>
      </c>
      <c r="I514" s="176"/>
      <c r="L514" s="172"/>
      <c r="M514" s="177"/>
      <c r="N514" s="178"/>
      <c r="O514" s="178"/>
      <c r="P514" s="178"/>
      <c r="Q514" s="178"/>
      <c r="R514" s="178"/>
      <c r="S514" s="178"/>
      <c r="T514" s="179"/>
      <c r="AT514" s="173" t="s">
        <v>153</v>
      </c>
      <c r="AU514" s="173" t="s">
        <v>91</v>
      </c>
      <c r="AV514" s="14" t="s">
        <v>81</v>
      </c>
      <c r="AW514" s="14" t="s">
        <v>33</v>
      </c>
      <c r="AX514" s="14" t="s">
        <v>71</v>
      </c>
      <c r="AY514" s="173" t="s">
        <v>142</v>
      </c>
    </row>
    <row r="515" spans="2:51" s="14" customFormat="1" ht="11.25">
      <c r="B515" s="172"/>
      <c r="D515" s="165" t="s">
        <v>153</v>
      </c>
      <c r="E515" s="173" t="s">
        <v>3</v>
      </c>
      <c r="F515" s="174" t="s">
        <v>852</v>
      </c>
      <c r="H515" s="175">
        <v>-11.425000000000001</v>
      </c>
      <c r="I515" s="176"/>
      <c r="L515" s="172"/>
      <c r="M515" s="177"/>
      <c r="N515" s="178"/>
      <c r="O515" s="178"/>
      <c r="P515" s="178"/>
      <c r="Q515" s="178"/>
      <c r="R515" s="178"/>
      <c r="S515" s="178"/>
      <c r="T515" s="179"/>
      <c r="AT515" s="173" t="s">
        <v>153</v>
      </c>
      <c r="AU515" s="173" t="s">
        <v>91</v>
      </c>
      <c r="AV515" s="14" t="s">
        <v>81</v>
      </c>
      <c r="AW515" s="14" t="s">
        <v>33</v>
      </c>
      <c r="AX515" s="14" t="s">
        <v>71</v>
      </c>
      <c r="AY515" s="173" t="s">
        <v>142</v>
      </c>
    </row>
    <row r="516" spans="2:51" s="14" customFormat="1" ht="22.5">
      <c r="B516" s="172"/>
      <c r="D516" s="165" t="s">
        <v>153</v>
      </c>
      <c r="E516" s="173" t="s">
        <v>3</v>
      </c>
      <c r="F516" s="174" t="s">
        <v>853</v>
      </c>
      <c r="H516" s="175">
        <v>25.423999999999999</v>
      </c>
      <c r="I516" s="176"/>
      <c r="L516" s="172"/>
      <c r="M516" s="177"/>
      <c r="N516" s="178"/>
      <c r="O516" s="178"/>
      <c r="P516" s="178"/>
      <c r="Q516" s="178"/>
      <c r="R516" s="178"/>
      <c r="S516" s="178"/>
      <c r="T516" s="179"/>
      <c r="AT516" s="173" t="s">
        <v>153</v>
      </c>
      <c r="AU516" s="173" t="s">
        <v>91</v>
      </c>
      <c r="AV516" s="14" t="s">
        <v>81</v>
      </c>
      <c r="AW516" s="14" t="s">
        <v>33</v>
      </c>
      <c r="AX516" s="14" t="s">
        <v>71</v>
      </c>
      <c r="AY516" s="173" t="s">
        <v>142</v>
      </c>
    </row>
    <row r="517" spans="2:51" s="13" customFormat="1" ht="11.25">
      <c r="B517" s="164"/>
      <c r="D517" s="165" t="s">
        <v>153</v>
      </c>
      <c r="E517" s="166" t="s">
        <v>3</v>
      </c>
      <c r="F517" s="167" t="s">
        <v>854</v>
      </c>
      <c r="H517" s="166" t="s">
        <v>3</v>
      </c>
      <c r="I517" s="168"/>
      <c r="L517" s="164"/>
      <c r="M517" s="169"/>
      <c r="N517" s="170"/>
      <c r="O517" s="170"/>
      <c r="P517" s="170"/>
      <c r="Q517" s="170"/>
      <c r="R517" s="170"/>
      <c r="S517" s="170"/>
      <c r="T517" s="171"/>
      <c r="AT517" s="166" t="s">
        <v>153</v>
      </c>
      <c r="AU517" s="166" t="s">
        <v>91</v>
      </c>
      <c r="AV517" s="13" t="s">
        <v>15</v>
      </c>
      <c r="AW517" s="13" t="s">
        <v>33</v>
      </c>
      <c r="AX517" s="13" t="s">
        <v>71</v>
      </c>
      <c r="AY517" s="166" t="s">
        <v>142</v>
      </c>
    </row>
    <row r="518" spans="2:51" s="14" customFormat="1" ht="11.25">
      <c r="B518" s="172"/>
      <c r="D518" s="165" t="s">
        <v>153</v>
      </c>
      <c r="E518" s="173" t="s">
        <v>3</v>
      </c>
      <c r="F518" s="174" t="s">
        <v>855</v>
      </c>
      <c r="H518" s="175">
        <v>44.55</v>
      </c>
      <c r="I518" s="176"/>
      <c r="L518" s="172"/>
      <c r="M518" s="177"/>
      <c r="N518" s="178"/>
      <c r="O518" s="178"/>
      <c r="P518" s="178"/>
      <c r="Q518" s="178"/>
      <c r="R518" s="178"/>
      <c r="S518" s="178"/>
      <c r="T518" s="179"/>
      <c r="AT518" s="173" t="s">
        <v>153</v>
      </c>
      <c r="AU518" s="173" t="s">
        <v>91</v>
      </c>
      <c r="AV518" s="14" t="s">
        <v>81</v>
      </c>
      <c r="AW518" s="14" t="s">
        <v>33</v>
      </c>
      <c r="AX518" s="14" t="s">
        <v>71</v>
      </c>
      <c r="AY518" s="173" t="s">
        <v>142</v>
      </c>
    </row>
    <row r="519" spans="2:51" s="14" customFormat="1" ht="11.25">
      <c r="B519" s="172"/>
      <c r="D519" s="165" t="s">
        <v>153</v>
      </c>
      <c r="E519" s="173" t="s">
        <v>3</v>
      </c>
      <c r="F519" s="174" t="s">
        <v>856</v>
      </c>
      <c r="H519" s="175">
        <v>-4.7229999999999999</v>
      </c>
      <c r="I519" s="176"/>
      <c r="L519" s="172"/>
      <c r="M519" s="177"/>
      <c r="N519" s="178"/>
      <c r="O519" s="178"/>
      <c r="P519" s="178"/>
      <c r="Q519" s="178"/>
      <c r="R519" s="178"/>
      <c r="S519" s="178"/>
      <c r="T519" s="179"/>
      <c r="AT519" s="173" t="s">
        <v>153</v>
      </c>
      <c r="AU519" s="173" t="s">
        <v>91</v>
      </c>
      <c r="AV519" s="14" t="s">
        <v>81</v>
      </c>
      <c r="AW519" s="14" t="s">
        <v>33</v>
      </c>
      <c r="AX519" s="14" t="s">
        <v>71</v>
      </c>
      <c r="AY519" s="173" t="s">
        <v>142</v>
      </c>
    </row>
    <row r="520" spans="2:51" s="14" customFormat="1" ht="11.25">
      <c r="B520" s="172"/>
      <c r="D520" s="165" t="s">
        <v>153</v>
      </c>
      <c r="E520" s="173" t="s">
        <v>3</v>
      </c>
      <c r="F520" s="174" t="s">
        <v>857</v>
      </c>
      <c r="H520" s="175">
        <v>1.0349999999999999</v>
      </c>
      <c r="I520" s="176"/>
      <c r="L520" s="172"/>
      <c r="M520" s="177"/>
      <c r="N520" s="178"/>
      <c r="O520" s="178"/>
      <c r="P520" s="178"/>
      <c r="Q520" s="178"/>
      <c r="R520" s="178"/>
      <c r="S520" s="178"/>
      <c r="T520" s="179"/>
      <c r="AT520" s="173" t="s">
        <v>153</v>
      </c>
      <c r="AU520" s="173" t="s">
        <v>91</v>
      </c>
      <c r="AV520" s="14" t="s">
        <v>81</v>
      </c>
      <c r="AW520" s="14" t="s">
        <v>33</v>
      </c>
      <c r="AX520" s="14" t="s">
        <v>71</v>
      </c>
      <c r="AY520" s="173" t="s">
        <v>142</v>
      </c>
    </row>
    <row r="521" spans="2:51" s="14" customFormat="1" ht="11.25">
      <c r="B521" s="172"/>
      <c r="D521" s="165" t="s">
        <v>153</v>
      </c>
      <c r="E521" s="173" t="s">
        <v>3</v>
      </c>
      <c r="F521" s="174" t="s">
        <v>858</v>
      </c>
      <c r="H521" s="175">
        <v>0.75</v>
      </c>
      <c r="I521" s="176"/>
      <c r="L521" s="172"/>
      <c r="M521" s="177"/>
      <c r="N521" s="178"/>
      <c r="O521" s="178"/>
      <c r="P521" s="178"/>
      <c r="Q521" s="178"/>
      <c r="R521" s="178"/>
      <c r="S521" s="178"/>
      <c r="T521" s="179"/>
      <c r="AT521" s="173" t="s">
        <v>153</v>
      </c>
      <c r="AU521" s="173" t="s">
        <v>91</v>
      </c>
      <c r="AV521" s="14" t="s">
        <v>81</v>
      </c>
      <c r="AW521" s="14" t="s">
        <v>33</v>
      </c>
      <c r="AX521" s="14" t="s">
        <v>71</v>
      </c>
      <c r="AY521" s="173" t="s">
        <v>142</v>
      </c>
    </row>
    <row r="522" spans="2:51" s="13" customFormat="1" ht="11.25">
      <c r="B522" s="164"/>
      <c r="D522" s="165" t="s">
        <v>153</v>
      </c>
      <c r="E522" s="166" t="s">
        <v>3</v>
      </c>
      <c r="F522" s="167" t="s">
        <v>859</v>
      </c>
      <c r="H522" s="166" t="s">
        <v>3</v>
      </c>
      <c r="I522" s="168"/>
      <c r="L522" s="164"/>
      <c r="M522" s="169"/>
      <c r="N522" s="170"/>
      <c r="O522" s="170"/>
      <c r="P522" s="170"/>
      <c r="Q522" s="170"/>
      <c r="R522" s="170"/>
      <c r="S522" s="170"/>
      <c r="T522" s="171"/>
      <c r="AT522" s="166" t="s">
        <v>153</v>
      </c>
      <c r="AU522" s="166" t="s">
        <v>91</v>
      </c>
      <c r="AV522" s="13" t="s">
        <v>15</v>
      </c>
      <c r="AW522" s="13" t="s">
        <v>33</v>
      </c>
      <c r="AX522" s="13" t="s">
        <v>71</v>
      </c>
      <c r="AY522" s="166" t="s">
        <v>142</v>
      </c>
    </row>
    <row r="523" spans="2:51" s="14" customFormat="1" ht="11.25">
      <c r="B523" s="172"/>
      <c r="D523" s="165" t="s">
        <v>153</v>
      </c>
      <c r="E523" s="173" t="s">
        <v>3</v>
      </c>
      <c r="F523" s="174" t="s">
        <v>845</v>
      </c>
      <c r="H523" s="175">
        <v>19.71</v>
      </c>
      <c r="I523" s="176"/>
      <c r="L523" s="172"/>
      <c r="M523" s="177"/>
      <c r="N523" s="178"/>
      <c r="O523" s="178"/>
      <c r="P523" s="178"/>
      <c r="Q523" s="178"/>
      <c r="R523" s="178"/>
      <c r="S523" s="178"/>
      <c r="T523" s="179"/>
      <c r="AT523" s="173" t="s">
        <v>153</v>
      </c>
      <c r="AU523" s="173" t="s">
        <v>91</v>
      </c>
      <c r="AV523" s="14" t="s">
        <v>81</v>
      </c>
      <c r="AW523" s="14" t="s">
        <v>33</v>
      </c>
      <c r="AX523" s="14" t="s">
        <v>71</v>
      </c>
      <c r="AY523" s="173" t="s">
        <v>142</v>
      </c>
    </row>
    <row r="524" spans="2:51" s="14" customFormat="1" ht="11.25">
      <c r="B524" s="172"/>
      <c r="D524" s="165" t="s">
        <v>153</v>
      </c>
      <c r="E524" s="173" t="s">
        <v>3</v>
      </c>
      <c r="F524" s="174" t="s">
        <v>860</v>
      </c>
      <c r="H524" s="175">
        <v>-7.8230000000000004</v>
      </c>
      <c r="I524" s="176"/>
      <c r="L524" s="172"/>
      <c r="M524" s="177"/>
      <c r="N524" s="178"/>
      <c r="O524" s="178"/>
      <c r="P524" s="178"/>
      <c r="Q524" s="178"/>
      <c r="R524" s="178"/>
      <c r="S524" s="178"/>
      <c r="T524" s="179"/>
      <c r="AT524" s="173" t="s">
        <v>153</v>
      </c>
      <c r="AU524" s="173" t="s">
        <v>91</v>
      </c>
      <c r="AV524" s="14" t="s">
        <v>81</v>
      </c>
      <c r="AW524" s="14" t="s">
        <v>33</v>
      </c>
      <c r="AX524" s="14" t="s">
        <v>71</v>
      </c>
      <c r="AY524" s="173" t="s">
        <v>142</v>
      </c>
    </row>
    <row r="525" spans="2:51" s="14" customFormat="1" ht="11.25">
      <c r="B525" s="172"/>
      <c r="D525" s="165" t="s">
        <v>153</v>
      </c>
      <c r="E525" s="173" t="s">
        <v>3</v>
      </c>
      <c r="F525" s="174" t="s">
        <v>861</v>
      </c>
      <c r="H525" s="175">
        <v>0.69</v>
      </c>
      <c r="I525" s="176"/>
      <c r="L525" s="172"/>
      <c r="M525" s="177"/>
      <c r="N525" s="178"/>
      <c r="O525" s="178"/>
      <c r="P525" s="178"/>
      <c r="Q525" s="178"/>
      <c r="R525" s="178"/>
      <c r="S525" s="178"/>
      <c r="T525" s="179"/>
      <c r="AT525" s="173" t="s">
        <v>153</v>
      </c>
      <c r="AU525" s="173" t="s">
        <v>91</v>
      </c>
      <c r="AV525" s="14" t="s">
        <v>81</v>
      </c>
      <c r="AW525" s="14" t="s">
        <v>33</v>
      </c>
      <c r="AX525" s="14" t="s">
        <v>71</v>
      </c>
      <c r="AY525" s="173" t="s">
        <v>142</v>
      </c>
    </row>
    <row r="526" spans="2:51" s="16" customFormat="1" ht="11.25">
      <c r="B526" s="201"/>
      <c r="D526" s="165" t="s">
        <v>153</v>
      </c>
      <c r="E526" s="202" t="s">
        <v>3</v>
      </c>
      <c r="F526" s="203" t="s">
        <v>862</v>
      </c>
      <c r="H526" s="204">
        <v>353.34500000000003</v>
      </c>
      <c r="I526" s="205"/>
      <c r="L526" s="201"/>
      <c r="M526" s="206"/>
      <c r="N526" s="207"/>
      <c r="O526" s="207"/>
      <c r="P526" s="207"/>
      <c r="Q526" s="207"/>
      <c r="R526" s="207"/>
      <c r="S526" s="207"/>
      <c r="T526" s="208"/>
      <c r="AT526" s="202" t="s">
        <v>153</v>
      </c>
      <c r="AU526" s="202" t="s">
        <v>91</v>
      </c>
      <c r="AV526" s="16" t="s">
        <v>91</v>
      </c>
      <c r="AW526" s="16" t="s">
        <v>33</v>
      </c>
      <c r="AX526" s="16" t="s">
        <v>71</v>
      </c>
      <c r="AY526" s="202" t="s">
        <v>142</v>
      </c>
    </row>
    <row r="527" spans="2:51" s="13" customFormat="1" ht="11.25">
      <c r="B527" s="164"/>
      <c r="D527" s="165" t="s">
        <v>153</v>
      </c>
      <c r="E527" s="166" t="s">
        <v>3</v>
      </c>
      <c r="F527" s="167" t="s">
        <v>971</v>
      </c>
      <c r="H527" s="166" t="s">
        <v>3</v>
      </c>
      <c r="I527" s="168"/>
      <c r="L527" s="164"/>
      <c r="M527" s="169"/>
      <c r="N527" s="170"/>
      <c r="O527" s="170"/>
      <c r="P527" s="170"/>
      <c r="Q527" s="170"/>
      <c r="R527" s="170"/>
      <c r="S527" s="170"/>
      <c r="T527" s="171"/>
      <c r="AT527" s="166" t="s">
        <v>153</v>
      </c>
      <c r="AU527" s="166" t="s">
        <v>91</v>
      </c>
      <c r="AV527" s="13" t="s">
        <v>15</v>
      </c>
      <c r="AW527" s="13" t="s">
        <v>33</v>
      </c>
      <c r="AX527" s="13" t="s">
        <v>71</v>
      </c>
      <c r="AY527" s="166" t="s">
        <v>142</v>
      </c>
    </row>
    <row r="528" spans="2:51" s="14" customFormat="1" ht="11.25">
      <c r="B528" s="172"/>
      <c r="D528" s="165" t="s">
        <v>153</v>
      </c>
      <c r="E528" s="173" t="s">
        <v>3</v>
      </c>
      <c r="F528" s="174" t="s">
        <v>972</v>
      </c>
      <c r="H528" s="175">
        <v>-177.375</v>
      </c>
      <c r="I528" s="176"/>
      <c r="L528" s="172"/>
      <c r="M528" s="177"/>
      <c r="N528" s="178"/>
      <c r="O528" s="178"/>
      <c r="P528" s="178"/>
      <c r="Q528" s="178"/>
      <c r="R528" s="178"/>
      <c r="S528" s="178"/>
      <c r="T528" s="179"/>
      <c r="AT528" s="173" t="s">
        <v>153</v>
      </c>
      <c r="AU528" s="173" t="s">
        <v>91</v>
      </c>
      <c r="AV528" s="14" t="s">
        <v>81</v>
      </c>
      <c r="AW528" s="14" t="s">
        <v>33</v>
      </c>
      <c r="AX528" s="14" t="s">
        <v>71</v>
      </c>
      <c r="AY528" s="173" t="s">
        <v>142</v>
      </c>
    </row>
    <row r="529" spans="1:65" s="16" customFormat="1" ht="11.25">
      <c r="B529" s="201"/>
      <c r="D529" s="165" t="s">
        <v>153</v>
      </c>
      <c r="E529" s="202" t="s">
        <v>3</v>
      </c>
      <c r="F529" s="203" t="s">
        <v>862</v>
      </c>
      <c r="H529" s="204">
        <v>-177.375</v>
      </c>
      <c r="I529" s="205"/>
      <c r="L529" s="201"/>
      <c r="M529" s="206"/>
      <c r="N529" s="207"/>
      <c r="O529" s="207"/>
      <c r="P529" s="207"/>
      <c r="Q529" s="207"/>
      <c r="R529" s="207"/>
      <c r="S529" s="207"/>
      <c r="T529" s="208"/>
      <c r="AT529" s="202" t="s">
        <v>153</v>
      </c>
      <c r="AU529" s="202" t="s">
        <v>91</v>
      </c>
      <c r="AV529" s="16" t="s">
        <v>91</v>
      </c>
      <c r="AW529" s="16" t="s">
        <v>33</v>
      </c>
      <c r="AX529" s="16" t="s">
        <v>71</v>
      </c>
      <c r="AY529" s="202" t="s">
        <v>142</v>
      </c>
    </row>
    <row r="530" spans="1:65" s="15" customFormat="1" ht="11.25">
      <c r="B530" s="180"/>
      <c r="D530" s="165" t="s">
        <v>153</v>
      </c>
      <c r="E530" s="181" t="s">
        <v>3</v>
      </c>
      <c r="F530" s="182" t="s">
        <v>162</v>
      </c>
      <c r="H530" s="183">
        <v>175.97</v>
      </c>
      <c r="I530" s="184"/>
      <c r="L530" s="180"/>
      <c r="M530" s="185"/>
      <c r="N530" s="186"/>
      <c r="O530" s="186"/>
      <c r="P530" s="186"/>
      <c r="Q530" s="186"/>
      <c r="R530" s="186"/>
      <c r="S530" s="186"/>
      <c r="T530" s="187"/>
      <c r="AT530" s="181" t="s">
        <v>153</v>
      </c>
      <c r="AU530" s="181" t="s">
        <v>91</v>
      </c>
      <c r="AV530" s="15" t="s">
        <v>94</v>
      </c>
      <c r="AW530" s="15" t="s">
        <v>33</v>
      </c>
      <c r="AX530" s="15" t="s">
        <v>15</v>
      </c>
      <c r="AY530" s="181" t="s">
        <v>142</v>
      </c>
    </row>
    <row r="531" spans="1:65" s="2" customFormat="1" ht="37.9" customHeight="1">
      <c r="A531" s="35"/>
      <c r="B531" s="145"/>
      <c r="C531" s="146" t="s">
        <v>378</v>
      </c>
      <c r="D531" s="146" t="s">
        <v>145</v>
      </c>
      <c r="E531" s="147" t="s">
        <v>992</v>
      </c>
      <c r="F531" s="148" t="s">
        <v>993</v>
      </c>
      <c r="G531" s="149" t="s">
        <v>148</v>
      </c>
      <c r="H531" s="150">
        <v>207.53</v>
      </c>
      <c r="I531" s="151"/>
      <c r="J531" s="152">
        <f>ROUND(I531*H531,2)</f>
        <v>0</v>
      </c>
      <c r="K531" s="148" t="s">
        <v>149</v>
      </c>
      <c r="L531" s="36"/>
      <c r="M531" s="153" t="s">
        <v>3</v>
      </c>
      <c r="N531" s="154" t="s">
        <v>43</v>
      </c>
      <c r="O531" s="56"/>
      <c r="P531" s="155">
        <f>O531*H531</f>
        <v>0</v>
      </c>
      <c r="Q531" s="155">
        <v>2.6100000000000002E-2</v>
      </c>
      <c r="R531" s="155">
        <f>Q531*H531</f>
        <v>5.4165330000000003</v>
      </c>
      <c r="S531" s="155">
        <v>0</v>
      </c>
      <c r="T531" s="156">
        <f>S531*H531</f>
        <v>0</v>
      </c>
      <c r="U531" s="35"/>
      <c r="V531" s="35"/>
      <c r="W531" s="35"/>
      <c r="X531" s="35"/>
      <c r="Y531" s="35"/>
      <c r="Z531" s="35"/>
      <c r="AA531" s="35"/>
      <c r="AB531" s="35"/>
      <c r="AC531" s="35"/>
      <c r="AD531" s="35"/>
      <c r="AE531" s="35"/>
      <c r="AR531" s="157" t="s">
        <v>94</v>
      </c>
      <c r="AT531" s="157" t="s">
        <v>145</v>
      </c>
      <c r="AU531" s="157" t="s">
        <v>91</v>
      </c>
      <c r="AY531" s="20" t="s">
        <v>142</v>
      </c>
      <c r="BE531" s="158">
        <f>IF(N531="základní",J531,0)</f>
        <v>0</v>
      </c>
      <c r="BF531" s="158">
        <f>IF(N531="snížená",J531,0)</f>
        <v>0</v>
      </c>
      <c r="BG531" s="158">
        <f>IF(N531="zákl. přenesená",J531,0)</f>
        <v>0</v>
      </c>
      <c r="BH531" s="158">
        <f>IF(N531="sníž. přenesená",J531,0)</f>
        <v>0</v>
      </c>
      <c r="BI531" s="158">
        <f>IF(N531="nulová",J531,0)</f>
        <v>0</v>
      </c>
      <c r="BJ531" s="20" t="s">
        <v>81</v>
      </c>
      <c r="BK531" s="158">
        <f>ROUND(I531*H531,2)</f>
        <v>0</v>
      </c>
      <c r="BL531" s="20" t="s">
        <v>94</v>
      </c>
      <c r="BM531" s="157" t="s">
        <v>994</v>
      </c>
    </row>
    <row r="532" spans="1:65" s="2" customFormat="1" ht="11.25">
      <c r="A532" s="35"/>
      <c r="B532" s="36"/>
      <c r="C532" s="35"/>
      <c r="D532" s="159" t="s">
        <v>151</v>
      </c>
      <c r="E532" s="35"/>
      <c r="F532" s="160" t="s">
        <v>995</v>
      </c>
      <c r="G532" s="35"/>
      <c r="H532" s="35"/>
      <c r="I532" s="161"/>
      <c r="J532" s="35"/>
      <c r="K532" s="35"/>
      <c r="L532" s="36"/>
      <c r="M532" s="162"/>
      <c r="N532" s="163"/>
      <c r="O532" s="56"/>
      <c r="P532" s="56"/>
      <c r="Q532" s="56"/>
      <c r="R532" s="56"/>
      <c r="S532" s="56"/>
      <c r="T532" s="57"/>
      <c r="U532" s="35"/>
      <c r="V532" s="35"/>
      <c r="W532" s="35"/>
      <c r="X532" s="35"/>
      <c r="Y532" s="35"/>
      <c r="Z532" s="35"/>
      <c r="AA532" s="35"/>
      <c r="AB532" s="35"/>
      <c r="AC532" s="35"/>
      <c r="AD532" s="35"/>
      <c r="AE532" s="35"/>
      <c r="AT532" s="20" t="s">
        <v>151</v>
      </c>
      <c r="AU532" s="20" t="s">
        <v>91</v>
      </c>
    </row>
    <row r="533" spans="1:65" s="13" customFormat="1" ht="11.25">
      <c r="B533" s="164"/>
      <c r="D533" s="165" t="s">
        <v>153</v>
      </c>
      <c r="E533" s="166" t="s">
        <v>3</v>
      </c>
      <c r="F533" s="167" t="s">
        <v>977</v>
      </c>
      <c r="H533" s="166" t="s">
        <v>3</v>
      </c>
      <c r="I533" s="168"/>
      <c r="L533" s="164"/>
      <c r="M533" s="169"/>
      <c r="N533" s="170"/>
      <c r="O533" s="170"/>
      <c r="P533" s="170"/>
      <c r="Q533" s="170"/>
      <c r="R533" s="170"/>
      <c r="S533" s="170"/>
      <c r="T533" s="171"/>
      <c r="AT533" s="166" t="s">
        <v>153</v>
      </c>
      <c r="AU533" s="166" t="s">
        <v>91</v>
      </c>
      <c r="AV533" s="13" t="s">
        <v>15</v>
      </c>
      <c r="AW533" s="13" t="s">
        <v>33</v>
      </c>
      <c r="AX533" s="13" t="s">
        <v>71</v>
      </c>
      <c r="AY533" s="166" t="s">
        <v>142</v>
      </c>
    </row>
    <row r="534" spans="1:65" s="16" customFormat="1" ht="11.25">
      <c r="B534" s="201"/>
      <c r="D534" s="165" t="s">
        <v>153</v>
      </c>
      <c r="E534" s="202" t="s">
        <v>3</v>
      </c>
      <c r="F534" s="203" t="s">
        <v>862</v>
      </c>
      <c r="H534" s="204">
        <v>0</v>
      </c>
      <c r="I534" s="205"/>
      <c r="L534" s="201"/>
      <c r="M534" s="206"/>
      <c r="N534" s="207"/>
      <c r="O534" s="207"/>
      <c r="P534" s="207"/>
      <c r="Q534" s="207"/>
      <c r="R534" s="207"/>
      <c r="S534" s="207"/>
      <c r="T534" s="208"/>
      <c r="AT534" s="202" t="s">
        <v>153</v>
      </c>
      <c r="AU534" s="202" t="s">
        <v>91</v>
      </c>
      <c r="AV534" s="16" t="s">
        <v>91</v>
      </c>
      <c r="AW534" s="16" t="s">
        <v>33</v>
      </c>
      <c r="AX534" s="16" t="s">
        <v>71</v>
      </c>
      <c r="AY534" s="202" t="s">
        <v>142</v>
      </c>
    </row>
    <row r="535" spans="1:65" s="13" customFormat="1" ht="11.25">
      <c r="B535" s="164"/>
      <c r="D535" s="165" t="s">
        <v>153</v>
      </c>
      <c r="E535" s="166" t="s">
        <v>3</v>
      </c>
      <c r="F535" s="167" t="s">
        <v>874</v>
      </c>
      <c r="H535" s="166" t="s">
        <v>3</v>
      </c>
      <c r="I535" s="168"/>
      <c r="L535" s="164"/>
      <c r="M535" s="169"/>
      <c r="N535" s="170"/>
      <c r="O535" s="170"/>
      <c r="P535" s="170"/>
      <c r="Q535" s="170"/>
      <c r="R535" s="170"/>
      <c r="S535" s="170"/>
      <c r="T535" s="171"/>
      <c r="AT535" s="166" t="s">
        <v>153</v>
      </c>
      <c r="AU535" s="166" t="s">
        <v>91</v>
      </c>
      <c r="AV535" s="13" t="s">
        <v>15</v>
      </c>
      <c r="AW535" s="13" t="s">
        <v>33</v>
      </c>
      <c r="AX535" s="13" t="s">
        <v>71</v>
      </c>
      <c r="AY535" s="166" t="s">
        <v>142</v>
      </c>
    </row>
    <row r="536" spans="1:65" s="14" customFormat="1" ht="11.25">
      <c r="B536" s="172"/>
      <c r="D536" s="165" t="s">
        <v>153</v>
      </c>
      <c r="E536" s="173" t="s">
        <v>3</v>
      </c>
      <c r="F536" s="174" t="s">
        <v>996</v>
      </c>
      <c r="H536" s="175">
        <v>15.6</v>
      </c>
      <c r="I536" s="176"/>
      <c r="L536" s="172"/>
      <c r="M536" s="177"/>
      <c r="N536" s="178"/>
      <c r="O536" s="178"/>
      <c r="P536" s="178"/>
      <c r="Q536" s="178"/>
      <c r="R536" s="178"/>
      <c r="S536" s="178"/>
      <c r="T536" s="179"/>
      <c r="AT536" s="173" t="s">
        <v>153</v>
      </c>
      <c r="AU536" s="173" t="s">
        <v>91</v>
      </c>
      <c r="AV536" s="14" t="s">
        <v>81</v>
      </c>
      <c r="AW536" s="14" t="s">
        <v>33</v>
      </c>
      <c r="AX536" s="14" t="s">
        <v>71</v>
      </c>
      <c r="AY536" s="173" t="s">
        <v>142</v>
      </c>
    </row>
    <row r="537" spans="1:65" s="14" customFormat="1" ht="11.25">
      <c r="B537" s="172"/>
      <c r="D537" s="165" t="s">
        <v>153</v>
      </c>
      <c r="E537" s="173" t="s">
        <v>3</v>
      </c>
      <c r="F537" s="174" t="s">
        <v>997</v>
      </c>
      <c r="H537" s="175">
        <v>-1.448</v>
      </c>
      <c r="I537" s="176"/>
      <c r="L537" s="172"/>
      <c r="M537" s="177"/>
      <c r="N537" s="178"/>
      <c r="O537" s="178"/>
      <c r="P537" s="178"/>
      <c r="Q537" s="178"/>
      <c r="R537" s="178"/>
      <c r="S537" s="178"/>
      <c r="T537" s="179"/>
      <c r="AT537" s="173" t="s">
        <v>153</v>
      </c>
      <c r="AU537" s="173" t="s">
        <v>91</v>
      </c>
      <c r="AV537" s="14" t="s">
        <v>81</v>
      </c>
      <c r="AW537" s="14" t="s">
        <v>33</v>
      </c>
      <c r="AX537" s="14" t="s">
        <v>71</v>
      </c>
      <c r="AY537" s="173" t="s">
        <v>142</v>
      </c>
    </row>
    <row r="538" spans="1:65" s="14" customFormat="1" ht="11.25">
      <c r="B538" s="172"/>
      <c r="D538" s="165" t="s">
        <v>153</v>
      </c>
      <c r="E538" s="173" t="s">
        <v>3</v>
      </c>
      <c r="F538" s="174" t="s">
        <v>998</v>
      </c>
      <c r="H538" s="175">
        <v>0.27</v>
      </c>
      <c r="I538" s="176"/>
      <c r="L538" s="172"/>
      <c r="M538" s="177"/>
      <c r="N538" s="178"/>
      <c r="O538" s="178"/>
      <c r="P538" s="178"/>
      <c r="Q538" s="178"/>
      <c r="R538" s="178"/>
      <c r="S538" s="178"/>
      <c r="T538" s="179"/>
      <c r="AT538" s="173" t="s">
        <v>153</v>
      </c>
      <c r="AU538" s="173" t="s">
        <v>91</v>
      </c>
      <c r="AV538" s="14" t="s">
        <v>81</v>
      </c>
      <c r="AW538" s="14" t="s">
        <v>33</v>
      </c>
      <c r="AX538" s="14" t="s">
        <v>71</v>
      </c>
      <c r="AY538" s="173" t="s">
        <v>142</v>
      </c>
    </row>
    <row r="539" spans="1:65" s="13" customFormat="1" ht="11.25">
      <c r="B539" s="164"/>
      <c r="D539" s="165" t="s">
        <v>153</v>
      </c>
      <c r="E539" s="166" t="s">
        <v>3</v>
      </c>
      <c r="F539" s="167" t="s">
        <v>877</v>
      </c>
      <c r="H539" s="166" t="s">
        <v>3</v>
      </c>
      <c r="I539" s="168"/>
      <c r="L539" s="164"/>
      <c r="M539" s="169"/>
      <c r="N539" s="170"/>
      <c r="O539" s="170"/>
      <c r="P539" s="170"/>
      <c r="Q539" s="170"/>
      <c r="R539" s="170"/>
      <c r="S539" s="170"/>
      <c r="T539" s="171"/>
      <c r="AT539" s="166" t="s">
        <v>153</v>
      </c>
      <c r="AU539" s="166" t="s">
        <v>91</v>
      </c>
      <c r="AV539" s="13" t="s">
        <v>15</v>
      </c>
      <c r="AW539" s="13" t="s">
        <v>33</v>
      </c>
      <c r="AX539" s="13" t="s">
        <v>71</v>
      </c>
      <c r="AY539" s="166" t="s">
        <v>142</v>
      </c>
    </row>
    <row r="540" spans="1:65" s="14" customFormat="1" ht="11.25">
      <c r="B540" s="172"/>
      <c r="D540" s="165" t="s">
        <v>153</v>
      </c>
      <c r="E540" s="173" t="s">
        <v>3</v>
      </c>
      <c r="F540" s="174" t="s">
        <v>999</v>
      </c>
      <c r="H540" s="175">
        <v>11</v>
      </c>
      <c r="I540" s="176"/>
      <c r="L540" s="172"/>
      <c r="M540" s="177"/>
      <c r="N540" s="178"/>
      <c r="O540" s="178"/>
      <c r="P540" s="178"/>
      <c r="Q540" s="178"/>
      <c r="R540" s="178"/>
      <c r="S540" s="178"/>
      <c r="T540" s="179"/>
      <c r="AT540" s="173" t="s">
        <v>153</v>
      </c>
      <c r="AU540" s="173" t="s">
        <v>91</v>
      </c>
      <c r="AV540" s="14" t="s">
        <v>81</v>
      </c>
      <c r="AW540" s="14" t="s">
        <v>33</v>
      </c>
      <c r="AX540" s="14" t="s">
        <v>71</v>
      </c>
      <c r="AY540" s="173" t="s">
        <v>142</v>
      </c>
    </row>
    <row r="541" spans="1:65" s="14" customFormat="1" ht="11.25">
      <c r="B541" s="172"/>
      <c r="D541" s="165" t="s">
        <v>153</v>
      </c>
      <c r="E541" s="173" t="s">
        <v>3</v>
      </c>
      <c r="F541" s="174" t="s">
        <v>997</v>
      </c>
      <c r="H541" s="175">
        <v>-1.448</v>
      </c>
      <c r="I541" s="176"/>
      <c r="L541" s="172"/>
      <c r="M541" s="177"/>
      <c r="N541" s="178"/>
      <c r="O541" s="178"/>
      <c r="P541" s="178"/>
      <c r="Q541" s="178"/>
      <c r="R541" s="178"/>
      <c r="S541" s="178"/>
      <c r="T541" s="179"/>
      <c r="AT541" s="173" t="s">
        <v>153</v>
      </c>
      <c r="AU541" s="173" t="s">
        <v>91</v>
      </c>
      <c r="AV541" s="14" t="s">
        <v>81</v>
      </c>
      <c r="AW541" s="14" t="s">
        <v>33</v>
      </c>
      <c r="AX541" s="14" t="s">
        <v>71</v>
      </c>
      <c r="AY541" s="173" t="s">
        <v>142</v>
      </c>
    </row>
    <row r="542" spans="1:65" s="14" customFormat="1" ht="11.25">
      <c r="B542" s="172"/>
      <c r="D542" s="165" t="s">
        <v>153</v>
      </c>
      <c r="E542" s="173" t="s">
        <v>3</v>
      </c>
      <c r="F542" s="174" t="s">
        <v>998</v>
      </c>
      <c r="H542" s="175">
        <v>0.27</v>
      </c>
      <c r="I542" s="176"/>
      <c r="L542" s="172"/>
      <c r="M542" s="177"/>
      <c r="N542" s="178"/>
      <c r="O542" s="178"/>
      <c r="P542" s="178"/>
      <c r="Q542" s="178"/>
      <c r="R542" s="178"/>
      <c r="S542" s="178"/>
      <c r="T542" s="179"/>
      <c r="AT542" s="173" t="s">
        <v>153</v>
      </c>
      <c r="AU542" s="173" t="s">
        <v>91</v>
      </c>
      <c r="AV542" s="14" t="s">
        <v>81</v>
      </c>
      <c r="AW542" s="14" t="s">
        <v>33</v>
      </c>
      <c r="AX542" s="14" t="s">
        <v>71</v>
      </c>
      <c r="AY542" s="173" t="s">
        <v>142</v>
      </c>
    </row>
    <row r="543" spans="1:65" s="13" customFormat="1" ht="11.25">
      <c r="B543" s="164"/>
      <c r="D543" s="165" t="s">
        <v>153</v>
      </c>
      <c r="E543" s="166" t="s">
        <v>3</v>
      </c>
      <c r="F543" s="167" t="s">
        <v>882</v>
      </c>
      <c r="H543" s="166" t="s">
        <v>3</v>
      </c>
      <c r="I543" s="168"/>
      <c r="L543" s="164"/>
      <c r="M543" s="169"/>
      <c r="N543" s="170"/>
      <c r="O543" s="170"/>
      <c r="P543" s="170"/>
      <c r="Q543" s="170"/>
      <c r="R543" s="170"/>
      <c r="S543" s="170"/>
      <c r="T543" s="171"/>
      <c r="AT543" s="166" t="s">
        <v>153</v>
      </c>
      <c r="AU543" s="166" t="s">
        <v>91</v>
      </c>
      <c r="AV543" s="13" t="s">
        <v>15</v>
      </c>
      <c r="AW543" s="13" t="s">
        <v>33</v>
      </c>
      <c r="AX543" s="13" t="s">
        <v>71</v>
      </c>
      <c r="AY543" s="166" t="s">
        <v>142</v>
      </c>
    </row>
    <row r="544" spans="1:65" s="14" customFormat="1" ht="11.25">
      <c r="B544" s="172"/>
      <c r="D544" s="165" t="s">
        <v>153</v>
      </c>
      <c r="E544" s="173" t="s">
        <v>3</v>
      </c>
      <c r="F544" s="174" t="s">
        <v>1000</v>
      </c>
      <c r="H544" s="175">
        <v>2.76</v>
      </c>
      <c r="I544" s="176"/>
      <c r="L544" s="172"/>
      <c r="M544" s="177"/>
      <c r="N544" s="178"/>
      <c r="O544" s="178"/>
      <c r="P544" s="178"/>
      <c r="Q544" s="178"/>
      <c r="R544" s="178"/>
      <c r="S544" s="178"/>
      <c r="T544" s="179"/>
      <c r="AT544" s="173" t="s">
        <v>153</v>
      </c>
      <c r="AU544" s="173" t="s">
        <v>91</v>
      </c>
      <c r="AV544" s="14" t="s">
        <v>81</v>
      </c>
      <c r="AW544" s="14" t="s">
        <v>33</v>
      </c>
      <c r="AX544" s="14" t="s">
        <v>71</v>
      </c>
      <c r="AY544" s="173" t="s">
        <v>142</v>
      </c>
    </row>
    <row r="545" spans="2:51" s="13" customFormat="1" ht="11.25">
      <c r="B545" s="164"/>
      <c r="D545" s="165" t="s">
        <v>153</v>
      </c>
      <c r="E545" s="166" t="s">
        <v>3</v>
      </c>
      <c r="F545" s="167" t="s">
        <v>1001</v>
      </c>
      <c r="H545" s="166" t="s">
        <v>3</v>
      </c>
      <c r="I545" s="168"/>
      <c r="L545" s="164"/>
      <c r="M545" s="169"/>
      <c r="N545" s="170"/>
      <c r="O545" s="170"/>
      <c r="P545" s="170"/>
      <c r="Q545" s="170"/>
      <c r="R545" s="170"/>
      <c r="S545" s="170"/>
      <c r="T545" s="171"/>
      <c r="AT545" s="166" t="s">
        <v>153</v>
      </c>
      <c r="AU545" s="166" t="s">
        <v>91</v>
      </c>
      <c r="AV545" s="13" t="s">
        <v>15</v>
      </c>
      <c r="AW545" s="13" t="s">
        <v>33</v>
      </c>
      <c r="AX545" s="13" t="s">
        <v>71</v>
      </c>
      <c r="AY545" s="166" t="s">
        <v>142</v>
      </c>
    </row>
    <row r="546" spans="2:51" s="14" customFormat="1" ht="11.25">
      <c r="B546" s="172"/>
      <c r="D546" s="165" t="s">
        <v>153</v>
      </c>
      <c r="E546" s="173" t="s">
        <v>3</v>
      </c>
      <c r="F546" s="174" t="s">
        <v>1002</v>
      </c>
      <c r="H546" s="175">
        <v>2.04</v>
      </c>
      <c r="I546" s="176"/>
      <c r="L546" s="172"/>
      <c r="M546" s="177"/>
      <c r="N546" s="178"/>
      <c r="O546" s="178"/>
      <c r="P546" s="178"/>
      <c r="Q546" s="178"/>
      <c r="R546" s="178"/>
      <c r="S546" s="178"/>
      <c r="T546" s="179"/>
      <c r="AT546" s="173" t="s">
        <v>153</v>
      </c>
      <c r="AU546" s="173" t="s">
        <v>91</v>
      </c>
      <c r="AV546" s="14" t="s">
        <v>81</v>
      </c>
      <c r="AW546" s="14" t="s">
        <v>33</v>
      </c>
      <c r="AX546" s="14" t="s">
        <v>71</v>
      </c>
      <c r="AY546" s="173" t="s">
        <v>142</v>
      </c>
    </row>
    <row r="547" spans="2:51" s="13" customFormat="1" ht="11.25">
      <c r="B547" s="164"/>
      <c r="D547" s="165" t="s">
        <v>153</v>
      </c>
      <c r="E547" s="166" t="s">
        <v>3</v>
      </c>
      <c r="F547" s="167" t="s">
        <v>900</v>
      </c>
      <c r="H547" s="166" t="s">
        <v>3</v>
      </c>
      <c r="I547" s="168"/>
      <c r="L547" s="164"/>
      <c r="M547" s="169"/>
      <c r="N547" s="170"/>
      <c r="O547" s="170"/>
      <c r="P547" s="170"/>
      <c r="Q547" s="170"/>
      <c r="R547" s="170"/>
      <c r="S547" s="170"/>
      <c r="T547" s="171"/>
      <c r="AT547" s="166" t="s">
        <v>153</v>
      </c>
      <c r="AU547" s="166" t="s">
        <v>91</v>
      </c>
      <c r="AV547" s="13" t="s">
        <v>15</v>
      </c>
      <c r="AW547" s="13" t="s">
        <v>33</v>
      </c>
      <c r="AX547" s="13" t="s">
        <v>71</v>
      </c>
      <c r="AY547" s="166" t="s">
        <v>142</v>
      </c>
    </row>
    <row r="548" spans="2:51" s="14" customFormat="1" ht="11.25">
      <c r="B548" s="172"/>
      <c r="D548" s="165" t="s">
        <v>153</v>
      </c>
      <c r="E548" s="173" t="s">
        <v>3</v>
      </c>
      <c r="F548" s="174" t="s">
        <v>1003</v>
      </c>
      <c r="H548" s="175">
        <v>18.399999999999999</v>
      </c>
      <c r="I548" s="176"/>
      <c r="L548" s="172"/>
      <c r="M548" s="177"/>
      <c r="N548" s="178"/>
      <c r="O548" s="178"/>
      <c r="P548" s="178"/>
      <c r="Q548" s="178"/>
      <c r="R548" s="178"/>
      <c r="S548" s="178"/>
      <c r="T548" s="179"/>
      <c r="AT548" s="173" t="s">
        <v>153</v>
      </c>
      <c r="AU548" s="173" t="s">
        <v>91</v>
      </c>
      <c r="AV548" s="14" t="s">
        <v>81</v>
      </c>
      <c r="AW548" s="14" t="s">
        <v>33</v>
      </c>
      <c r="AX548" s="14" t="s">
        <v>71</v>
      </c>
      <c r="AY548" s="173" t="s">
        <v>142</v>
      </c>
    </row>
    <row r="549" spans="2:51" s="14" customFormat="1" ht="11.25">
      <c r="B549" s="172"/>
      <c r="D549" s="165" t="s">
        <v>153</v>
      </c>
      <c r="E549" s="173" t="s">
        <v>3</v>
      </c>
      <c r="F549" s="174" t="s">
        <v>1004</v>
      </c>
      <c r="H549" s="175">
        <v>-1.5029999999999999</v>
      </c>
      <c r="I549" s="176"/>
      <c r="L549" s="172"/>
      <c r="M549" s="177"/>
      <c r="N549" s="178"/>
      <c r="O549" s="178"/>
      <c r="P549" s="178"/>
      <c r="Q549" s="178"/>
      <c r="R549" s="178"/>
      <c r="S549" s="178"/>
      <c r="T549" s="179"/>
      <c r="AT549" s="173" t="s">
        <v>153</v>
      </c>
      <c r="AU549" s="173" t="s">
        <v>91</v>
      </c>
      <c r="AV549" s="14" t="s">
        <v>81</v>
      </c>
      <c r="AW549" s="14" t="s">
        <v>33</v>
      </c>
      <c r="AX549" s="14" t="s">
        <v>71</v>
      </c>
      <c r="AY549" s="173" t="s">
        <v>142</v>
      </c>
    </row>
    <row r="550" spans="2:51" s="14" customFormat="1" ht="11.25">
      <c r="B550" s="172"/>
      <c r="D550" s="165" t="s">
        <v>153</v>
      </c>
      <c r="E550" s="173" t="s">
        <v>3</v>
      </c>
      <c r="F550" s="174" t="s">
        <v>1005</v>
      </c>
      <c r="H550" s="175">
        <v>0.33</v>
      </c>
      <c r="I550" s="176"/>
      <c r="L550" s="172"/>
      <c r="M550" s="177"/>
      <c r="N550" s="178"/>
      <c r="O550" s="178"/>
      <c r="P550" s="178"/>
      <c r="Q550" s="178"/>
      <c r="R550" s="178"/>
      <c r="S550" s="178"/>
      <c r="T550" s="179"/>
      <c r="AT550" s="173" t="s">
        <v>153</v>
      </c>
      <c r="AU550" s="173" t="s">
        <v>91</v>
      </c>
      <c r="AV550" s="14" t="s">
        <v>81</v>
      </c>
      <c r="AW550" s="14" t="s">
        <v>33</v>
      </c>
      <c r="AX550" s="14" t="s">
        <v>71</v>
      </c>
      <c r="AY550" s="173" t="s">
        <v>142</v>
      </c>
    </row>
    <row r="551" spans="2:51" s="13" customFormat="1" ht="11.25">
      <c r="B551" s="164"/>
      <c r="D551" s="165" t="s">
        <v>153</v>
      </c>
      <c r="E551" s="166" t="s">
        <v>3</v>
      </c>
      <c r="F551" s="167" t="s">
        <v>902</v>
      </c>
      <c r="H551" s="166" t="s">
        <v>3</v>
      </c>
      <c r="I551" s="168"/>
      <c r="L551" s="164"/>
      <c r="M551" s="169"/>
      <c r="N551" s="170"/>
      <c r="O551" s="170"/>
      <c r="P551" s="170"/>
      <c r="Q551" s="170"/>
      <c r="R551" s="170"/>
      <c r="S551" s="170"/>
      <c r="T551" s="171"/>
      <c r="AT551" s="166" t="s">
        <v>153</v>
      </c>
      <c r="AU551" s="166" t="s">
        <v>91</v>
      </c>
      <c r="AV551" s="13" t="s">
        <v>15</v>
      </c>
      <c r="AW551" s="13" t="s">
        <v>33</v>
      </c>
      <c r="AX551" s="13" t="s">
        <v>71</v>
      </c>
      <c r="AY551" s="166" t="s">
        <v>142</v>
      </c>
    </row>
    <row r="552" spans="2:51" s="14" customFormat="1" ht="11.25">
      <c r="B552" s="172"/>
      <c r="D552" s="165" t="s">
        <v>153</v>
      </c>
      <c r="E552" s="173" t="s">
        <v>3</v>
      </c>
      <c r="F552" s="174" t="s">
        <v>1006</v>
      </c>
      <c r="H552" s="175">
        <v>9.1999999999999993</v>
      </c>
      <c r="I552" s="176"/>
      <c r="L552" s="172"/>
      <c r="M552" s="177"/>
      <c r="N552" s="178"/>
      <c r="O552" s="178"/>
      <c r="P552" s="178"/>
      <c r="Q552" s="178"/>
      <c r="R552" s="178"/>
      <c r="S552" s="178"/>
      <c r="T552" s="179"/>
      <c r="AT552" s="173" t="s">
        <v>153</v>
      </c>
      <c r="AU552" s="173" t="s">
        <v>91</v>
      </c>
      <c r="AV552" s="14" t="s">
        <v>81</v>
      </c>
      <c r="AW552" s="14" t="s">
        <v>33</v>
      </c>
      <c r="AX552" s="14" t="s">
        <v>71</v>
      </c>
      <c r="AY552" s="173" t="s">
        <v>142</v>
      </c>
    </row>
    <row r="553" spans="2:51" s="14" customFormat="1" ht="11.25">
      <c r="B553" s="172"/>
      <c r="D553" s="165" t="s">
        <v>153</v>
      </c>
      <c r="E553" s="173" t="s">
        <v>3</v>
      </c>
      <c r="F553" s="174" t="s">
        <v>1004</v>
      </c>
      <c r="H553" s="175">
        <v>-1.5029999999999999</v>
      </c>
      <c r="I553" s="176"/>
      <c r="L553" s="172"/>
      <c r="M553" s="177"/>
      <c r="N553" s="178"/>
      <c r="O553" s="178"/>
      <c r="P553" s="178"/>
      <c r="Q553" s="178"/>
      <c r="R553" s="178"/>
      <c r="S553" s="178"/>
      <c r="T553" s="179"/>
      <c r="AT553" s="173" t="s">
        <v>153</v>
      </c>
      <c r="AU553" s="173" t="s">
        <v>91</v>
      </c>
      <c r="AV553" s="14" t="s">
        <v>81</v>
      </c>
      <c r="AW553" s="14" t="s">
        <v>33</v>
      </c>
      <c r="AX553" s="14" t="s">
        <v>71</v>
      </c>
      <c r="AY553" s="173" t="s">
        <v>142</v>
      </c>
    </row>
    <row r="554" spans="2:51" s="14" customFormat="1" ht="11.25">
      <c r="B554" s="172"/>
      <c r="D554" s="165" t="s">
        <v>153</v>
      </c>
      <c r="E554" s="173" t="s">
        <v>3</v>
      </c>
      <c r="F554" s="174" t="s">
        <v>1005</v>
      </c>
      <c r="H554" s="175">
        <v>0.33</v>
      </c>
      <c r="I554" s="176"/>
      <c r="L554" s="172"/>
      <c r="M554" s="177"/>
      <c r="N554" s="178"/>
      <c r="O554" s="178"/>
      <c r="P554" s="178"/>
      <c r="Q554" s="178"/>
      <c r="R554" s="178"/>
      <c r="S554" s="178"/>
      <c r="T554" s="179"/>
      <c r="AT554" s="173" t="s">
        <v>153</v>
      </c>
      <c r="AU554" s="173" t="s">
        <v>91</v>
      </c>
      <c r="AV554" s="14" t="s">
        <v>81</v>
      </c>
      <c r="AW554" s="14" t="s">
        <v>33</v>
      </c>
      <c r="AX554" s="14" t="s">
        <v>71</v>
      </c>
      <c r="AY554" s="173" t="s">
        <v>142</v>
      </c>
    </row>
    <row r="555" spans="2:51" s="16" customFormat="1" ht="11.25">
      <c r="B555" s="201"/>
      <c r="D555" s="165" t="s">
        <v>153</v>
      </c>
      <c r="E555" s="202" t="s">
        <v>3</v>
      </c>
      <c r="F555" s="203" t="s">
        <v>862</v>
      </c>
      <c r="H555" s="204">
        <v>54.298000000000002</v>
      </c>
      <c r="I555" s="205"/>
      <c r="L555" s="201"/>
      <c r="M555" s="206"/>
      <c r="N555" s="207"/>
      <c r="O555" s="207"/>
      <c r="P555" s="207"/>
      <c r="Q555" s="207"/>
      <c r="R555" s="207"/>
      <c r="S555" s="207"/>
      <c r="T555" s="208"/>
      <c r="AT555" s="202" t="s">
        <v>153</v>
      </c>
      <c r="AU555" s="202" t="s">
        <v>91</v>
      </c>
      <c r="AV555" s="16" t="s">
        <v>91</v>
      </c>
      <c r="AW555" s="16" t="s">
        <v>33</v>
      </c>
      <c r="AX555" s="16" t="s">
        <v>71</v>
      </c>
      <c r="AY555" s="202" t="s">
        <v>142</v>
      </c>
    </row>
    <row r="556" spans="2:51" s="13" customFormat="1" ht="11.25">
      <c r="B556" s="164"/>
      <c r="D556" s="165" t="s">
        <v>153</v>
      </c>
      <c r="E556" s="166" t="s">
        <v>3</v>
      </c>
      <c r="F556" s="167" t="s">
        <v>912</v>
      </c>
      <c r="H556" s="166" t="s">
        <v>3</v>
      </c>
      <c r="I556" s="168"/>
      <c r="L556" s="164"/>
      <c r="M556" s="169"/>
      <c r="N556" s="170"/>
      <c r="O556" s="170"/>
      <c r="P556" s="170"/>
      <c r="Q556" s="170"/>
      <c r="R556" s="170"/>
      <c r="S556" s="170"/>
      <c r="T556" s="171"/>
      <c r="AT556" s="166" t="s">
        <v>153</v>
      </c>
      <c r="AU556" s="166" t="s">
        <v>91</v>
      </c>
      <c r="AV556" s="13" t="s">
        <v>15</v>
      </c>
      <c r="AW556" s="13" t="s">
        <v>33</v>
      </c>
      <c r="AX556" s="13" t="s">
        <v>71</v>
      </c>
      <c r="AY556" s="166" t="s">
        <v>142</v>
      </c>
    </row>
    <row r="557" spans="2:51" s="14" customFormat="1" ht="11.25">
      <c r="B557" s="172"/>
      <c r="D557" s="165" t="s">
        <v>153</v>
      </c>
      <c r="E557" s="173" t="s">
        <v>3</v>
      </c>
      <c r="F557" s="174" t="s">
        <v>996</v>
      </c>
      <c r="H557" s="175">
        <v>15.6</v>
      </c>
      <c r="I557" s="176"/>
      <c r="L557" s="172"/>
      <c r="M557" s="177"/>
      <c r="N557" s="178"/>
      <c r="O557" s="178"/>
      <c r="P557" s="178"/>
      <c r="Q557" s="178"/>
      <c r="R557" s="178"/>
      <c r="S557" s="178"/>
      <c r="T557" s="179"/>
      <c r="AT557" s="173" t="s">
        <v>153</v>
      </c>
      <c r="AU557" s="173" t="s">
        <v>91</v>
      </c>
      <c r="AV557" s="14" t="s">
        <v>81</v>
      </c>
      <c r="AW557" s="14" t="s">
        <v>33</v>
      </c>
      <c r="AX557" s="14" t="s">
        <v>71</v>
      </c>
      <c r="AY557" s="173" t="s">
        <v>142</v>
      </c>
    </row>
    <row r="558" spans="2:51" s="14" customFormat="1" ht="11.25">
      <c r="B558" s="172"/>
      <c r="D558" s="165" t="s">
        <v>153</v>
      </c>
      <c r="E558" s="173" t="s">
        <v>3</v>
      </c>
      <c r="F558" s="174" t="s">
        <v>997</v>
      </c>
      <c r="H558" s="175">
        <v>-1.448</v>
      </c>
      <c r="I558" s="176"/>
      <c r="L558" s="172"/>
      <c r="M558" s="177"/>
      <c r="N558" s="178"/>
      <c r="O558" s="178"/>
      <c r="P558" s="178"/>
      <c r="Q558" s="178"/>
      <c r="R558" s="178"/>
      <c r="S558" s="178"/>
      <c r="T558" s="179"/>
      <c r="AT558" s="173" t="s">
        <v>153</v>
      </c>
      <c r="AU558" s="173" t="s">
        <v>91</v>
      </c>
      <c r="AV558" s="14" t="s">
        <v>81</v>
      </c>
      <c r="AW558" s="14" t="s">
        <v>33</v>
      </c>
      <c r="AX558" s="14" t="s">
        <v>71</v>
      </c>
      <c r="AY558" s="173" t="s">
        <v>142</v>
      </c>
    </row>
    <row r="559" spans="2:51" s="14" customFormat="1" ht="11.25">
      <c r="B559" s="172"/>
      <c r="D559" s="165" t="s">
        <v>153</v>
      </c>
      <c r="E559" s="173" t="s">
        <v>3</v>
      </c>
      <c r="F559" s="174" t="s">
        <v>998</v>
      </c>
      <c r="H559" s="175">
        <v>0.27</v>
      </c>
      <c r="I559" s="176"/>
      <c r="L559" s="172"/>
      <c r="M559" s="177"/>
      <c r="N559" s="178"/>
      <c r="O559" s="178"/>
      <c r="P559" s="178"/>
      <c r="Q559" s="178"/>
      <c r="R559" s="178"/>
      <c r="S559" s="178"/>
      <c r="T559" s="179"/>
      <c r="AT559" s="173" t="s">
        <v>153</v>
      </c>
      <c r="AU559" s="173" t="s">
        <v>91</v>
      </c>
      <c r="AV559" s="14" t="s">
        <v>81</v>
      </c>
      <c r="AW559" s="14" t="s">
        <v>33</v>
      </c>
      <c r="AX559" s="14" t="s">
        <v>71</v>
      </c>
      <c r="AY559" s="173" t="s">
        <v>142</v>
      </c>
    </row>
    <row r="560" spans="2:51" s="13" customFormat="1" ht="11.25">
      <c r="B560" s="164"/>
      <c r="D560" s="165" t="s">
        <v>153</v>
      </c>
      <c r="E560" s="166" t="s">
        <v>3</v>
      </c>
      <c r="F560" s="167" t="s">
        <v>913</v>
      </c>
      <c r="H560" s="166" t="s">
        <v>3</v>
      </c>
      <c r="I560" s="168"/>
      <c r="L560" s="164"/>
      <c r="M560" s="169"/>
      <c r="N560" s="170"/>
      <c r="O560" s="170"/>
      <c r="P560" s="170"/>
      <c r="Q560" s="170"/>
      <c r="R560" s="170"/>
      <c r="S560" s="170"/>
      <c r="T560" s="171"/>
      <c r="AT560" s="166" t="s">
        <v>153</v>
      </c>
      <c r="AU560" s="166" t="s">
        <v>91</v>
      </c>
      <c r="AV560" s="13" t="s">
        <v>15</v>
      </c>
      <c r="AW560" s="13" t="s">
        <v>33</v>
      </c>
      <c r="AX560" s="13" t="s">
        <v>71</v>
      </c>
      <c r="AY560" s="166" t="s">
        <v>142</v>
      </c>
    </row>
    <row r="561" spans="2:51" s="14" customFormat="1" ht="11.25">
      <c r="B561" s="172"/>
      <c r="D561" s="165" t="s">
        <v>153</v>
      </c>
      <c r="E561" s="173" t="s">
        <v>3</v>
      </c>
      <c r="F561" s="174" t="s">
        <v>1007</v>
      </c>
      <c r="H561" s="175">
        <v>11.6</v>
      </c>
      <c r="I561" s="176"/>
      <c r="L561" s="172"/>
      <c r="M561" s="177"/>
      <c r="N561" s="178"/>
      <c r="O561" s="178"/>
      <c r="P561" s="178"/>
      <c r="Q561" s="178"/>
      <c r="R561" s="178"/>
      <c r="S561" s="178"/>
      <c r="T561" s="179"/>
      <c r="AT561" s="173" t="s">
        <v>153</v>
      </c>
      <c r="AU561" s="173" t="s">
        <v>91</v>
      </c>
      <c r="AV561" s="14" t="s">
        <v>81</v>
      </c>
      <c r="AW561" s="14" t="s">
        <v>33</v>
      </c>
      <c r="AX561" s="14" t="s">
        <v>71</v>
      </c>
      <c r="AY561" s="173" t="s">
        <v>142</v>
      </c>
    </row>
    <row r="562" spans="2:51" s="14" customFormat="1" ht="11.25">
      <c r="B562" s="172"/>
      <c r="D562" s="165" t="s">
        <v>153</v>
      </c>
      <c r="E562" s="173" t="s">
        <v>3</v>
      </c>
      <c r="F562" s="174" t="s">
        <v>1008</v>
      </c>
      <c r="H562" s="175">
        <v>-1.448</v>
      </c>
      <c r="I562" s="176"/>
      <c r="L562" s="172"/>
      <c r="M562" s="177"/>
      <c r="N562" s="178"/>
      <c r="O562" s="178"/>
      <c r="P562" s="178"/>
      <c r="Q562" s="178"/>
      <c r="R562" s="178"/>
      <c r="S562" s="178"/>
      <c r="T562" s="179"/>
      <c r="AT562" s="173" t="s">
        <v>153</v>
      </c>
      <c r="AU562" s="173" t="s">
        <v>91</v>
      </c>
      <c r="AV562" s="14" t="s">
        <v>81</v>
      </c>
      <c r="AW562" s="14" t="s">
        <v>33</v>
      </c>
      <c r="AX562" s="14" t="s">
        <v>71</v>
      </c>
      <c r="AY562" s="173" t="s">
        <v>142</v>
      </c>
    </row>
    <row r="563" spans="2:51" s="14" customFormat="1" ht="11.25">
      <c r="B563" s="172"/>
      <c r="D563" s="165" t="s">
        <v>153</v>
      </c>
      <c r="E563" s="173" t="s">
        <v>3</v>
      </c>
      <c r="F563" s="174" t="s">
        <v>998</v>
      </c>
      <c r="H563" s="175">
        <v>0.27</v>
      </c>
      <c r="I563" s="176"/>
      <c r="L563" s="172"/>
      <c r="M563" s="177"/>
      <c r="N563" s="178"/>
      <c r="O563" s="178"/>
      <c r="P563" s="178"/>
      <c r="Q563" s="178"/>
      <c r="R563" s="178"/>
      <c r="S563" s="178"/>
      <c r="T563" s="179"/>
      <c r="AT563" s="173" t="s">
        <v>153</v>
      </c>
      <c r="AU563" s="173" t="s">
        <v>91</v>
      </c>
      <c r="AV563" s="14" t="s">
        <v>81</v>
      </c>
      <c r="AW563" s="14" t="s">
        <v>33</v>
      </c>
      <c r="AX563" s="14" t="s">
        <v>71</v>
      </c>
      <c r="AY563" s="173" t="s">
        <v>142</v>
      </c>
    </row>
    <row r="564" spans="2:51" s="13" customFormat="1" ht="11.25">
      <c r="B564" s="164"/>
      <c r="D564" s="165" t="s">
        <v>153</v>
      </c>
      <c r="E564" s="166" t="s">
        <v>3</v>
      </c>
      <c r="F564" s="167" t="s">
        <v>917</v>
      </c>
      <c r="H564" s="166" t="s">
        <v>3</v>
      </c>
      <c r="I564" s="168"/>
      <c r="L564" s="164"/>
      <c r="M564" s="169"/>
      <c r="N564" s="170"/>
      <c r="O564" s="170"/>
      <c r="P564" s="170"/>
      <c r="Q564" s="170"/>
      <c r="R564" s="170"/>
      <c r="S564" s="170"/>
      <c r="T564" s="171"/>
      <c r="AT564" s="166" t="s">
        <v>153</v>
      </c>
      <c r="AU564" s="166" t="s">
        <v>91</v>
      </c>
      <c r="AV564" s="13" t="s">
        <v>15</v>
      </c>
      <c r="AW564" s="13" t="s">
        <v>33</v>
      </c>
      <c r="AX564" s="13" t="s">
        <v>71</v>
      </c>
      <c r="AY564" s="166" t="s">
        <v>142</v>
      </c>
    </row>
    <row r="565" spans="2:51" s="14" customFormat="1" ht="11.25">
      <c r="B565" s="172"/>
      <c r="D565" s="165" t="s">
        <v>153</v>
      </c>
      <c r="E565" s="173" t="s">
        <v>3</v>
      </c>
      <c r="F565" s="174" t="s">
        <v>1009</v>
      </c>
      <c r="H565" s="175">
        <v>2.7</v>
      </c>
      <c r="I565" s="176"/>
      <c r="L565" s="172"/>
      <c r="M565" s="177"/>
      <c r="N565" s="178"/>
      <c r="O565" s="178"/>
      <c r="P565" s="178"/>
      <c r="Q565" s="178"/>
      <c r="R565" s="178"/>
      <c r="S565" s="178"/>
      <c r="T565" s="179"/>
      <c r="AT565" s="173" t="s">
        <v>153</v>
      </c>
      <c r="AU565" s="173" t="s">
        <v>91</v>
      </c>
      <c r="AV565" s="14" t="s">
        <v>81</v>
      </c>
      <c r="AW565" s="14" t="s">
        <v>33</v>
      </c>
      <c r="AX565" s="14" t="s">
        <v>71</v>
      </c>
      <c r="AY565" s="173" t="s">
        <v>142</v>
      </c>
    </row>
    <row r="566" spans="2:51" s="13" customFormat="1" ht="11.25">
      <c r="B566" s="164"/>
      <c r="D566" s="165" t="s">
        <v>153</v>
      </c>
      <c r="E566" s="166" t="s">
        <v>3</v>
      </c>
      <c r="F566" s="167" t="s">
        <v>1010</v>
      </c>
      <c r="H566" s="166" t="s">
        <v>3</v>
      </c>
      <c r="I566" s="168"/>
      <c r="L566" s="164"/>
      <c r="M566" s="169"/>
      <c r="N566" s="170"/>
      <c r="O566" s="170"/>
      <c r="P566" s="170"/>
      <c r="Q566" s="170"/>
      <c r="R566" s="170"/>
      <c r="S566" s="170"/>
      <c r="T566" s="171"/>
      <c r="AT566" s="166" t="s">
        <v>153</v>
      </c>
      <c r="AU566" s="166" t="s">
        <v>91</v>
      </c>
      <c r="AV566" s="13" t="s">
        <v>15</v>
      </c>
      <c r="AW566" s="13" t="s">
        <v>33</v>
      </c>
      <c r="AX566" s="13" t="s">
        <v>71</v>
      </c>
      <c r="AY566" s="166" t="s">
        <v>142</v>
      </c>
    </row>
    <row r="567" spans="2:51" s="14" customFormat="1" ht="11.25">
      <c r="B567" s="172"/>
      <c r="D567" s="165" t="s">
        <v>153</v>
      </c>
      <c r="E567" s="173" t="s">
        <v>3</v>
      </c>
      <c r="F567" s="174" t="s">
        <v>1011</v>
      </c>
      <c r="H567" s="175">
        <v>1.98</v>
      </c>
      <c r="I567" s="176"/>
      <c r="L567" s="172"/>
      <c r="M567" s="177"/>
      <c r="N567" s="178"/>
      <c r="O567" s="178"/>
      <c r="P567" s="178"/>
      <c r="Q567" s="178"/>
      <c r="R567" s="178"/>
      <c r="S567" s="178"/>
      <c r="T567" s="179"/>
      <c r="AT567" s="173" t="s">
        <v>153</v>
      </c>
      <c r="AU567" s="173" t="s">
        <v>91</v>
      </c>
      <c r="AV567" s="14" t="s">
        <v>81</v>
      </c>
      <c r="AW567" s="14" t="s">
        <v>33</v>
      </c>
      <c r="AX567" s="14" t="s">
        <v>71</v>
      </c>
      <c r="AY567" s="173" t="s">
        <v>142</v>
      </c>
    </row>
    <row r="568" spans="2:51" s="13" customFormat="1" ht="11.25">
      <c r="B568" s="164"/>
      <c r="D568" s="165" t="s">
        <v>153</v>
      </c>
      <c r="E568" s="166" t="s">
        <v>3</v>
      </c>
      <c r="F568" s="167" t="s">
        <v>927</v>
      </c>
      <c r="H568" s="166" t="s">
        <v>3</v>
      </c>
      <c r="I568" s="168"/>
      <c r="L568" s="164"/>
      <c r="M568" s="169"/>
      <c r="N568" s="170"/>
      <c r="O568" s="170"/>
      <c r="P568" s="170"/>
      <c r="Q568" s="170"/>
      <c r="R568" s="170"/>
      <c r="S568" s="170"/>
      <c r="T568" s="171"/>
      <c r="AT568" s="166" t="s">
        <v>153</v>
      </c>
      <c r="AU568" s="166" t="s">
        <v>91</v>
      </c>
      <c r="AV568" s="13" t="s">
        <v>15</v>
      </c>
      <c r="AW568" s="13" t="s">
        <v>33</v>
      </c>
      <c r="AX568" s="13" t="s">
        <v>71</v>
      </c>
      <c r="AY568" s="166" t="s">
        <v>142</v>
      </c>
    </row>
    <row r="569" spans="2:51" s="14" customFormat="1" ht="11.25">
      <c r="B569" s="172"/>
      <c r="D569" s="165" t="s">
        <v>153</v>
      </c>
      <c r="E569" s="173" t="s">
        <v>3</v>
      </c>
      <c r="F569" s="174" t="s">
        <v>1003</v>
      </c>
      <c r="H569" s="175">
        <v>18.399999999999999</v>
      </c>
      <c r="I569" s="176"/>
      <c r="L569" s="172"/>
      <c r="M569" s="177"/>
      <c r="N569" s="178"/>
      <c r="O569" s="178"/>
      <c r="P569" s="178"/>
      <c r="Q569" s="178"/>
      <c r="R569" s="178"/>
      <c r="S569" s="178"/>
      <c r="T569" s="179"/>
      <c r="AT569" s="173" t="s">
        <v>153</v>
      </c>
      <c r="AU569" s="173" t="s">
        <v>91</v>
      </c>
      <c r="AV569" s="14" t="s">
        <v>81</v>
      </c>
      <c r="AW569" s="14" t="s">
        <v>33</v>
      </c>
      <c r="AX569" s="14" t="s">
        <v>71</v>
      </c>
      <c r="AY569" s="173" t="s">
        <v>142</v>
      </c>
    </row>
    <row r="570" spans="2:51" s="14" customFormat="1" ht="11.25">
      <c r="B570" s="172"/>
      <c r="D570" s="165" t="s">
        <v>153</v>
      </c>
      <c r="E570" s="173" t="s">
        <v>3</v>
      </c>
      <c r="F570" s="174" t="s">
        <v>1004</v>
      </c>
      <c r="H570" s="175">
        <v>-1.5029999999999999</v>
      </c>
      <c r="I570" s="176"/>
      <c r="L570" s="172"/>
      <c r="M570" s="177"/>
      <c r="N570" s="178"/>
      <c r="O570" s="178"/>
      <c r="P570" s="178"/>
      <c r="Q570" s="178"/>
      <c r="R570" s="178"/>
      <c r="S570" s="178"/>
      <c r="T570" s="179"/>
      <c r="AT570" s="173" t="s">
        <v>153</v>
      </c>
      <c r="AU570" s="173" t="s">
        <v>91</v>
      </c>
      <c r="AV570" s="14" t="s">
        <v>81</v>
      </c>
      <c r="AW570" s="14" t="s">
        <v>33</v>
      </c>
      <c r="AX570" s="14" t="s">
        <v>71</v>
      </c>
      <c r="AY570" s="173" t="s">
        <v>142</v>
      </c>
    </row>
    <row r="571" spans="2:51" s="14" customFormat="1" ht="11.25">
      <c r="B571" s="172"/>
      <c r="D571" s="165" t="s">
        <v>153</v>
      </c>
      <c r="E571" s="173" t="s">
        <v>3</v>
      </c>
      <c r="F571" s="174" t="s">
        <v>1005</v>
      </c>
      <c r="H571" s="175">
        <v>0.33</v>
      </c>
      <c r="I571" s="176"/>
      <c r="L571" s="172"/>
      <c r="M571" s="177"/>
      <c r="N571" s="178"/>
      <c r="O571" s="178"/>
      <c r="P571" s="178"/>
      <c r="Q571" s="178"/>
      <c r="R571" s="178"/>
      <c r="S571" s="178"/>
      <c r="T571" s="179"/>
      <c r="AT571" s="173" t="s">
        <v>153</v>
      </c>
      <c r="AU571" s="173" t="s">
        <v>91</v>
      </c>
      <c r="AV571" s="14" t="s">
        <v>81</v>
      </c>
      <c r="AW571" s="14" t="s">
        <v>33</v>
      </c>
      <c r="AX571" s="14" t="s">
        <v>71</v>
      </c>
      <c r="AY571" s="173" t="s">
        <v>142</v>
      </c>
    </row>
    <row r="572" spans="2:51" s="13" customFormat="1" ht="11.25">
      <c r="B572" s="164"/>
      <c r="D572" s="165" t="s">
        <v>153</v>
      </c>
      <c r="E572" s="166" t="s">
        <v>3</v>
      </c>
      <c r="F572" s="167" t="s">
        <v>928</v>
      </c>
      <c r="H572" s="166" t="s">
        <v>3</v>
      </c>
      <c r="I572" s="168"/>
      <c r="L572" s="164"/>
      <c r="M572" s="169"/>
      <c r="N572" s="170"/>
      <c r="O572" s="170"/>
      <c r="P572" s="170"/>
      <c r="Q572" s="170"/>
      <c r="R572" s="170"/>
      <c r="S572" s="170"/>
      <c r="T572" s="171"/>
      <c r="AT572" s="166" t="s">
        <v>153</v>
      </c>
      <c r="AU572" s="166" t="s">
        <v>91</v>
      </c>
      <c r="AV572" s="13" t="s">
        <v>15</v>
      </c>
      <c r="AW572" s="13" t="s">
        <v>33</v>
      </c>
      <c r="AX572" s="13" t="s">
        <v>71</v>
      </c>
      <c r="AY572" s="166" t="s">
        <v>142</v>
      </c>
    </row>
    <row r="573" spans="2:51" s="14" customFormat="1" ht="11.25">
      <c r="B573" s="172"/>
      <c r="D573" s="165" t="s">
        <v>153</v>
      </c>
      <c r="E573" s="173" t="s">
        <v>3</v>
      </c>
      <c r="F573" s="174" t="s">
        <v>1012</v>
      </c>
      <c r="H573" s="175">
        <v>9.4</v>
      </c>
      <c r="I573" s="176"/>
      <c r="L573" s="172"/>
      <c r="M573" s="177"/>
      <c r="N573" s="178"/>
      <c r="O573" s="178"/>
      <c r="P573" s="178"/>
      <c r="Q573" s="178"/>
      <c r="R573" s="178"/>
      <c r="S573" s="178"/>
      <c r="T573" s="179"/>
      <c r="AT573" s="173" t="s">
        <v>153</v>
      </c>
      <c r="AU573" s="173" t="s">
        <v>91</v>
      </c>
      <c r="AV573" s="14" t="s">
        <v>81</v>
      </c>
      <c r="AW573" s="14" t="s">
        <v>33</v>
      </c>
      <c r="AX573" s="14" t="s">
        <v>71</v>
      </c>
      <c r="AY573" s="173" t="s">
        <v>142</v>
      </c>
    </row>
    <row r="574" spans="2:51" s="14" customFormat="1" ht="11.25">
      <c r="B574" s="172"/>
      <c r="D574" s="165" t="s">
        <v>153</v>
      </c>
      <c r="E574" s="173" t="s">
        <v>3</v>
      </c>
      <c r="F574" s="174" t="s">
        <v>1004</v>
      </c>
      <c r="H574" s="175">
        <v>-1.5029999999999999</v>
      </c>
      <c r="I574" s="176"/>
      <c r="L574" s="172"/>
      <c r="M574" s="177"/>
      <c r="N574" s="178"/>
      <c r="O574" s="178"/>
      <c r="P574" s="178"/>
      <c r="Q574" s="178"/>
      <c r="R574" s="178"/>
      <c r="S574" s="178"/>
      <c r="T574" s="179"/>
      <c r="AT574" s="173" t="s">
        <v>153</v>
      </c>
      <c r="AU574" s="173" t="s">
        <v>91</v>
      </c>
      <c r="AV574" s="14" t="s">
        <v>81</v>
      </c>
      <c r="AW574" s="14" t="s">
        <v>33</v>
      </c>
      <c r="AX574" s="14" t="s">
        <v>71</v>
      </c>
      <c r="AY574" s="173" t="s">
        <v>142</v>
      </c>
    </row>
    <row r="575" spans="2:51" s="14" customFormat="1" ht="11.25">
      <c r="B575" s="172"/>
      <c r="D575" s="165" t="s">
        <v>153</v>
      </c>
      <c r="E575" s="173" t="s">
        <v>3</v>
      </c>
      <c r="F575" s="174" t="s">
        <v>1005</v>
      </c>
      <c r="H575" s="175">
        <v>0.33</v>
      </c>
      <c r="I575" s="176"/>
      <c r="L575" s="172"/>
      <c r="M575" s="177"/>
      <c r="N575" s="178"/>
      <c r="O575" s="178"/>
      <c r="P575" s="178"/>
      <c r="Q575" s="178"/>
      <c r="R575" s="178"/>
      <c r="S575" s="178"/>
      <c r="T575" s="179"/>
      <c r="AT575" s="173" t="s">
        <v>153</v>
      </c>
      <c r="AU575" s="173" t="s">
        <v>91</v>
      </c>
      <c r="AV575" s="14" t="s">
        <v>81</v>
      </c>
      <c r="AW575" s="14" t="s">
        <v>33</v>
      </c>
      <c r="AX575" s="14" t="s">
        <v>71</v>
      </c>
      <c r="AY575" s="173" t="s">
        <v>142</v>
      </c>
    </row>
    <row r="576" spans="2:51" s="16" customFormat="1" ht="11.25">
      <c r="B576" s="201"/>
      <c r="D576" s="165" t="s">
        <v>153</v>
      </c>
      <c r="E576" s="202" t="s">
        <v>3</v>
      </c>
      <c r="F576" s="203" t="s">
        <v>862</v>
      </c>
      <c r="H576" s="204">
        <v>54.978000000000002</v>
      </c>
      <c r="I576" s="205"/>
      <c r="L576" s="201"/>
      <c r="M576" s="206"/>
      <c r="N576" s="207"/>
      <c r="O576" s="207"/>
      <c r="P576" s="207"/>
      <c r="Q576" s="207"/>
      <c r="R576" s="207"/>
      <c r="S576" s="207"/>
      <c r="T576" s="208"/>
      <c r="AT576" s="202" t="s">
        <v>153</v>
      </c>
      <c r="AU576" s="202" t="s">
        <v>91</v>
      </c>
      <c r="AV576" s="16" t="s">
        <v>91</v>
      </c>
      <c r="AW576" s="16" t="s">
        <v>33</v>
      </c>
      <c r="AX576" s="16" t="s">
        <v>71</v>
      </c>
      <c r="AY576" s="202" t="s">
        <v>142</v>
      </c>
    </row>
    <row r="577" spans="2:51" s="13" customFormat="1" ht="11.25">
      <c r="B577" s="164"/>
      <c r="D577" s="165" t="s">
        <v>153</v>
      </c>
      <c r="E577" s="166" t="s">
        <v>3</v>
      </c>
      <c r="F577" s="167" t="s">
        <v>941</v>
      </c>
      <c r="H577" s="166" t="s">
        <v>3</v>
      </c>
      <c r="I577" s="168"/>
      <c r="L577" s="164"/>
      <c r="M577" s="169"/>
      <c r="N577" s="170"/>
      <c r="O577" s="170"/>
      <c r="P577" s="170"/>
      <c r="Q577" s="170"/>
      <c r="R577" s="170"/>
      <c r="S577" s="170"/>
      <c r="T577" s="171"/>
      <c r="AT577" s="166" t="s">
        <v>153</v>
      </c>
      <c r="AU577" s="166" t="s">
        <v>91</v>
      </c>
      <c r="AV577" s="13" t="s">
        <v>15</v>
      </c>
      <c r="AW577" s="13" t="s">
        <v>33</v>
      </c>
      <c r="AX577" s="13" t="s">
        <v>71</v>
      </c>
      <c r="AY577" s="166" t="s">
        <v>142</v>
      </c>
    </row>
    <row r="578" spans="2:51" s="14" customFormat="1" ht="11.25">
      <c r="B578" s="172"/>
      <c r="D578" s="165" t="s">
        <v>153</v>
      </c>
      <c r="E578" s="173" t="s">
        <v>3</v>
      </c>
      <c r="F578" s="174" t="s">
        <v>1013</v>
      </c>
      <c r="H578" s="175">
        <v>7.2</v>
      </c>
      <c r="I578" s="176"/>
      <c r="L578" s="172"/>
      <c r="M578" s="177"/>
      <c r="N578" s="178"/>
      <c r="O578" s="178"/>
      <c r="P578" s="178"/>
      <c r="Q578" s="178"/>
      <c r="R578" s="178"/>
      <c r="S578" s="178"/>
      <c r="T578" s="179"/>
      <c r="AT578" s="173" t="s">
        <v>153</v>
      </c>
      <c r="AU578" s="173" t="s">
        <v>91</v>
      </c>
      <c r="AV578" s="14" t="s">
        <v>81</v>
      </c>
      <c r="AW578" s="14" t="s">
        <v>33</v>
      </c>
      <c r="AX578" s="14" t="s">
        <v>71</v>
      </c>
      <c r="AY578" s="173" t="s">
        <v>142</v>
      </c>
    </row>
    <row r="579" spans="2:51" s="14" customFormat="1" ht="11.25">
      <c r="B579" s="172"/>
      <c r="D579" s="165" t="s">
        <v>153</v>
      </c>
      <c r="E579" s="173" t="s">
        <v>3</v>
      </c>
      <c r="F579" s="174" t="s">
        <v>1014</v>
      </c>
      <c r="H579" s="175">
        <v>-0.63</v>
      </c>
      <c r="I579" s="176"/>
      <c r="L579" s="172"/>
      <c r="M579" s="177"/>
      <c r="N579" s="178"/>
      <c r="O579" s="178"/>
      <c r="P579" s="178"/>
      <c r="Q579" s="178"/>
      <c r="R579" s="178"/>
      <c r="S579" s="178"/>
      <c r="T579" s="179"/>
      <c r="AT579" s="173" t="s">
        <v>153</v>
      </c>
      <c r="AU579" s="173" t="s">
        <v>91</v>
      </c>
      <c r="AV579" s="14" t="s">
        <v>81</v>
      </c>
      <c r="AW579" s="14" t="s">
        <v>33</v>
      </c>
      <c r="AX579" s="14" t="s">
        <v>71</v>
      </c>
      <c r="AY579" s="173" t="s">
        <v>142</v>
      </c>
    </row>
    <row r="580" spans="2:51" s="14" customFormat="1" ht="11.25">
      <c r="B580" s="172"/>
      <c r="D580" s="165" t="s">
        <v>153</v>
      </c>
      <c r="E580" s="173" t="s">
        <v>3</v>
      </c>
      <c r="F580" s="174" t="s">
        <v>1015</v>
      </c>
      <c r="H580" s="175">
        <v>0.06</v>
      </c>
      <c r="I580" s="176"/>
      <c r="L580" s="172"/>
      <c r="M580" s="177"/>
      <c r="N580" s="178"/>
      <c r="O580" s="178"/>
      <c r="P580" s="178"/>
      <c r="Q580" s="178"/>
      <c r="R580" s="178"/>
      <c r="S580" s="178"/>
      <c r="T580" s="179"/>
      <c r="AT580" s="173" t="s">
        <v>153</v>
      </c>
      <c r="AU580" s="173" t="s">
        <v>91</v>
      </c>
      <c r="AV580" s="14" t="s">
        <v>81</v>
      </c>
      <c r="AW580" s="14" t="s">
        <v>33</v>
      </c>
      <c r="AX580" s="14" t="s">
        <v>71</v>
      </c>
      <c r="AY580" s="173" t="s">
        <v>142</v>
      </c>
    </row>
    <row r="581" spans="2:51" s="13" customFormat="1" ht="11.25">
      <c r="B581" s="164"/>
      <c r="D581" s="165" t="s">
        <v>153</v>
      </c>
      <c r="E581" s="166" t="s">
        <v>3</v>
      </c>
      <c r="F581" s="167" t="s">
        <v>945</v>
      </c>
      <c r="H581" s="166" t="s">
        <v>3</v>
      </c>
      <c r="I581" s="168"/>
      <c r="L581" s="164"/>
      <c r="M581" s="169"/>
      <c r="N581" s="170"/>
      <c r="O581" s="170"/>
      <c r="P581" s="170"/>
      <c r="Q581" s="170"/>
      <c r="R581" s="170"/>
      <c r="S581" s="170"/>
      <c r="T581" s="171"/>
      <c r="AT581" s="166" t="s">
        <v>153</v>
      </c>
      <c r="AU581" s="166" t="s">
        <v>91</v>
      </c>
      <c r="AV581" s="13" t="s">
        <v>15</v>
      </c>
      <c r="AW581" s="13" t="s">
        <v>33</v>
      </c>
      <c r="AX581" s="13" t="s">
        <v>71</v>
      </c>
      <c r="AY581" s="166" t="s">
        <v>142</v>
      </c>
    </row>
    <row r="582" spans="2:51" s="14" customFormat="1" ht="11.25">
      <c r="B582" s="172"/>
      <c r="D582" s="165" t="s">
        <v>153</v>
      </c>
      <c r="E582" s="173" t="s">
        <v>3</v>
      </c>
      <c r="F582" s="174" t="s">
        <v>1016</v>
      </c>
      <c r="H582" s="175">
        <v>0.6</v>
      </c>
      <c r="I582" s="176"/>
      <c r="L582" s="172"/>
      <c r="M582" s="177"/>
      <c r="N582" s="178"/>
      <c r="O582" s="178"/>
      <c r="P582" s="178"/>
      <c r="Q582" s="178"/>
      <c r="R582" s="178"/>
      <c r="S582" s="178"/>
      <c r="T582" s="179"/>
      <c r="AT582" s="173" t="s">
        <v>153</v>
      </c>
      <c r="AU582" s="173" t="s">
        <v>91</v>
      </c>
      <c r="AV582" s="14" t="s">
        <v>81</v>
      </c>
      <c r="AW582" s="14" t="s">
        <v>33</v>
      </c>
      <c r="AX582" s="14" t="s">
        <v>71</v>
      </c>
      <c r="AY582" s="173" t="s">
        <v>142</v>
      </c>
    </row>
    <row r="583" spans="2:51" s="13" customFormat="1" ht="11.25">
      <c r="B583" s="164"/>
      <c r="D583" s="165" t="s">
        <v>153</v>
      </c>
      <c r="E583" s="166" t="s">
        <v>3</v>
      </c>
      <c r="F583" s="167" t="s">
        <v>1017</v>
      </c>
      <c r="H583" s="166" t="s">
        <v>3</v>
      </c>
      <c r="I583" s="168"/>
      <c r="L583" s="164"/>
      <c r="M583" s="169"/>
      <c r="N583" s="170"/>
      <c r="O583" s="170"/>
      <c r="P583" s="170"/>
      <c r="Q583" s="170"/>
      <c r="R583" s="170"/>
      <c r="S583" s="170"/>
      <c r="T583" s="171"/>
      <c r="AT583" s="166" t="s">
        <v>153</v>
      </c>
      <c r="AU583" s="166" t="s">
        <v>91</v>
      </c>
      <c r="AV583" s="13" t="s">
        <v>15</v>
      </c>
      <c r="AW583" s="13" t="s">
        <v>33</v>
      </c>
      <c r="AX583" s="13" t="s">
        <v>71</v>
      </c>
      <c r="AY583" s="166" t="s">
        <v>142</v>
      </c>
    </row>
    <row r="584" spans="2:51" s="14" customFormat="1" ht="11.25">
      <c r="B584" s="172"/>
      <c r="D584" s="165" t="s">
        <v>153</v>
      </c>
      <c r="E584" s="173" t="s">
        <v>3</v>
      </c>
      <c r="F584" s="174" t="s">
        <v>1018</v>
      </c>
      <c r="H584" s="175">
        <v>3</v>
      </c>
      <c r="I584" s="176"/>
      <c r="L584" s="172"/>
      <c r="M584" s="177"/>
      <c r="N584" s="178"/>
      <c r="O584" s="178"/>
      <c r="P584" s="178"/>
      <c r="Q584" s="178"/>
      <c r="R584" s="178"/>
      <c r="S584" s="178"/>
      <c r="T584" s="179"/>
      <c r="AT584" s="173" t="s">
        <v>153</v>
      </c>
      <c r="AU584" s="173" t="s">
        <v>91</v>
      </c>
      <c r="AV584" s="14" t="s">
        <v>81</v>
      </c>
      <c r="AW584" s="14" t="s">
        <v>33</v>
      </c>
      <c r="AX584" s="14" t="s">
        <v>71</v>
      </c>
      <c r="AY584" s="173" t="s">
        <v>142</v>
      </c>
    </row>
    <row r="585" spans="2:51" s="13" customFormat="1" ht="11.25">
      <c r="B585" s="164"/>
      <c r="D585" s="165" t="s">
        <v>153</v>
      </c>
      <c r="E585" s="166" t="s">
        <v>3</v>
      </c>
      <c r="F585" s="167" t="s">
        <v>960</v>
      </c>
      <c r="H585" s="166" t="s">
        <v>3</v>
      </c>
      <c r="I585" s="168"/>
      <c r="L585" s="164"/>
      <c r="M585" s="169"/>
      <c r="N585" s="170"/>
      <c r="O585" s="170"/>
      <c r="P585" s="170"/>
      <c r="Q585" s="170"/>
      <c r="R585" s="170"/>
      <c r="S585" s="170"/>
      <c r="T585" s="171"/>
      <c r="AT585" s="166" t="s">
        <v>153</v>
      </c>
      <c r="AU585" s="166" t="s">
        <v>91</v>
      </c>
      <c r="AV585" s="13" t="s">
        <v>15</v>
      </c>
      <c r="AW585" s="13" t="s">
        <v>33</v>
      </c>
      <c r="AX585" s="13" t="s">
        <v>71</v>
      </c>
      <c r="AY585" s="166" t="s">
        <v>142</v>
      </c>
    </row>
    <row r="586" spans="2:51" s="14" customFormat="1" ht="11.25">
      <c r="B586" s="172"/>
      <c r="D586" s="165" t="s">
        <v>153</v>
      </c>
      <c r="E586" s="173" t="s">
        <v>3</v>
      </c>
      <c r="F586" s="174" t="s">
        <v>1019</v>
      </c>
      <c r="H586" s="175">
        <v>12.4</v>
      </c>
      <c r="I586" s="176"/>
      <c r="L586" s="172"/>
      <c r="M586" s="177"/>
      <c r="N586" s="178"/>
      <c r="O586" s="178"/>
      <c r="P586" s="178"/>
      <c r="Q586" s="178"/>
      <c r="R586" s="178"/>
      <c r="S586" s="178"/>
      <c r="T586" s="179"/>
      <c r="AT586" s="173" t="s">
        <v>153</v>
      </c>
      <c r="AU586" s="173" t="s">
        <v>91</v>
      </c>
      <c r="AV586" s="14" t="s">
        <v>81</v>
      </c>
      <c r="AW586" s="14" t="s">
        <v>33</v>
      </c>
      <c r="AX586" s="14" t="s">
        <v>71</v>
      </c>
      <c r="AY586" s="173" t="s">
        <v>142</v>
      </c>
    </row>
    <row r="587" spans="2:51" s="14" customFormat="1" ht="11.25">
      <c r="B587" s="172"/>
      <c r="D587" s="165" t="s">
        <v>153</v>
      </c>
      <c r="E587" s="173" t="s">
        <v>3</v>
      </c>
      <c r="F587" s="174" t="s">
        <v>983</v>
      </c>
      <c r="H587" s="175">
        <v>-1.613</v>
      </c>
      <c r="I587" s="176"/>
      <c r="L587" s="172"/>
      <c r="M587" s="177"/>
      <c r="N587" s="178"/>
      <c r="O587" s="178"/>
      <c r="P587" s="178"/>
      <c r="Q587" s="178"/>
      <c r="R587" s="178"/>
      <c r="S587" s="178"/>
      <c r="T587" s="179"/>
      <c r="AT587" s="173" t="s">
        <v>153</v>
      </c>
      <c r="AU587" s="173" t="s">
        <v>91</v>
      </c>
      <c r="AV587" s="14" t="s">
        <v>81</v>
      </c>
      <c r="AW587" s="14" t="s">
        <v>33</v>
      </c>
      <c r="AX587" s="14" t="s">
        <v>71</v>
      </c>
      <c r="AY587" s="173" t="s">
        <v>142</v>
      </c>
    </row>
    <row r="588" spans="2:51" s="14" customFormat="1" ht="11.25">
      <c r="B588" s="172"/>
      <c r="D588" s="165" t="s">
        <v>153</v>
      </c>
      <c r="E588" s="173" t="s">
        <v>3</v>
      </c>
      <c r="F588" s="174" t="s">
        <v>1020</v>
      </c>
      <c r="H588" s="175">
        <v>0.22500000000000001</v>
      </c>
      <c r="I588" s="176"/>
      <c r="L588" s="172"/>
      <c r="M588" s="177"/>
      <c r="N588" s="178"/>
      <c r="O588" s="178"/>
      <c r="P588" s="178"/>
      <c r="Q588" s="178"/>
      <c r="R588" s="178"/>
      <c r="S588" s="178"/>
      <c r="T588" s="179"/>
      <c r="AT588" s="173" t="s">
        <v>153</v>
      </c>
      <c r="AU588" s="173" t="s">
        <v>91</v>
      </c>
      <c r="AV588" s="14" t="s">
        <v>81</v>
      </c>
      <c r="AW588" s="14" t="s">
        <v>33</v>
      </c>
      <c r="AX588" s="14" t="s">
        <v>71</v>
      </c>
      <c r="AY588" s="173" t="s">
        <v>142</v>
      </c>
    </row>
    <row r="589" spans="2:51" s="13" customFormat="1" ht="11.25">
      <c r="B589" s="164"/>
      <c r="D589" s="165" t="s">
        <v>153</v>
      </c>
      <c r="E589" s="166" t="s">
        <v>3</v>
      </c>
      <c r="F589" s="167" t="s">
        <v>963</v>
      </c>
      <c r="H589" s="166" t="s">
        <v>3</v>
      </c>
      <c r="I589" s="168"/>
      <c r="L589" s="164"/>
      <c r="M589" s="169"/>
      <c r="N589" s="170"/>
      <c r="O589" s="170"/>
      <c r="P589" s="170"/>
      <c r="Q589" s="170"/>
      <c r="R589" s="170"/>
      <c r="S589" s="170"/>
      <c r="T589" s="171"/>
      <c r="AT589" s="166" t="s">
        <v>153</v>
      </c>
      <c r="AU589" s="166" t="s">
        <v>91</v>
      </c>
      <c r="AV589" s="13" t="s">
        <v>15</v>
      </c>
      <c r="AW589" s="13" t="s">
        <v>33</v>
      </c>
      <c r="AX589" s="13" t="s">
        <v>71</v>
      </c>
      <c r="AY589" s="166" t="s">
        <v>142</v>
      </c>
    </row>
    <row r="590" spans="2:51" s="14" customFormat="1" ht="11.25">
      <c r="B590" s="172"/>
      <c r="D590" s="165" t="s">
        <v>153</v>
      </c>
      <c r="E590" s="173" t="s">
        <v>3</v>
      </c>
      <c r="F590" s="174" t="s">
        <v>1012</v>
      </c>
      <c r="H590" s="175">
        <v>9.4</v>
      </c>
      <c r="I590" s="176"/>
      <c r="L590" s="172"/>
      <c r="M590" s="177"/>
      <c r="N590" s="178"/>
      <c r="O590" s="178"/>
      <c r="P590" s="178"/>
      <c r="Q590" s="178"/>
      <c r="R590" s="178"/>
      <c r="S590" s="178"/>
      <c r="T590" s="179"/>
      <c r="AT590" s="173" t="s">
        <v>153</v>
      </c>
      <c r="AU590" s="173" t="s">
        <v>91</v>
      </c>
      <c r="AV590" s="14" t="s">
        <v>81</v>
      </c>
      <c r="AW590" s="14" t="s">
        <v>33</v>
      </c>
      <c r="AX590" s="14" t="s">
        <v>71</v>
      </c>
      <c r="AY590" s="173" t="s">
        <v>142</v>
      </c>
    </row>
    <row r="591" spans="2:51" s="14" customFormat="1" ht="11.25">
      <c r="B591" s="172"/>
      <c r="D591" s="165" t="s">
        <v>153</v>
      </c>
      <c r="E591" s="173" t="s">
        <v>3</v>
      </c>
      <c r="F591" s="174" t="s">
        <v>983</v>
      </c>
      <c r="H591" s="175">
        <v>-1.613</v>
      </c>
      <c r="I591" s="176"/>
      <c r="L591" s="172"/>
      <c r="M591" s="177"/>
      <c r="N591" s="178"/>
      <c r="O591" s="178"/>
      <c r="P591" s="178"/>
      <c r="Q591" s="178"/>
      <c r="R591" s="178"/>
      <c r="S591" s="178"/>
      <c r="T591" s="179"/>
      <c r="AT591" s="173" t="s">
        <v>153</v>
      </c>
      <c r="AU591" s="173" t="s">
        <v>91</v>
      </c>
      <c r="AV591" s="14" t="s">
        <v>81</v>
      </c>
      <c r="AW591" s="14" t="s">
        <v>33</v>
      </c>
      <c r="AX591" s="14" t="s">
        <v>71</v>
      </c>
      <c r="AY591" s="173" t="s">
        <v>142</v>
      </c>
    </row>
    <row r="592" spans="2:51" s="14" customFormat="1" ht="11.25">
      <c r="B592" s="172"/>
      <c r="D592" s="165" t="s">
        <v>153</v>
      </c>
      <c r="E592" s="173" t="s">
        <v>3</v>
      </c>
      <c r="F592" s="174" t="s">
        <v>1020</v>
      </c>
      <c r="H592" s="175">
        <v>0.22500000000000001</v>
      </c>
      <c r="I592" s="176"/>
      <c r="L592" s="172"/>
      <c r="M592" s="177"/>
      <c r="N592" s="178"/>
      <c r="O592" s="178"/>
      <c r="P592" s="178"/>
      <c r="Q592" s="178"/>
      <c r="R592" s="178"/>
      <c r="S592" s="178"/>
      <c r="T592" s="179"/>
      <c r="AT592" s="173" t="s">
        <v>153</v>
      </c>
      <c r="AU592" s="173" t="s">
        <v>91</v>
      </c>
      <c r="AV592" s="14" t="s">
        <v>81</v>
      </c>
      <c r="AW592" s="14" t="s">
        <v>33</v>
      </c>
      <c r="AX592" s="14" t="s">
        <v>71</v>
      </c>
      <c r="AY592" s="173" t="s">
        <v>142</v>
      </c>
    </row>
    <row r="593" spans="1:65" s="16" customFormat="1" ht="11.25">
      <c r="B593" s="201"/>
      <c r="D593" s="165" t="s">
        <v>153</v>
      </c>
      <c r="E593" s="202" t="s">
        <v>3</v>
      </c>
      <c r="F593" s="203" t="s">
        <v>862</v>
      </c>
      <c r="H593" s="204">
        <v>29.254000000000001</v>
      </c>
      <c r="I593" s="205"/>
      <c r="L593" s="201"/>
      <c r="M593" s="206"/>
      <c r="N593" s="207"/>
      <c r="O593" s="207"/>
      <c r="P593" s="207"/>
      <c r="Q593" s="207"/>
      <c r="R593" s="207"/>
      <c r="S593" s="207"/>
      <c r="T593" s="208"/>
      <c r="AT593" s="202" t="s">
        <v>153</v>
      </c>
      <c r="AU593" s="202" t="s">
        <v>91</v>
      </c>
      <c r="AV593" s="16" t="s">
        <v>91</v>
      </c>
      <c r="AW593" s="16" t="s">
        <v>33</v>
      </c>
      <c r="AX593" s="16" t="s">
        <v>71</v>
      </c>
      <c r="AY593" s="202" t="s">
        <v>142</v>
      </c>
    </row>
    <row r="594" spans="1:65" s="13" customFormat="1" ht="11.25">
      <c r="B594" s="164"/>
      <c r="D594" s="165" t="s">
        <v>153</v>
      </c>
      <c r="E594" s="166" t="s">
        <v>3</v>
      </c>
      <c r="F594" s="167" t="s">
        <v>968</v>
      </c>
      <c r="H594" s="166" t="s">
        <v>3</v>
      </c>
      <c r="I594" s="168"/>
      <c r="L594" s="164"/>
      <c r="M594" s="169"/>
      <c r="N594" s="170"/>
      <c r="O594" s="170"/>
      <c r="P594" s="170"/>
      <c r="Q594" s="170"/>
      <c r="R594" s="170"/>
      <c r="S594" s="170"/>
      <c r="T594" s="171"/>
      <c r="AT594" s="166" t="s">
        <v>153</v>
      </c>
      <c r="AU594" s="166" t="s">
        <v>91</v>
      </c>
      <c r="AV594" s="13" t="s">
        <v>15</v>
      </c>
      <c r="AW594" s="13" t="s">
        <v>33</v>
      </c>
      <c r="AX594" s="13" t="s">
        <v>71</v>
      </c>
      <c r="AY594" s="166" t="s">
        <v>142</v>
      </c>
    </row>
    <row r="595" spans="1:65" s="13" customFormat="1" ht="11.25">
      <c r="B595" s="164"/>
      <c r="D595" s="165" t="s">
        <v>153</v>
      </c>
      <c r="E595" s="166" t="s">
        <v>3</v>
      </c>
      <c r="F595" s="167" t="s">
        <v>154</v>
      </c>
      <c r="H595" s="166" t="s">
        <v>3</v>
      </c>
      <c r="I595" s="168"/>
      <c r="L595" s="164"/>
      <c r="M595" s="169"/>
      <c r="N595" s="170"/>
      <c r="O595" s="170"/>
      <c r="P595" s="170"/>
      <c r="Q595" s="170"/>
      <c r="R595" s="170"/>
      <c r="S595" s="170"/>
      <c r="T595" s="171"/>
      <c r="AT595" s="166" t="s">
        <v>153</v>
      </c>
      <c r="AU595" s="166" t="s">
        <v>91</v>
      </c>
      <c r="AV595" s="13" t="s">
        <v>15</v>
      </c>
      <c r="AW595" s="13" t="s">
        <v>33</v>
      </c>
      <c r="AX595" s="13" t="s">
        <v>71</v>
      </c>
      <c r="AY595" s="166" t="s">
        <v>142</v>
      </c>
    </row>
    <row r="596" spans="1:65" s="14" customFormat="1" ht="11.25">
      <c r="B596" s="172"/>
      <c r="D596" s="165" t="s">
        <v>153</v>
      </c>
      <c r="E596" s="173" t="s">
        <v>3</v>
      </c>
      <c r="F596" s="174" t="s">
        <v>969</v>
      </c>
      <c r="H596" s="175">
        <v>24.36</v>
      </c>
      <c r="I596" s="176"/>
      <c r="L596" s="172"/>
      <c r="M596" s="177"/>
      <c r="N596" s="178"/>
      <c r="O596" s="178"/>
      <c r="P596" s="178"/>
      <c r="Q596" s="178"/>
      <c r="R596" s="178"/>
      <c r="S596" s="178"/>
      <c r="T596" s="179"/>
      <c r="AT596" s="173" t="s">
        <v>153</v>
      </c>
      <c r="AU596" s="173" t="s">
        <v>91</v>
      </c>
      <c r="AV596" s="14" t="s">
        <v>81</v>
      </c>
      <c r="AW596" s="14" t="s">
        <v>33</v>
      </c>
      <c r="AX596" s="14" t="s">
        <v>71</v>
      </c>
      <c r="AY596" s="173" t="s">
        <v>142</v>
      </c>
    </row>
    <row r="597" spans="1:65" s="13" customFormat="1" ht="11.25">
      <c r="B597" s="164"/>
      <c r="D597" s="165" t="s">
        <v>153</v>
      </c>
      <c r="E597" s="166" t="s">
        <v>3</v>
      </c>
      <c r="F597" s="167" t="s">
        <v>157</v>
      </c>
      <c r="H597" s="166" t="s">
        <v>3</v>
      </c>
      <c r="I597" s="168"/>
      <c r="L597" s="164"/>
      <c r="M597" s="169"/>
      <c r="N597" s="170"/>
      <c r="O597" s="170"/>
      <c r="P597" s="170"/>
      <c r="Q597" s="170"/>
      <c r="R597" s="170"/>
      <c r="S597" s="170"/>
      <c r="T597" s="171"/>
      <c r="AT597" s="166" t="s">
        <v>153</v>
      </c>
      <c r="AU597" s="166" t="s">
        <v>91</v>
      </c>
      <c r="AV597" s="13" t="s">
        <v>15</v>
      </c>
      <c r="AW597" s="13" t="s">
        <v>33</v>
      </c>
      <c r="AX597" s="13" t="s">
        <v>71</v>
      </c>
      <c r="AY597" s="166" t="s">
        <v>142</v>
      </c>
    </row>
    <row r="598" spans="1:65" s="14" customFormat="1" ht="11.25">
      <c r="B598" s="172"/>
      <c r="D598" s="165" t="s">
        <v>153</v>
      </c>
      <c r="E598" s="173" t="s">
        <v>3</v>
      </c>
      <c r="F598" s="174" t="s">
        <v>969</v>
      </c>
      <c r="H598" s="175">
        <v>24.36</v>
      </c>
      <c r="I598" s="176"/>
      <c r="L598" s="172"/>
      <c r="M598" s="177"/>
      <c r="N598" s="178"/>
      <c r="O598" s="178"/>
      <c r="P598" s="178"/>
      <c r="Q598" s="178"/>
      <c r="R598" s="178"/>
      <c r="S598" s="178"/>
      <c r="T598" s="179"/>
      <c r="AT598" s="173" t="s">
        <v>153</v>
      </c>
      <c r="AU598" s="173" t="s">
        <v>91</v>
      </c>
      <c r="AV598" s="14" t="s">
        <v>81</v>
      </c>
      <c r="AW598" s="14" t="s">
        <v>33</v>
      </c>
      <c r="AX598" s="14" t="s">
        <v>71</v>
      </c>
      <c r="AY598" s="173" t="s">
        <v>142</v>
      </c>
    </row>
    <row r="599" spans="1:65" s="13" customFormat="1" ht="11.25">
      <c r="B599" s="164"/>
      <c r="D599" s="165" t="s">
        <v>153</v>
      </c>
      <c r="E599" s="166" t="s">
        <v>3</v>
      </c>
      <c r="F599" s="167" t="s">
        <v>159</v>
      </c>
      <c r="H599" s="166" t="s">
        <v>3</v>
      </c>
      <c r="I599" s="168"/>
      <c r="L599" s="164"/>
      <c r="M599" s="169"/>
      <c r="N599" s="170"/>
      <c r="O599" s="170"/>
      <c r="P599" s="170"/>
      <c r="Q599" s="170"/>
      <c r="R599" s="170"/>
      <c r="S599" s="170"/>
      <c r="T599" s="171"/>
      <c r="AT599" s="166" t="s">
        <v>153</v>
      </c>
      <c r="AU599" s="166" t="s">
        <v>91</v>
      </c>
      <c r="AV599" s="13" t="s">
        <v>15</v>
      </c>
      <c r="AW599" s="13" t="s">
        <v>33</v>
      </c>
      <c r="AX599" s="13" t="s">
        <v>71</v>
      </c>
      <c r="AY599" s="166" t="s">
        <v>142</v>
      </c>
    </row>
    <row r="600" spans="1:65" s="14" customFormat="1" ht="11.25">
      <c r="B600" s="172"/>
      <c r="D600" s="165" t="s">
        <v>153</v>
      </c>
      <c r="E600" s="173" t="s">
        <v>3</v>
      </c>
      <c r="F600" s="174" t="s">
        <v>970</v>
      </c>
      <c r="H600" s="175">
        <v>20.28</v>
      </c>
      <c r="I600" s="176"/>
      <c r="L600" s="172"/>
      <c r="M600" s="177"/>
      <c r="N600" s="178"/>
      <c r="O600" s="178"/>
      <c r="P600" s="178"/>
      <c r="Q600" s="178"/>
      <c r="R600" s="178"/>
      <c r="S600" s="178"/>
      <c r="T600" s="179"/>
      <c r="AT600" s="173" t="s">
        <v>153</v>
      </c>
      <c r="AU600" s="173" t="s">
        <v>91</v>
      </c>
      <c r="AV600" s="14" t="s">
        <v>81</v>
      </c>
      <c r="AW600" s="14" t="s">
        <v>33</v>
      </c>
      <c r="AX600" s="14" t="s">
        <v>71</v>
      </c>
      <c r="AY600" s="173" t="s">
        <v>142</v>
      </c>
    </row>
    <row r="601" spans="1:65" s="16" customFormat="1" ht="11.25">
      <c r="B601" s="201"/>
      <c r="D601" s="165" t="s">
        <v>153</v>
      </c>
      <c r="E601" s="202" t="s">
        <v>3</v>
      </c>
      <c r="F601" s="203" t="s">
        <v>862</v>
      </c>
      <c r="H601" s="204">
        <v>69</v>
      </c>
      <c r="I601" s="205"/>
      <c r="L601" s="201"/>
      <c r="M601" s="206"/>
      <c r="N601" s="207"/>
      <c r="O601" s="207"/>
      <c r="P601" s="207"/>
      <c r="Q601" s="207"/>
      <c r="R601" s="207"/>
      <c r="S601" s="207"/>
      <c r="T601" s="208"/>
      <c r="AT601" s="202" t="s">
        <v>153</v>
      </c>
      <c r="AU601" s="202" t="s">
        <v>91</v>
      </c>
      <c r="AV601" s="16" t="s">
        <v>91</v>
      </c>
      <c r="AW601" s="16" t="s">
        <v>33</v>
      </c>
      <c r="AX601" s="16" t="s">
        <v>71</v>
      </c>
      <c r="AY601" s="202" t="s">
        <v>142</v>
      </c>
    </row>
    <row r="602" spans="1:65" s="15" customFormat="1" ht="11.25">
      <c r="B602" s="180"/>
      <c r="D602" s="165" t="s">
        <v>153</v>
      </c>
      <c r="E602" s="181" t="s">
        <v>3</v>
      </c>
      <c r="F602" s="182" t="s">
        <v>162</v>
      </c>
      <c r="H602" s="183">
        <v>207.53</v>
      </c>
      <c r="I602" s="184"/>
      <c r="L602" s="180"/>
      <c r="M602" s="185"/>
      <c r="N602" s="186"/>
      <c r="O602" s="186"/>
      <c r="P602" s="186"/>
      <c r="Q602" s="186"/>
      <c r="R602" s="186"/>
      <c r="S602" s="186"/>
      <c r="T602" s="187"/>
      <c r="AT602" s="181" t="s">
        <v>153</v>
      </c>
      <c r="AU602" s="181" t="s">
        <v>91</v>
      </c>
      <c r="AV602" s="15" t="s">
        <v>94</v>
      </c>
      <c r="AW602" s="15" t="s">
        <v>33</v>
      </c>
      <c r="AX602" s="15" t="s">
        <v>15</v>
      </c>
      <c r="AY602" s="181" t="s">
        <v>142</v>
      </c>
    </row>
    <row r="603" spans="1:65" s="2" customFormat="1" ht="49.15" customHeight="1">
      <c r="A603" s="35"/>
      <c r="B603" s="145"/>
      <c r="C603" s="146" t="s">
        <v>383</v>
      </c>
      <c r="D603" s="146" t="s">
        <v>145</v>
      </c>
      <c r="E603" s="147" t="s">
        <v>1021</v>
      </c>
      <c r="F603" s="148" t="s">
        <v>1022</v>
      </c>
      <c r="G603" s="149" t="s">
        <v>148</v>
      </c>
      <c r="H603" s="150">
        <v>753.11500000000001</v>
      </c>
      <c r="I603" s="151"/>
      <c r="J603" s="152">
        <f>ROUND(I603*H603,2)</f>
        <v>0</v>
      </c>
      <c r="K603" s="148" t="s">
        <v>149</v>
      </c>
      <c r="L603" s="36"/>
      <c r="M603" s="153" t="s">
        <v>3</v>
      </c>
      <c r="N603" s="154" t="s">
        <v>43</v>
      </c>
      <c r="O603" s="56"/>
      <c r="P603" s="155">
        <f>O603*H603</f>
        <v>0</v>
      </c>
      <c r="Q603" s="155">
        <v>3.0300000000000001E-2</v>
      </c>
      <c r="R603" s="155">
        <f>Q603*H603</f>
        <v>22.819384500000002</v>
      </c>
      <c r="S603" s="155">
        <v>0</v>
      </c>
      <c r="T603" s="156">
        <f>S603*H603</f>
        <v>0</v>
      </c>
      <c r="U603" s="35"/>
      <c r="V603" s="35"/>
      <c r="W603" s="35"/>
      <c r="X603" s="35"/>
      <c r="Y603" s="35"/>
      <c r="Z603" s="35"/>
      <c r="AA603" s="35"/>
      <c r="AB603" s="35"/>
      <c r="AC603" s="35"/>
      <c r="AD603" s="35"/>
      <c r="AE603" s="35"/>
      <c r="AR603" s="157" t="s">
        <v>94</v>
      </c>
      <c r="AT603" s="157" t="s">
        <v>145</v>
      </c>
      <c r="AU603" s="157" t="s">
        <v>91</v>
      </c>
      <c r="AY603" s="20" t="s">
        <v>142</v>
      </c>
      <c r="BE603" s="158">
        <f>IF(N603="základní",J603,0)</f>
        <v>0</v>
      </c>
      <c r="BF603" s="158">
        <f>IF(N603="snížená",J603,0)</f>
        <v>0</v>
      </c>
      <c r="BG603" s="158">
        <f>IF(N603="zákl. přenesená",J603,0)</f>
        <v>0</v>
      </c>
      <c r="BH603" s="158">
        <f>IF(N603="sníž. přenesená",J603,0)</f>
        <v>0</v>
      </c>
      <c r="BI603" s="158">
        <f>IF(N603="nulová",J603,0)</f>
        <v>0</v>
      </c>
      <c r="BJ603" s="20" t="s">
        <v>81</v>
      </c>
      <c r="BK603" s="158">
        <f>ROUND(I603*H603,2)</f>
        <v>0</v>
      </c>
      <c r="BL603" s="20" t="s">
        <v>94</v>
      </c>
      <c r="BM603" s="157" t="s">
        <v>1023</v>
      </c>
    </row>
    <row r="604" spans="1:65" s="2" customFormat="1" ht="11.25">
      <c r="A604" s="35"/>
      <c r="B604" s="36"/>
      <c r="C604" s="35"/>
      <c r="D604" s="159" t="s">
        <v>151</v>
      </c>
      <c r="E604" s="35"/>
      <c r="F604" s="160" t="s">
        <v>1024</v>
      </c>
      <c r="G604" s="35"/>
      <c r="H604" s="35"/>
      <c r="I604" s="161"/>
      <c r="J604" s="35"/>
      <c r="K604" s="35"/>
      <c r="L604" s="36"/>
      <c r="M604" s="162"/>
      <c r="N604" s="163"/>
      <c r="O604" s="56"/>
      <c r="P604" s="56"/>
      <c r="Q604" s="56"/>
      <c r="R604" s="56"/>
      <c r="S604" s="56"/>
      <c r="T604" s="57"/>
      <c r="U604" s="35"/>
      <c r="V604" s="35"/>
      <c r="W604" s="35"/>
      <c r="X604" s="35"/>
      <c r="Y604" s="35"/>
      <c r="Z604" s="35"/>
      <c r="AA604" s="35"/>
      <c r="AB604" s="35"/>
      <c r="AC604" s="35"/>
      <c r="AD604" s="35"/>
      <c r="AE604" s="35"/>
      <c r="AT604" s="20" t="s">
        <v>151</v>
      </c>
      <c r="AU604" s="20" t="s">
        <v>91</v>
      </c>
    </row>
    <row r="605" spans="1:65" s="13" customFormat="1" ht="11.25">
      <c r="B605" s="164"/>
      <c r="D605" s="165" t="s">
        <v>153</v>
      </c>
      <c r="E605" s="166" t="s">
        <v>3</v>
      </c>
      <c r="F605" s="167" t="s">
        <v>1025</v>
      </c>
      <c r="H605" s="166" t="s">
        <v>3</v>
      </c>
      <c r="I605" s="168"/>
      <c r="L605" s="164"/>
      <c r="M605" s="169"/>
      <c r="N605" s="170"/>
      <c r="O605" s="170"/>
      <c r="P605" s="170"/>
      <c r="Q605" s="170"/>
      <c r="R605" s="170"/>
      <c r="S605" s="170"/>
      <c r="T605" s="171"/>
      <c r="AT605" s="166" t="s">
        <v>153</v>
      </c>
      <c r="AU605" s="166" t="s">
        <v>91</v>
      </c>
      <c r="AV605" s="13" t="s">
        <v>15</v>
      </c>
      <c r="AW605" s="13" t="s">
        <v>33</v>
      </c>
      <c r="AX605" s="13" t="s">
        <v>71</v>
      </c>
      <c r="AY605" s="166" t="s">
        <v>142</v>
      </c>
    </row>
    <row r="606" spans="1:65" s="14" customFormat="1" ht="11.25">
      <c r="B606" s="172"/>
      <c r="D606" s="165" t="s">
        <v>153</v>
      </c>
      <c r="E606" s="173" t="s">
        <v>3</v>
      </c>
      <c r="F606" s="174" t="s">
        <v>1026</v>
      </c>
      <c r="H606" s="175">
        <v>753.11500000000001</v>
      </c>
      <c r="I606" s="176"/>
      <c r="L606" s="172"/>
      <c r="M606" s="177"/>
      <c r="N606" s="178"/>
      <c r="O606" s="178"/>
      <c r="P606" s="178"/>
      <c r="Q606" s="178"/>
      <c r="R606" s="178"/>
      <c r="S606" s="178"/>
      <c r="T606" s="179"/>
      <c r="AT606" s="173" t="s">
        <v>153</v>
      </c>
      <c r="AU606" s="173" t="s">
        <v>91</v>
      </c>
      <c r="AV606" s="14" t="s">
        <v>81</v>
      </c>
      <c r="AW606" s="14" t="s">
        <v>33</v>
      </c>
      <c r="AX606" s="14" t="s">
        <v>15</v>
      </c>
      <c r="AY606" s="173" t="s">
        <v>142</v>
      </c>
    </row>
    <row r="607" spans="1:65" s="2" customFormat="1" ht="33" customHeight="1">
      <c r="A607" s="35"/>
      <c r="B607" s="145"/>
      <c r="C607" s="146" t="s">
        <v>388</v>
      </c>
      <c r="D607" s="146" t="s">
        <v>145</v>
      </c>
      <c r="E607" s="147" t="s">
        <v>1027</v>
      </c>
      <c r="F607" s="148" t="s">
        <v>1028</v>
      </c>
      <c r="G607" s="149" t="s">
        <v>148</v>
      </c>
      <c r="H607" s="150">
        <v>177.375</v>
      </c>
      <c r="I607" s="151"/>
      <c r="J607" s="152">
        <f>ROUND(I607*H607,2)</f>
        <v>0</v>
      </c>
      <c r="K607" s="148" t="s">
        <v>149</v>
      </c>
      <c r="L607" s="36"/>
      <c r="M607" s="153" t="s">
        <v>3</v>
      </c>
      <c r="N607" s="154" t="s">
        <v>43</v>
      </c>
      <c r="O607" s="56"/>
      <c r="P607" s="155">
        <f>O607*H607</f>
        <v>0</v>
      </c>
      <c r="Q607" s="155">
        <v>8.0000000000000002E-3</v>
      </c>
      <c r="R607" s="155">
        <f>Q607*H607</f>
        <v>1.419</v>
      </c>
      <c r="S607" s="155">
        <v>0</v>
      </c>
      <c r="T607" s="156">
        <f>S607*H607</f>
        <v>0</v>
      </c>
      <c r="U607" s="35"/>
      <c r="V607" s="35"/>
      <c r="W607" s="35"/>
      <c r="X607" s="35"/>
      <c r="Y607" s="35"/>
      <c r="Z607" s="35"/>
      <c r="AA607" s="35"/>
      <c r="AB607" s="35"/>
      <c r="AC607" s="35"/>
      <c r="AD607" s="35"/>
      <c r="AE607" s="35"/>
      <c r="AR607" s="157" t="s">
        <v>94</v>
      </c>
      <c r="AT607" s="157" t="s">
        <v>145</v>
      </c>
      <c r="AU607" s="157" t="s">
        <v>91</v>
      </c>
      <c r="AY607" s="20" t="s">
        <v>142</v>
      </c>
      <c r="BE607" s="158">
        <f>IF(N607="základní",J607,0)</f>
        <v>0</v>
      </c>
      <c r="BF607" s="158">
        <f>IF(N607="snížená",J607,0)</f>
        <v>0</v>
      </c>
      <c r="BG607" s="158">
        <f>IF(N607="zákl. přenesená",J607,0)</f>
        <v>0</v>
      </c>
      <c r="BH607" s="158">
        <f>IF(N607="sníž. přenesená",J607,0)</f>
        <v>0</v>
      </c>
      <c r="BI607" s="158">
        <f>IF(N607="nulová",J607,0)</f>
        <v>0</v>
      </c>
      <c r="BJ607" s="20" t="s">
        <v>81</v>
      </c>
      <c r="BK607" s="158">
        <f>ROUND(I607*H607,2)</f>
        <v>0</v>
      </c>
      <c r="BL607" s="20" t="s">
        <v>94</v>
      </c>
      <c r="BM607" s="157" t="s">
        <v>1029</v>
      </c>
    </row>
    <row r="608" spans="1:65" s="2" customFormat="1" ht="11.25">
      <c r="A608" s="35"/>
      <c r="B608" s="36"/>
      <c r="C608" s="35"/>
      <c r="D608" s="159" t="s">
        <v>151</v>
      </c>
      <c r="E608" s="35"/>
      <c r="F608" s="160" t="s">
        <v>1030</v>
      </c>
      <c r="G608" s="35"/>
      <c r="H608" s="35"/>
      <c r="I608" s="161"/>
      <c r="J608" s="35"/>
      <c r="K608" s="35"/>
      <c r="L608" s="36"/>
      <c r="M608" s="162"/>
      <c r="N608" s="163"/>
      <c r="O608" s="56"/>
      <c r="P608" s="56"/>
      <c r="Q608" s="56"/>
      <c r="R608" s="56"/>
      <c r="S608" s="56"/>
      <c r="T608" s="57"/>
      <c r="U608" s="35"/>
      <c r="V608" s="35"/>
      <c r="W608" s="35"/>
      <c r="X608" s="35"/>
      <c r="Y608" s="35"/>
      <c r="Z608" s="35"/>
      <c r="AA608" s="35"/>
      <c r="AB608" s="35"/>
      <c r="AC608" s="35"/>
      <c r="AD608" s="35"/>
      <c r="AE608" s="35"/>
      <c r="AT608" s="20" t="s">
        <v>151</v>
      </c>
      <c r="AU608" s="20" t="s">
        <v>91</v>
      </c>
    </row>
    <row r="609" spans="2:51" s="13" customFormat="1" ht="11.25">
      <c r="B609" s="164"/>
      <c r="D609" s="165" t="s">
        <v>153</v>
      </c>
      <c r="E609" s="166" t="s">
        <v>3</v>
      </c>
      <c r="F609" s="167" t="s">
        <v>167</v>
      </c>
      <c r="H609" s="166" t="s">
        <v>3</v>
      </c>
      <c r="I609" s="168"/>
      <c r="L609" s="164"/>
      <c r="M609" s="169"/>
      <c r="N609" s="170"/>
      <c r="O609" s="170"/>
      <c r="P609" s="170"/>
      <c r="Q609" s="170"/>
      <c r="R609" s="170"/>
      <c r="S609" s="170"/>
      <c r="T609" s="171"/>
      <c r="AT609" s="166" t="s">
        <v>153</v>
      </c>
      <c r="AU609" s="166" t="s">
        <v>91</v>
      </c>
      <c r="AV609" s="13" t="s">
        <v>15</v>
      </c>
      <c r="AW609" s="13" t="s">
        <v>33</v>
      </c>
      <c r="AX609" s="13" t="s">
        <v>71</v>
      </c>
      <c r="AY609" s="166" t="s">
        <v>142</v>
      </c>
    </row>
    <row r="610" spans="2:51" s="13" customFormat="1" ht="11.25">
      <c r="B610" s="164"/>
      <c r="D610" s="165" t="s">
        <v>153</v>
      </c>
      <c r="E610" s="166" t="s">
        <v>3</v>
      </c>
      <c r="F610" s="167" t="s">
        <v>826</v>
      </c>
      <c r="H610" s="166" t="s">
        <v>3</v>
      </c>
      <c r="I610" s="168"/>
      <c r="L610" s="164"/>
      <c r="M610" s="169"/>
      <c r="N610" s="170"/>
      <c r="O610" s="170"/>
      <c r="P610" s="170"/>
      <c r="Q610" s="170"/>
      <c r="R610" s="170"/>
      <c r="S610" s="170"/>
      <c r="T610" s="171"/>
      <c r="AT610" s="166" t="s">
        <v>153</v>
      </c>
      <c r="AU610" s="166" t="s">
        <v>91</v>
      </c>
      <c r="AV610" s="13" t="s">
        <v>15</v>
      </c>
      <c r="AW610" s="13" t="s">
        <v>33</v>
      </c>
      <c r="AX610" s="13" t="s">
        <v>71</v>
      </c>
      <c r="AY610" s="166" t="s">
        <v>142</v>
      </c>
    </row>
    <row r="611" spans="2:51" s="14" customFormat="1" ht="11.25">
      <c r="B611" s="172"/>
      <c r="D611" s="165" t="s">
        <v>153</v>
      </c>
      <c r="E611" s="173" t="s">
        <v>3</v>
      </c>
      <c r="F611" s="174" t="s">
        <v>1031</v>
      </c>
      <c r="H611" s="175">
        <v>31.05</v>
      </c>
      <c r="I611" s="176"/>
      <c r="L611" s="172"/>
      <c r="M611" s="177"/>
      <c r="N611" s="178"/>
      <c r="O611" s="178"/>
      <c r="P611" s="178"/>
      <c r="Q611" s="178"/>
      <c r="R611" s="178"/>
      <c r="S611" s="178"/>
      <c r="T611" s="179"/>
      <c r="AT611" s="173" t="s">
        <v>153</v>
      </c>
      <c r="AU611" s="173" t="s">
        <v>91</v>
      </c>
      <c r="AV611" s="14" t="s">
        <v>81</v>
      </c>
      <c r="AW611" s="14" t="s">
        <v>33</v>
      </c>
      <c r="AX611" s="14" t="s">
        <v>71</v>
      </c>
      <c r="AY611" s="173" t="s">
        <v>142</v>
      </c>
    </row>
    <row r="612" spans="2:51" s="14" customFormat="1" ht="11.25">
      <c r="B612" s="172"/>
      <c r="D612" s="165" t="s">
        <v>153</v>
      </c>
      <c r="E612" s="173" t="s">
        <v>3</v>
      </c>
      <c r="F612" s="174" t="s">
        <v>1032</v>
      </c>
      <c r="H612" s="175">
        <v>-5.25</v>
      </c>
      <c r="I612" s="176"/>
      <c r="L612" s="172"/>
      <c r="M612" s="177"/>
      <c r="N612" s="178"/>
      <c r="O612" s="178"/>
      <c r="P612" s="178"/>
      <c r="Q612" s="178"/>
      <c r="R612" s="178"/>
      <c r="S612" s="178"/>
      <c r="T612" s="179"/>
      <c r="AT612" s="173" t="s">
        <v>153</v>
      </c>
      <c r="AU612" s="173" t="s">
        <v>91</v>
      </c>
      <c r="AV612" s="14" t="s">
        <v>81</v>
      </c>
      <c r="AW612" s="14" t="s">
        <v>33</v>
      </c>
      <c r="AX612" s="14" t="s">
        <v>71</v>
      </c>
      <c r="AY612" s="173" t="s">
        <v>142</v>
      </c>
    </row>
    <row r="613" spans="2:51" s="13" customFormat="1" ht="11.25">
      <c r="B613" s="164"/>
      <c r="D613" s="165" t="s">
        <v>153</v>
      </c>
      <c r="E613" s="166" t="s">
        <v>3</v>
      </c>
      <c r="F613" s="167" t="s">
        <v>830</v>
      </c>
      <c r="H613" s="166" t="s">
        <v>3</v>
      </c>
      <c r="I613" s="168"/>
      <c r="L613" s="164"/>
      <c r="M613" s="169"/>
      <c r="N613" s="170"/>
      <c r="O613" s="170"/>
      <c r="P613" s="170"/>
      <c r="Q613" s="170"/>
      <c r="R613" s="170"/>
      <c r="S613" s="170"/>
      <c r="T613" s="171"/>
      <c r="AT613" s="166" t="s">
        <v>153</v>
      </c>
      <c r="AU613" s="166" t="s">
        <v>91</v>
      </c>
      <c r="AV613" s="13" t="s">
        <v>15</v>
      </c>
      <c r="AW613" s="13" t="s">
        <v>33</v>
      </c>
      <c r="AX613" s="13" t="s">
        <v>71</v>
      </c>
      <c r="AY613" s="166" t="s">
        <v>142</v>
      </c>
    </row>
    <row r="614" spans="2:51" s="14" customFormat="1" ht="11.25">
      <c r="B614" s="172"/>
      <c r="D614" s="165" t="s">
        <v>153</v>
      </c>
      <c r="E614" s="173" t="s">
        <v>3</v>
      </c>
      <c r="F614" s="174" t="s">
        <v>1033</v>
      </c>
      <c r="H614" s="175">
        <v>24.3</v>
      </c>
      <c r="I614" s="176"/>
      <c r="L614" s="172"/>
      <c r="M614" s="177"/>
      <c r="N614" s="178"/>
      <c r="O614" s="178"/>
      <c r="P614" s="178"/>
      <c r="Q614" s="178"/>
      <c r="R614" s="178"/>
      <c r="S614" s="178"/>
      <c r="T614" s="179"/>
      <c r="AT614" s="173" t="s">
        <v>153</v>
      </c>
      <c r="AU614" s="173" t="s">
        <v>91</v>
      </c>
      <c r="AV614" s="14" t="s">
        <v>81</v>
      </c>
      <c r="AW614" s="14" t="s">
        <v>33</v>
      </c>
      <c r="AX614" s="14" t="s">
        <v>71</v>
      </c>
      <c r="AY614" s="173" t="s">
        <v>142</v>
      </c>
    </row>
    <row r="615" spans="2:51" s="14" customFormat="1" ht="11.25">
      <c r="B615" s="172"/>
      <c r="D615" s="165" t="s">
        <v>153</v>
      </c>
      <c r="E615" s="173" t="s">
        <v>3</v>
      </c>
      <c r="F615" s="174" t="s">
        <v>1034</v>
      </c>
      <c r="H615" s="175">
        <v>-1.425</v>
      </c>
      <c r="I615" s="176"/>
      <c r="L615" s="172"/>
      <c r="M615" s="177"/>
      <c r="N615" s="178"/>
      <c r="O615" s="178"/>
      <c r="P615" s="178"/>
      <c r="Q615" s="178"/>
      <c r="R615" s="178"/>
      <c r="S615" s="178"/>
      <c r="T615" s="179"/>
      <c r="AT615" s="173" t="s">
        <v>153</v>
      </c>
      <c r="AU615" s="173" t="s">
        <v>91</v>
      </c>
      <c r="AV615" s="14" t="s">
        <v>81</v>
      </c>
      <c r="AW615" s="14" t="s">
        <v>33</v>
      </c>
      <c r="AX615" s="14" t="s">
        <v>71</v>
      </c>
      <c r="AY615" s="173" t="s">
        <v>142</v>
      </c>
    </row>
    <row r="616" spans="2:51" s="13" customFormat="1" ht="11.25">
      <c r="B616" s="164"/>
      <c r="D616" s="165" t="s">
        <v>153</v>
      </c>
      <c r="E616" s="166" t="s">
        <v>3</v>
      </c>
      <c r="F616" s="167" t="s">
        <v>834</v>
      </c>
      <c r="H616" s="166" t="s">
        <v>3</v>
      </c>
      <c r="I616" s="168"/>
      <c r="L616" s="164"/>
      <c r="M616" s="169"/>
      <c r="N616" s="170"/>
      <c r="O616" s="170"/>
      <c r="P616" s="170"/>
      <c r="Q616" s="170"/>
      <c r="R616" s="170"/>
      <c r="S616" s="170"/>
      <c r="T616" s="171"/>
      <c r="AT616" s="166" t="s">
        <v>153</v>
      </c>
      <c r="AU616" s="166" t="s">
        <v>91</v>
      </c>
      <c r="AV616" s="13" t="s">
        <v>15</v>
      </c>
      <c r="AW616" s="13" t="s">
        <v>33</v>
      </c>
      <c r="AX616" s="13" t="s">
        <v>71</v>
      </c>
      <c r="AY616" s="166" t="s">
        <v>142</v>
      </c>
    </row>
    <row r="617" spans="2:51" s="14" customFormat="1" ht="11.25">
      <c r="B617" s="172"/>
      <c r="D617" s="165" t="s">
        <v>153</v>
      </c>
      <c r="E617" s="173" t="s">
        <v>3</v>
      </c>
      <c r="F617" s="174" t="s">
        <v>1033</v>
      </c>
      <c r="H617" s="175">
        <v>24.3</v>
      </c>
      <c r="I617" s="176"/>
      <c r="L617" s="172"/>
      <c r="M617" s="177"/>
      <c r="N617" s="178"/>
      <c r="O617" s="178"/>
      <c r="P617" s="178"/>
      <c r="Q617" s="178"/>
      <c r="R617" s="178"/>
      <c r="S617" s="178"/>
      <c r="T617" s="179"/>
      <c r="AT617" s="173" t="s">
        <v>153</v>
      </c>
      <c r="AU617" s="173" t="s">
        <v>91</v>
      </c>
      <c r="AV617" s="14" t="s">
        <v>81</v>
      </c>
      <c r="AW617" s="14" t="s">
        <v>33</v>
      </c>
      <c r="AX617" s="14" t="s">
        <v>71</v>
      </c>
      <c r="AY617" s="173" t="s">
        <v>142</v>
      </c>
    </row>
    <row r="618" spans="2:51" s="14" customFormat="1" ht="11.25">
      <c r="B618" s="172"/>
      <c r="D618" s="165" t="s">
        <v>153</v>
      </c>
      <c r="E618" s="173" t="s">
        <v>3</v>
      </c>
      <c r="F618" s="174" t="s">
        <v>1035</v>
      </c>
      <c r="H618" s="175">
        <v>-2.4</v>
      </c>
      <c r="I618" s="176"/>
      <c r="L618" s="172"/>
      <c r="M618" s="177"/>
      <c r="N618" s="178"/>
      <c r="O618" s="178"/>
      <c r="P618" s="178"/>
      <c r="Q618" s="178"/>
      <c r="R618" s="178"/>
      <c r="S618" s="178"/>
      <c r="T618" s="179"/>
      <c r="AT618" s="173" t="s">
        <v>153</v>
      </c>
      <c r="AU618" s="173" t="s">
        <v>91</v>
      </c>
      <c r="AV618" s="14" t="s">
        <v>81</v>
      </c>
      <c r="AW618" s="14" t="s">
        <v>33</v>
      </c>
      <c r="AX618" s="14" t="s">
        <v>71</v>
      </c>
      <c r="AY618" s="173" t="s">
        <v>142</v>
      </c>
    </row>
    <row r="619" spans="2:51" s="13" customFormat="1" ht="11.25">
      <c r="B619" s="164"/>
      <c r="D619" s="165" t="s">
        <v>153</v>
      </c>
      <c r="E619" s="166" t="s">
        <v>3</v>
      </c>
      <c r="F619" s="167" t="s">
        <v>837</v>
      </c>
      <c r="H619" s="166" t="s">
        <v>3</v>
      </c>
      <c r="I619" s="168"/>
      <c r="L619" s="164"/>
      <c r="M619" s="169"/>
      <c r="N619" s="170"/>
      <c r="O619" s="170"/>
      <c r="P619" s="170"/>
      <c r="Q619" s="170"/>
      <c r="R619" s="170"/>
      <c r="S619" s="170"/>
      <c r="T619" s="171"/>
      <c r="AT619" s="166" t="s">
        <v>153</v>
      </c>
      <c r="AU619" s="166" t="s">
        <v>91</v>
      </c>
      <c r="AV619" s="13" t="s">
        <v>15</v>
      </c>
      <c r="AW619" s="13" t="s">
        <v>33</v>
      </c>
      <c r="AX619" s="13" t="s">
        <v>71</v>
      </c>
      <c r="AY619" s="166" t="s">
        <v>142</v>
      </c>
    </row>
    <row r="620" spans="2:51" s="14" customFormat="1" ht="11.25">
      <c r="B620" s="172"/>
      <c r="D620" s="165" t="s">
        <v>153</v>
      </c>
      <c r="E620" s="173" t="s">
        <v>3</v>
      </c>
      <c r="F620" s="174" t="s">
        <v>1036</v>
      </c>
      <c r="H620" s="175">
        <v>12</v>
      </c>
      <c r="I620" s="176"/>
      <c r="L620" s="172"/>
      <c r="M620" s="177"/>
      <c r="N620" s="178"/>
      <c r="O620" s="178"/>
      <c r="P620" s="178"/>
      <c r="Q620" s="178"/>
      <c r="R620" s="178"/>
      <c r="S620" s="178"/>
      <c r="T620" s="179"/>
      <c r="AT620" s="173" t="s">
        <v>153</v>
      </c>
      <c r="AU620" s="173" t="s">
        <v>91</v>
      </c>
      <c r="AV620" s="14" t="s">
        <v>81</v>
      </c>
      <c r="AW620" s="14" t="s">
        <v>33</v>
      </c>
      <c r="AX620" s="14" t="s">
        <v>71</v>
      </c>
      <c r="AY620" s="173" t="s">
        <v>142</v>
      </c>
    </row>
    <row r="621" spans="2:51" s="14" customFormat="1" ht="11.25">
      <c r="B621" s="172"/>
      <c r="D621" s="165" t="s">
        <v>153</v>
      </c>
      <c r="E621" s="173" t="s">
        <v>3</v>
      </c>
      <c r="F621" s="174" t="s">
        <v>1037</v>
      </c>
      <c r="H621" s="175">
        <v>-1.2</v>
      </c>
      <c r="I621" s="176"/>
      <c r="L621" s="172"/>
      <c r="M621" s="177"/>
      <c r="N621" s="178"/>
      <c r="O621" s="178"/>
      <c r="P621" s="178"/>
      <c r="Q621" s="178"/>
      <c r="R621" s="178"/>
      <c r="S621" s="178"/>
      <c r="T621" s="179"/>
      <c r="AT621" s="173" t="s">
        <v>153</v>
      </c>
      <c r="AU621" s="173" t="s">
        <v>91</v>
      </c>
      <c r="AV621" s="14" t="s">
        <v>81</v>
      </c>
      <c r="AW621" s="14" t="s">
        <v>33</v>
      </c>
      <c r="AX621" s="14" t="s">
        <v>71</v>
      </c>
      <c r="AY621" s="173" t="s">
        <v>142</v>
      </c>
    </row>
    <row r="622" spans="2:51" s="13" customFormat="1" ht="11.25">
      <c r="B622" s="164"/>
      <c r="D622" s="165" t="s">
        <v>153</v>
      </c>
      <c r="E622" s="166" t="s">
        <v>3</v>
      </c>
      <c r="F622" s="167" t="s">
        <v>841</v>
      </c>
      <c r="H622" s="166" t="s">
        <v>3</v>
      </c>
      <c r="I622" s="168"/>
      <c r="L622" s="164"/>
      <c r="M622" s="169"/>
      <c r="N622" s="170"/>
      <c r="O622" s="170"/>
      <c r="P622" s="170"/>
      <c r="Q622" s="170"/>
      <c r="R622" s="170"/>
      <c r="S622" s="170"/>
      <c r="T622" s="171"/>
      <c r="AT622" s="166" t="s">
        <v>153</v>
      </c>
      <c r="AU622" s="166" t="s">
        <v>91</v>
      </c>
      <c r="AV622" s="13" t="s">
        <v>15</v>
      </c>
      <c r="AW622" s="13" t="s">
        <v>33</v>
      </c>
      <c r="AX622" s="13" t="s">
        <v>71</v>
      </c>
      <c r="AY622" s="166" t="s">
        <v>142</v>
      </c>
    </row>
    <row r="623" spans="2:51" s="14" customFormat="1" ht="11.25">
      <c r="B623" s="172"/>
      <c r="D623" s="165" t="s">
        <v>153</v>
      </c>
      <c r="E623" s="173" t="s">
        <v>3</v>
      </c>
      <c r="F623" s="174" t="s">
        <v>1038</v>
      </c>
      <c r="H623" s="175">
        <v>15.6</v>
      </c>
      <c r="I623" s="176"/>
      <c r="L623" s="172"/>
      <c r="M623" s="177"/>
      <c r="N623" s="178"/>
      <c r="O623" s="178"/>
      <c r="P623" s="178"/>
      <c r="Q623" s="178"/>
      <c r="R623" s="178"/>
      <c r="S623" s="178"/>
      <c r="T623" s="179"/>
      <c r="AT623" s="173" t="s">
        <v>153</v>
      </c>
      <c r="AU623" s="173" t="s">
        <v>91</v>
      </c>
      <c r="AV623" s="14" t="s">
        <v>81</v>
      </c>
      <c r="AW623" s="14" t="s">
        <v>33</v>
      </c>
      <c r="AX623" s="14" t="s">
        <v>71</v>
      </c>
      <c r="AY623" s="173" t="s">
        <v>142</v>
      </c>
    </row>
    <row r="624" spans="2:51" s="14" customFormat="1" ht="11.25">
      <c r="B624" s="172"/>
      <c r="D624" s="165" t="s">
        <v>153</v>
      </c>
      <c r="E624" s="173" t="s">
        <v>3</v>
      </c>
      <c r="F624" s="174" t="s">
        <v>1039</v>
      </c>
      <c r="H624" s="175">
        <v>-4.05</v>
      </c>
      <c r="I624" s="176"/>
      <c r="L624" s="172"/>
      <c r="M624" s="177"/>
      <c r="N624" s="178"/>
      <c r="O624" s="178"/>
      <c r="P624" s="178"/>
      <c r="Q624" s="178"/>
      <c r="R624" s="178"/>
      <c r="S624" s="178"/>
      <c r="T624" s="179"/>
      <c r="AT624" s="173" t="s">
        <v>153</v>
      </c>
      <c r="AU624" s="173" t="s">
        <v>91</v>
      </c>
      <c r="AV624" s="14" t="s">
        <v>81</v>
      </c>
      <c r="AW624" s="14" t="s">
        <v>33</v>
      </c>
      <c r="AX624" s="14" t="s">
        <v>71</v>
      </c>
      <c r="AY624" s="173" t="s">
        <v>142</v>
      </c>
    </row>
    <row r="625" spans="2:51" s="13" customFormat="1" ht="11.25">
      <c r="B625" s="164"/>
      <c r="D625" s="165" t="s">
        <v>153</v>
      </c>
      <c r="E625" s="166" t="s">
        <v>3</v>
      </c>
      <c r="F625" s="167" t="s">
        <v>844</v>
      </c>
      <c r="H625" s="166" t="s">
        <v>3</v>
      </c>
      <c r="I625" s="168"/>
      <c r="L625" s="164"/>
      <c r="M625" s="169"/>
      <c r="N625" s="170"/>
      <c r="O625" s="170"/>
      <c r="P625" s="170"/>
      <c r="Q625" s="170"/>
      <c r="R625" s="170"/>
      <c r="S625" s="170"/>
      <c r="T625" s="171"/>
      <c r="AT625" s="166" t="s">
        <v>153</v>
      </c>
      <c r="AU625" s="166" t="s">
        <v>91</v>
      </c>
      <c r="AV625" s="13" t="s">
        <v>15</v>
      </c>
      <c r="AW625" s="13" t="s">
        <v>33</v>
      </c>
      <c r="AX625" s="13" t="s">
        <v>71</v>
      </c>
      <c r="AY625" s="166" t="s">
        <v>142</v>
      </c>
    </row>
    <row r="626" spans="2:51" s="14" customFormat="1" ht="11.25">
      <c r="B626" s="172"/>
      <c r="D626" s="165" t="s">
        <v>153</v>
      </c>
      <c r="E626" s="173" t="s">
        <v>3</v>
      </c>
      <c r="F626" s="174" t="s">
        <v>1040</v>
      </c>
      <c r="H626" s="175">
        <v>10.95</v>
      </c>
      <c r="I626" s="176"/>
      <c r="L626" s="172"/>
      <c r="M626" s="177"/>
      <c r="N626" s="178"/>
      <c r="O626" s="178"/>
      <c r="P626" s="178"/>
      <c r="Q626" s="178"/>
      <c r="R626" s="178"/>
      <c r="S626" s="178"/>
      <c r="T626" s="179"/>
      <c r="AT626" s="173" t="s">
        <v>153</v>
      </c>
      <c r="AU626" s="173" t="s">
        <v>91</v>
      </c>
      <c r="AV626" s="14" t="s">
        <v>81</v>
      </c>
      <c r="AW626" s="14" t="s">
        <v>33</v>
      </c>
      <c r="AX626" s="14" t="s">
        <v>71</v>
      </c>
      <c r="AY626" s="173" t="s">
        <v>142</v>
      </c>
    </row>
    <row r="627" spans="2:51" s="14" customFormat="1" ht="11.25">
      <c r="B627" s="172"/>
      <c r="D627" s="165" t="s">
        <v>153</v>
      </c>
      <c r="E627" s="173" t="s">
        <v>3</v>
      </c>
      <c r="F627" s="174" t="s">
        <v>1041</v>
      </c>
      <c r="H627" s="175">
        <v>-0.9</v>
      </c>
      <c r="I627" s="176"/>
      <c r="L627" s="172"/>
      <c r="M627" s="177"/>
      <c r="N627" s="178"/>
      <c r="O627" s="178"/>
      <c r="P627" s="178"/>
      <c r="Q627" s="178"/>
      <c r="R627" s="178"/>
      <c r="S627" s="178"/>
      <c r="T627" s="179"/>
      <c r="AT627" s="173" t="s">
        <v>153</v>
      </c>
      <c r="AU627" s="173" t="s">
        <v>91</v>
      </c>
      <c r="AV627" s="14" t="s">
        <v>81</v>
      </c>
      <c r="AW627" s="14" t="s">
        <v>33</v>
      </c>
      <c r="AX627" s="14" t="s">
        <v>71</v>
      </c>
      <c r="AY627" s="173" t="s">
        <v>142</v>
      </c>
    </row>
    <row r="628" spans="2:51" s="13" customFormat="1" ht="11.25">
      <c r="B628" s="164"/>
      <c r="D628" s="165" t="s">
        <v>153</v>
      </c>
      <c r="E628" s="166" t="s">
        <v>3</v>
      </c>
      <c r="F628" s="167" t="s">
        <v>848</v>
      </c>
      <c r="H628" s="166" t="s">
        <v>3</v>
      </c>
      <c r="I628" s="168"/>
      <c r="L628" s="164"/>
      <c r="M628" s="169"/>
      <c r="N628" s="170"/>
      <c r="O628" s="170"/>
      <c r="P628" s="170"/>
      <c r="Q628" s="170"/>
      <c r="R628" s="170"/>
      <c r="S628" s="170"/>
      <c r="T628" s="171"/>
      <c r="AT628" s="166" t="s">
        <v>153</v>
      </c>
      <c r="AU628" s="166" t="s">
        <v>91</v>
      </c>
      <c r="AV628" s="13" t="s">
        <v>15</v>
      </c>
      <c r="AW628" s="13" t="s">
        <v>33</v>
      </c>
      <c r="AX628" s="13" t="s">
        <v>71</v>
      </c>
      <c r="AY628" s="166" t="s">
        <v>142</v>
      </c>
    </row>
    <row r="629" spans="2:51" s="14" customFormat="1" ht="11.25">
      <c r="B629" s="172"/>
      <c r="D629" s="165" t="s">
        <v>153</v>
      </c>
      <c r="E629" s="173" t="s">
        <v>3</v>
      </c>
      <c r="F629" s="174" t="s">
        <v>1042</v>
      </c>
      <c r="H629" s="175">
        <v>7.8</v>
      </c>
      <c r="I629" s="176"/>
      <c r="L629" s="172"/>
      <c r="M629" s="177"/>
      <c r="N629" s="178"/>
      <c r="O629" s="178"/>
      <c r="P629" s="178"/>
      <c r="Q629" s="178"/>
      <c r="R629" s="178"/>
      <c r="S629" s="178"/>
      <c r="T629" s="179"/>
      <c r="AT629" s="173" t="s">
        <v>153</v>
      </c>
      <c r="AU629" s="173" t="s">
        <v>91</v>
      </c>
      <c r="AV629" s="14" t="s">
        <v>81</v>
      </c>
      <c r="AW629" s="14" t="s">
        <v>33</v>
      </c>
      <c r="AX629" s="14" t="s">
        <v>71</v>
      </c>
      <c r="AY629" s="173" t="s">
        <v>142</v>
      </c>
    </row>
    <row r="630" spans="2:51" s="14" customFormat="1" ht="11.25">
      <c r="B630" s="172"/>
      <c r="D630" s="165" t="s">
        <v>153</v>
      </c>
      <c r="E630" s="173" t="s">
        <v>3</v>
      </c>
      <c r="F630" s="174" t="s">
        <v>1041</v>
      </c>
      <c r="H630" s="175">
        <v>-0.9</v>
      </c>
      <c r="I630" s="176"/>
      <c r="L630" s="172"/>
      <c r="M630" s="177"/>
      <c r="N630" s="178"/>
      <c r="O630" s="178"/>
      <c r="P630" s="178"/>
      <c r="Q630" s="178"/>
      <c r="R630" s="178"/>
      <c r="S630" s="178"/>
      <c r="T630" s="179"/>
      <c r="AT630" s="173" t="s">
        <v>153</v>
      </c>
      <c r="AU630" s="173" t="s">
        <v>91</v>
      </c>
      <c r="AV630" s="14" t="s">
        <v>81</v>
      </c>
      <c r="AW630" s="14" t="s">
        <v>33</v>
      </c>
      <c r="AX630" s="14" t="s">
        <v>71</v>
      </c>
      <c r="AY630" s="173" t="s">
        <v>142</v>
      </c>
    </row>
    <row r="631" spans="2:51" s="13" customFormat="1" ht="11.25">
      <c r="B631" s="164"/>
      <c r="D631" s="165" t="s">
        <v>153</v>
      </c>
      <c r="E631" s="166" t="s">
        <v>3</v>
      </c>
      <c r="F631" s="167" t="s">
        <v>850</v>
      </c>
      <c r="H631" s="166" t="s">
        <v>3</v>
      </c>
      <c r="I631" s="168"/>
      <c r="L631" s="164"/>
      <c r="M631" s="169"/>
      <c r="N631" s="170"/>
      <c r="O631" s="170"/>
      <c r="P631" s="170"/>
      <c r="Q631" s="170"/>
      <c r="R631" s="170"/>
      <c r="S631" s="170"/>
      <c r="T631" s="171"/>
      <c r="AT631" s="166" t="s">
        <v>153</v>
      </c>
      <c r="AU631" s="166" t="s">
        <v>91</v>
      </c>
      <c r="AV631" s="13" t="s">
        <v>15</v>
      </c>
      <c r="AW631" s="13" t="s">
        <v>33</v>
      </c>
      <c r="AX631" s="13" t="s">
        <v>71</v>
      </c>
      <c r="AY631" s="166" t="s">
        <v>142</v>
      </c>
    </row>
    <row r="632" spans="2:51" s="14" customFormat="1" ht="11.25">
      <c r="B632" s="172"/>
      <c r="D632" s="165" t="s">
        <v>153</v>
      </c>
      <c r="E632" s="173" t="s">
        <v>3</v>
      </c>
      <c r="F632" s="174" t="s">
        <v>1043</v>
      </c>
      <c r="H632" s="175">
        <v>43.8</v>
      </c>
      <c r="I632" s="176"/>
      <c r="L632" s="172"/>
      <c r="M632" s="177"/>
      <c r="N632" s="178"/>
      <c r="O632" s="178"/>
      <c r="P632" s="178"/>
      <c r="Q632" s="178"/>
      <c r="R632" s="178"/>
      <c r="S632" s="178"/>
      <c r="T632" s="179"/>
      <c r="AT632" s="173" t="s">
        <v>153</v>
      </c>
      <c r="AU632" s="173" t="s">
        <v>91</v>
      </c>
      <c r="AV632" s="14" t="s">
        <v>81</v>
      </c>
      <c r="AW632" s="14" t="s">
        <v>33</v>
      </c>
      <c r="AX632" s="14" t="s">
        <v>71</v>
      </c>
      <c r="AY632" s="173" t="s">
        <v>142</v>
      </c>
    </row>
    <row r="633" spans="2:51" s="14" customFormat="1" ht="11.25">
      <c r="B633" s="172"/>
      <c r="D633" s="165" t="s">
        <v>153</v>
      </c>
      <c r="E633" s="173" t="s">
        <v>3</v>
      </c>
      <c r="F633" s="174" t="s">
        <v>1044</v>
      </c>
      <c r="H633" s="175">
        <v>-5.55</v>
      </c>
      <c r="I633" s="176"/>
      <c r="L633" s="172"/>
      <c r="M633" s="177"/>
      <c r="N633" s="178"/>
      <c r="O633" s="178"/>
      <c r="P633" s="178"/>
      <c r="Q633" s="178"/>
      <c r="R633" s="178"/>
      <c r="S633" s="178"/>
      <c r="T633" s="179"/>
      <c r="AT633" s="173" t="s">
        <v>153</v>
      </c>
      <c r="AU633" s="173" t="s">
        <v>91</v>
      </c>
      <c r="AV633" s="14" t="s">
        <v>81</v>
      </c>
      <c r="AW633" s="14" t="s">
        <v>33</v>
      </c>
      <c r="AX633" s="14" t="s">
        <v>71</v>
      </c>
      <c r="AY633" s="173" t="s">
        <v>142</v>
      </c>
    </row>
    <row r="634" spans="2:51" s="13" customFormat="1" ht="11.25">
      <c r="B634" s="164"/>
      <c r="D634" s="165" t="s">
        <v>153</v>
      </c>
      <c r="E634" s="166" t="s">
        <v>3</v>
      </c>
      <c r="F634" s="167" t="s">
        <v>854</v>
      </c>
      <c r="H634" s="166" t="s">
        <v>3</v>
      </c>
      <c r="I634" s="168"/>
      <c r="L634" s="164"/>
      <c r="M634" s="169"/>
      <c r="N634" s="170"/>
      <c r="O634" s="170"/>
      <c r="P634" s="170"/>
      <c r="Q634" s="170"/>
      <c r="R634" s="170"/>
      <c r="S634" s="170"/>
      <c r="T634" s="171"/>
      <c r="AT634" s="166" t="s">
        <v>153</v>
      </c>
      <c r="AU634" s="166" t="s">
        <v>91</v>
      </c>
      <c r="AV634" s="13" t="s">
        <v>15</v>
      </c>
      <c r="AW634" s="13" t="s">
        <v>33</v>
      </c>
      <c r="AX634" s="13" t="s">
        <v>71</v>
      </c>
      <c r="AY634" s="166" t="s">
        <v>142</v>
      </c>
    </row>
    <row r="635" spans="2:51" s="14" customFormat="1" ht="11.25">
      <c r="B635" s="172"/>
      <c r="D635" s="165" t="s">
        <v>153</v>
      </c>
      <c r="E635" s="173" t="s">
        <v>3</v>
      </c>
      <c r="F635" s="174" t="s">
        <v>1045</v>
      </c>
      <c r="H635" s="175">
        <v>24.75</v>
      </c>
      <c r="I635" s="176"/>
      <c r="L635" s="172"/>
      <c r="M635" s="177"/>
      <c r="N635" s="178"/>
      <c r="O635" s="178"/>
      <c r="P635" s="178"/>
      <c r="Q635" s="178"/>
      <c r="R635" s="178"/>
      <c r="S635" s="178"/>
      <c r="T635" s="179"/>
      <c r="AT635" s="173" t="s">
        <v>153</v>
      </c>
      <c r="AU635" s="173" t="s">
        <v>91</v>
      </c>
      <c r="AV635" s="14" t="s">
        <v>81</v>
      </c>
      <c r="AW635" s="14" t="s">
        <v>33</v>
      </c>
      <c r="AX635" s="14" t="s">
        <v>71</v>
      </c>
      <c r="AY635" s="173" t="s">
        <v>142</v>
      </c>
    </row>
    <row r="636" spans="2:51" s="14" customFormat="1" ht="11.25">
      <c r="B636" s="172"/>
      <c r="D636" s="165" t="s">
        <v>153</v>
      </c>
      <c r="E636" s="173" t="s">
        <v>3</v>
      </c>
      <c r="F636" s="174" t="s">
        <v>1046</v>
      </c>
      <c r="H636" s="175">
        <v>-2.25</v>
      </c>
      <c r="I636" s="176"/>
      <c r="L636" s="172"/>
      <c r="M636" s="177"/>
      <c r="N636" s="178"/>
      <c r="O636" s="178"/>
      <c r="P636" s="178"/>
      <c r="Q636" s="178"/>
      <c r="R636" s="178"/>
      <c r="S636" s="178"/>
      <c r="T636" s="179"/>
      <c r="AT636" s="173" t="s">
        <v>153</v>
      </c>
      <c r="AU636" s="173" t="s">
        <v>91</v>
      </c>
      <c r="AV636" s="14" t="s">
        <v>81</v>
      </c>
      <c r="AW636" s="14" t="s">
        <v>33</v>
      </c>
      <c r="AX636" s="14" t="s">
        <v>71</v>
      </c>
      <c r="AY636" s="173" t="s">
        <v>142</v>
      </c>
    </row>
    <row r="637" spans="2:51" s="13" customFormat="1" ht="11.25">
      <c r="B637" s="164"/>
      <c r="D637" s="165" t="s">
        <v>153</v>
      </c>
      <c r="E637" s="166" t="s">
        <v>3</v>
      </c>
      <c r="F637" s="167" t="s">
        <v>859</v>
      </c>
      <c r="H637" s="166" t="s">
        <v>3</v>
      </c>
      <c r="I637" s="168"/>
      <c r="L637" s="164"/>
      <c r="M637" s="169"/>
      <c r="N637" s="170"/>
      <c r="O637" s="170"/>
      <c r="P637" s="170"/>
      <c r="Q637" s="170"/>
      <c r="R637" s="170"/>
      <c r="S637" s="170"/>
      <c r="T637" s="171"/>
      <c r="AT637" s="166" t="s">
        <v>153</v>
      </c>
      <c r="AU637" s="166" t="s">
        <v>91</v>
      </c>
      <c r="AV637" s="13" t="s">
        <v>15</v>
      </c>
      <c r="AW637" s="13" t="s">
        <v>33</v>
      </c>
      <c r="AX637" s="13" t="s">
        <v>71</v>
      </c>
      <c r="AY637" s="166" t="s">
        <v>142</v>
      </c>
    </row>
    <row r="638" spans="2:51" s="14" customFormat="1" ht="11.25">
      <c r="B638" s="172"/>
      <c r="D638" s="165" t="s">
        <v>153</v>
      </c>
      <c r="E638" s="173" t="s">
        <v>3</v>
      </c>
      <c r="F638" s="174" t="s">
        <v>1040</v>
      </c>
      <c r="H638" s="175">
        <v>10.95</v>
      </c>
      <c r="I638" s="176"/>
      <c r="L638" s="172"/>
      <c r="M638" s="177"/>
      <c r="N638" s="178"/>
      <c r="O638" s="178"/>
      <c r="P638" s="178"/>
      <c r="Q638" s="178"/>
      <c r="R638" s="178"/>
      <c r="S638" s="178"/>
      <c r="T638" s="179"/>
      <c r="AT638" s="173" t="s">
        <v>153</v>
      </c>
      <c r="AU638" s="173" t="s">
        <v>91</v>
      </c>
      <c r="AV638" s="14" t="s">
        <v>81</v>
      </c>
      <c r="AW638" s="14" t="s">
        <v>33</v>
      </c>
      <c r="AX638" s="14" t="s">
        <v>71</v>
      </c>
      <c r="AY638" s="173" t="s">
        <v>142</v>
      </c>
    </row>
    <row r="639" spans="2:51" s="14" customFormat="1" ht="11.25">
      <c r="B639" s="172"/>
      <c r="D639" s="165" t="s">
        <v>153</v>
      </c>
      <c r="E639" s="173" t="s">
        <v>3</v>
      </c>
      <c r="F639" s="174" t="s">
        <v>1047</v>
      </c>
      <c r="H639" s="175">
        <v>-4.2</v>
      </c>
      <c r="I639" s="176"/>
      <c r="L639" s="172"/>
      <c r="M639" s="177"/>
      <c r="N639" s="178"/>
      <c r="O639" s="178"/>
      <c r="P639" s="178"/>
      <c r="Q639" s="178"/>
      <c r="R639" s="178"/>
      <c r="S639" s="178"/>
      <c r="T639" s="179"/>
      <c r="AT639" s="173" t="s">
        <v>153</v>
      </c>
      <c r="AU639" s="173" t="s">
        <v>91</v>
      </c>
      <c r="AV639" s="14" t="s">
        <v>81</v>
      </c>
      <c r="AW639" s="14" t="s">
        <v>33</v>
      </c>
      <c r="AX639" s="14" t="s">
        <v>71</v>
      </c>
      <c r="AY639" s="173" t="s">
        <v>142</v>
      </c>
    </row>
    <row r="640" spans="2:51" s="16" customFormat="1" ht="11.25">
      <c r="B640" s="201"/>
      <c r="D640" s="165" t="s">
        <v>153</v>
      </c>
      <c r="E640" s="202" t="s">
        <v>3</v>
      </c>
      <c r="F640" s="203" t="s">
        <v>862</v>
      </c>
      <c r="H640" s="204">
        <v>177.375</v>
      </c>
      <c r="I640" s="205"/>
      <c r="L640" s="201"/>
      <c r="M640" s="206"/>
      <c r="N640" s="207"/>
      <c r="O640" s="207"/>
      <c r="P640" s="207"/>
      <c r="Q640" s="207"/>
      <c r="R640" s="207"/>
      <c r="S640" s="207"/>
      <c r="T640" s="208"/>
      <c r="AT640" s="202" t="s">
        <v>153</v>
      </c>
      <c r="AU640" s="202" t="s">
        <v>91</v>
      </c>
      <c r="AV640" s="16" t="s">
        <v>91</v>
      </c>
      <c r="AW640" s="16" t="s">
        <v>33</v>
      </c>
      <c r="AX640" s="16" t="s">
        <v>15</v>
      </c>
      <c r="AY640" s="202" t="s">
        <v>142</v>
      </c>
    </row>
    <row r="641" spans="1:65" s="2" customFormat="1" ht="37.9" customHeight="1">
      <c r="A641" s="35"/>
      <c r="B641" s="145"/>
      <c r="C641" s="146" t="s">
        <v>397</v>
      </c>
      <c r="D641" s="146" t="s">
        <v>145</v>
      </c>
      <c r="E641" s="147" t="s">
        <v>1048</v>
      </c>
      <c r="F641" s="148" t="s">
        <v>1049</v>
      </c>
      <c r="G641" s="149" t="s">
        <v>148</v>
      </c>
      <c r="H641" s="150">
        <v>177.375</v>
      </c>
      <c r="I641" s="151"/>
      <c r="J641" s="152">
        <f>ROUND(I641*H641,2)</f>
        <v>0</v>
      </c>
      <c r="K641" s="148" t="s">
        <v>149</v>
      </c>
      <c r="L641" s="36"/>
      <c r="M641" s="153" t="s">
        <v>3</v>
      </c>
      <c r="N641" s="154" t="s">
        <v>43</v>
      </c>
      <c r="O641" s="56"/>
      <c r="P641" s="155">
        <f>O641*H641</f>
        <v>0</v>
      </c>
      <c r="Q641" s="155">
        <v>2.1000000000000001E-2</v>
      </c>
      <c r="R641" s="155">
        <f>Q641*H641</f>
        <v>3.7248750000000004</v>
      </c>
      <c r="S641" s="155">
        <v>0</v>
      </c>
      <c r="T641" s="156">
        <f>S641*H641</f>
        <v>0</v>
      </c>
      <c r="U641" s="35"/>
      <c r="V641" s="35"/>
      <c r="W641" s="35"/>
      <c r="X641" s="35"/>
      <c r="Y641" s="35"/>
      <c r="Z641" s="35"/>
      <c r="AA641" s="35"/>
      <c r="AB641" s="35"/>
      <c r="AC641" s="35"/>
      <c r="AD641" s="35"/>
      <c r="AE641" s="35"/>
      <c r="AR641" s="157" t="s">
        <v>94</v>
      </c>
      <c r="AT641" s="157" t="s">
        <v>145</v>
      </c>
      <c r="AU641" s="157" t="s">
        <v>91</v>
      </c>
      <c r="AY641" s="20" t="s">
        <v>142</v>
      </c>
      <c r="BE641" s="158">
        <f>IF(N641="základní",J641,0)</f>
        <v>0</v>
      </c>
      <c r="BF641" s="158">
        <f>IF(N641="snížená",J641,0)</f>
        <v>0</v>
      </c>
      <c r="BG641" s="158">
        <f>IF(N641="zákl. přenesená",J641,0)</f>
        <v>0</v>
      </c>
      <c r="BH641" s="158">
        <f>IF(N641="sníž. přenesená",J641,0)</f>
        <v>0</v>
      </c>
      <c r="BI641" s="158">
        <f>IF(N641="nulová",J641,0)</f>
        <v>0</v>
      </c>
      <c r="BJ641" s="20" t="s">
        <v>81</v>
      </c>
      <c r="BK641" s="158">
        <f>ROUND(I641*H641,2)</f>
        <v>0</v>
      </c>
      <c r="BL641" s="20" t="s">
        <v>94</v>
      </c>
      <c r="BM641" s="157" t="s">
        <v>1050</v>
      </c>
    </row>
    <row r="642" spans="1:65" s="2" customFormat="1" ht="11.25">
      <c r="A642" s="35"/>
      <c r="B642" s="36"/>
      <c r="C642" s="35"/>
      <c r="D642" s="159" t="s">
        <v>151</v>
      </c>
      <c r="E642" s="35"/>
      <c r="F642" s="160" t="s">
        <v>1051</v>
      </c>
      <c r="G642" s="35"/>
      <c r="H642" s="35"/>
      <c r="I642" s="161"/>
      <c r="J642" s="35"/>
      <c r="K642" s="35"/>
      <c r="L642" s="36"/>
      <c r="M642" s="162"/>
      <c r="N642" s="163"/>
      <c r="O642" s="56"/>
      <c r="P642" s="56"/>
      <c r="Q642" s="56"/>
      <c r="R642" s="56"/>
      <c r="S642" s="56"/>
      <c r="T642" s="57"/>
      <c r="U642" s="35"/>
      <c r="V642" s="35"/>
      <c r="W642" s="35"/>
      <c r="X642" s="35"/>
      <c r="Y642" s="35"/>
      <c r="Z642" s="35"/>
      <c r="AA642" s="35"/>
      <c r="AB642" s="35"/>
      <c r="AC642" s="35"/>
      <c r="AD642" s="35"/>
      <c r="AE642" s="35"/>
      <c r="AT642" s="20" t="s">
        <v>151</v>
      </c>
      <c r="AU642" s="20" t="s">
        <v>91</v>
      </c>
    </row>
    <row r="643" spans="1:65" s="2" customFormat="1" ht="24.2" customHeight="1">
      <c r="A643" s="35"/>
      <c r="B643" s="145"/>
      <c r="C643" s="146" t="s">
        <v>408</v>
      </c>
      <c r="D643" s="146" t="s">
        <v>145</v>
      </c>
      <c r="E643" s="147" t="s">
        <v>1052</v>
      </c>
      <c r="F643" s="148" t="s">
        <v>1053</v>
      </c>
      <c r="G643" s="149" t="s">
        <v>148</v>
      </c>
      <c r="H643" s="150">
        <v>177.375</v>
      </c>
      <c r="I643" s="151"/>
      <c r="J643" s="152">
        <f>ROUND(I643*H643,2)</f>
        <v>0</v>
      </c>
      <c r="K643" s="148" t="s">
        <v>149</v>
      </c>
      <c r="L643" s="36"/>
      <c r="M643" s="153" t="s">
        <v>3</v>
      </c>
      <c r="N643" s="154" t="s">
        <v>43</v>
      </c>
      <c r="O643" s="56"/>
      <c r="P643" s="155">
        <f>O643*H643</f>
        <v>0</v>
      </c>
      <c r="Q643" s="155">
        <v>4.0000000000000001E-3</v>
      </c>
      <c r="R643" s="155">
        <f>Q643*H643</f>
        <v>0.70950000000000002</v>
      </c>
      <c r="S643" s="155">
        <v>0</v>
      </c>
      <c r="T643" s="156">
        <f>S643*H643</f>
        <v>0</v>
      </c>
      <c r="U643" s="35"/>
      <c r="V643" s="35"/>
      <c r="W643" s="35"/>
      <c r="X643" s="35"/>
      <c r="Y643" s="35"/>
      <c r="Z643" s="35"/>
      <c r="AA643" s="35"/>
      <c r="AB643" s="35"/>
      <c r="AC643" s="35"/>
      <c r="AD643" s="35"/>
      <c r="AE643" s="35"/>
      <c r="AR643" s="157" t="s">
        <v>94</v>
      </c>
      <c r="AT643" s="157" t="s">
        <v>145</v>
      </c>
      <c r="AU643" s="157" t="s">
        <v>91</v>
      </c>
      <c r="AY643" s="20" t="s">
        <v>142</v>
      </c>
      <c r="BE643" s="158">
        <f>IF(N643="základní",J643,0)</f>
        <v>0</v>
      </c>
      <c r="BF643" s="158">
        <f>IF(N643="snížená",J643,0)</f>
        <v>0</v>
      </c>
      <c r="BG643" s="158">
        <f>IF(N643="zákl. přenesená",J643,0)</f>
        <v>0</v>
      </c>
      <c r="BH643" s="158">
        <f>IF(N643="sníž. přenesená",J643,0)</f>
        <v>0</v>
      </c>
      <c r="BI643" s="158">
        <f>IF(N643="nulová",J643,0)</f>
        <v>0</v>
      </c>
      <c r="BJ643" s="20" t="s">
        <v>81</v>
      </c>
      <c r="BK643" s="158">
        <f>ROUND(I643*H643,2)</f>
        <v>0</v>
      </c>
      <c r="BL643" s="20" t="s">
        <v>94</v>
      </c>
      <c r="BM643" s="157" t="s">
        <v>1054</v>
      </c>
    </row>
    <row r="644" spans="1:65" s="2" customFormat="1" ht="11.25">
      <c r="A644" s="35"/>
      <c r="B644" s="36"/>
      <c r="C644" s="35"/>
      <c r="D644" s="159" t="s">
        <v>151</v>
      </c>
      <c r="E644" s="35"/>
      <c r="F644" s="160" t="s">
        <v>1055</v>
      </c>
      <c r="G644" s="35"/>
      <c r="H644" s="35"/>
      <c r="I644" s="161"/>
      <c r="J644" s="35"/>
      <c r="K644" s="35"/>
      <c r="L644" s="36"/>
      <c r="M644" s="162"/>
      <c r="N644" s="163"/>
      <c r="O644" s="56"/>
      <c r="P644" s="56"/>
      <c r="Q644" s="56"/>
      <c r="R644" s="56"/>
      <c r="S644" s="56"/>
      <c r="T644" s="57"/>
      <c r="U644" s="35"/>
      <c r="V644" s="35"/>
      <c r="W644" s="35"/>
      <c r="X644" s="35"/>
      <c r="Y644" s="35"/>
      <c r="Z644" s="35"/>
      <c r="AA644" s="35"/>
      <c r="AB644" s="35"/>
      <c r="AC644" s="35"/>
      <c r="AD644" s="35"/>
      <c r="AE644" s="35"/>
      <c r="AT644" s="20" t="s">
        <v>151</v>
      </c>
      <c r="AU644" s="20" t="s">
        <v>91</v>
      </c>
    </row>
    <row r="645" spans="1:65" s="2" customFormat="1" ht="37.9" customHeight="1">
      <c r="A645" s="35"/>
      <c r="B645" s="145"/>
      <c r="C645" s="146" t="s">
        <v>415</v>
      </c>
      <c r="D645" s="146" t="s">
        <v>145</v>
      </c>
      <c r="E645" s="147" t="s">
        <v>1056</v>
      </c>
      <c r="F645" s="148" t="s">
        <v>1057</v>
      </c>
      <c r="G645" s="149" t="s">
        <v>148</v>
      </c>
      <c r="H645" s="150">
        <v>53.53</v>
      </c>
      <c r="I645" s="151"/>
      <c r="J645" s="152">
        <f>ROUND(I645*H645,2)</f>
        <v>0</v>
      </c>
      <c r="K645" s="148" t="s">
        <v>149</v>
      </c>
      <c r="L645" s="36"/>
      <c r="M645" s="153" t="s">
        <v>3</v>
      </c>
      <c r="N645" s="154" t="s">
        <v>43</v>
      </c>
      <c r="O645" s="56"/>
      <c r="P645" s="155">
        <f>O645*H645</f>
        <v>0</v>
      </c>
      <c r="Q645" s="155">
        <v>4.3800000000000002E-3</v>
      </c>
      <c r="R645" s="155">
        <f>Q645*H645</f>
        <v>0.23446140000000001</v>
      </c>
      <c r="S645" s="155">
        <v>0</v>
      </c>
      <c r="T645" s="156">
        <f>S645*H645</f>
        <v>0</v>
      </c>
      <c r="U645" s="35"/>
      <c r="V645" s="35"/>
      <c r="W645" s="35"/>
      <c r="X645" s="35"/>
      <c r="Y645" s="35"/>
      <c r="Z645" s="35"/>
      <c r="AA645" s="35"/>
      <c r="AB645" s="35"/>
      <c r="AC645" s="35"/>
      <c r="AD645" s="35"/>
      <c r="AE645" s="35"/>
      <c r="AR645" s="157" t="s">
        <v>94</v>
      </c>
      <c r="AT645" s="157" t="s">
        <v>145</v>
      </c>
      <c r="AU645" s="157" t="s">
        <v>91</v>
      </c>
      <c r="AY645" s="20" t="s">
        <v>142</v>
      </c>
      <c r="BE645" s="158">
        <f>IF(N645="základní",J645,0)</f>
        <v>0</v>
      </c>
      <c r="BF645" s="158">
        <f>IF(N645="snížená",J645,0)</f>
        <v>0</v>
      </c>
      <c r="BG645" s="158">
        <f>IF(N645="zákl. přenesená",J645,0)</f>
        <v>0</v>
      </c>
      <c r="BH645" s="158">
        <f>IF(N645="sníž. přenesená",J645,0)</f>
        <v>0</v>
      </c>
      <c r="BI645" s="158">
        <f>IF(N645="nulová",J645,0)</f>
        <v>0</v>
      </c>
      <c r="BJ645" s="20" t="s">
        <v>81</v>
      </c>
      <c r="BK645" s="158">
        <f>ROUND(I645*H645,2)</f>
        <v>0</v>
      </c>
      <c r="BL645" s="20" t="s">
        <v>94</v>
      </c>
      <c r="BM645" s="157" t="s">
        <v>1058</v>
      </c>
    </row>
    <row r="646" spans="1:65" s="2" customFormat="1" ht="11.25">
      <c r="A646" s="35"/>
      <c r="B646" s="36"/>
      <c r="C646" s="35"/>
      <c r="D646" s="159" t="s">
        <v>151</v>
      </c>
      <c r="E646" s="35"/>
      <c r="F646" s="160" t="s">
        <v>1059</v>
      </c>
      <c r="G646" s="35"/>
      <c r="H646" s="35"/>
      <c r="I646" s="161"/>
      <c r="J646" s="35"/>
      <c r="K646" s="35"/>
      <c r="L646" s="36"/>
      <c r="M646" s="162"/>
      <c r="N646" s="163"/>
      <c r="O646" s="56"/>
      <c r="P646" s="56"/>
      <c r="Q646" s="56"/>
      <c r="R646" s="56"/>
      <c r="S646" s="56"/>
      <c r="T646" s="57"/>
      <c r="U646" s="35"/>
      <c r="V646" s="35"/>
      <c r="W646" s="35"/>
      <c r="X646" s="35"/>
      <c r="Y646" s="35"/>
      <c r="Z646" s="35"/>
      <c r="AA646" s="35"/>
      <c r="AB646" s="35"/>
      <c r="AC646" s="35"/>
      <c r="AD646" s="35"/>
      <c r="AE646" s="35"/>
      <c r="AT646" s="20" t="s">
        <v>151</v>
      </c>
      <c r="AU646" s="20" t="s">
        <v>91</v>
      </c>
    </row>
    <row r="647" spans="1:65" s="13" customFormat="1" ht="11.25">
      <c r="B647" s="164"/>
      <c r="D647" s="165" t="s">
        <v>153</v>
      </c>
      <c r="E647" s="166" t="s">
        <v>3</v>
      </c>
      <c r="F647" s="167" t="s">
        <v>1060</v>
      </c>
      <c r="H647" s="166" t="s">
        <v>3</v>
      </c>
      <c r="I647" s="168"/>
      <c r="L647" s="164"/>
      <c r="M647" s="169"/>
      <c r="N647" s="170"/>
      <c r="O647" s="170"/>
      <c r="P647" s="170"/>
      <c r="Q647" s="170"/>
      <c r="R647" s="170"/>
      <c r="S647" s="170"/>
      <c r="T647" s="171"/>
      <c r="AT647" s="166" t="s">
        <v>153</v>
      </c>
      <c r="AU647" s="166" t="s">
        <v>91</v>
      </c>
      <c r="AV647" s="13" t="s">
        <v>15</v>
      </c>
      <c r="AW647" s="13" t="s">
        <v>33</v>
      </c>
      <c r="AX647" s="13" t="s">
        <v>71</v>
      </c>
      <c r="AY647" s="166" t="s">
        <v>142</v>
      </c>
    </row>
    <row r="648" spans="1:65" s="13" customFormat="1" ht="11.25">
      <c r="B648" s="164"/>
      <c r="D648" s="165" t="s">
        <v>153</v>
      </c>
      <c r="E648" s="166" t="s">
        <v>3</v>
      </c>
      <c r="F648" s="167" t="s">
        <v>859</v>
      </c>
      <c r="H648" s="166" t="s">
        <v>3</v>
      </c>
      <c r="I648" s="168"/>
      <c r="L648" s="164"/>
      <c r="M648" s="169"/>
      <c r="N648" s="170"/>
      <c r="O648" s="170"/>
      <c r="P648" s="170"/>
      <c r="Q648" s="170"/>
      <c r="R648" s="170"/>
      <c r="S648" s="170"/>
      <c r="T648" s="171"/>
      <c r="AT648" s="166" t="s">
        <v>153</v>
      </c>
      <c r="AU648" s="166" t="s">
        <v>91</v>
      </c>
      <c r="AV648" s="13" t="s">
        <v>15</v>
      </c>
      <c r="AW648" s="13" t="s">
        <v>33</v>
      </c>
      <c r="AX648" s="13" t="s">
        <v>71</v>
      </c>
      <c r="AY648" s="166" t="s">
        <v>142</v>
      </c>
    </row>
    <row r="649" spans="1:65" s="14" customFormat="1" ht="11.25">
      <c r="B649" s="172"/>
      <c r="D649" s="165" t="s">
        <v>153</v>
      </c>
      <c r="E649" s="173" t="s">
        <v>3</v>
      </c>
      <c r="F649" s="174" t="s">
        <v>1061</v>
      </c>
      <c r="H649" s="175">
        <v>19.98</v>
      </c>
      <c r="I649" s="176"/>
      <c r="L649" s="172"/>
      <c r="M649" s="177"/>
      <c r="N649" s="178"/>
      <c r="O649" s="178"/>
      <c r="P649" s="178"/>
      <c r="Q649" s="178"/>
      <c r="R649" s="178"/>
      <c r="S649" s="178"/>
      <c r="T649" s="179"/>
      <c r="AT649" s="173" t="s">
        <v>153</v>
      </c>
      <c r="AU649" s="173" t="s">
        <v>91</v>
      </c>
      <c r="AV649" s="14" t="s">
        <v>81</v>
      </c>
      <c r="AW649" s="14" t="s">
        <v>33</v>
      </c>
      <c r="AX649" s="14" t="s">
        <v>71</v>
      </c>
      <c r="AY649" s="173" t="s">
        <v>142</v>
      </c>
    </row>
    <row r="650" spans="1:65" s="14" customFormat="1" ht="11.25">
      <c r="B650" s="172"/>
      <c r="D650" s="165" t="s">
        <v>153</v>
      </c>
      <c r="E650" s="173" t="s">
        <v>3</v>
      </c>
      <c r="F650" s="174" t="s">
        <v>1062</v>
      </c>
      <c r="H650" s="175">
        <v>-1.6</v>
      </c>
      <c r="I650" s="176"/>
      <c r="L650" s="172"/>
      <c r="M650" s="177"/>
      <c r="N650" s="178"/>
      <c r="O650" s="178"/>
      <c r="P650" s="178"/>
      <c r="Q650" s="178"/>
      <c r="R650" s="178"/>
      <c r="S650" s="178"/>
      <c r="T650" s="179"/>
      <c r="AT650" s="173" t="s">
        <v>153</v>
      </c>
      <c r="AU650" s="173" t="s">
        <v>91</v>
      </c>
      <c r="AV650" s="14" t="s">
        <v>81</v>
      </c>
      <c r="AW650" s="14" t="s">
        <v>33</v>
      </c>
      <c r="AX650" s="14" t="s">
        <v>71</v>
      </c>
      <c r="AY650" s="173" t="s">
        <v>142</v>
      </c>
    </row>
    <row r="651" spans="1:65" s="13" customFormat="1" ht="11.25">
      <c r="B651" s="164"/>
      <c r="D651" s="165" t="s">
        <v>153</v>
      </c>
      <c r="E651" s="166" t="s">
        <v>3</v>
      </c>
      <c r="F651" s="167" t="s">
        <v>868</v>
      </c>
      <c r="H651" s="166" t="s">
        <v>3</v>
      </c>
      <c r="I651" s="168"/>
      <c r="L651" s="164"/>
      <c r="M651" s="169"/>
      <c r="N651" s="170"/>
      <c r="O651" s="170"/>
      <c r="P651" s="170"/>
      <c r="Q651" s="170"/>
      <c r="R651" s="170"/>
      <c r="S651" s="170"/>
      <c r="T651" s="171"/>
      <c r="AT651" s="166" t="s">
        <v>153</v>
      </c>
      <c r="AU651" s="166" t="s">
        <v>91</v>
      </c>
      <c r="AV651" s="13" t="s">
        <v>15</v>
      </c>
      <c r="AW651" s="13" t="s">
        <v>33</v>
      </c>
      <c r="AX651" s="13" t="s">
        <v>71</v>
      </c>
      <c r="AY651" s="166" t="s">
        <v>142</v>
      </c>
    </row>
    <row r="652" spans="1:65" s="14" customFormat="1" ht="11.25">
      <c r="B652" s="172"/>
      <c r="D652" s="165" t="s">
        <v>153</v>
      </c>
      <c r="E652" s="173" t="s">
        <v>3</v>
      </c>
      <c r="F652" s="174" t="s">
        <v>1063</v>
      </c>
      <c r="H652" s="175">
        <v>8.9600000000000009</v>
      </c>
      <c r="I652" s="176"/>
      <c r="L652" s="172"/>
      <c r="M652" s="177"/>
      <c r="N652" s="178"/>
      <c r="O652" s="178"/>
      <c r="P652" s="178"/>
      <c r="Q652" s="178"/>
      <c r="R652" s="178"/>
      <c r="S652" s="178"/>
      <c r="T652" s="179"/>
      <c r="AT652" s="173" t="s">
        <v>153</v>
      </c>
      <c r="AU652" s="173" t="s">
        <v>91</v>
      </c>
      <c r="AV652" s="14" t="s">
        <v>81</v>
      </c>
      <c r="AW652" s="14" t="s">
        <v>33</v>
      </c>
      <c r="AX652" s="14" t="s">
        <v>71</v>
      </c>
      <c r="AY652" s="173" t="s">
        <v>142</v>
      </c>
    </row>
    <row r="653" spans="1:65" s="13" customFormat="1" ht="11.25">
      <c r="B653" s="164"/>
      <c r="D653" s="165" t="s">
        <v>153</v>
      </c>
      <c r="E653" s="166" t="s">
        <v>3</v>
      </c>
      <c r="F653" s="167" t="s">
        <v>837</v>
      </c>
      <c r="H653" s="166" t="s">
        <v>3</v>
      </c>
      <c r="I653" s="168"/>
      <c r="L653" s="164"/>
      <c r="M653" s="169"/>
      <c r="N653" s="170"/>
      <c r="O653" s="170"/>
      <c r="P653" s="170"/>
      <c r="Q653" s="170"/>
      <c r="R653" s="170"/>
      <c r="S653" s="170"/>
      <c r="T653" s="171"/>
      <c r="AT653" s="166" t="s">
        <v>153</v>
      </c>
      <c r="AU653" s="166" t="s">
        <v>91</v>
      </c>
      <c r="AV653" s="13" t="s">
        <v>15</v>
      </c>
      <c r="AW653" s="13" t="s">
        <v>33</v>
      </c>
      <c r="AX653" s="13" t="s">
        <v>71</v>
      </c>
      <c r="AY653" s="166" t="s">
        <v>142</v>
      </c>
    </row>
    <row r="654" spans="1:65" s="14" customFormat="1" ht="11.25">
      <c r="B654" s="172"/>
      <c r="D654" s="165" t="s">
        <v>153</v>
      </c>
      <c r="E654" s="173" t="s">
        <v>3</v>
      </c>
      <c r="F654" s="174" t="s">
        <v>1064</v>
      </c>
      <c r="H654" s="175">
        <v>21.87</v>
      </c>
      <c r="I654" s="176"/>
      <c r="L654" s="172"/>
      <c r="M654" s="177"/>
      <c r="N654" s="178"/>
      <c r="O654" s="178"/>
      <c r="P654" s="178"/>
      <c r="Q654" s="178"/>
      <c r="R654" s="178"/>
      <c r="S654" s="178"/>
      <c r="T654" s="179"/>
      <c r="AT654" s="173" t="s">
        <v>153</v>
      </c>
      <c r="AU654" s="173" t="s">
        <v>91</v>
      </c>
      <c r="AV654" s="14" t="s">
        <v>81</v>
      </c>
      <c r="AW654" s="14" t="s">
        <v>33</v>
      </c>
      <c r="AX654" s="14" t="s">
        <v>71</v>
      </c>
      <c r="AY654" s="173" t="s">
        <v>142</v>
      </c>
    </row>
    <row r="655" spans="1:65" s="13" customFormat="1" ht="11.25">
      <c r="B655" s="164"/>
      <c r="D655" s="165" t="s">
        <v>153</v>
      </c>
      <c r="E655" s="166" t="s">
        <v>3</v>
      </c>
      <c r="F655" s="167" t="s">
        <v>1065</v>
      </c>
      <c r="H655" s="166" t="s">
        <v>3</v>
      </c>
      <c r="I655" s="168"/>
      <c r="L655" s="164"/>
      <c r="M655" s="169"/>
      <c r="N655" s="170"/>
      <c r="O655" s="170"/>
      <c r="P655" s="170"/>
      <c r="Q655" s="170"/>
      <c r="R655" s="170"/>
      <c r="S655" s="170"/>
      <c r="T655" s="171"/>
      <c r="AT655" s="166" t="s">
        <v>153</v>
      </c>
      <c r="AU655" s="166" t="s">
        <v>91</v>
      </c>
      <c r="AV655" s="13" t="s">
        <v>15</v>
      </c>
      <c r="AW655" s="13" t="s">
        <v>33</v>
      </c>
      <c r="AX655" s="13" t="s">
        <v>71</v>
      </c>
      <c r="AY655" s="166" t="s">
        <v>142</v>
      </c>
    </row>
    <row r="656" spans="1:65" s="14" customFormat="1" ht="11.25">
      <c r="B656" s="172"/>
      <c r="D656" s="165" t="s">
        <v>153</v>
      </c>
      <c r="E656" s="173" t="s">
        <v>3</v>
      </c>
      <c r="F656" s="174" t="s">
        <v>1066</v>
      </c>
      <c r="H656" s="175">
        <v>4.32</v>
      </c>
      <c r="I656" s="176"/>
      <c r="L656" s="172"/>
      <c r="M656" s="177"/>
      <c r="N656" s="178"/>
      <c r="O656" s="178"/>
      <c r="P656" s="178"/>
      <c r="Q656" s="178"/>
      <c r="R656" s="178"/>
      <c r="S656" s="178"/>
      <c r="T656" s="179"/>
      <c r="AT656" s="173" t="s">
        <v>153</v>
      </c>
      <c r="AU656" s="173" t="s">
        <v>91</v>
      </c>
      <c r="AV656" s="14" t="s">
        <v>81</v>
      </c>
      <c r="AW656" s="14" t="s">
        <v>33</v>
      </c>
      <c r="AX656" s="14" t="s">
        <v>71</v>
      </c>
      <c r="AY656" s="173" t="s">
        <v>142</v>
      </c>
    </row>
    <row r="657" spans="1:65" s="15" customFormat="1" ht="11.25">
      <c r="B657" s="180"/>
      <c r="D657" s="165" t="s">
        <v>153</v>
      </c>
      <c r="E657" s="181" t="s">
        <v>3</v>
      </c>
      <c r="F657" s="182" t="s">
        <v>162</v>
      </c>
      <c r="H657" s="183">
        <v>53.53</v>
      </c>
      <c r="I657" s="184"/>
      <c r="L657" s="180"/>
      <c r="M657" s="185"/>
      <c r="N657" s="186"/>
      <c r="O657" s="186"/>
      <c r="P657" s="186"/>
      <c r="Q657" s="186"/>
      <c r="R657" s="186"/>
      <c r="S657" s="186"/>
      <c r="T657" s="187"/>
      <c r="AT657" s="181" t="s">
        <v>153</v>
      </c>
      <c r="AU657" s="181" t="s">
        <v>91</v>
      </c>
      <c r="AV657" s="15" t="s">
        <v>94</v>
      </c>
      <c r="AW657" s="15" t="s">
        <v>33</v>
      </c>
      <c r="AX657" s="15" t="s">
        <v>15</v>
      </c>
      <c r="AY657" s="181" t="s">
        <v>142</v>
      </c>
    </row>
    <row r="658" spans="1:65" s="2" customFormat="1" ht="24.2" customHeight="1">
      <c r="A658" s="35"/>
      <c r="B658" s="145"/>
      <c r="C658" s="146" t="s">
        <v>425</v>
      </c>
      <c r="D658" s="146" t="s">
        <v>145</v>
      </c>
      <c r="E658" s="147" t="s">
        <v>1067</v>
      </c>
      <c r="F658" s="148" t="s">
        <v>1068</v>
      </c>
      <c r="G658" s="149" t="s">
        <v>148</v>
      </c>
      <c r="H658" s="150">
        <v>53.53</v>
      </c>
      <c r="I658" s="151"/>
      <c r="J658" s="152">
        <f>ROUND(I658*H658,2)</f>
        <v>0</v>
      </c>
      <c r="K658" s="148" t="s">
        <v>149</v>
      </c>
      <c r="L658" s="36"/>
      <c r="M658" s="153" t="s">
        <v>3</v>
      </c>
      <c r="N658" s="154" t="s">
        <v>43</v>
      </c>
      <c r="O658" s="56"/>
      <c r="P658" s="155">
        <f>O658*H658</f>
        <v>0</v>
      </c>
      <c r="Q658" s="155">
        <v>3.0000000000000001E-3</v>
      </c>
      <c r="R658" s="155">
        <f>Q658*H658</f>
        <v>0.16059000000000001</v>
      </c>
      <c r="S658" s="155">
        <v>0</v>
      </c>
      <c r="T658" s="156">
        <f>S658*H658</f>
        <v>0</v>
      </c>
      <c r="U658" s="35"/>
      <c r="V658" s="35"/>
      <c r="W658" s="35"/>
      <c r="X658" s="35"/>
      <c r="Y658" s="35"/>
      <c r="Z658" s="35"/>
      <c r="AA658" s="35"/>
      <c r="AB658" s="35"/>
      <c r="AC658" s="35"/>
      <c r="AD658" s="35"/>
      <c r="AE658" s="35"/>
      <c r="AR658" s="157" t="s">
        <v>94</v>
      </c>
      <c r="AT658" s="157" t="s">
        <v>145</v>
      </c>
      <c r="AU658" s="157" t="s">
        <v>91</v>
      </c>
      <c r="AY658" s="20" t="s">
        <v>142</v>
      </c>
      <c r="BE658" s="158">
        <f>IF(N658="základní",J658,0)</f>
        <v>0</v>
      </c>
      <c r="BF658" s="158">
        <f>IF(N658="snížená",J658,0)</f>
        <v>0</v>
      </c>
      <c r="BG658" s="158">
        <f>IF(N658="zákl. přenesená",J658,0)</f>
        <v>0</v>
      </c>
      <c r="BH658" s="158">
        <f>IF(N658="sníž. přenesená",J658,0)</f>
        <v>0</v>
      </c>
      <c r="BI658" s="158">
        <f>IF(N658="nulová",J658,0)</f>
        <v>0</v>
      </c>
      <c r="BJ658" s="20" t="s">
        <v>81</v>
      </c>
      <c r="BK658" s="158">
        <f>ROUND(I658*H658,2)</f>
        <v>0</v>
      </c>
      <c r="BL658" s="20" t="s">
        <v>94</v>
      </c>
      <c r="BM658" s="157" t="s">
        <v>1069</v>
      </c>
    </row>
    <row r="659" spans="1:65" s="2" customFormat="1" ht="11.25">
      <c r="A659" s="35"/>
      <c r="B659" s="36"/>
      <c r="C659" s="35"/>
      <c r="D659" s="159" t="s">
        <v>151</v>
      </c>
      <c r="E659" s="35"/>
      <c r="F659" s="160" t="s">
        <v>1070</v>
      </c>
      <c r="G659" s="35"/>
      <c r="H659" s="35"/>
      <c r="I659" s="161"/>
      <c r="J659" s="35"/>
      <c r="K659" s="35"/>
      <c r="L659" s="36"/>
      <c r="M659" s="162"/>
      <c r="N659" s="163"/>
      <c r="O659" s="56"/>
      <c r="P659" s="56"/>
      <c r="Q659" s="56"/>
      <c r="R659" s="56"/>
      <c r="S659" s="56"/>
      <c r="T659" s="57"/>
      <c r="U659" s="35"/>
      <c r="V659" s="35"/>
      <c r="W659" s="35"/>
      <c r="X659" s="35"/>
      <c r="Y659" s="35"/>
      <c r="Z659" s="35"/>
      <c r="AA659" s="35"/>
      <c r="AB659" s="35"/>
      <c r="AC659" s="35"/>
      <c r="AD659" s="35"/>
      <c r="AE659" s="35"/>
      <c r="AT659" s="20" t="s">
        <v>151</v>
      </c>
      <c r="AU659" s="20" t="s">
        <v>91</v>
      </c>
    </row>
    <row r="660" spans="1:65" s="2" customFormat="1" ht="55.5" customHeight="1">
      <c r="A660" s="35"/>
      <c r="B660" s="145"/>
      <c r="C660" s="146" t="s">
        <v>430</v>
      </c>
      <c r="D660" s="146" t="s">
        <v>145</v>
      </c>
      <c r="E660" s="147" t="s">
        <v>1071</v>
      </c>
      <c r="F660" s="148" t="s">
        <v>1072</v>
      </c>
      <c r="G660" s="149" t="s">
        <v>225</v>
      </c>
      <c r="H660" s="150">
        <v>237.99</v>
      </c>
      <c r="I660" s="151"/>
      <c r="J660" s="152">
        <f>ROUND(I660*H660,2)</f>
        <v>0</v>
      </c>
      <c r="K660" s="148" t="s">
        <v>149</v>
      </c>
      <c r="L660" s="36"/>
      <c r="M660" s="153" t="s">
        <v>3</v>
      </c>
      <c r="N660" s="154" t="s">
        <v>43</v>
      </c>
      <c r="O660" s="56"/>
      <c r="P660" s="155">
        <f>O660*H660</f>
        <v>0</v>
      </c>
      <c r="Q660" s="155">
        <v>0</v>
      </c>
      <c r="R660" s="155">
        <f>Q660*H660</f>
        <v>0</v>
      </c>
      <c r="S660" s="155">
        <v>0</v>
      </c>
      <c r="T660" s="156">
        <f>S660*H660</f>
        <v>0</v>
      </c>
      <c r="U660" s="35"/>
      <c r="V660" s="35"/>
      <c r="W660" s="35"/>
      <c r="X660" s="35"/>
      <c r="Y660" s="35"/>
      <c r="Z660" s="35"/>
      <c r="AA660" s="35"/>
      <c r="AB660" s="35"/>
      <c r="AC660" s="35"/>
      <c r="AD660" s="35"/>
      <c r="AE660" s="35"/>
      <c r="AR660" s="157" t="s">
        <v>94</v>
      </c>
      <c r="AT660" s="157" t="s">
        <v>145</v>
      </c>
      <c r="AU660" s="157" t="s">
        <v>91</v>
      </c>
      <c r="AY660" s="20" t="s">
        <v>142</v>
      </c>
      <c r="BE660" s="158">
        <f>IF(N660="základní",J660,0)</f>
        <v>0</v>
      </c>
      <c r="BF660" s="158">
        <f>IF(N660="snížená",J660,0)</f>
        <v>0</v>
      </c>
      <c r="BG660" s="158">
        <f>IF(N660="zákl. přenesená",J660,0)</f>
        <v>0</v>
      </c>
      <c r="BH660" s="158">
        <f>IF(N660="sníž. přenesená",J660,0)</f>
        <v>0</v>
      </c>
      <c r="BI660" s="158">
        <f>IF(N660="nulová",J660,0)</f>
        <v>0</v>
      </c>
      <c r="BJ660" s="20" t="s">
        <v>81</v>
      </c>
      <c r="BK660" s="158">
        <f>ROUND(I660*H660,2)</f>
        <v>0</v>
      </c>
      <c r="BL660" s="20" t="s">
        <v>94</v>
      </c>
      <c r="BM660" s="157" t="s">
        <v>1073</v>
      </c>
    </row>
    <row r="661" spans="1:65" s="2" customFormat="1" ht="11.25">
      <c r="A661" s="35"/>
      <c r="B661" s="36"/>
      <c r="C661" s="35"/>
      <c r="D661" s="159" t="s">
        <v>151</v>
      </c>
      <c r="E661" s="35"/>
      <c r="F661" s="160" t="s">
        <v>1074</v>
      </c>
      <c r="G661" s="35"/>
      <c r="H661" s="35"/>
      <c r="I661" s="161"/>
      <c r="J661" s="35"/>
      <c r="K661" s="35"/>
      <c r="L661" s="36"/>
      <c r="M661" s="162"/>
      <c r="N661" s="163"/>
      <c r="O661" s="56"/>
      <c r="P661" s="56"/>
      <c r="Q661" s="56"/>
      <c r="R661" s="56"/>
      <c r="S661" s="56"/>
      <c r="T661" s="57"/>
      <c r="U661" s="35"/>
      <c r="V661" s="35"/>
      <c r="W661" s="35"/>
      <c r="X661" s="35"/>
      <c r="Y661" s="35"/>
      <c r="Z661" s="35"/>
      <c r="AA661" s="35"/>
      <c r="AB661" s="35"/>
      <c r="AC661" s="35"/>
      <c r="AD661" s="35"/>
      <c r="AE661" s="35"/>
      <c r="AT661" s="20" t="s">
        <v>151</v>
      </c>
      <c r="AU661" s="20" t="s">
        <v>91</v>
      </c>
    </row>
    <row r="662" spans="1:65" s="13" customFormat="1" ht="11.25">
      <c r="B662" s="164"/>
      <c r="D662" s="165" t="s">
        <v>153</v>
      </c>
      <c r="E662" s="166" t="s">
        <v>3</v>
      </c>
      <c r="F662" s="167" t="s">
        <v>1075</v>
      </c>
      <c r="H662" s="166" t="s">
        <v>3</v>
      </c>
      <c r="I662" s="168"/>
      <c r="L662" s="164"/>
      <c r="M662" s="169"/>
      <c r="N662" s="170"/>
      <c r="O662" s="170"/>
      <c r="P662" s="170"/>
      <c r="Q662" s="170"/>
      <c r="R662" s="170"/>
      <c r="S662" s="170"/>
      <c r="T662" s="171"/>
      <c r="AT662" s="166" t="s">
        <v>153</v>
      </c>
      <c r="AU662" s="166" t="s">
        <v>91</v>
      </c>
      <c r="AV662" s="13" t="s">
        <v>15</v>
      </c>
      <c r="AW662" s="13" t="s">
        <v>33</v>
      </c>
      <c r="AX662" s="13" t="s">
        <v>71</v>
      </c>
      <c r="AY662" s="166" t="s">
        <v>142</v>
      </c>
    </row>
    <row r="663" spans="1:65" s="14" customFormat="1" ht="11.25">
      <c r="B663" s="172"/>
      <c r="D663" s="165" t="s">
        <v>153</v>
      </c>
      <c r="E663" s="173" t="s">
        <v>3</v>
      </c>
      <c r="F663" s="174" t="s">
        <v>1076</v>
      </c>
      <c r="H663" s="175">
        <v>37.950000000000003</v>
      </c>
      <c r="I663" s="176"/>
      <c r="L663" s="172"/>
      <c r="M663" s="177"/>
      <c r="N663" s="178"/>
      <c r="O663" s="178"/>
      <c r="P663" s="178"/>
      <c r="Q663" s="178"/>
      <c r="R663" s="178"/>
      <c r="S663" s="178"/>
      <c r="T663" s="179"/>
      <c r="AT663" s="173" t="s">
        <v>153</v>
      </c>
      <c r="AU663" s="173" t="s">
        <v>91</v>
      </c>
      <c r="AV663" s="14" t="s">
        <v>81</v>
      </c>
      <c r="AW663" s="14" t="s">
        <v>33</v>
      </c>
      <c r="AX663" s="14" t="s">
        <v>71</v>
      </c>
      <c r="AY663" s="173" t="s">
        <v>142</v>
      </c>
    </row>
    <row r="664" spans="1:65" s="14" customFormat="1" ht="11.25">
      <c r="B664" s="172"/>
      <c r="D664" s="165" t="s">
        <v>153</v>
      </c>
      <c r="E664" s="173" t="s">
        <v>3</v>
      </c>
      <c r="F664" s="174" t="s">
        <v>1077</v>
      </c>
      <c r="H664" s="175">
        <v>2.65</v>
      </c>
      <c r="I664" s="176"/>
      <c r="L664" s="172"/>
      <c r="M664" s="177"/>
      <c r="N664" s="178"/>
      <c r="O664" s="178"/>
      <c r="P664" s="178"/>
      <c r="Q664" s="178"/>
      <c r="R664" s="178"/>
      <c r="S664" s="178"/>
      <c r="T664" s="179"/>
      <c r="AT664" s="173" t="s">
        <v>153</v>
      </c>
      <c r="AU664" s="173" t="s">
        <v>91</v>
      </c>
      <c r="AV664" s="14" t="s">
        <v>81</v>
      </c>
      <c r="AW664" s="14" t="s">
        <v>33</v>
      </c>
      <c r="AX664" s="14" t="s">
        <v>71</v>
      </c>
      <c r="AY664" s="173" t="s">
        <v>142</v>
      </c>
    </row>
    <row r="665" spans="1:65" s="14" customFormat="1" ht="11.25">
      <c r="B665" s="172"/>
      <c r="D665" s="165" t="s">
        <v>153</v>
      </c>
      <c r="E665" s="173" t="s">
        <v>3</v>
      </c>
      <c r="F665" s="174" t="s">
        <v>1078</v>
      </c>
      <c r="H665" s="175">
        <v>4.95</v>
      </c>
      <c r="I665" s="176"/>
      <c r="L665" s="172"/>
      <c r="M665" s="177"/>
      <c r="N665" s="178"/>
      <c r="O665" s="178"/>
      <c r="P665" s="178"/>
      <c r="Q665" s="178"/>
      <c r="R665" s="178"/>
      <c r="S665" s="178"/>
      <c r="T665" s="179"/>
      <c r="AT665" s="173" t="s">
        <v>153</v>
      </c>
      <c r="AU665" s="173" t="s">
        <v>91</v>
      </c>
      <c r="AV665" s="14" t="s">
        <v>81</v>
      </c>
      <c r="AW665" s="14" t="s">
        <v>33</v>
      </c>
      <c r="AX665" s="14" t="s">
        <v>71</v>
      </c>
      <c r="AY665" s="173" t="s">
        <v>142</v>
      </c>
    </row>
    <row r="666" spans="1:65" s="14" customFormat="1" ht="11.25">
      <c r="B666" s="172"/>
      <c r="D666" s="165" t="s">
        <v>153</v>
      </c>
      <c r="E666" s="173" t="s">
        <v>3</v>
      </c>
      <c r="F666" s="174" t="s">
        <v>1079</v>
      </c>
      <c r="H666" s="175">
        <v>2.25</v>
      </c>
      <c r="I666" s="176"/>
      <c r="L666" s="172"/>
      <c r="M666" s="177"/>
      <c r="N666" s="178"/>
      <c r="O666" s="178"/>
      <c r="P666" s="178"/>
      <c r="Q666" s="178"/>
      <c r="R666" s="178"/>
      <c r="S666" s="178"/>
      <c r="T666" s="179"/>
      <c r="AT666" s="173" t="s">
        <v>153</v>
      </c>
      <c r="AU666" s="173" t="s">
        <v>91</v>
      </c>
      <c r="AV666" s="14" t="s">
        <v>81</v>
      </c>
      <c r="AW666" s="14" t="s">
        <v>33</v>
      </c>
      <c r="AX666" s="14" t="s">
        <v>71</v>
      </c>
      <c r="AY666" s="173" t="s">
        <v>142</v>
      </c>
    </row>
    <row r="667" spans="1:65" s="14" customFormat="1" ht="11.25">
      <c r="B667" s="172"/>
      <c r="D667" s="165" t="s">
        <v>153</v>
      </c>
      <c r="E667" s="173" t="s">
        <v>3</v>
      </c>
      <c r="F667" s="174" t="s">
        <v>1080</v>
      </c>
      <c r="H667" s="175">
        <v>13.5</v>
      </c>
      <c r="I667" s="176"/>
      <c r="L667" s="172"/>
      <c r="M667" s="177"/>
      <c r="N667" s="178"/>
      <c r="O667" s="178"/>
      <c r="P667" s="178"/>
      <c r="Q667" s="178"/>
      <c r="R667" s="178"/>
      <c r="S667" s="178"/>
      <c r="T667" s="179"/>
      <c r="AT667" s="173" t="s">
        <v>153</v>
      </c>
      <c r="AU667" s="173" t="s">
        <v>91</v>
      </c>
      <c r="AV667" s="14" t="s">
        <v>81</v>
      </c>
      <c r="AW667" s="14" t="s">
        <v>33</v>
      </c>
      <c r="AX667" s="14" t="s">
        <v>71</v>
      </c>
      <c r="AY667" s="173" t="s">
        <v>142</v>
      </c>
    </row>
    <row r="668" spans="1:65" s="14" customFormat="1" ht="11.25">
      <c r="B668" s="172"/>
      <c r="D668" s="165" t="s">
        <v>153</v>
      </c>
      <c r="E668" s="173" t="s">
        <v>3</v>
      </c>
      <c r="F668" s="174" t="s">
        <v>1081</v>
      </c>
      <c r="H668" s="175">
        <v>6.5</v>
      </c>
      <c r="I668" s="176"/>
      <c r="L668" s="172"/>
      <c r="M668" s="177"/>
      <c r="N668" s="178"/>
      <c r="O668" s="178"/>
      <c r="P668" s="178"/>
      <c r="Q668" s="178"/>
      <c r="R668" s="178"/>
      <c r="S668" s="178"/>
      <c r="T668" s="179"/>
      <c r="AT668" s="173" t="s">
        <v>153</v>
      </c>
      <c r="AU668" s="173" t="s">
        <v>91</v>
      </c>
      <c r="AV668" s="14" t="s">
        <v>81</v>
      </c>
      <c r="AW668" s="14" t="s">
        <v>33</v>
      </c>
      <c r="AX668" s="14" t="s">
        <v>71</v>
      </c>
      <c r="AY668" s="173" t="s">
        <v>142</v>
      </c>
    </row>
    <row r="669" spans="1:65" s="14" customFormat="1" ht="11.25">
      <c r="B669" s="172"/>
      <c r="D669" s="165" t="s">
        <v>153</v>
      </c>
      <c r="E669" s="173" t="s">
        <v>3</v>
      </c>
      <c r="F669" s="174" t="s">
        <v>1082</v>
      </c>
      <c r="H669" s="175">
        <v>5.05</v>
      </c>
      <c r="I669" s="176"/>
      <c r="L669" s="172"/>
      <c r="M669" s="177"/>
      <c r="N669" s="178"/>
      <c r="O669" s="178"/>
      <c r="P669" s="178"/>
      <c r="Q669" s="178"/>
      <c r="R669" s="178"/>
      <c r="S669" s="178"/>
      <c r="T669" s="179"/>
      <c r="AT669" s="173" t="s">
        <v>153</v>
      </c>
      <c r="AU669" s="173" t="s">
        <v>91</v>
      </c>
      <c r="AV669" s="14" t="s">
        <v>81</v>
      </c>
      <c r="AW669" s="14" t="s">
        <v>33</v>
      </c>
      <c r="AX669" s="14" t="s">
        <v>71</v>
      </c>
      <c r="AY669" s="173" t="s">
        <v>142</v>
      </c>
    </row>
    <row r="670" spans="1:65" s="14" customFormat="1" ht="11.25">
      <c r="B670" s="172"/>
      <c r="D670" s="165" t="s">
        <v>153</v>
      </c>
      <c r="E670" s="173" t="s">
        <v>3</v>
      </c>
      <c r="F670" s="174" t="s">
        <v>1083</v>
      </c>
      <c r="H670" s="175">
        <v>5.24</v>
      </c>
      <c r="I670" s="176"/>
      <c r="L670" s="172"/>
      <c r="M670" s="177"/>
      <c r="N670" s="178"/>
      <c r="O670" s="178"/>
      <c r="P670" s="178"/>
      <c r="Q670" s="178"/>
      <c r="R670" s="178"/>
      <c r="S670" s="178"/>
      <c r="T670" s="179"/>
      <c r="AT670" s="173" t="s">
        <v>153</v>
      </c>
      <c r="AU670" s="173" t="s">
        <v>91</v>
      </c>
      <c r="AV670" s="14" t="s">
        <v>81</v>
      </c>
      <c r="AW670" s="14" t="s">
        <v>33</v>
      </c>
      <c r="AX670" s="14" t="s">
        <v>71</v>
      </c>
      <c r="AY670" s="173" t="s">
        <v>142</v>
      </c>
    </row>
    <row r="671" spans="1:65" s="14" customFormat="1" ht="11.25">
      <c r="B671" s="172"/>
      <c r="D671" s="165" t="s">
        <v>153</v>
      </c>
      <c r="E671" s="173" t="s">
        <v>3</v>
      </c>
      <c r="F671" s="174" t="s">
        <v>1084</v>
      </c>
      <c r="H671" s="175">
        <v>68.849999999999994</v>
      </c>
      <c r="I671" s="176"/>
      <c r="L671" s="172"/>
      <c r="M671" s="177"/>
      <c r="N671" s="178"/>
      <c r="O671" s="178"/>
      <c r="P671" s="178"/>
      <c r="Q671" s="178"/>
      <c r="R671" s="178"/>
      <c r="S671" s="178"/>
      <c r="T671" s="179"/>
      <c r="AT671" s="173" t="s">
        <v>153</v>
      </c>
      <c r="AU671" s="173" t="s">
        <v>91</v>
      </c>
      <c r="AV671" s="14" t="s">
        <v>81</v>
      </c>
      <c r="AW671" s="14" t="s">
        <v>33</v>
      </c>
      <c r="AX671" s="14" t="s">
        <v>71</v>
      </c>
      <c r="AY671" s="173" t="s">
        <v>142</v>
      </c>
    </row>
    <row r="672" spans="1:65" s="14" customFormat="1" ht="11.25">
      <c r="B672" s="172"/>
      <c r="D672" s="165" t="s">
        <v>153</v>
      </c>
      <c r="E672" s="173" t="s">
        <v>3</v>
      </c>
      <c r="F672" s="174" t="s">
        <v>1085</v>
      </c>
      <c r="H672" s="175">
        <v>9.6</v>
      </c>
      <c r="I672" s="176"/>
      <c r="L672" s="172"/>
      <c r="M672" s="177"/>
      <c r="N672" s="178"/>
      <c r="O672" s="178"/>
      <c r="P672" s="178"/>
      <c r="Q672" s="178"/>
      <c r="R672" s="178"/>
      <c r="S672" s="178"/>
      <c r="T672" s="179"/>
      <c r="AT672" s="173" t="s">
        <v>153</v>
      </c>
      <c r="AU672" s="173" t="s">
        <v>91</v>
      </c>
      <c r="AV672" s="14" t="s">
        <v>81</v>
      </c>
      <c r="AW672" s="14" t="s">
        <v>33</v>
      </c>
      <c r="AX672" s="14" t="s">
        <v>71</v>
      </c>
      <c r="AY672" s="173" t="s">
        <v>142</v>
      </c>
    </row>
    <row r="673" spans="1:65" s="14" customFormat="1" ht="11.25">
      <c r="B673" s="172"/>
      <c r="D673" s="165" t="s">
        <v>153</v>
      </c>
      <c r="E673" s="173" t="s">
        <v>3</v>
      </c>
      <c r="F673" s="174" t="s">
        <v>1086</v>
      </c>
      <c r="H673" s="175">
        <v>2.95</v>
      </c>
      <c r="I673" s="176"/>
      <c r="L673" s="172"/>
      <c r="M673" s="177"/>
      <c r="N673" s="178"/>
      <c r="O673" s="178"/>
      <c r="P673" s="178"/>
      <c r="Q673" s="178"/>
      <c r="R673" s="178"/>
      <c r="S673" s="178"/>
      <c r="T673" s="179"/>
      <c r="AT673" s="173" t="s">
        <v>153</v>
      </c>
      <c r="AU673" s="173" t="s">
        <v>91</v>
      </c>
      <c r="AV673" s="14" t="s">
        <v>81</v>
      </c>
      <c r="AW673" s="14" t="s">
        <v>33</v>
      </c>
      <c r="AX673" s="14" t="s">
        <v>71</v>
      </c>
      <c r="AY673" s="173" t="s">
        <v>142</v>
      </c>
    </row>
    <row r="674" spans="1:65" s="14" customFormat="1" ht="11.25">
      <c r="B674" s="172"/>
      <c r="D674" s="165" t="s">
        <v>153</v>
      </c>
      <c r="E674" s="173" t="s">
        <v>3</v>
      </c>
      <c r="F674" s="174" t="s">
        <v>1087</v>
      </c>
      <c r="H674" s="175">
        <v>5.09</v>
      </c>
      <c r="I674" s="176"/>
      <c r="L674" s="172"/>
      <c r="M674" s="177"/>
      <c r="N674" s="178"/>
      <c r="O674" s="178"/>
      <c r="P674" s="178"/>
      <c r="Q674" s="178"/>
      <c r="R674" s="178"/>
      <c r="S674" s="178"/>
      <c r="T674" s="179"/>
      <c r="AT674" s="173" t="s">
        <v>153</v>
      </c>
      <c r="AU674" s="173" t="s">
        <v>91</v>
      </c>
      <c r="AV674" s="14" t="s">
        <v>81</v>
      </c>
      <c r="AW674" s="14" t="s">
        <v>33</v>
      </c>
      <c r="AX674" s="14" t="s">
        <v>71</v>
      </c>
      <c r="AY674" s="173" t="s">
        <v>142</v>
      </c>
    </row>
    <row r="675" spans="1:65" s="14" customFormat="1" ht="11.25">
      <c r="B675" s="172"/>
      <c r="D675" s="165" t="s">
        <v>153</v>
      </c>
      <c r="E675" s="173" t="s">
        <v>3</v>
      </c>
      <c r="F675" s="174" t="s">
        <v>1088</v>
      </c>
      <c r="H675" s="175">
        <v>2.35</v>
      </c>
      <c r="I675" s="176"/>
      <c r="L675" s="172"/>
      <c r="M675" s="177"/>
      <c r="N675" s="178"/>
      <c r="O675" s="178"/>
      <c r="P675" s="178"/>
      <c r="Q675" s="178"/>
      <c r="R675" s="178"/>
      <c r="S675" s="178"/>
      <c r="T675" s="179"/>
      <c r="AT675" s="173" t="s">
        <v>153</v>
      </c>
      <c r="AU675" s="173" t="s">
        <v>91</v>
      </c>
      <c r="AV675" s="14" t="s">
        <v>81</v>
      </c>
      <c r="AW675" s="14" t="s">
        <v>33</v>
      </c>
      <c r="AX675" s="14" t="s">
        <v>71</v>
      </c>
      <c r="AY675" s="173" t="s">
        <v>142</v>
      </c>
    </row>
    <row r="676" spans="1:65" s="14" customFormat="1" ht="11.25">
      <c r="B676" s="172"/>
      <c r="D676" s="165" t="s">
        <v>153</v>
      </c>
      <c r="E676" s="173" t="s">
        <v>3</v>
      </c>
      <c r="F676" s="174" t="s">
        <v>1089</v>
      </c>
      <c r="H676" s="175">
        <v>2.9</v>
      </c>
      <c r="I676" s="176"/>
      <c r="L676" s="172"/>
      <c r="M676" s="177"/>
      <c r="N676" s="178"/>
      <c r="O676" s="178"/>
      <c r="P676" s="178"/>
      <c r="Q676" s="178"/>
      <c r="R676" s="178"/>
      <c r="S676" s="178"/>
      <c r="T676" s="179"/>
      <c r="AT676" s="173" t="s">
        <v>153</v>
      </c>
      <c r="AU676" s="173" t="s">
        <v>91</v>
      </c>
      <c r="AV676" s="14" t="s">
        <v>81</v>
      </c>
      <c r="AW676" s="14" t="s">
        <v>33</v>
      </c>
      <c r="AX676" s="14" t="s">
        <v>71</v>
      </c>
      <c r="AY676" s="173" t="s">
        <v>142</v>
      </c>
    </row>
    <row r="677" spans="1:65" s="14" customFormat="1" ht="11.25">
      <c r="B677" s="172"/>
      <c r="D677" s="165" t="s">
        <v>153</v>
      </c>
      <c r="E677" s="173" t="s">
        <v>3</v>
      </c>
      <c r="F677" s="174" t="s">
        <v>1090</v>
      </c>
      <c r="H677" s="175">
        <v>6.75</v>
      </c>
      <c r="I677" s="176"/>
      <c r="L677" s="172"/>
      <c r="M677" s="177"/>
      <c r="N677" s="178"/>
      <c r="O677" s="178"/>
      <c r="P677" s="178"/>
      <c r="Q677" s="178"/>
      <c r="R677" s="178"/>
      <c r="S677" s="178"/>
      <c r="T677" s="179"/>
      <c r="AT677" s="173" t="s">
        <v>153</v>
      </c>
      <c r="AU677" s="173" t="s">
        <v>91</v>
      </c>
      <c r="AV677" s="14" t="s">
        <v>81</v>
      </c>
      <c r="AW677" s="14" t="s">
        <v>33</v>
      </c>
      <c r="AX677" s="14" t="s">
        <v>71</v>
      </c>
      <c r="AY677" s="173" t="s">
        <v>142</v>
      </c>
    </row>
    <row r="678" spans="1:65" s="14" customFormat="1" ht="11.25">
      <c r="B678" s="172"/>
      <c r="D678" s="165" t="s">
        <v>153</v>
      </c>
      <c r="E678" s="173" t="s">
        <v>3</v>
      </c>
      <c r="F678" s="174" t="s">
        <v>1090</v>
      </c>
      <c r="H678" s="175">
        <v>6.75</v>
      </c>
      <c r="I678" s="176"/>
      <c r="L678" s="172"/>
      <c r="M678" s="177"/>
      <c r="N678" s="178"/>
      <c r="O678" s="178"/>
      <c r="P678" s="178"/>
      <c r="Q678" s="178"/>
      <c r="R678" s="178"/>
      <c r="S678" s="178"/>
      <c r="T678" s="179"/>
      <c r="AT678" s="173" t="s">
        <v>153</v>
      </c>
      <c r="AU678" s="173" t="s">
        <v>91</v>
      </c>
      <c r="AV678" s="14" t="s">
        <v>81</v>
      </c>
      <c r="AW678" s="14" t="s">
        <v>33</v>
      </c>
      <c r="AX678" s="14" t="s">
        <v>71</v>
      </c>
      <c r="AY678" s="173" t="s">
        <v>142</v>
      </c>
    </row>
    <row r="679" spans="1:65" s="14" customFormat="1" ht="11.25">
      <c r="B679" s="172"/>
      <c r="D679" s="165" t="s">
        <v>153</v>
      </c>
      <c r="E679" s="173" t="s">
        <v>3</v>
      </c>
      <c r="F679" s="174" t="s">
        <v>1091</v>
      </c>
      <c r="H679" s="175">
        <v>5.41</v>
      </c>
      <c r="I679" s="176"/>
      <c r="L679" s="172"/>
      <c r="M679" s="177"/>
      <c r="N679" s="178"/>
      <c r="O679" s="178"/>
      <c r="P679" s="178"/>
      <c r="Q679" s="178"/>
      <c r="R679" s="178"/>
      <c r="S679" s="178"/>
      <c r="T679" s="179"/>
      <c r="AT679" s="173" t="s">
        <v>153</v>
      </c>
      <c r="AU679" s="173" t="s">
        <v>91</v>
      </c>
      <c r="AV679" s="14" t="s">
        <v>81</v>
      </c>
      <c r="AW679" s="14" t="s">
        <v>33</v>
      </c>
      <c r="AX679" s="14" t="s">
        <v>71</v>
      </c>
      <c r="AY679" s="173" t="s">
        <v>142</v>
      </c>
    </row>
    <row r="680" spans="1:65" s="14" customFormat="1" ht="11.25">
      <c r="B680" s="172"/>
      <c r="D680" s="165" t="s">
        <v>153</v>
      </c>
      <c r="E680" s="173" t="s">
        <v>3</v>
      </c>
      <c r="F680" s="174" t="s">
        <v>1092</v>
      </c>
      <c r="H680" s="175">
        <v>5.45</v>
      </c>
      <c r="I680" s="176"/>
      <c r="L680" s="172"/>
      <c r="M680" s="177"/>
      <c r="N680" s="178"/>
      <c r="O680" s="178"/>
      <c r="P680" s="178"/>
      <c r="Q680" s="178"/>
      <c r="R680" s="178"/>
      <c r="S680" s="178"/>
      <c r="T680" s="179"/>
      <c r="AT680" s="173" t="s">
        <v>153</v>
      </c>
      <c r="AU680" s="173" t="s">
        <v>91</v>
      </c>
      <c r="AV680" s="14" t="s">
        <v>81</v>
      </c>
      <c r="AW680" s="14" t="s">
        <v>33</v>
      </c>
      <c r="AX680" s="14" t="s">
        <v>71</v>
      </c>
      <c r="AY680" s="173" t="s">
        <v>142</v>
      </c>
    </row>
    <row r="681" spans="1:65" s="14" customFormat="1" ht="11.25">
      <c r="B681" s="172"/>
      <c r="D681" s="165" t="s">
        <v>153</v>
      </c>
      <c r="E681" s="173" t="s">
        <v>3</v>
      </c>
      <c r="F681" s="174" t="s">
        <v>1093</v>
      </c>
      <c r="H681" s="175">
        <v>43.8</v>
      </c>
      <c r="I681" s="176"/>
      <c r="L681" s="172"/>
      <c r="M681" s="177"/>
      <c r="N681" s="178"/>
      <c r="O681" s="178"/>
      <c r="P681" s="178"/>
      <c r="Q681" s="178"/>
      <c r="R681" s="178"/>
      <c r="S681" s="178"/>
      <c r="T681" s="179"/>
      <c r="AT681" s="173" t="s">
        <v>153</v>
      </c>
      <c r="AU681" s="173" t="s">
        <v>91</v>
      </c>
      <c r="AV681" s="14" t="s">
        <v>81</v>
      </c>
      <c r="AW681" s="14" t="s">
        <v>33</v>
      </c>
      <c r="AX681" s="14" t="s">
        <v>71</v>
      </c>
      <c r="AY681" s="173" t="s">
        <v>142</v>
      </c>
    </row>
    <row r="682" spans="1:65" s="15" customFormat="1" ht="11.25">
      <c r="B682" s="180"/>
      <c r="D682" s="165" t="s">
        <v>153</v>
      </c>
      <c r="E682" s="181" t="s">
        <v>3</v>
      </c>
      <c r="F682" s="182" t="s">
        <v>162</v>
      </c>
      <c r="H682" s="183">
        <v>237.99</v>
      </c>
      <c r="I682" s="184"/>
      <c r="L682" s="180"/>
      <c r="M682" s="185"/>
      <c r="N682" s="186"/>
      <c r="O682" s="186"/>
      <c r="P682" s="186"/>
      <c r="Q682" s="186"/>
      <c r="R682" s="186"/>
      <c r="S682" s="186"/>
      <c r="T682" s="187"/>
      <c r="AT682" s="181" t="s">
        <v>153</v>
      </c>
      <c r="AU682" s="181" t="s">
        <v>91</v>
      </c>
      <c r="AV682" s="15" t="s">
        <v>94</v>
      </c>
      <c r="AW682" s="15" t="s">
        <v>33</v>
      </c>
      <c r="AX682" s="15" t="s">
        <v>15</v>
      </c>
      <c r="AY682" s="181" t="s">
        <v>142</v>
      </c>
    </row>
    <row r="683" spans="1:65" s="2" customFormat="1" ht="24.2" customHeight="1">
      <c r="A683" s="35"/>
      <c r="B683" s="145"/>
      <c r="C683" s="191" t="s">
        <v>434</v>
      </c>
      <c r="D683" s="191" t="s">
        <v>704</v>
      </c>
      <c r="E683" s="192" t="s">
        <v>1094</v>
      </c>
      <c r="F683" s="193" t="s">
        <v>1095</v>
      </c>
      <c r="G683" s="194" t="s">
        <v>225</v>
      </c>
      <c r="H683" s="195">
        <v>249.89</v>
      </c>
      <c r="I683" s="196"/>
      <c r="J683" s="197">
        <f>ROUND(I683*H683,2)</f>
        <v>0</v>
      </c>
      <c r="K683" s="193" t="s">
        <v>149</v>
      </c>
      <c r="L683" s="198"/>
      <c r="M683" s="199" t="s">
        <v>3</v>
      </c>
      <c r="N683" s="200" t="s">
        <v>43</v>
      </c>
      <c r="O683" s="56"/>
      <c r="P683" s="155">
        <f>O683*H683</f>
        <v>0</v>
      </c>
      <c r="Q683" s="155">
        <v>4.0000000000000003E-5</v>
      </c>
      <c r="R683" s="155">
        <f>Q683*H683</f>
        <v>9.9956000000000003E-3</v>
      </c>
      <c r="S683" s="155">
        <v>0</v>
      </c>
      <c r="T683" s="156">
        <f>S683*H683</f>
        <v>0</v>
      </c>
      <c r="U683" s="35"/>
      <c r="V683" s="35"/>
      <c r="W683" s="35"/>
      <c r="X683" s="35"/>
      <c r="Y683" s="35"/>
      <c r="Z683" s="35"/>
      <c r="AA683" s="35"/>
      <c r="AB683" s="35"/>
      <c r="AC683" s="35"/>
      <c r="AD683" s="35"/>
      <c r="AE683" s="35"/>
      <c r="AR683" s="157" t="s">
        <v>209</v>
      </c>
      <c r="AT683" s="157" t="s">
        <v>704</v>
      </c>
      <c r="AU683" s="157" t="s">
        <v>91</v>
      </c>
      <c r="AY683" s="20" t="s">
        <v>142</v>
      </c>
      <c r="BE683" s="158">
        <f>IF(N683="základní",J683,0)</f>
        <v>0</v>
      </c>
      <c r="BF683" s="158">
        <f>IF(N683="snížená",J683,0)</f>
        <v>0</v>
      </c>
      <c r="BG683" s="158">
        <f>IF(N683="zákl. přenesená",J683,0)</f>
        <v>0</v>
      </c>
      <c r="BH683" s="158">
        <f>IF(N683="sníž. přenesená",J683,0)</f>
        <v>0</v>
      </c>
      <c r="BI683" s="158">
        <f>IF(N683="nulová",J683,0)</f>
        <v>0</v>
      </c>
      <c r="BJ683" s="20" t="s">
        <v>81</v>
      </c>
      <c r="BK683" s="158">
        <f>ROUND(I683*H683,2)</f>
        <v>0</v>
      </c>
      <c r="BL683" s="20" t="s">
        <v>94</v>
      </c>
      <c r="BM683" s="157" t="s">
        <v>1096</v>
      </c>
    </row>
    <row r="684" spans="1:65" s="14" customFormat="1" ht="11.25">
      <c r="B684" s="172"/>
      <c r="D684" s="165" t="s">
        <v>153</v>
      </c>
      <c r="F684" s="174" t="s">
        <v>1097</v>
      </c>
      <c r="H684" s="175">
        <v>249.89</v>
      </c>
      <c r="I684" s="176"/>
      <c r="L684" s="172"/>
      <c r="M684" s="177"/>
      <c r="N684" s="178"/>
      <c r="O684" s="178"/>
      <c r="P684" s="178"/>
      <c r="Q684" s="178"/>
      <c r="R684" s="178"/>
      <c r="S684" s="178"/>
      <c r="T684" s="179"/>
      <c r="AT684" s="173" t="s">
        <v>153</v>
      </c>
      <c r="AU684" s="173" t="s">
        <v>91</v>
      </c>
      <c r="AV684" s="14" t="s">
        <v>81</v>
      </c>
      <c r="AW684" s="14" t="s">
        <v>4</v>
      </c>
      <c r="AX684" s="14" t="s">
        <v>15</v>
      </c>
      <c r="AY684" s="173" t="s">
        <v>142</v>
      </c>
    </row>
    <row r="685" spans="1:65" s="2" customFormat="1" ht="44.25" customHeight="1">
      <c r="A685" s="35"/>
      <c r="B685" s="145"/>
      <c r="C685" s="146" t="s">
        <v>439</v>
      </c>
      <c r="D685" s="146" t="s">
        <v>145</v>
      </c>
      <c r="E685" s="147" t="s">
        <v>1098</v>
      </c>
      <c r="F685" s="148" t="s">
        <v>1099</v>
      </c>
      <c r="G685" s="149" t="s">
        <v>225</v>
      </c>
      <c r="H685" s="150">
        <v>371.79</v>
      </c>
      <c r="I685" s="151"/>
      <c r="J685" s="152">
        <f>ROUND(I685*H685,2)</f>
        <v>0</v>
      </c>
      <c r="K685" s="148" t="s">
        <v>149</v>
      </c>
      <c r="L685" s="36"/>
      <c r="M685" s="153" t="s">
        <v>3</v>
      </c>
      <c r="N685" s="154" t="s">
        <v>43</v>
      </c>
      <c r="O685" s="56"/>
      <c r="P685" s="155">
        <f>O685*H685</f>
        <v>0</v>
      </c>
      <c r="Q685" s="155">
        <v>0</v>
      </c>
      <c r="R685" s="155">
        <f>Q685*H685</f>
        <v>0</v>
      </c>
      <c r="S685" s="155">
        <v>0</v>
      </c>
      <c r="T685" s="156">
        <f>S685*H685</f>
        <v>0</v>
      </c>
      <c r="U685" s="35"/>
      <c r="V685" s="35"/>
      <c r="W685" s="35"/>
      <c r="X685" s="35"/>
      <c r="Y685" s="35"/>
      <c r="Z685" s="35"/>
      <c r="AA685" s="35"/>
      <c r="AB685" s="35"/>
      <c r="AC685" s="35"/>
      <c r="AD685" s="35"/>
      <c r="AE685" s="35"/>
      <c r="AR685" s="157" t="s">
        <v>94</v>
      </c>
      <c r="AT685" s="157" t="s">
        <v>145</v>
      </c>
      <c r="AU685" s="157" t="s">
        <v>91</v>
      </c>
      <c r="AY685" s="20" t="s">
        <v>142</v>
      </c>
      <c r="BE685" s="158">
        <f>IF(N685="základní",J685,0)</f>
        <v>0</v>
      </c>
      <c r="BF685" s="158">
        <f>IF(N685="snížená",J685,0)</f>
        <v>0</v>
      </c>
      <c r="BG685" s="158">
        <f>IF(N685="zákl. přenesená",J685,0)</f>
        <v>0</v>
      </c>
      <c r="BH685" s="158">
        <f>IF(N685="sníž. přenesená",J685,0)</f>
        <v>0</v>
      </c>
      <c r="BI685" s="158">
        <f>IF(N685="nulová",J685,0)</f>
        <v>0</v>
      </c>
      <c r="BJ685" s="20" t="s">
        <v>81</v>
      </c>
      <c r="BK685" s="158">
        <f>ROUND(I685*H685,2)</f>
        <v>0</v>
      </c>
      <c r="BL685" s="20" t="s">
        <v>94</v>
      </c>
      <c r="BM685" s="157" t="s">
        <v>1100</v>
      </c>
    </row>
    <row r="686" spans="1:65" s="2" customFormat="1" ht="11.25">
      <c r="A686" s="35"/>
      <c r="B686" s="36"/>
      <c r="C686" s="35"/>
      <c r="D686" s="159" t="s">
        <v>151</v>
      </c>
      <c r="E686" s="35"/>
      <c r="F686" s="160" t="s">
        <v>1101</v>
      </c>
      <c r="G686" s="35"/>
      <c r="H686" s="35"/>
      <c r="I686" s="161"/>
      <c r="J686" s="35"/>
      <c r="K686" s="35"/>
      <c r="L686" s="36"/>
      <c r="M686" s="162"/>
      <c r="N686" s="163"/>
      <c r="O686" s="56"/>
      <c r="P686" s="56"/>
      <c r="Q686" s="56"/>
      <c r="R686" s="56"/>
      <c r="S686" s="56"/>
      <c r="T686" s="57"/>
      <c r="U686" s="35"/>
      <c r="V686" s="35"/>
      <c r="W686" s="35"/>
      <c r="X686" s="35"/>
      <c r="Y686" s="35"/>
      <c r="Z686" s="35"/>
      <c r="AA686" s="35"/>
      <c r="AB686" s="35"/>
      <c r="AC686" s="35"/>
      <c r="AD686" s="35"/>
      <c r="AE686" s="35"/>
      <c r="AT686" s="20" t="s">
        <v>151</v>
      </c>
      <c r="AU686" s="20" t="s">
        <v>91</v>
      </c>
    </row>
    <row r="687" spans="1:65" s="13" customFormat="1" ht="11.25">
      <c r="B687" s="164"/>
      <c r="D687" s="165" t="s">
        <v>153</v>
      </c>
      <c r="E687" s="166" t="s">
        <v>3</v>
      </c>
      <c r="F687" s="167" t="s">
        <v>1102</v>
      </c>
      <c r="H687" s="166" t="s">
        <v>3</v>
      </c>
      <c r="I687" s="168"/>
      <c r="L687" s="164"/>
      <c r="M687" s="169"/>
      <c r="N687" s="170"/>
      <c r="O687" s="170"/>
      <c r="P687" s="170"/>
      <c r="Q687" s="170"/>
      <c r="R687" s="170"/>
      <c r="S687" s="170"/>
      <c r="T687" s="171"/>
      <c r="AT687" s="166" t="s">
        <v>153</v>
      </c>
      <c r="AU687" s="166" t="s">
        <v>91</v>
      </c>
      <c r="AV687" s="13" t="s">
        <v>15</v>
      </c>
      <c r="AW687" s="13" t="s">
        <v>33</v>
      </c>
      <c r="AX687" s="13" t="s">
        <v>71</v>
      </c>
      <c r="AY687" s="166" t="s">
        <v>142</v>
      </c>
    </row>
    <row r="688" spans="1:65" s="14" customFormat="1" ht="11.25">
      <c r="B688" s="172"/>
      <c r="D688" s="165" t="s">
        <v>153</v>
      </c>
      <c r="E688" s="173" t="s">
        <v>3</v>
      </c>
      <c r="F688" s="174" t="s">
        <v>1103</v>
      </c>
      <c r="H688" s="175">
        <v>237.99</v>
      </c>
      <c r="I688" s="176"/>
      <c r="L688" s="172"/>
      <c r="M688" s="177"/>
      <c r="N688" s="178"/>
      <c r="O688" s="178"/>
      <c r="P688" s="178"/>
      <c r="Q688" s="178"/>
      <c r="R688" s="178"/>
      <c r="S688" s="178"/>
      <c r="T688" s="179"/>
      <c r="AT688" s="173" t="s">
        <v>153</v>
      </c>
      <c r="AU688" s="173" t="s">
        <v>91</v>
      </c>
      <c r="AV688" s="14" t="s">
        <v>81</v>
      </c>
      <c r="AW688" s="14" t="s">
        <v>33</v>
      </c>
      <c r="AX688" s="14" t="s">
        <v>71</v>
      </c>
      <c r="AY688" s="173" t="s">
        <v>142</v>
      </c>
    </row>
    <row r="689" spans="1:65" s="13" customFormat="1" ht="11.25">
      <c r="B689" s="164"/>
      <c r="D689" s="165" t="s">
        <v>153</v>
      </c>
      <c r="E689" s="166" t="s">
        <v>3</v>
      </c>
      <c r="F689" s="167" t="s">
        <v>1104</v>
      </c>
      <c r="H689" s="166" t="s">
        <v>3</v>
      </c>
      <c r="I689" s="168"/>
      <c r="L689" s="164"/>
      <c r="M689" s="169"/>
      <c r="N689" s="170"/>
      <c r="O689" s="170"/>
      <c r="P689" s="170"/>
      <c r="Q689" s="170"/>
      <c r="R689" s="170"/>
      <c r="S689" s="170"/>
      <c r="T689" s="171"/>
      <c r="AT689" s="166" t="s">
        <v>153</v>
      </c>
      <c r="AU689" s="166" t="s">
        <v>91</v>
      </c>
      <c r="AV689" s="13" t="s">
        <v>15</v>
      </c>
      <c r="AW689" s="13" t="s">
        <v>33</v>
      </c>
      <c r="AX689" s="13" t="s">
        <v>71</v>
      </c>
      <c r="AY689" s="166" t="s">
        <v>142</v>
      </c>
    </row>
    <row r="690" spans="1:65" s="14" customFormat="1" ht="11.25">
      <c r="B690" s="172"/>
      <c r="D690" s="165" t="s">
        <v>153</v>
      </c>
      <c r="E690" s="173" t="s">
        <v>3</v>
      </c>
      <c r="F690" s="174" t="s">
        <v>1105</v>
      </c>
      <c r="H690" s="175">
        <v>54</v>
      </c>
      <c r="I690" s="176"/>
      <c r="L690" s="172"/>
      <c r="M690" s="177"/>
      <c r="N690" s="178"/>
      <c r="O690" s="178"/>
      <c r="P690" s="178"/>
      <c r="Q690" s="178"/>
      <c r="R690" s="178"/>
      <c r="S690" s="178"/>
      <c r="T690" s="179"/>
      <c r="AT690" s="173" t="s">
        <v>153</v>
      </c>
      <c r="AU690" s="173" t="s">
        <v>91</v>
      </c>
      <c r="AV690" s="14" t="s">
        <v>81</v>
      </c>
      <c r="AW690" s="14" t="s">
        <v>33</v>
      </c>
      <c r="AX690" s="14" t="s">
        <v>71</v>
      </c>
      <c r="AY690" s="173" t="s">
        <v>142</v>
      </c>
    </row>
    <row r="691" spans="1:65" s="14" customFormat="1" ht="11.25">
      <c r="B691" s="172"/>
      <c r="D691" s="165" t="s">
        <v>153</v>
      </c>
      <c r="E691" s="173" t="s">
        <v>3</v>
      </c>
      <c r="F691" s="174" t="s">
        <v>1106</v>
      </c>
      <c r="H691" s="175">
        <v>36.4</v>
      </c>
      <c r="I691" s="176"/>
      <c r="L691" s="172"/>
      <c r="M691" s="177"/>
      <c r="N691" s="178"/>
      <c r="O691" s="178"/>
      <c r="P691" s="178"/>
      <c r="Q691" s="178"/>
      <c r="R691" s="178"/>
      <c r="S691" s="178"/>
      <c r="T691" s="179"/>
      <c r="AT691" s="173" t="s">
        <v>153</v>
      </c>
      <c r="AU691" s="173" t="s">
        <v>91</v>
      </c>
      <c r="AV691" s="14" t="s">
        <v>81</v>
      </c>
      <c r="AW691" s="14" t="s">
        <v>33</v>
      </c>
      <c r="AX691" s="14" t="s">
        <v>71</v>
      </c>
      <c r="AY691" s="173" t="s">
        <v>142</v>
      </c>
    </row>
    <row r="692" spans="1:65" s="14" customFormat="1" ht="11.25">
      <c r="B692" s="172"/>
      <c r="D692" s="165" t="s">
        <v>153</v>
      </c>
      <c r="E692" s="173" t="s">
        <v>3</v>
      </c>
      <c r="F692" s="174" t="s">
        <v>1107</v>
      </c>
      <c r="H692" s="175">
        <v>25.2</v>
      </c>
      <c r="I692" s="176"/>
      <c r="L692" s="172"/>
      <c r="M692" s="177"/>
      <c r="N692" s="178"/>
      <c r="O692" s="178"/>
      <c r="P692" s="178"/>
      <c r="Q692" s="178"/>
      <c r="R692" s="178"/>
      <c r="S692" s="178"/>
      <c r="T692" s="179"/>
      <c r="AT692" s="173" t="s">
        <v>153</v>
      </c>
      <c r="AU692" s="173" t="s">
        <v>91</v>
      </c>
      <c r="AV692" s="14" t="s">
        <v>81</v>
      </c>
      <c r="AW692" s="14" t="s">
        <v>33</v>
      </c>
      <c r="AX692" s="14" t="s">
        <v>71</v>
      </c>
      <c r="AY692" s="173" t="s">
        <v>142</v>
      </c>
    </row>
    <row r="693" spans="1:65" s="14" customFormat="1" ht="11.25">
      <c r="B693" s="172"/>
      <c r="D693" s="165" t="s">
        <v>153</v>
      </c>
      <c r="E693" s="173" t="s">
        <v>3</v>
      </c>
      <c r="F693" s="174" t="s">
        <v>1108</v>
      </c>
      <c r="H693" s="175">
        <v>18.2</v>
      </c>
      <c r="I693" s="176"/>
      <c r="L693" s="172"/>
      <c r="M693" s="177"/>
      <c r="N693" s="178"/>
      <c r="O693" s="178"/>
      <c r="P693" s="178"/>
      <c r="Q693" s="178"/>
      <c r="R693" s="178"/>
      <c r="S693" s="178"/>
      <c r="T693" s="179"/>
      <c r="AT693" s="173" t="s">
        <v>153</v>
      </c>
      <c r="AU693" s="173" t="s">
        <v>91</v>
      </c>
      <c r="AV693" s="14" t="s">
        <v>81</v>
      </c>
      <c r="AW693" s="14" t="s">
        <v>33</v>
      </c>
      <c r="AX693" s="14" t="s">
        <v>71</v>
      </c>
      <c r="AY693" s="173" t="s">
        <v>142</v>
      </c>
    </row>
    <row r="694" spans="1:65" s="15" customFormat="1" ht="11.25">
      <c r="B694" s="180"/>
      <c r="D694" s="165" t="s">
        <v>153</v>
      </c>
      <c r="E694" s="181" t="s">
        <v>3</v>
      </c>
      <c r="F694" s="182" t="s">
        <v>162</v>
      </c>
      <c r="H694" s="183">
        <v>371.79</v>
      </c>
      <c r="I694" s="184"/>
      <c r="L694" s="180"/>
      <c r="M694" s="185"/>
      <c r="N694" s="186"/>
      <c r="O694" s="186"/>
      <c r="P694" s="186"/>
      <c r="Q694" s="186"/>
      <c r="R694" s="186"/>
      <c r="S694" s="186"/>
      <c r="T694" s="187"/>
      <c r="AT694" s="181" t="s">
        <v>153</v>
      </c>
      <c r="AU694" s="181" t="s">
        <v>91</v>
      </c>
      <c r="AV694" s="15" t="s">
        <v>94</v>
      </c>
      <c r="AW694" s="15" t="s">
        <v>33</v>
      </c>
      <c r="AX694" s="15" t="s">
        <v>15</v>
      </c>
      <c r="AY694" s="181" t="s">
        <v>142</v>
      </c>
    </row>
    <row r="695" spans="1:65" s="2" customFormat="1" ht="24.2" customHeight="1">
      <c r="A695" s="35"/>
      <c r="B695" s="145"/>
      <c r="C695" s="191" t="s">
        <v>445</v>
      </c>
      <c r="D695" s="191" t="s">
        <v>704</v>
      </c>
      <c r="E695" s="192" t="s">
        <v>1109</v>
      </c>
      <c r="F695" s="193" t="s">
        <v>1110</v>
      </c>
      <c r="G695" s="194" t="s">
        <v>225</v>
      </c>
      <c r="H695" s="195">
        <v>390.38</v>
      </c>
      <c r="I695" s="196"/>
      <c r="J695" s="197">
        <f>ROUND(I695*H695,2)</f>
        <v>0</v>
      </c>
      <c r="K695" s="193" t="s">
        <v>149</v>
      </c>
      <c r="L695" s="198"/>
      <c r="M695" s="199" t="s">
        <v>3</v>
      </c>
      <c r="N695" s="200" t="s">
        <v>43</v>
      </c>
      <c r="O695" s="56"/>
      <c r="P695" s="155">
        <f>O695*H695</f>
        <v>0</v>
      </c>
      <c r="Q695" s="155">
        <v>1.1E-4</v>
      </c>
      <c r="R695" s="155">
        <f>Q695*H695</f>
        <v>4.2941800000000002E-2</v>
      </c>
      <c r="S695" s="155">
        <v>0</v>
      </c>
      <c r="T695" s="156">
        <f>S695*H695</f>
        <v>0</v>
      </c>
      <c r="U695" s="35"/>
      <c r="V695" s="35"/>
      <c r="W695" s="35"/>
      <c r="X695" s="35"/>
      <c r="Y695" s="35"/>
      <c r="Z695" s="35"/>
      <c r="AA695" s="35"/>
      <c r="AB695" s="35"/>
      <c r="AC695" s="35"/>
      <c r="AD695" s="35"/>
      <c r="AE695" s="35"/>
      <c r="AR695" s="157" t="s">
        <v>209</v>
      </c>
      <c r="AT695" s="157" t="s">
        <v>704</v>
      </c>
      <c r="AU695" s="157" t="s">
        <v>91</v>
      </c>
      <c r="AY695" s="20" t="s">
        <v>142</v>
      </c>
      <c r="BE695" s="158">
        <f>IF(N695="základní",J695,0)</f>
        <v>0</v>
      </c>
      <c r="BF695" s="158">
        <f>IF(N695="snížená",J695,0)</f>
        <v>0</v>
      </c>
      <c r="BG695" s="158">
        <f>IF(N695="zákl. přenesená",J695,0)</f>
        <v>0</v>
      </c>
      <c r="BH695" s="158">
        <f>IF(N695="sníž. přenesená",J695,0)</f>
        <v>0</v>
      </c>
      <c r="BI695" s="158">
        <f>IF(N695="nulová",J695,0)</f>
        <v>0</v>
      </c>
      <c r="BJ695" s="20" t="s">
        <v>81</v>
      </c>
      <c r="BK695" s="158">
        <f>ROUND(I695*H695,2)</f>
        <v>0</v>
      </c>
      <c r="BL695" s="20" t="s">
        <v>94</v>
      </c>
      <c r="BM695" s="157" t="s">
        <v>1111</v>
      </c>
    </row>
    <row r="696" spans="1:65" s="14" customFormat="1" ht="11.25">
      <c r="B696" s="172"/>
      <c r="D696" s="165" t="s">
        <v>153</v>
      </c>
      <c r="F696" s="174" t="s">
        <v>1112</v>
      </c>
      <c r="H696" s="175">
        <v>390.38</v>
      </c>
      <c r="I696" s="176"/>
      <c r="L696" s="172"/>
      <c r="M696" s="177"/>
      <c r="N696" s="178"/>
      <c r="O696" s="178"/>
      <c r="P696" s="178"/>
      <c r="Q696" s="178"/>
      <c r="R696" s="178"/>
      <c r="S696" s="178"/>
      <c r="T696" s="179"/>
      <c r="AT696" s="173" t="s">
        <v>153</v>
      </c>
      <c r="AU696" s="173" t="s">
        <v>91</v>
      </c>
      <c r="AV696" s="14" t="s">
        <v>81</v>
      </c>
      <c r="AW696" s="14" t="s">
        <v>4</v>
      </c>
      <c r="AX696" s="14" t="s">
        <v>15</v>
      </c>
      <c r="AY696" s="173" t="s">
        <v>142</v>
      </c>
    </row>
    <row r="697" spans="1:65" s="2" customFormat="1" ht="37.9" customHeight="1">
      <c r="A697" s="35"/>
      <c r="B697" s="145"/>
      <c r="C697" s="146" t="s">
        <v>450</v>
      </c>
      <c r="D697" s="146" t="s">
        <v>145</v>
      </c>
      <c r="E697" s="147" t="s">
        <v>1113</v>
      </c>
      <c r="F697" s="148" t="s">
        <v>1114</v>
      </c>
      <c r="G697" s="149" t="s">
        <v>148</v>
      </c>
      <c r="H697" s="150">
        <v>89.010999999999996</v>
      </c>
      <c r="I697" s="151"/>
      <c r="J697" s="152">
        <f>ROUND(I697*H697,2)</f>
        <v>0</v>
      </c>
      <c r="K697" s="148" t="s">
        <v>149</v>
      </c>
      <c r="L697" s="36"/>
      <c r="M697" s="153" t="s">
        <v>3</v>
      </c>
      <c r="N697" s="154" t="s">
        <v>43</v>
      </c>
      <c r="O697" s="56"/>
      <c r="P697" s="155">
        <f>O697*H697</f>
        <v>0</v>
      </c>
      <c r="Q697" s="155">
        <v>0</v>
      </c>
      <c r="R697" s="155">
        <f>Q697*H697</f>
        <v>0</v>
      </c>
      <c r="S697" s="155">
        <v>1.0000000000000001E-5</v>
      </c>
      <c r="T697" s="156">
        <f>S697*H697</f>
        <v>8.9011000000000005E-4</v>
      </c>
      <c r="U697" s="35"/>
      <c r="V697" s="35"/>
      <c r="W697" s="35"/>
      <c r="X697" s="35"/>
      <c r="Y697" s="35"/>
      <c r="Z697" s="35"/>
      <c r="AA697" s="35"/>
      <c r="AB697" s="35"/>
      <c r="AC697" s="35"/>
      <c r="AD697" s="35"/>
      <c r="AE697" s="35"/>
      <c r="AR697" s="157" t="s">
        <v>94</v>
      </c>
      <c r="AT697" s="157" t="s">
        <v>145</v>
      </c>
      <c r="AU697" s="157" t="s">
        <v>91</v>
      </c>
      <c r="AY697" s="20" t="s">
        <v>142</v>
      </c>
      <c r="BE697" s="158">
        <f>IF(N697="základní",J697,0)</f>
        <v>0</v>
      </c>
      <c r="BF697" s="158">
        <f>IF(N697="snížená",J697,0)</f>
        <v>0</v>
      </c>
      <c r="BG697" s="158">
        <f>IF(N697="zákl. přenesená",J697,0)</f>
        <v>0</v>
      </c>
      <c r="BH697" s="158">
        <f>IF(N697="sníž. přenesená",J697,0)</f>
        <v>0</v>
      </c>
      <c r="BI697" s="158">
        <f>IF(N697="nulová",J697,0)</f>
        <v>0</v>
      </c>
      <c r="BJ697" s="20" t="s">
        <v>81</v>
      </c>
      <c r="BK697" s="158">
        <f>ROUND(I697*H697,2)</f>
        <v>0</v>
      </c>
      <c r="BL697" s="20" t="s">
        <v>94</v>
      </c>
      <c r="BM697" s="157" t="s">
        <v>1115</v>
      </c>
    </row>
    <row r="698" spans="1:65" s="2" customFormat="1" ht="11.25">
      <c r="A698" s="35"/>
      <c r="B698" s="36"/>
      <c r="C698" s="35"/>
      <c r="D698" s="159" t="s">
        <v>151</v>
      </c>
      <c r="E698" s="35"/>
      <c r="F698" s="160" t="s">
        <v>1116</v>
      </c>
      <c r="G698" s="35"/>
      <c r="H698" s="35"/>
      <c r="I698" s="161"/>
      <c r="J698" s="35"/>
      <c r="K698" s="35"/>
      <c r="L698" s="36"/>
      <c r="M698" s="162"/>
      <c r="N698" s="163"/>
      <c r="O698" s="56"/>
      <c r="P698" s="56"/>
      <c r="Q698" s="56"/>
      <c r="R698" s="56"/>
      <c r="S698" s="56"/>
      <c r="T698" s="57"/>
      <c r="U698" s="35"/>
      <c r="V698" s="35"/>
      <c r="W698" s="35"/>
      <c r="X698" s="35"/>
      <c r="Y698" s="35"/>
      <c r="Z698" s="35"/>
      <c r="AA698" s="35"/>
      <c r="AB698" s="35"/>
      <c r="AC698" s="35"/>
      <c r="AD698" s="35"/>
      <c r="AE698" s="35"/>
      <c r="AT698" s="20" t="s">
        <v>151</v>
      </c>
      <c r="AU698" s="20" t="s">
        <v>91</v>
      </c>
    </row>
    <row r="699" spans="1:65" s="13" customFormat="1" ht="11.25">
      <c r="B699" s="164"/>
      <c r="D699" s="165" t="s">
        <v>153</v>
      </c>
      <c r="E699" s="166" t="s">
        <v>3</v>
      </c>
      <c r="F699" s="167" t="s">
        <v>1075</v>
      </c>
      <c r="H699" s="166" t="s">
        <v>3</v>
      </c>
      <c r="I699" s="168"/>
      <c r="L699" s="164"/>
      <c r="M699" s="169"/>
      <c r="N699" s="170"/>
      <c r="O699" s="170"/>
      <c r="P699" s="170"/>
      <c r="Q699" s="170"/>
      <c r="R699" s="170"/>
      <c r="S699" s="170"/>
      <c r="T699" s="171"/>
      <c r="AT699" s="166" t="s">
        <v>153</v>
      </c>
      <c r="AU699" s="166" t="s">
        <v>91</v>
      </c>
      <c r="AV699" s="13" t="s">
        <v>15</v>
      </c>
      <c r="AW699" s="13" t="s">
        <v>33</v>
      </c>
      <c r="AX699" s="13" t="s">
        <v>71</v>
      </c>
      <c r="AY699" s="166" t="s">
        <v>142</v>
      </c>
    </row>
    <row r="700" spans="1:65" s="14" customFormat="1" ht="11.25">
      <c r="B700" s="172"/>
      <c r="D700" s="165" t="s">
        <v>153</v>
      </c>
      <c r="E700" s="173" t="s">
        <v>3</v>
      </c>
      <c r="F700" s="174" t="s">
        <v>1117</v>
      </c>
      <c r="H700" s="175">
        <v>14.548</v>
      </c>
      <c r="I700" s="176"/>
      <c r="L700" s="172"/>
      <c r="M700" s="177"/>
      <c r="N700" s="178"/>
      <c r="O700" s="178"/>
      <c r="P700" s="178"/>
      <c r="Q700" s="178"/>
      <c r="R700" s="178"/>
      <c r="S700" s="178"/>
      <c r="T700" s="179"/>
      <c r="AT700" s="173" t="s">
        <v>153</v>
      </c>
      <c r="AU700" s="173" t="s">
        <v>91</v>
      </c>
      <c r="AV700" s="14" t="s">
        <v>81</v>
      </c>
      <c r="AW700" s="14" t="s">
        <v>33</v>
      </c>
      <c r="AX700" s="14" t="s">
        <v>71</v>
      </c>
      <c r="AY700" s="173" t="s">
        <v>142</v>
      </c>
    </row>
    <row r="701" spans="1:65" s="14" customFormat="1" ht="11.25">
      <c r="B701" s="172"/>
      <c r="D701" s="165" t="s">
        <v>153</v>
      </c>
      <c r="E701" s="173" t="s">
        <v>3</v>
      </c>
      <c r="F701" s="174" t="s">
        <v>1118</v>
      </c>
      <c r="H701" s="175">
        <v>0.86299999999999999</v>
      </c>
      <c r="I701" s="176"/>
      <c r="L701" s="172"/>
      <c r="M701" s="177"/>
      <c r="N701" s="178"/>
      <c r="O701" s="178"/>
      <c r="P701" s="178"/>
      <c r="Q701" s="178"/>
      <c r="R701" s="178"/>
      <c r="S701" s="178"/>
      <c r="T701" s="179"/>
      <c r="AT701" s="173" t="s">
        <v>153</v>
      </c>
      <c r="AU701" s="173" t="s">
        <v>91</v>
      </c>
      <c r="AV701" s="14" t="s">
        <v>81</v>
      </c>
      <c r="AW701" s="14" t="s">
        <v>33</v>
      </c>
      <c r="AX701" s="14" t="s">
        <v>71</v>
      </c>
      <c r="AY701" s="173" t="s">
        <v>142</v>
      </c>
    </row>
    <row r="702" spans="1:65" s="14" customFormat="1" ht="11.25">
      <c r="B702" s="172"/>
      <c r="D702" s="165" t="s">
        <v>153</v>
      </c>
      <c r="E702" s="173" t="s">
        <v>3</v>
      </c>
      <c r="F702" s="174" t="s">
        <v>1119</v>
      </c>
      <c r="H702" s="175">
        <v>0.90800000000000003</v>
      </c>
      <c r="I702" s="176"/>
      <c r="L702" s="172"/>
      <c r="M702" s="177"/>
      <c r="N702" s="178"/>
      <c r="O702" s="178"/>
      <c r="P702" s="178"/>
      <c r="Q702" s="178"/>
      <c r="R702" s="178"/>
      <c r="S702" s="178"/>
      <c r="T702" s="179"/>
      <c r="AT702" s="173" t="s">
        <v>153</v>
      </c>
      <c r="AU702" s="173" t="s">
        <v>91</v>
      </c>
      <c r="AV702" s="14" t="s">
        <v>81</v>
      </c>
      <c r="AW702" s="14" t="s">
        <v>33</v>
      </c>
      <c r="AX702" s="14" t="s">
        <v>71</v>
      </c>
      <c r="AY702" s="173" t="s">
        <v>142</v>
      </c>
    </row>
    <row r="703" spans="1:65" s="14" customFormat="1" ht="11.25">
      <c r="B703" s="172"/>
      <c r="D703" s="165" t="s">
        <v>153</v>
      </c>
      <c r="E703" s="173" t="s">
        <v>3</v>
      </c>
      <c r="F703" s="174" t="s">
        <v>1120</v>
      </c>
      <c r="H703" s="175">
        <v>0.63300000000000001</v>
      </c>
      <c r="I703" s="176"/>
      <c r="L703" s="172"/>
      <c r="M703" s="177"/>
      <c r="N703" s="178"/>
      <c r="O703" s="178"/>
      <c r="P703" s="178"/>
      <c r="Q703" s="178"/>
      <c r="R703" s="178"/>
      <c r="S703" s="178"/>
      <c r="T703" s="179"/>
      <c r="AT703" s="173" t="s">
        <v>153</v>
      </c>
      <c r="AU703" s="173" t="s">
        <v>91</v>
      </c>
      <c r="AV703" s="14" t="s">
        <v>81</v>
      </c>
      <c r="AW703" s="14" t="s">
        <v>33</v>
      </c>
      <c r="AX703" s="14" t="s">
        <v>71</v>
      </c>
      <c r="AY703" s="173" t="s">
        <v>142</v>
      </c>
    </row>
    <row r="704" spans="1:65" s="14" customFormat="1" ht="11.25">
      <c r="B704" s="172"/>
      <c r="D704" s="165" t="s">
        <v>153</v>
      </c>
      <c r="E704" s="173" t="s">
        <v>3</v>
      </c>
      <c r="F704" s="174" t="s">
        <v>1121</v>
      </c>
      <c r="H704" s="175">
        <v>2.8050000000000002</v>
      </c>
      <c r="I704" s="176"/>
      <c r="L704" s="172"/>
      <c r="M704" s="177"/>
      <c r="N704" s="178"/>
      <c r="O704" s="178"/>
      <c r="P704" s="178"/>
      <c r="Q704" s="178"/>
      <c r="R704" s="178"/>
      <c r="S704" s="178"/>
      <c r="T704" s="179"/>
      <c r="AT704" s="173" t="s">
        <v>153</v>
      </c>
      <c r="AU704" s="173" t="s">
        <v>91</v>
      </c>
      <c r="AV704" s="14" t="s">
        <v>81</v>
      </c>
      <c r="AW704" s="14" t="s">
        <v>33</v>
      </c>
      <c r="AX704" s="14" t="s">
        <v>71</v>
      </c>
      <c r="AY704" s="173" t="s">
        <v>142</v>
      </c>
    </row>
    <row r="705" spans="1:65" s="14" customFormat="1" ht="11.25">
      <c r="B705" s="172"/>
      <c r="D705" s="165" t="s">
        <v>153</v>
      </c>
      <c r="E705" s="173" t="s">
        <v>3</v>
      </c>
      <c r="F705" s="174" t="s">
        <v>1122</v>
      </c>
      <c r="H705" s="175">
        <v>4.5</v>
      </c>
      <c r="I705" s="176"/>
      <c r="L705" s="172"/>
      <c r="M705" s="177"/>
      <c r="N705" s="178"/>
      <c r="O705" s="178"/>
      <c r="P705" s="178"/>
      <c r="Q705" s="178"/>
      <c r="R705" s="178"/>
      <c r="S705" s="178"/>
      <c r="T705" s="179"/>
      <c r="AT705" s="173" t="s">
        <v>153</v>
      </c>
      <c r="AU705" s="173" t="s">
        <v>91</v>
      </c>
      <c r="AV705" s="14" t="s">
        <v>81</v>
      </c>
      <c r="AW705" s="14" t="s">
        <v>33</v>
      </c>
      <c r="AX705" s="14" t="s">
        <v>71</v>
      </c>
      <c r="AY705" s="173" t="s">
        <v>142</v>
      </c>
    </row>
    <row r="706" spans="1:65" s="14" customFormat="1" ht="11.25">
      <c r="B706" s="172"/>
      <c r="D706" s="165" t="s">
        <v>153</v>
      </c>
      <c r="E706" s="173" t="s">
        <v>3</v>
      </c>
      <c r="F706" s="174" t="s">
        <v>1123</v>
      </c>
      <c r="H706" s="175">
        <v>1.948</v>
      </c>
      <c r="I706" s="176"/>
      <c r="L706" s="172"/>
      <c r="M706" s="177"/>
      <c r="N706" s="178"/>
      <c r="O706" s="178"/>
      <c r="P706" s="178"/>
      <c r="Q706" s="178"/>
      <c r="R706" s="178"/>
      <c r="S706" s="178"/>
      <c r="T706" s="179"/>
      <c r="AT706" s="173" t="s">
        <v>153</v>
      </c>
      <c r="AU706" s="173" t="s">
        <v>91</v>
      </c>
      <c r="AV706" s="14" t="s">
        <v>81</v>
      </c>
      <c r="AW706" s="14" t="s">
        <v>33</v>
      </c>
      <c r="AX706" s="14" t="s">
        <v>71</v>
      </c>
      <c r="AY706" s="173" t="s">
        <v>142</v>
      </c>
    </row>
    <row r="707" spans="1:65" s="14" customFormat="1" ht="11.25">
      <c r="B707" s="172"/>
      <c r="D707" s="165" t="s">
        <v>153</v>
      </c>
      <c r="E707" s="173" t="s">
        <v>3</v>
      </c>
      <c r="F707" s="174" t="s">
        <v>1124</v>
      </c>
      <c r="H707" s="175">
        <v>2.2770000000000001</v>
      </c>
      <c r="I707" s="176"/>
      <c r="L707" s="172"/>
      <c r="M707" s="177"/>
      <c r="N707" s="178"/>
      <c r="O707" s="178"/>
      <c r="P707" s="178"/>
      <c r="Q707" s="178"/>
      <c r="R707" s="178"/>
      <c r="S707" s="178"/>
      <c r="T707" s="179"/>
      <c r="AT707" s="173" t="s">
        <v>153</v>
      </c>
      <c r="AU707" s="173" t="s">
        <v>91</v>
      </c>
      <c r="AV707" s="14" t="s">
        <v>81</v>
      </c>
      <c r="AW707" s="14" t="s">
        <v>33</v>
      </c>
      <c r="AX707" s="14" t="s">
        <v>71</v>
      </c>
      <c r="AY707" s="173" t="s">
        <v>142</v>
      </c>
    </row>
    <row r="708" spans="1:65" s="14" customFormat="1" ht="11.25">
      <c r="B708" s="172"/>
      <c r="D708" s="165" t="s">
        <v>153</v>
      </c>
      <c r="E708" s="173" t="s">
        <v>3</v>
      </c>
      <c r="F708" s="174" t="s">
        <v>1125</v>
      </c>
      <c r="H708" s="175">
        <v>28.347999999999999</v>
      </c>
      <c r="I708" s="176"/>
      <c r="L708" s="172"/>
      <c r="M708" s="177"/>
      <c r="N708" s="178"/>
      <c r="O708" s="178"/>
      <c r="P708" s="178"/>
      <c r="Q708" s="178"/>
      <c r="R708" s="178"/>
      <c r="S708" s="178"/>
      <c r="T708" s="179"/>
      <c r="AT708" s="173" t="s">
        <v>153</v>
      </c>
      <c r="AU708" s="173" t="s">
        <v>91</v>
      </c>
      <c r="AV708" s="14" t="s">
        <v>81</v>
      </c>
      <c r="AW708" s="14" t="s">
        <v>33</v>
      </c>
      <c r="AX708" s="14" t="s">
        <v>71</v>
      </c>
      <c r="AY708" s="173" t="s">
        <v>142</v>
      </c>
    </row>
    <row r="709" spans="1:65" s="14" customFormat="1" ht="11.25">
      <c r="B709" s="172"/>
      <c r="D709" s="165" t="s">
        <v>153</v>
      </c>
      <c r="E709" s="173" t="s">
        <v>3</v>
      </c>
      <c r="F709" s="174" t="s">
        <v>1126</v>
      </c>
      <c r="H709" s="175">
        <v>1.44</v>
      </c>
      <c r="I709" s="176"/>
      <c r="L709" s="172"/>
      <c r="M709" s="177"/>
      <c r="N709" s="178"/>
      <c r="O709" s="178"/>
      <c r="P709" s="178"/>
      <c r="Q709" s="178"/>
      <c r="R709" s="178"/>
      <c r="S709" s="178"/>
      <c r="T709" s="179"/>
      <c r="AT709" s="173" t="s">
        <v>153</v>
      </c>
      <c r="AU709" s="173" t="s">
        <v>91</v>
      </c>
      <c r="AV709" s="14" t="s">
        <v>81</v>
      </c>
      <c r="AW709" s="14" t="s">
        <v>33</v>
      </c>
      <c r="AX709" s="14" t="s">
        <v>71</v>
      </c>
      <c r="AY709" s="173" t="s">
        <v>142</v>
      </c>
    </row>
    <row r="710" spans="1:65" s="14" customFormat="1" ht="11.25">
      <c r="B710" s="172"/>
      <c r="D710" s="165" t="s">
        <v>153</v>
      </c>
      <c r="E710" s="173" t="s">
        <v>3</v>
      </c>
      <c r="F710" s="174" t="s">
        <v>1127</v>
      </c>
      <c r="H710" s="175">
        <v>1.0349999999999999</v>
      </c>
      <c r="I710" s="176"/>
      <c r="L710" s="172"/>
      <c r="M710" s="177"/>
      <c r="N710" s="178"/>
      <c r="O710" s="178"/>
      <c r="P710" s="178"/>
      <c r="Q710" s="178"/>
      <c r="R710" s="178"/>
      <c r="S710" s="178"/>
      <c r="T710" s="179"/>
      <c r="AT710" s="173" t="s">
        <v>153</v>
      </c>
      <c r="AU710" s="173" t="s">
        <v>91</v>
      </c>
      <c r="AV710" s="14" t="s">
        <v>81</v>
      </c>
      <c r="AW710" s="14" t="s">
        <v>33</v>
      </c>
      <c r="AX710" s="14" t="s">
        <v>71</v>
      </c>
      <c r="AY710" s="173" t="s">
        <v>142</v>
      </c>
    </row>
    <row r="711" spans="1:65" s="14" customFormat="1" ht="11.25">
      <c r="B711" s="172"/>
      <c r="D711" s="165" t="s">
        <v>153</v>
      </c>
      <c r="E711" s="173" t="s">
        <v>3</v>
      </c>
      <c r="F711" s="174" t="s">
        <v>1128</v>
      </c>
      <c r="H711" s="175">
        <v>1.9670000000000001</v>
      </c>
      <c r="I711" s="176"/>
      <c r="L711" s="172"/>
      <c r="M711" s="177"/>
      <c r="N711" s="178"/>
      <c r="O711" s="178"/>
      <c r="P711" s="178"/>
      <c r="Q711" s="178"/>
      <c r="R711" s="178"/>
      <c r="S711" s="178"/>
      <c r="T711" s="179"/>
      <c r="AT711" s="173" t="s">
        <v>153</v>
      </c>
      <c r="AU711" s="173" t="s">
        <v>91</v>
      </c>
      <c r="AV711" s="14" t="s">
        <v>81</v>
      </c>
      <c r="AW711" s="14" t="s">
        <v>33</v>
      </c>
      <c r="AX711" s="14" t="s">
        <v>71</v>
      </c>
      <c r="AY711" s="173" t="s">
        <v>142</v>
      </c>
    </row>
    <row r="712" spans="1:65" s="14" customFormat="1" ht="11.25">
      <c r="B712" s="172"/>
      <c r="D712" s="165" t="s">
        <v>153</v>
      </c>
      <c r="E712" s="173" t="s">
        <v>3</v>
      </c>
      <c r="F712" s="174" t="s">
        <v>1129</v>
      </c>
      <c r="H712" s="175">
        <v>0.69</v>
      </c>
      <c r="I712" s="176"/>
      <c r="L712" s="172"/>
      <c r="M712" s="177"/>
      <c r="N712" s="178"/>
      <c r="O712" s="178"/>
      <c r="P712" s="178"/>
      <c r="Q712" s="178"/>
      <c r="R712" s="178"/>
      <c r="S712" s="178"/>
      <c r="T712" s="179"/>
      <c r="AT712" s="173" t="s">
        <v>153</v>
      </c>
      <c r="AU712" s="173" t="s">
        <v>91</v>
      </c>
      <c r="AV712" s="14" t="s">
        <v>81</v>
      </c>
      <c r="AW712" s="14" t="s">
        <v>33</v>
      </c>
      <c r="AX712" s="14" t="s">
        <v>71</v>
      </c>
      <c r="AY712" s="173" t="s">
        <v>142</v>
      </c>
    </row>
    <row r="713" spans="1:65" s="14" customFormat="1" ht="11.25">
      <c r="B713" s="172"/>
      <c r="D713" s="165" t="s">
        <v>153</v>
      </c>
      <c r="E713" s="173" t="s">
        <v>3</v>
      </c>
      <c r="F713" s="174" t="s">
        <v>1130</v>
      </c>
      <c r="H713" s="175">
        <v>0.69</v>
      </c>
      <c r="I713" s="176"/>
      <c r="L713" s="172"/>
      <c r="M713" s="177"/>
      <c r="N713" s="178"/>
      <c r="O713" s="178"/>
      <c r="P713" s="178"/>
      <c r="Q713" s="178"/>
      <c r="R713" s="178"/>
      <c r="S713" s="178"/>
      <c r="T713" s="179"/>
      <c r="AT713" s="173" t="s">
        <v>153</v>
      </c>
      <c r="AU713" s="173" t="s">
        <v>91</v>
      </c>
      <c r="AV713" s="14" t="s">
        <v>81</v>
      </c>
      <c r="AW713" s="14" t="s">
        <v>33</v>
      </c>
      <c r="AX713" s="14" t="s">
        <v>71</v>
      </c>
      <c r="AY713" s="173" t="s">
        <v>142</v>
      </c>
    </row>
    <row r="714" spans="1:65" s="14" customFormat="1" ht="11.25">
      <c r="B714" s="172"/>
      <c r="D714" s="165" t="s">
        <v>153</v>
      </c>
      <c r="E714" s="173" t="s">
        <v>3</v>
      </c>
      <c r="F714" s="174" t="s">
        <v>1131</v>
      </c>
      <c r="H714" s="175">
        <v>1.403</v>
      </c>
      <c r="I714" s="176"/>
      <c r="L714" s="172"/>
      <c r="M714" s="177"/>
      <c r="N714" s="178"/>
      <c r="O714" s="178"/>
      <c r="P714" s="178"/>
      <c r="Q714" s="178"/>
      <c r="R714" s="178"/>
      <c r="S714" s="178"/>
      <c r="T714" s="179"/>
      <c r="AT714" s="173" t="s">
        <v>153</v>
      </c>
      <c r="AU714" s="173" t="s">
        <v>91</v>
      </c>
      <c r="AV714" s="14" t="s">
        <v>81</v>
      </c>
      <c r="AW714" s="14" t="s">
        <v>33</v>
      </c>
      <c r="AX714" s="14" t="s">
        <v>71</v>
      </c>
      <c r="AY714" s="173" t="s">
        <v>142</v>
      </c>
    </row>
    <row r="715" spans="1:65" s="14" customFormat="1" ht="11.25">
      <c r="B715" s="172"/>
      <c r="D715" s="165" t="s">
        <v>153</v>
      </c>
      <c r="E715" s="173" t="s">
        <v>3</v>
      </c>
      <c r="F715" s="174" t="s">
        <v>1131</v>
      </c>
      <c r="H715" s="175">
        <v>1.403</v>
      </c>
      <c r="I715" s="176"/>
      <c r="L715" s="172"/>
      <c r="M715" s="177"/>
      <c r="N715" s="178"/>
      <c r="O715" s="178"/>
      <c r="P715" s="178"/>
      <c r="Q715" s="178"/>
      <c r="R715" s="178"/>
      <c r="S715" s="178"/>
      <c r="T715" s="179"/>
      <c r="AT715" s="173" t="s">
        <v>153</v>
      </c>
      <c r="AU715" s="173" t="s">
        <v>91</v>
      </c>
      <c r="AV715" s="14" t="s">
        <v>81</v>
      </c>
      <c r="AW715" s="14" t="s">
        <v>33</v>
      </c>
      <c r="AX715" s="14" t="s">
        <v>71</v>
      </c>
      <c r="AY715" s="173" t="s">
        <v>142</v>
      </c>
    </row>
    <row r="716" spans="1:65" s="14" customFormat="1" ht="11.25">
      <c r="B716" s="172"/>
      <c r="D716" s="165" t="s">
        <v>153</v>
      </c>
      <c r="E716" s="173" t="s">
        <v>3</v>
      </c>
      <c r="F716" s="174" t="s">
        <v>1132</v>
      </c>
      <c r="H716" s="175">
        <v>2.4500000000000002</v>
      </c>
      <c r="I716" s="176"/>
      <c r="L716" s="172"/>
      <c r="M716" s="177"/>
      <c r="N716" s="178"/>
      <c r="O716" s="178"/>
      <c r="P716" s="178"/>
      <c r="Q716" s="178"/>
      <c r="R716" s="178"/>
      <c r="S716" s="178"/>
      <c r="T716" s="179"/>
      <c r="AT716" s="173" t="s">
        <v>153</v>
      </c>
      <c r="AU716" s="173" t="s">
        <v>91</v>
      </c>
      <c r="AV716" s="14" t="s">
        <v>81</v>
      </c>
      <c r="AW716" s="14" t="s">
        <v>33</v>
      </c>
      <c r="AX716" s="14" t="s">
        <v>71</v>
      </c>
      <c r="AY716" s="173" t="s">
        <v>142</v>
      </c>
    </row>
    <row r="717" spans="1:65" s="14" customFormat="1" ht="11.25">
      <c r="B717" s="172"/>
      <c r="D717" s="165" t="s">
        <v>153</v>
      </c>
      <c r="E717" s="173" t="s">
        <v>3</v>
      </c>
      <c r="F717" s="174" t="s">
        <v>1133</v>
      </c>
      <c r="H717" s="175">
        <v>2.4729999999999999</v>
      </c>
      <c r="I717" s="176"/>
      <c r="L717" s="172"/>
      <c r="M717" s="177"/>
      <c r="N717" s="178"/>
      <c r="O717" s="178"/>
      <c r="P717" s="178"/>
      <c r="Q717" s="178"/>
      <c r="R717" s="178"/>
      <c r="S717" s="178"/>
      <c r="T717" s="179"/>
      <c r="AT717" s="173" t="s">
        <v>153</v>
      </c>
      <c r="AU717" s="173" t="s">
        <v>91</v>
      </c>
      <c r="AV717" s="14" t="s">
        <v>81</v>
      </c>
      <c r="AW717" s="14" t="s">
        <v>33</v>
      </c>
      <c r="AX717" s="14" t="s">
        <v>71</v>
      </c>
      <c r="AY717" s="173" t="s">
        <v>142</v>
      </c>
    </row>
    <row r="718" spans="1:65" s="14" customFormat="1" ht="11.25">
      <c r="B718" s="172"/>
      <c r="D718" s="165" t="s">
        <v>153</v>
      </c>
      <c r="E718" s="173" t="s">
        <v>3</v>
      </c>
      <c r="F718" s="174" t="s">
        <v>1134</v>
      </c>
      <c r="H718" s="175">
        <v>18.63</v>
      </c>
      <c r="I718" s="176"/>
      <c r="L718" s="172"/>
      <c r="M718" s="177"/>
      <c r="N718" s="178"/>
      <c r="O718" s="178"/>
      <c r="P718" s="178"/>
      <c r="Q718" s="178"/>
      <c r="R718" s="178"/>
      <c r="S718" s="178"/>
      <c r="T718" s="179"/>
      <c r="AT718" s="173" t="s">
        <v>153</v>
      </c>
      <c r="AU718" s="173" t="s">
        <v>91</v>
      </c>
      <c r="AV718" s="14" t="s">
        <v>81</v>
      </c>
      <c r="AW718" s="14" t="s">
        <v>33</v>
      </c>
      <c r="AX718" s="14" t="s">
        <v>71</v>
      </c>
      <c r="AY718" s="173" t="s">
        <v>142</v>
      </c>
    </row>
    <row r="719" spans="1:65" s="15" customFormat="1" ht="11.25">
      <c r="B719" s="180"/>
      <c r="D719" s="165" t="s">
        <v>153</v>
      </c>
      <c r="E719" s="181" t="s">
        <v>3</v>
      </c>
      <c r="F719" s="182" t="s">
        <v>162</v>
      </c>
      <c r="H719" s="183">
        <v>89.010999999999996</v>
      </c>
      <c r="I719" s="184"/>
      <c r="L719" s="180"/>
      <c r="M719" s="185"/>
      <c r="N719" s="186"/>
      <c r="O719" s="186"/>
      <c r="P719" s="186"/>
      <c r="Q719" s="186"/>
      <c r="R719" s="186"/>
      <c r="S719" s="186"/>
      <c r="T719" s="187"/>
      <c r="AT719" s="181" t="s">
        <v>153</v>
      </c>
      <c r="AU719" s="181" t="s">
        <v>91</v>
      </c>
      <c r="AV719" s="15" t="s">
        <v>94</v>
      </c>
      <c r="AW719" s="15" t="s">
        <v>33</v>
      </c>
      <c r="AX719" s="15" t="s">
        <v>15</v>
      </c>
      <c r="AY719" s="181" t="s">
        <v>142</v>
      </c>
    </row>
    <row r="720" spans="1:65" s="2" customFormat="1" ht="24.2" customHeight="1">
      <c r="A720" s="35"/>
      <c r="B720" s="145"/>
      <c r="C720" s="146" t="s">
        <v>460</v>
      </c>
      <c r="D720" s="146" t="s">
        <v>145</v>
      </c>
      <c r="E720" s="147" t="s">
        <v>1135</v>
      </c>
      <c r="F720" s="148" t="s">
        <v>1136</v>
      </c>
      <c r="G720" s="149" t="s">
        <v>148</v>
      </c>
      <c r="H720" s="150">
        <v>471.86</v>
      </c>
      <c r="I720" s="151"/>
      <c r="J720" s="152">
        <f>ROUND(I720*H720,2)</f>
        <v>0</v>
      </c>
      <c r="K720" s="148" t="s">
        <v>149</v>
      </c>
      <c r="L720" s="36"/>
      <c r="M720" s="153" t="s">
        <v>3</v>
      </c>
      <c r="N720" s="154" t="s">
        <v>43</v>
      </c>
      <c r="O720" s="56"/>
      <c r="P720" s="155">
        <f>O720*H720</f>
        <v>0</v>
      </c>
      <c r="Q720" s="155">
        <v>6.0000000000000002E-5</v>
      </c>
      <c r="R720" s="155">
        <f>Q720*H720</f>
        <v>2.8311600000000003E-2</v>
      </c>
      <c r="S720" s="155">
        <v>6.0000000000000002E-5</v>
      </c>
      <c r="T720" s="156">
        <f>S720*H720</f>
        <v>2.8311600000000003E-2</v>
      </c>
      <c r="U720" s="35"/>
      <c r="V720" s="35"/>
      <c r="W720" s="35"/>
      <c r="X720" s="35"/>
      <c r="Y720" s="35"/>
      <c r="Z720" s="35"/>
      <c r="AA720" s="35"/>
      <c r="AB720" s="35"/>
      <c r="AC720" s="35"/>
      <c r="AD720" s="35"/>
      <c r="AE720" s="35"/>
      <c r="AR720" s="157" t="s">
        <v>94</v>
      </c>
      <c r="AT720" s="157" t="s">
        <v>145</v>
      </c>
      <c r="AU720" s="157" t="s">
        <v>91</v>
      </c>
      <c r="AY720" s="20" t="s">
        <v>142</v>
      </c>
      <c r="BE720" s="158">
        <f>IF(N720="základní",J720,0)</f>
        <v>0</v>
      </c>
      <c r="BF720" s="158">
        <f>IF(N720="snížená",J720,0)</f>
        <v>0</v>
      </c>
      <c r="BG720" s="158">
        <f>IF(N720="zákl. přenesená",J720,0)</f>
        <v>0</v>
      </c>
      <c r="BH720" s="158">
        <f>IF(N720="sníž. přenesená",J720,0)</f>
        <v>0</v>
      </c>
      <c r="BI720" s="158">
        <f>IF(N720="nulová",J720,0)</f>
        <v>0</v>
      </c>
      <c r="BJ720" s="20" t="s">
        <v>81</v>
      </c>
      <c r="BK720" s="158">
        <f>ROUND(I720*H720,2)</f>
        <v>0</v>
      </c>
      <c r="BL720" s="20" t="s">
        <v>94</v>
      </c>
      <c r="BM720" s="157" t="s">
        <v>1137</v>
      </c>
    </row>
    <row r="721" spans="1:65" s="2" customFormat="1" ht="11.25">
      <c r="A721" s="35"/>
      <c r="B721" s="36"/>
      <c r="C721" s="35"/>
      <c r="D721" s="159" t="s">
        <v>151</v>
      </c>
      <c r="E721" s="35"/>
      <c r="F721" s="160" t="s">
        <v>1138</v>
      </c>
      <c r="G721" s="35"/>
      <c r="H721" s="35"/>
      <c r="I721" s="161"/>
      <c r="J721" s="35"/>
      <c r="K721" s="35"/>
      <c r="L721" s="36"/>
      <c r="M721" s="162"/>
      <c r="N721" s="163"/>
      <c r="O721" s="56"/>
      <c r="P721" s="56"/>
      <c r="Q721" s="56"/>
      <c r="R721" s="56"/>
      <c r="S721" s="56"/>
      <c r="T721" s="57"/>
      <c r="U721" s="35"/>
      <c r="V721" s="35"/>
      <c r="W721" s="35"/>
      <c r="X721" s="35"/>
      <c r="Y721" s="35"/>
      <c r="Z721" s="35"/>
      <c r="AA721" s="35"/>
      <c r="AB721" s="35"/>
      <c r="AC721" s="35"/>
      <c r="AD721" s="35"/>
      <c r="AE721" s="35"/>
      <c r="AT721" s="20" t="s">
        <v>151</v>
      </c>
      <c r="AU721" s="20" t="s">
        <v>91</v>
      </c>
    </row>
    <row r="722" spans="1:65" s="13" customFormat="1" ht="11.25">
      <c r="B722" s="164"/>
      <c r="D722" s="165" t="s">
        <v>153</v>
      </c>
      <c r="E722" s="166" t="s">
        <v>3</v>
      </c>
      <c r="F722" s="167" t="s">
        <v>167</v>
      </c>
      <c r="H722" s="166" t="s">
        <v>3</v>
      </c>
      <c r="I722" s="168"/>
      <c r="L722" s="164"/>
      <c r="M722" s="169"/>
      <c r="N722" s="170"/>
      <c r="O722" s="170"/>
      <c r="P722" s="170"/>
      <c r="Q722" s="170"/>
      <c r="R722" s="170"/>
      <c r="S722" s="170"/>
      <c r="T722" s="171"/>
      <c r="AT722" s="166" t="s">
        <v>153</v>
      </c>
      <c r="AU722" s="166" t="s">
        <v>91</v>
      </c>
      <c r="AV722" s="13" t="s">
        <v>15</v>
      </c>
      <c r="AW722" s="13" t="s">
        <v>33</v>
      </c>
      <c r="AX722" s="13" t="s">
        <v>71</v>
      </c>
      <c r="AY722" s="166" t="s">
        <v>142</v>
      </c>
    </row>
    <row r="723" spans="1:65" s="14" customFormat="1" ht="22.5">
      <c r="B723" s="172"/>
      <c r="D723" s="165" t="s">
        <v>153</v>
      </c>
      <c r="E723" s="173" t="s">
        <v>3</v>
      </c>
      <c r="F723" s="174" t="s">
        <v>249</v>
      </c>
      <c r="H723" s="175">
        <v>124.57</v>
      </c>
      <c r="I723" s="176"/>
      <c r="L723" s="172"/>
      <c r="M723" s="177"/>
      <c r="N723" s="178"/>
      <c r="O723" s="178"/>
      <c r="P723" s="178"/>
      <c r="Q723" s="178"/>
      <c r="R723" s="178"/>
      <c r="S723" s="178"/>
      <c r="T723" s="179"/>
      <c r="AT723" s="173" t="s">
        <v>153</v>
      </c>
      <c r="AU723" s="173" t="s">
        <v>91</v>
      </c>
      <c r="AV723" s="14" t="s">
        <v>81</v>
      </c>
      <c r="AW723" s="14" t="s">
        <v>33</v>
      </c>
      <c r="AX723" s="14" t="s">
        <v>71</v>
      </c>
      <c r="AY723" s="173" t="s">
        <v>142</v>
      </c>
    </row>
    <row r="724" spans="1:65" s="13" customFormat="1" ht="11.25">
      <c r="B724" s="164"/>
      <c r="D724" s="165" t="s">
        <v>153</v>
      </c>
      <c r="E724" s="166" t="s">
        <v>3</v>
      </c>
      <c r="F724" s="167" t="s">
        <v>154</v>
      </c>
      <c r="H724" s="166" t="s">
        <v>3</v>
      </c>
      <c r="I724" s="168"/>
      <c r="L724" s="164"/>
      <c r="M724" s="169"/>
      <c r="N724" s="170"/>
      <c r="O724" s="170"/>
      <c r="P724" s="170"/>
      <c r="Q724" s="170"/>
      <c r="R724" s="170"/>
      <c r="S724" s="170"/>
      <c r="T724" s="171"/>
      <c r="AT724" s="166" t="s">
        <v>153</v>
      </c>
      <c r="AU724" s="166" t="s">
        <v>91</v>
      </c>
      <c r="AV724" s="13" t="s">
        <v>15</v>
      </c>
      <c r="AW724" s="13" t="s">
        <v>33</v>
      </c>
      <c r="AX724" s="13" t="s">
        <v>71</v>
      </c>
      <c r="AY724" s="166" t="s">
        <v>142</v>
      </c>
    </row>
    <row r="725" spans="1:65" s="14" customFormat="1" ht="22.5">
      <c r="B725" s="172"/>
      <c r="D725" s="165" t="s">
        <v>153</v>
      </c>
      <c r="E725" s="173" t="s">
        <v>3</v>
      </c>
      <c r="F725" s="174" t="s">
        <v>1139</v>
      </c>
      <c r="H725" s="175">
        <v>127.06</v>
      </c>
      <c r="I725" s="176"/>
      <c r="L725" s="172"/>
      <c r="M725" s="177"/>
      <c r="N725" s="178"/>
      <c r="O725" s="178"/>
      <c r="P725" s="178"/>
      <c r="Q725" s="178"/>
      <c r="R725" s="178"/>
      <c r="S725" s="178"/>
      <c r="T725" s="179"/>
      <c r="AT725" s="173" t="s">
        <v>153</v>
      </c>
      <c r="AU725" s="173" t="s">
        <v>91</v>
      </c>
      <c r="AV725" s="14" t="s">
        <v>81</v>
      </c>
      <c r="AW725" s="14" t="s">
        <v>33</v>
      </c>
      <c r="AX725" s="14" t="s">
        <v>71</v>
      </c>
      <c r="AY725" s="173" t="s">
        <v>142</v>
      </c>
    </row>
    <row r="726" spans="1:65" s="13" customFormat="1" ht="11.25">
      <c r="B726" s="164"/>
      <c r="D726" s="165" t="s">
        <v>153</v>
      </c>
      <c r="E726" s="166" t="s">
        <v>3</v>
      </c>
      <c r="F726" s="167" t="s">
        <v>157</v>
      </c>
      <c r="H726" s="166" t="s">
        <v>3</v>
      </c>
      <c r="I726" s="168"/>
      <c r="L726" s="164"/>
      <c r="M726" s="169"/>
      <c r="N726" s="170"/>
      <c r="O726" s="170"/>
      <c r="P726" s="170"/>
      <c r="Q726" s="170"/>
      <c r="R726" s="170"/>
      <c r="S726" s="170"/>
      <c r="T726" s="171"/>
      <c r="AT726" s="166" t="s">
        <v>153</v>
      </c>
      <c r="AU726" s="166" t="s">
        <v>91</v>
      </c>
      <c r="AV726" s="13" t="s">
        <v>15</v>
      </c>
      <c r="AW726" s="13" t="s">
        <v>33</v>
      </c>
      <c r="AX726" s="13" t="s">
        <v>71</v>
      </c>
      <c r="AY726" s="166" t="s">
        <v>142</v>
      </c>
    </row>
    <row r="727" spans="1:65" s="14" customFormat="1" ht="22.5">
      <c r="B727" s="172"/>
      <c r="D727" s="165" t="s">
        <v>153</v>
      </c>
      <c r="E727" s="173" t="s">
        <v>3</v>
      </c>
      <c r="F727" s="174" t="s">
        <v>1140</v>
      </c>
      <c r="H727" s="175">
        <v>116.27</v>
      </c>
      <c r="I727" s="176"/>
      <c r="L727" s="172"/>
      <c r="M727" s="177"/>
      <c r="N727" s="178"/>
      <c r="O727" s="178"/>
      <c r="P727" s="178"/>
      <c r="Q727" s="178"/>
      <c r="R727" s="178"/>
      <c r="S727" s="178"/>
      <c r="T727" s="179"/>
      <c r="AT727" s="173" t="s">
        <v>153</v>
      </c>
      <c r="AU727" s="173" t="s">
        <v>91</v>
      </c>
      <c r="AV727" s="14" t="s">
        <v>81</v>
      </c>
      <c r="AW727" s="14" t="s">
        <v>33</v>
      </c>
      <c r="AX727" s="14" t="s">
        <v>71</v>
      </c>
      <c r="AY727" s="173" t="s">
        <v>142</v>
      </c>
    </row>
    <row r="728" spans="1:65" s="13" customFormat="1" ht="11.25">
      <c r="B728" s="164"/>
      <c r="D728" s="165" t="s">
        <v>153</v>
      </c>
      <c r="E728" s="166" t="s">
        <v>3</v>
      </c>
      <c r="F728" s="167" t="s">
        <v>159</v>
      </c>
      <c r="H728" s="166" t="s">
        <v>3</v>
      </c>
      <c r="I728" s="168"/>
      <c r="L728" s="164"/>
      <c r="M728" s="169"/>
      <c r="N728" s="170"/>
      <c r="O728" s="170"/>
      <c r="P728" s="170"/>
      <c r="Q728" s="170"/>
      <c r="R728" s="170"/>
      <c r="S728" s="170"/>
      <c r="T728" s="171"/>
      <c r="AT728" s="166" t="s">
        <v>153</v>
      </c>
      <c r="AU728" s="166" t="s">
        <v>91</v>
      </c>
      <c r="AV728" s="13" t="s">
        <v>15</v>
      </c>
      <c r="AW728" s="13" t="s">
        <v>33</v>
      </c>
      <c r="AX728" s="13" t="s">
        <v>71</v>
      </c>
      <c r="AY728" s="166" t="s">
        <v>142</v>
      </c>
    </row>
    <row r="729" spans="1:65" s="14" customFormat="1" ht="22.5">
      <c r="B729" s="172"/>
      <c r="D729" s="165" t="s">
        <v>153</v>
      </c>
      <c r="E729" s="173" t="s">
        <v>3</v>
      </c>
      <c r="F729" s="174" t="s">
        <v>1141</v>
      </c>
      <c r="H729" s="175">
        <v>103.96</v>
      </c>
      <c r="I729" s="176"/>
      <c r="L729" s="172"/>
      <c r="M729" s="177"/>
      <c r="N729" s="178"/>
      <c r="O729" s="178"/>
      <c r="P729" s="178"/>
      <c r="Q729" s="178"/>
      <c r="R729" s="178"/>
      <c r="S729" s="178"/>
      <c r="T729" s="179"/>
      <c r="AT729" s="173" t="s">
        <v>153</v>
      </c>
      <c r="AU729" s="173" t="s">
        <v>91</v>
      </c>
      <c r="AV729" s="14" t="s">
        <v>81</v>
      </c>
      <c r="AW729" s="14" t="s">
        <v>33</v>
      </c>
      <c r="AX729" s="14" t="s">
        <v>71</v>
      </c>
      <c r="AY729" s="173" t="s">
        <v>142</v>
      </c>
    </row>
    <row r="730" spans="1:65" s="15" customFormat="1" ht="11.25">
      <c r="B730" s="180"/>
      <c r="D730" s="165" t="s">
        <v>153</v>
      </c>
      <c r="E730" s="181" t="s">
        <v>3</v>
      </c>
      <c r="F730" s="182" t="s">
        <v>162</v>
      </c>
      <c r="H730" s="183">
        <v>471.86</v>
      </c>
      <c r="I730" s="184"/>
      <c r="L730" s="180"/>
      <c r="M730" s="185"/>
      <c r="N730" s="186"/>
      <c r="O730" s="186"/>
      <c r="P730" s="186"/>
      <c r="Q730" s="186"/>
      <c r="R730" s="186"/>
      <c r="S730" s="186"/>
      <c r="T730" s="187"/>
      <c r="AT730" s="181" t="s">
        <v>153</v>
      </c>
      <c r="AU730" s="181" t="s">
        <v>91</v>
      </c>
      <c r="AV730" s="15" t="s">
        <v>94</v>
      </c>
      <c r="AW730" s="15" t="s">
        <v>33</v>
      </c>
      <c r="AX730" s="15" t="s">
        <v>15</v>
      </c>
      <c r="AY730" s="181" t="s">
        <v>142</v>
      </c>
    </row>
    <row r="731" spans="1:65" s="2" customFormat="1" ht="33" customHeight="1">
      <c r="A731" s="35"/>
      <c r="B731" s="145"/>
      <c r="C731" s="146" t="s">
        <v>465</v>
      </c>
      <c r="D731" s="146" t="s">
        <v>145</v>
      </c>
      <c r="E731" s="147" t="s">
        <v>1142</v>
      </c>
      <c r="F731" s="148" t="s">
        <v>1143</v>
      </c>
      <c r="G731" s="149" t="s">
        <v>148</v>
      </c>
      <c r="H731" s="150">
        <v>11.288</v>
      </c>
      <c r="I731" s="151"/>
      <c r="J731" s="152">
        <f>ROUND(I731*H731,2)</f>
        <v>0</v>
      </c>
      <c r="K731" s="148" t="s">
        <v>149</v>
      </c>
      <c r="L731" s="36"/>
      <c r="M731" s="153" t="s">
        <v>3</v>
      </c>
      <c r="N731" s="154" t="s">
        <v>43</v>
      </c>
      <c r="O731" s="56"/>
      <c r="P731" s="155">
        <f>O731*H731</f>
        <v>0</v>
      </c>
      <c r="Q731" s="155">
        <v>4.2000000000000003E-2</v>
      </c>
      <c r="R731" s="155">
        <f>Q731*H731</f>
        <v>0.47409600000000002</v>
      </c>
      <c r="S731" s="155">
        <v>0</v>
      </c>
      <c r="T731" s="156">
        <f>S731*H731</f>
        <v>0</v>
      </c>
      <c r="U731" s="35"/>
      <c r="V731" s="35"/>
      <c r="W731" s="35"/>
      <c r="X731" s="35"/>
      <c r="Y731" s="35"/>
      <c r="Z731" s="35"/>
      <c r="AA731" s="35"/>
      <c r="AB731" s="35"/>
      <c r="AC731" s="35"/>
      <c r="AD731" s="35"/>
      <c r="AE731" s="35"/>
      <c r="AR731" s="157" t="s">
        <v>94</v>
      </c>
      <c r="AT731" s="157" t="s">
        <v>145</v>
      </c>
      <c r="AU731" s="157" t="s">
        <v>91</v>
      </c>
      <c r="AY731" s="20" t="s">
        <v>142</v>
      </c>
      <c r="BE731" s="158">
        <f>IF(N731="základní",J731,0)</f>
        <v>0</v>
      </c>
      <c r="BF731" s="158">
        <f>IF(N731="snížená",J731,0)</f>
        <v>0</v>
      </c>
      <c r="BG731" s="158">
        <f>IF(N731="zákl. přenesená",J731,0)</f>
        <v>0</v>
      </c>
      <c r="BH731" s="158">
        <f>IF(N731="sníž. přenesená",J731,0)</f>
        <v>0</v>
      </c>
      <c r="BI731" s="158">
        <f>IF(N731="nulová",J731,0)</f>
        <v>0</v>
      </c>
      <c r="BJ731" s="20" t="s">
        <v>81</v>
      </c>
      <c r="BK731" s="158">
        <f>ROUND(I731*H731,2)</f>
        <v>0</v>
      </c>
      <c r="BL731" s="20" t="s">
        <v>94</v>
      </c>
      <c r="BM731" s="157" t="s">
        <v>1144</v>
      </c>
    </row>
    <row r="732" spans="1:65" s="2" customFormat="1" ht="11.25">
      <c r="A732" s="35"/>
      <c r="B732" s="36"/>
      <c r="C732" s="35"/>
      <c r="D732" s="159" t="s">
        <v>151</v>
      </c>
      <c r="E732" s="35"/>
      <c r="F732" s="160" t="s">
        <v>1145</v>
      </c>
      <c r="G732" s="35"/>
      <c r="H732" s="35"/>
      <c r="I732" s="161"/>
      <c r="J732" s="35"/>
      <c r="K732" s="35"/>
      <c r="L732" s="36"/>
      <c r="M732" s="162"/>
      <c r="N732" s="163"/>
      <c r="O732" s="56"/>
      <c r="P732" s="56"/>
      <c r="Q732" s="56"/>
      <c r="R732" s="56"/>
      <c r="S732" s="56"/>
      <c r="T732" s="57"/>
      <c r="U732" s="35"/>
      <c r="V732" s="35"/>
      <c r="W732" s="35"/>
      <c r="X732" s="35"/>
      <c r="Y732" s="35"/>
      <c r="Z732" s="35"/>
      <c r="AA732" s="35"/>
      <c r="AB732" s="35"/>
      <c r="AC732" s="35"/>
      <c r="AD732" s="35"/>
      <c r="AE732" s="35"/>
      <c r="AT732" s="20" t="s">
        <v>151</v>
      </c>
      <c r="AU732" s="20" t="s">
        <v>91</v>
      </c>
    </row>
    <row r="733" spans="1:65" s="13" customFormat="1" ht="11.25">
      <c r="B733" s="164"/>
      <c r="D733" s="165" t="s">
        <v>153</v>
      </c>
      <c r="E733" s="166" t="s">
        <v>3</v>
      </c>
      <c r="F733" s="167" t="s">
        <v>1146</v>
      </c>
      <c r="H733" s="166" t="s">
        <v>3</v>
      </c>
      <c r="I733" s="168"/>
      <c r="L733" s="164"/>
      <c r="M733" s="169"/>
      <c r="N733" s="170"/>
      <c r="O733" s="170"/>
      <c r="P733" s="170"/>
      <c r="Q733" s="170"/>
      <c r="R733" s="170"/>
      <c r="S733" s="170"/>
      <c r="T733" s="171"/>
      <c r="AT733" s="166" t="s">
        <v>153</v>
      </c>
      <c r="AU733" s="166" t="s">
        <v>91</v>
      </c>
      <c r="AV733" s="13" t="s">
        <v>15</v>
      </c>
      <c r="AW733" s="13" t="s">
        <v>33</v>
      </c>
      <c r="AX733" s="13" t="s">
        <v>71</v>
      </c>
      <c r="AY733" s="166" t="s">
        <v>142</v>
      </c>
    </row>
    <row r="734" spans="1:65" s="13" customFormat="1" ht="11.25">
      <c r="B734" s="164"/>
      <c r="D734" s="165" t="s">
        <v>153</v>
      </c>
      <c r="E734" s="166" t="s">
        <v>3</v>
      </c>
      <c r="F734" s="167" t="s">
        <v>167</v>
      </c>
      <c r="H734" s="166" t="s">
        <v>3</v>
      </c>
      <c r="I734" s="168"/>
      <c r="L734" s="164"/>
      <c r="M734" s="169"/>
      <c r="N734" s="170"/>
      <c r="O734" s="170"/>
      <c r="P734" s="170"/>
      <c r="Q734" s="170"/>
      <c r="R734" s="170"/>
      <c r="S734" s="170"/>
      <c r="T734" s="171"/>
      <c r="AT734" s="166" t="s">
        <v>153</v>
      </c>
      <c r="AU734" s="166" t="s">
        <v>91</v>
      </c>
      <c r="AV734" s="13" t="s">
        <v>15</v>
      </c>
      <c r="AW734" s="13" t="s">
        <v>33</v>
      </c>
      <c r="AX734" s="13" t="s">
        <v>71</v>
      </c>
      <c r="AY734" s="166" t="s">
        <v>142</v>
      </c>
    </row>
    <row r="735" spans="1:65" s="14" customFormat="1" ht="22.5">
      <c r="B735" s="172"/>
      <c r="D735" s="165" t="s">
        <v>153</v>
      </c>
      <c r="E735" s="173" t="s">
        <v>3</v>
      </c>
      <c r="F735" s="174" t="s">
        <v>1147</v>
      </c>
      <c r="H735" s="175">
        <v>2.863</v>
      </c>
      <c r="I735" s="176"/>
      <c r="L735" s="172"/>
      <c r="M735" s="177"/>
      <c r="N735" s="178"/>
      <c r="O735" s="178"/>
      <c r="P735" s="178"/>
      <c r="Q735" s="178"/>
      <c r="R735" s="178"/>
      <c r="S735" s="178"/>
      <c r="T735" s="179"/>
      <c r="AT735" s="173" t="s">
        <v>153</v>
      </c>
      <c r="AU735" s="173" t="s">
        <v>91</v>
      </c>
      <c r="AV735" s="14" t="s">
        <v>81</v>
      </c>
      <c r="AW735" s="14" t="s">
        <v>33</v>
      </c>
      <c r="AX735" s="14" t="s">
        <v>71</v>
      </c>
      <c r="AY735" s="173" t="s">
        <v>142</v>
      </c>
    </row>
    <row r="736" spans="1:65" s="13" customFormat="1" ht="11.25">
      <c r="B736" s="164"/>
      <c r="D736" s="165" t="s">
        <v>153</v>
      </c>
      <c r="E736" s="166" t="s">
        <v>3</v>
      </c>
      <c r="F736" s="167" t="s">
        <v>154</v>
      </c>
      <c r="H736" s="166" t="s">
        <v>3</v>
      </c>
      <c r="I736" s="168"/>
      <c r="L736" s="164"/>
      <c r="M736" s="169"/>
      <c r="N736" s="170"/>
      <c r="O736" s="170"/>
      <c r="P736" s="170"/>
      <c r="Q736" s="170"/>
      <c r="R736" s="170"/>
      <c r="S736" s="170"/>
      <c r="T736" s="171"/>
      <c r="AT736" s="166" t="s">
        <v>153</v>
      </c>
      <c r="AU736" s="166" t="s">
        <v>91</v>
      </c>
      <c r="AV736" s="13" t="s">
        <v>15</v>
      </c>
      <c r="AW736" s="13" t="s">
        <v>33</v>
      </c>
      <c r="AX736" s="13" t="s">
        <v>71</v>
      </c>
      <c r="AY736" s="166" t="s">
        <v>142</v>
      </c>
    </row>
    <row r="737" spans="1:65" s="14" customFormat="1" ht="22.5">
      <c r="B737" s="172"/>
      <c r="D737" s="165" t="s">
        <v>153</v>
      </c>
      <c r="E737" s="173" t="s">
        <v>3</v>
      </c>
      <c r="F737" s="174" t="s">
        <v>1148</v>
      </c>
      <c r="H737" s="175">
        <v>2.85</v>
      </c>
      <c r="I737" s="176"/>
      <c r="L737" s="172"/>
      <c r="M737" s="177"/>
      <c r="N737" s="178"/>
      <c r="O737" s="178"/>
      <c r="P737" s="178"/>
      <c r="Q737" s="178"/>
      <c r="R737" s="178"/>
      <c r="S737" s="178"/>
      <c r="T737" s="179"/>
      <c r="AT737" s="173" t="s">
        <v>153</v>
      </c>
      <c r="AU737" s="173" t="s">
        <v>91</v>
      </c>
      <c r="AV737" s="14" t="s">
        <v>81</v>
      </c>
      <c r="AW737" s="14" t="s">
        <v>33</v>
      </c>
      <c r="AX737" s="14" t="s">
        <v>71</v>
      </c>
      <c r="AY737" s="173" t="s">
        <v>142</v>
      </c>
    </row>
    <row r="738" spans="1:65" s="13" customFormat="1" ht="11.25">
      <c r="B738" s="164"/>
      <c r="D738" s="165" t="s">
        <v>153</v>
      </c>
      <c r="E738" s="166" t="s">
        <v>3</v>
      </c>
      <c r="F738" s="167" t="s">
        <v>157</v>
      </c>
      <c r="H738" s="166" t="s">
        <v>3</v>
      </c>
      <c r="I738" s="168"/>
      <c r="L738" s="164"/>
      <c r="M738" s="169"/>
      <c r="N738" s="170"/>
      <c r="O738" s="170"/>
      <c r="P738" s="170"/>
      <c r="Q738" s="170"/>
      <c r="R738" s="170"/>
      <c r="S738" s="170"/>
      <c r="T738" s="171"/>
      <c r="AT738" s="166" t="s">
        <v>153</v>
      </c>
      <c r="AU738" s="166" t="s">
        <v>91</v>
      </c>
      <c r="AV738" s="13" t="s">
        <v>15</v>
      </c>
      <c r="AW738" s="13" t="s">
        <v>33</v>
      </c>
      <c r="AX738" s="13" t="s">
        <v>71</v>
      </c>
      <c r="AY738" s="166" t="s">
        <v>142</v>
      </c>
    </row>
    <row r="739" spans="1:65" s="14" customFormat="1" ht="22.5">
      <c r="B739" s="172"/>
      <c r="D739" s="165" t="s">
        <v>153</v>
      </c>
      <c r="E739" s="173" t="s">
        <v>3</v>
      </c>
      <c r="F739" s="174" t="s">
        <v>1148</v>
      </c>
      <c r="H739" s="175">
        <v>2.85</v>
      </c>
      <c r="I739" s="176"/>
      <c r="L739" s="172"/>
      <c r="M739" s="177"/>
      <c r="N739" s="178"/>
      <c r="O739" s="178"/>
      <c r="P739" s="178"/>
      <c r="Q739" s="178"/>
      <c r="R739" s="178"/>
      <c r="S739" s="178"/>
      <c r="T739" s="179"/>
      <c r="AT739" s="173" t="s">
        <v>153</v>
      </c>
      <c r="AU739" s="173" t="s">
        <v>91</v>
      </c>
      <c r="AV739" s="14" t="s">
        <v>81</v>
      </c>
      <c r="AW739" s="14" t="s">
        <v>33</v>
      </c>
      <c r="AX739" s="14" t="s">
        <v>71</v>
      </c>
      <c r="AY739" s="173" t="s">
        <v>142</v>
      </c>
    </row>
    <row r="740" spans="1:65" s="13" customFormat="1" ht="11.25">
      <c r="B740" s="164"/>
      <c r="D740" s="165" t="s">
        <v>153</v>
      </c>
      <c r="E740" s="166" t="s">
        <v>3</v>
      </c>
      <c r="F740" s="167" t="s">
        <v>159</v>
      </c>
      <c r="H740" s="166" t="s">
        <v>3</v>
      </c>
      <c r="I740" s="168"/>
      <c r="L740" s="164"/>
      <c r="M740" s="169"/>
      <c r="N740" s="170"/>
      <c r="O740" s="170"/>
      <c r="P740" s="170"/>
      <c r="Q740" s="170"/>
      <c r="R740" s="170"/>
      <c r="S740" s="170"/>
      <c r="T740" s="171"/>
      <c r="AT740" s="166" t="s">
        <v>153</v>
      </c>
      <c r="AU740" s="166" t="s">
        <v>91</v>
      </c>
      <c r="AV740" s="13" t="s">
        <v>15</v>
      </c>
      <c r="AW740" s="13" t="s">
        <v>33</v>
      </c>
      <c r="AX740" s="13" t="s">
        <v>71</v>
      </c>
      <c r="AY740" s="166" t="s">
        <v>142</v>
      </c>
    </row>
    <row r="741" spans="1:65" s="14" customFormat="1" ht="22.5">
      <c r="B741" s="172"/>
      <c r="D741" s="165" t="s">
        <v>153</v>
      </c>
      <c r="E741" s="173" t="s">
        <v>3</v>
      </c>
      <c r="F741" s="174" t="s">
        <v>1149</v>
      </c>
      <c r="H741" s="175">
        <v>2.7250000000000001</v>
      </c>
      <c r="I741" s="176"/>
      <c r="L741" s="172"/>
      <c r="M741" s="177"/>
      <c r="N741" s="178"/>
      <c r="O741" s="178"/>
      <c r="P741" s="178"/>
      <c r="Q741" s="178"/>
      <c r="R741" s="178"/>
      <c r="S741" s="178"/>
      <c r="T741" s="179"/>
      <c r="AT741" s="173" t="s">
        <v>153</v>
      </c>
      <c r="AU741" s="173" t="s">
        <v>91</v>
      </c>
      <c r="AV741" s="14" t="s">
        <v>81</v>
      </c>
      <c r="AW741" s="14" t="s">
        <v>33</v>
      </c>
      <c r="AX741" s="14" t="s">
        <v>71</v>
      </c>
      <c r="AY741" s="173" t="s">
        <v>142</v>
      </c>
    </row>
    <row r="742" spans="1:65" s="15" customFormat="1" ht="11.25">
      <c r="B742" s="180"/>
      <c r="D742" s="165" t="s">
        <v>153</v>
      </c>
      <c r="E742" s="181" t="s">
        <v>3</v>
      </c>
      <c r="F742" s="182" t="s">
        <v>162</v>
      </c>
      <c r="H742" s="183">
        <v>11.288</v>
      </c>
      <c r="I742" s="184"/>
      <c r="L742" s="180"/>
      <c r="M742" s="185"/>
      <c r="N742" s="186"/>
      <c r="O742" s="186"/>
      <c r="P742" s="186"/>
      <c r="Q742" s="186"/>
      <c r="R742" s="186"/>
      <c r="S742" s="186"/>
      <c r="T742" s="187"/>
      <c r="AT742" s="181" t="s">
        <v>153</v>
      </c>
      <c r="AU742" s="181" t="s">
        <v>91</v>
      </c>
      <c r="AV742" s="15" t="s">
        <v>94</v>
      </c>
      <c r="AW742" s="15" t="s">
        <v>33</v>
      </c>
      <c r="AX742" s="15" t="s">
        <v>15</v>
      </c>
      <c r="AY742" s="181" t="s">
        <v>142</v>
      </c>
    </row>
    <row r="743" spans="1:65" s="2" customFormat="1" ht="24.2" customHeight="1">
      <c r="A743" s="35"/>
      <c r="B743" s="145"/>
      <c r="C743" s="146" t="s">
        <v>473</v>
      </c>
      <c r="D743" s="146" t="s">
        <v>145</v>
      </c>
      <c r="E743" s="147" t="s">
        <v>1150</v>
      </c>
      <c r="F743" s="148" t="s">
        <v>1151</v>
      </c>
      <c r="G743" s="149" t="s">
        <v>225</v>
      </c>
      <c r="H743" s="150">
        <v>252.25</v>
      </c>
      <c r="I743" s="151"/>
      <c r="J743" s="152">
        <f>ROUND(I743*H743,2)</f>
        <v>0</v>
      </c>
      <c r="K743" s="148" t="s">
        <v>149</v>
      </c>
      <c r="L743" s="36"/>
      <c r="M743" s="153" t="s">
        <v>3</v>
      </c>
      <c r="N743" s="154" t="s">
        <v>43</v>
      </c>
      <c r="O743" s="56"/>
      <c r="P743" s="155">
        <f>O743*H743</f>
        <v>0</v>
      </c>
      <c r="Q743" s="155">
        <v>1.5E-3</v>
      </c>
      <c r="R743" s="155">
        <f>Q743*H743</f>
        <v>0.37837500000000002</v>
      </c>
      <c r="S743" s="155">
        <v>0</v>
      </c>
      <c r="T743" s="156">
        <f>S743*H743</f>
        <v>0</v>
      </c>
      <c r="U743" s="35"/>
      <c r="V743" s="35"/>
      <c r="W743" s="35"/>
      <c r="X743" s="35"/>
      <c r="Y743" s="35"/>
      <c r="Z743" s="35"/>
      <c r="AA743" s="35"/>
      <c r="AB743" s="35"/>
      <c r="AC743" s="35"/>
      <c r="AD743" s="35"/>
      <c r="AE743" s="35"/>
      <c r="AR743" s="157" t="s">
        <v>94</v>
      </c>
      <c r="AT743" s="157" t="s">
        <v>145</v>
      </c>
      <c r="AU743" s="157" t="s">
        <v>91</v>
      </c>
      <c r="AY743" s="20" t="s">
        <v>142</v>
      </c>
      <c r="BE743" s="158">
        <f>IF(N743="základní",J743,0)</f>
        <v>0</v>
      </c>
      <c r="BF743" s="158">
        <f>IF(N743="snížená",J743,0)</f>
        <v>0</v>
      </c>
      <c r="BG743" s="158">
        <f>IF(N743="zákl. přenesená",J743,0)</f>
        <v>0</v>
      </c>
      <c r="BH743" s="158">
        <f>IF(N743="sníž. přenesená",J743,0)</f>
        <v>0</v>
      </c>
      <c r="BI743" s="158">
        <f>IF(N743="nulová",J743,0)</f>
        <v>0</v>
      </c>
      <c r="BJ743" s="20" t="s">
        <v>81</v>
      </c>
      <c r="BK743" s="158">
        <f>ROUND(I743*H743,2)</f>
        <v>0</v>
      </c>
      <c r="BL743" s="20" t="s">
        <v>94</v>
      </c>
      <c r="BM743" s="157" t="s">
        <v>1152</v>
      </c>
    </row>
    <row r="744" spans="1:65" s="2" customFormat="1" ht="11.25">
      <c r="A744" s="35"/>
      <c r="B744" s="36"/>
      <c r="C744" s="35"/>
      <c r="D744" s="159" t="s">
        <v>151</v>
      </c>
      <c r="E744" s="35"/>
      <c r="F744" s="160" t="s">
        <v>1153</v>
      </c>
      <c r="G744" s="35"/>
      <c r="H744" s="35"/>
      <c r="I744" s="161"/>
      <c r="J744" s="35"/>
      <c r="K744" s="35"/>
      <c r="L744" s="36"/>
      <c r="M744" s="162"/>
      <c r="N744" s="163"/>
      <c r="O744" s="56"/>
      <c r="P744" s="56"/>
      <c r="Q744" s="56"/>
      <c r="R744" s="56"/>
      <c r="S744" s="56"/>
      <c r="T744" s="57"/>
      <c r="U744" s="35"/>
      <c r="V744" s="35"/>
      <c r="W744" s="35"/>
      <c r="X744" s="35"/>
      <c r="Y744" s="35"/>
      <c r="Z744" s="35"/>
      <c r="AA744" s="35"/>
      <c r="AB744" s="35"/>
      <c r="AC744" s="35"/>
      <c r="AD744" s="35"/>
      <c r="AE744" s="35"/>
      <c r="AT744" s="20" t="s">
        <v>151</v>
      </c>
      <c r="AU744" s="20" t="s">
        <v>91</v>
      </c>
    </row>
    <row r="745" spans="1:65" s="13" customFormat="1" ht="11.25">
      <c r="B745" s="164"/>
      <c r="D745" s="165" t="s">
        <v>153</v>
      </c>
      <c r="E745" s="166" t="s">
        <v>3</v>
      </c>
      <c r="F745" s="167" t="s">
        <v>1154</v>
      </c>
      <c r="H745" s="166" t="s">
        <v>3</v>
      </c>
      <c r="I745" s="168"/>
      <c r="L745" s="164"/>
      <c r="M745" s="169"/>
      <c r="N745" s="170"/>
      <c r="O745" s="170"/>
      <c r="P745" s="170"/>
      <c r="Q745" s="170"/>
      <c r="R745" s="170"/>
      <c r="S745" s="170"/>
      <c r="T745" s="171"/>
      <c r="AT745" s="166" t="s">
        <v>153</v>
      </c>
      <c r="AU745" s="166" t="s">
        <v>91</v>
      </c>
      <c r="AV745" s="13" t="s">
        <v>15</v>
      </c>
      <c r="AW745" s="13" t="s">
        <v>33</v>
      </c>
      <c r="AX745" s="13" t="s">
        <v>71</v>
      </c>
      <c r="AY745" s="166" t="s">
        <v>142</v>
      </c>
    </row>
    <row r="746" spans="1:65" s="14" customFormat="1" ht="11.25">
      <c r="B746" s="172"/>
      <c r="D746" s="165" t="s">
        <v>153</v>
      </c>
      <c r="E746" s="173" t="s">
        <v>3</v>
      </c>
      <c r="F746" s="174" t="s">
        <v>1155</v>
      </c>
      <c r="H746" s="175">
        <v>135.19999999999999</v>
      </c>
      <c r="I746" s="176"/>
      <c r="L746" s="172"/>
      <c r="M746" s="177"/>
      <c r="N746" s="178"/>
      <c r="O746" s="178"/>
      <c r="P746" s="178"/>
      <c r="Q746" s="178"/>
      <c r="R746" s="178"/>
      <c r="S746" s="178"/>
      <c r="T746" s="179"/>
      <c r="AT746" s="173" t="s">
        <v>153</v>
      </c>
      <c r="AU746" s="173" t="s">
        <v>91</v>
      </c>
      <c r="AV746" s="14" t="s">
        <v>81</v>
      </c>
      <c r="AW746" s="14" t="s">
        <v>33</v>
      </c>
      <c r="AX746" s="14" t="s">
        <v>71</v>
      </c>
      <c r="AY746" s="173" t="s">
        <v>142</v>
      </c>
    </row>
    <row r="747" spans="1:65" s="13" customFormat="1" ht="11.25">
      <c r="B747" s="164"/>
      <c r="D747" s="165" t="s">
        <v>153</v>
      </c>
      <c r="E747" s="166" t="s">
        <v>3</v>
      </c>
      <c r="F747" s="167" t="s">
        <v>1156</v>
      </c>
      <c r="H747" s="166" t="s">
        <v>3</v>
      </c>
      <c r="I747" s="168"/>
      <c r="L747" s="164"/>
      <c r="M747" s="169"/>
      <c r="N747" s="170"/>
      <c r="O747" s="170"/>
      <c r="P747" s="170"/>
      <c r="Q747" s="170"/>
      <c r="R747" s="170"/>
      <c r="S747" s="170"/>
      <c r="T747" s="171"/>
      <c r="AT747" s="166" t="s">
        <v>153</v>
      </c>
      <c r="AU747" s="166" t="s">
        <v>91</v>
      </c>
      <c r="AV747" s="13" t="s">
        <v>15</v>
      </c>
      <c r="AW747" s="13" t="s">
        <v>33</v>
      </c>
      <c r="AX747" s="13" t="s">
        <v>71</v>
      </c>
      <c r="AY747" s="166" t="s">
        <v>142</v>
      </c>
    </row>
    <row r="748" spans="1:65" s="13" customFormat="1" ht="11.25">
      <c r="B748" s="164"/>
      <c r="D748" s="165" t="s">
        <v>153</v>
      </c>
      <c r="E748" s="166" t="s">
        <v>3</v>
      </c>
      <c r="F748" s="167" t="s">
        <v>1157</v>
      </c>
      <c r="H748" s="166" t="s">
        <v>3</v>
      </c>
      <c r="I748" s="168"/>
      <c r="L748" s="164"/>
      <c r="M748" s="169"/>
      <c r="N748" s="170"/>
      <c r="O748" s="170"/>
      <c r="P748" s="170"/>
      <c r="Q748" s="170"/>
      <c r="R748" s="170"/>
      <c r="S748" s="170"/>
      <c r="T748" s="171"/>
      <c r="AT748" s="166" t="s">
        <v>153</v>
      </c>
      <c r="AU748" s="166" t="s">
        <v>91</v>
      </c>
      <c r="AV748" s="13" t="s">
        <v>15</v>
      </c>
      <c r="AW748" s="13" t="s">
        <v>33</v>
      </c>
      <c r="AX748" s="13" t="s">
        <v>71</v>
      </c>
      <c r="AY748" s="166" t="s">
        <v>142</v>
      </c>
    </row>
    <row r="749" spans="1:65" s="14" customFormat="1" ht="11.25">
      <c r="B749" s="172"/>
      <c r="D749" s="165" t="s">
        <v>153</v>
      </c>
      <c r="E749" s="173" t="s">
        <v>3</v>
      </c>
      <c r="F749" s="174" t="s">
        <v>1158</v>
      </c>
      <c r="H749" s="175">
        <v>6.4</v>
      </c>
      <c r="I749" s="176"/>
      <c r="L749" s="172"/>
      <c r="M749" s="177"/>
      <c r="N749" s="178"/>
      <c r="O749" s="178"/>
      <c r="P749" s="178"/>
      <c r="Q749" s="178"/>
      <c r="R749" s="178"/>
      <c r="S749" s="178"/>
      <c r="T749" s="179"/>
      <c r="AT749" s="173" t="s">
        <v>153</v>
      </c>
      <c r="AU749" s="173" t="s">
        <v>91</v>
      </c>
      <c r="AV749" s="14" t="s">
        <v>81</v>
      </c>
      <c r="AW749" s="14" t="s">
        <v>33</v>
      </c>
      <c r="AX749" s="14" t="s">
        <v>71</v>
      </c>
      <c r="AY749" s="173" t="s">
        <v>142</v>
      </c>
    </row>
    <row r="750" spans="1:65" s="14" customFormat="1" ht="11.25">
      <c r="B750" s="172"/>
      <c r="D750" s="165" t="s">
        <v>153</v>
      </c>
      <c r="E750" s="173" t="s">
        <v>3</v>
      </c>
      <c r="F750" s="174" t="s">
        <v>1159</v>
      </c>
      <c r="H750" s="175">
        <v>-0.7</v>
      </c>
      <c r="I750" s="176"/>
      <c r="L750" s="172"/>
      <c r="M750" s="177"/>
      <c r="N750" s="178"/>
      <c r="O750" s="178"/>
      <c r="P750" s="178"/>
      <c r="Q750" s="178"/>
      <c r="R750" s="178"/>
      <c r="S750" s="178"/>
      <c r="T750" s="179"/>
      <c r="AT750" s="173" t="s">
        <v>153</v>
      </c>
      <c r="AU750" s="173" t="s">
        <v>91</v>
      </c>
      <c r="AV750" s="14" t="s">
        <v>81</v>
      </c>
      <c r="AW750" s="14" t="s">
        <v>33</v>
      </c>
      <c r="AX750" s="14" t="s">
        <v>71</v>
      </c>
      <c r="AY750" s="173" t="s">
        <v>142</v>
      </c>
    </row>
    <row r="751" spans="1:65" s="13" customFormat="1" ht="11.25">
      <c r="B751" s="164"/>
      <c r="D751" s="165" t="s">
        <v>153</v>
      </c>
      <c r="E751" s="166" t="s">
        <v>3</v>
      </c>
      <c r="F751" s="167" t="s">
        <v>1160</v>
      </c>
      <c r="H751" s="166" t="s">
        <v>3</v>
      </c>
      <c r="I751" s="168"/>
      <c r="L751" s="164"/>
      <c r="M751" s="169"/>
      <c r="N751" s="170"/>
      <c r="O751" s="170"/>
      <c r="P751" s="170"/>
      <c r="Q751" s="170"/>
      <c r="R751" s="170"/>
      <c r="S751" s="170"/>
      <c r="T751" s="171"/>
      <c r="AT751" s="166" t="s">
        <v>153</v>
      </c>
      <c r="AU751" s="166" t="s">
        <v>91</v>
      </c>
      <c r="AV751" s="13" t="s">
        <v>15</v>
      </c>
      <c r="AW751" s="13" t="s">
        <v>33</v>
      </c>
      <c r="AX751" s="13" t="s">
        <v>71</v>
      </c>
      <c r="AY751" s="166" t="s">
        <v>142</v>
      </c>
    </row>
    <row r="752" spans="1:65" s="14" customFormat="1" ht="11.25">
      <c r="B752" s="172"/>
      <c r="D752" s="165" t="s">
        <v>153</v>
      </c>
      <c r="E752" s="173" t="s">
        <v>3</v>
      </c>
      <c r="F752" s="174" t="s">
        <v>1161</v>
      </c>
      <c r="H752" s="175">
        <v>11.3</v>
      </c>
      <c r="I752" s="176"/>
      <c r="L752" s="172"/>
      <c r="M752" s="177"/>
      <c r="N752" s="178"/>
      <c r="O752" s="178"/>
      <c r="P752" s="178"/>
      <c r="Q752" s="178"/>
      <c r="R752" s="178"/>
      <c r="S752" s="178"/>
      <c r="T752" s="179"/>
      <c r="AT752" s="173" t="s">
        <v>153</v>
      </c>
      <c r="AU752" s="173" t="s">
        <v>91</v>
      </c>
      <c r="AV752" s="14" t="s">
        <v>81</v>
      </c>
      <c r="AW752" s="14" t="s">
        <v>33</v>
      </c>
      <c r="AX752" s="14" t="s">
        <v>71</v>
      </c>
      <c r="AY752" s="173" t="s">
        <v>142</v>
      </c>
    </row>
    <row r="753" spans="2:51" s="14" customFormat="1" ht="11.25">
      <c r="B753" s="172"/>
      <c r="D753" s="165" t="s">
        <v>153</v>
      </c>
      <c r="E753" s="173" t="s">
        <v>3</v>
      </c>
      <c r="F753" s="174" t="s">
        <v>1162</v>
      </c>
      <c r="H753" s="175">
        <v>-1.95</v>
      </c>
      <c r="I753" s="176"/>
      <c r="L753" s="172"/>
      <c r="M753" s="177"/>
      <c r="N753" s="178"/>
      <c r="O753" s="178"/>
      <c r="P753" s="178"/>
      <c r="Q753" s="178"/>
      <c r="R753" s="178"/>
      <c r="S753" s="178"/>
      <c r="T753" s="179"/>
      <c r="AT753" s="173" t="s">
        <v>153</v>
      </c>
      <c r="AU753" s="173" t="s">
        <v>91</v>
      </c>
      <c r="AV753" s="14" t="s">
        <v>81</v>
      </c>
      <c r="AW753" s="14" t="s">
        <v>33</v>
      </c>
      <c r="AX753" s="14" t="s">
        <v>71</v>
      </c>
      <c r="AY753" s="173" t="s">
        <v>142</v>
      </c>
    </row>
    <row r="754" spans="2:51" s="13" customFormat="1" ht="11.25">
      <c r="B754" s="164"/>
      <c r="D754" s="165" t="s">
        <v>153</v>
      </c>
      <c r="E754" s="166" t="s">
        <v>3</v>
      </c>
      <c r="F754" s="167" t="s">
        <v>844</v>
      </c>
      <c r="H754" s="166" t="s">
        <v>3</v>
      </c>
      <c r="I754" s="168"/>
      <c r="L754" s="164"/>
      <c r="M754" s="169"/>
      <c r="N754" s="170"/>
      <c r="O754" s="170"/>
      <c r="P754" s="170"/>
      <c r="Q754" s="170"/>
      <c r="R754" s="170"/>
      <c r="S754" s="170"/>
      <c r="T754" s="171"/>
      <c r="AT754" s="166" t="s">
        <v>153</v>
      </c>
      <c r="AU754" s="166" t="s">
        <v>91</v>
      </c>
      <c r="AV754" s="13" t="s">
        <v>15</v>
      </c>
      <c r="AW754" s="13" t="s">
        <v>33</v>
      </c>
      <c r="AX754" s="13" t="s">
        <v>71</v>
      </c>
      <c r="AY754" s="166" t="s">
        <v>142</v>
      </c>
    </row>
    <row r="755" spans="2:51" s="14" customFormat="1" ht="11.25">
      <c r="B755" s="172"/>
      <c r="D755" s="165" t="s">
        <v>153</v>
      </c>
      <c r="E755" s="173" t="s">
        <v>3</v>
      </c>
      <c r="F755" s="174" t="s">
        <v>1163</v>
      </c>
      <c r="H755" s="175">
        <v>7.3</v>
      </c>
      <c r="I755" s="176"/>
      <c r="L755" s="172"/>
      <c r="M755" s="177"/>
      <c r="N755" s="178"/>
      <c r="O755" s="178"/>
      <c r="P755" s="178"/>
      <c r="Q755" s="178"/>
      <c r="R755" s="178"/>
      <c r="S755" s="178"/>
      <c r="T755" s="179"/>
      <c r="AT755" s="173" t="s">
        <v>153</v>
      </c>
      <c r="AU755" s="173" t="s">
        <v>91</v>
      </c>
      <c r="AV755" s="14" t="s">
        <v>81</v>
      </c>
      <c r="AW755" s="14" t="s">
        <v>33</v>
      </c>
      <c r="AX755" s="14" t="s">
        <v>71</v>
      </c>
      <c r="AY755" s="173" t="s">
        <v>142</v>
      </c>
    </row>
    <row r="756" spans="2:51" s="14" customFormat="1" ht="11.25">
      <c r="B756" s="172"/>
      <c r="D756" s="165" t="s">
        <v>153</v>
      </c>
      <c r="E756" s="173" t="s">
        <v>3</v>
      </c>
      <c r="F756" s="174" t="s">
        <v>1164</v>
      </c>
      <c r="H756" s="175">
        <v>-1.1499999999999999</v>
      </c>
      <c r="I756" s="176"/>
      <c r="L756" s="172"/>
      <c r="M756" s="177"/>
      <c r="N756" s="178"/>
      <c r="O756" s="178"/>
      <c r="P756" s="178"/>
      <c r="Q756" s="178"/>
      <c r="R756" s="178"/>
      <c r="S756" s="178"/>
      <c r="T756" s="179"/>
      <c r="AT756" s="173" t="s">
        <v>153</v>
      </c>
      <c r="AU756" s="173" t="s">
        <v>91</v>
      </c>
      <c r="AV756" s="14" t="s">
        <v>81</v>
      </c>
      <c r="AW756" s="14" t="s">
        <v>33</v>
      </c>
      <c r="AX756" s="14" t="s">
        <v>71</v>
      </c>
      <c r="AY756" s="173" t="s">
        <v>142</v>
      </c>
    </row>
    <row r="757" spans="2:51" s="13" customFormat="1" ht="11.25">
      <c r="B757" s="164"/>
      <c r="D757" s="165" t="s">
        <v>153</v>
      </c>
      <c r="E757" s="166" t="s">
        <v>3</v>
      </c>
      <c r="F757" s="167" t="s">
        <v>848</v>
      </c>
      <c r="H757" s="166" t="s">
        <v>3</v>
      </c>
      <c r="I757" s="168"/>
      <c r="L757" s="164"/>
      <c r="M757" s="169"/>
      <c r="N757" s="170"/>
      <c r="O757" s="170"/>
      <c r="P757" s="170"/>
      <c r="Q757" s="170"/>
      <c r="R757" s="170"/>
      <c r="S757" s="170"/>
      <c r="T757" s="171"/>
      <c r="AT757" s="166" t="s">
        <v>153</v>
      </c>
      <c r="AU757" s="166" t="s">
        <v>91</v>
      </c>
      <c r="AV757" s="13" t="s">
        <v>15</v>
      </c>
      <c r="AW757" s="13" t="s">
        <v>33</v>
      </c>
      <c r="AX757" s="13" t="s">
        <v>71</v>
      </c>
      <c r="AY757" s="166" t="s">
        <v>142</v>
      </c>
    </row>
    <row r="758" spans="2:51" s="14" customFormat="1" ht="11.25">
      <c r="B758" s="172"/>
      <c r="D758" s="165" t="s">
        <v>153</v>
      </c>
      <c r="E758" s="173" t="s">
        <v>3</v>
      </c>
      <c r="F758" s="174" t="s">
        <v>1165</v>
      </c>
      <c r="H758" s="175">
        <v>5.2</v>
      </c>
      <c r="I758" s="176"/>
      <c r="L758" s="172"/>
      <c r="M758" s="177"/>
      <c r="N758" s="178"/>
      <c r="O758" s="178"/>
      <c r="P758" s="178"/>
      <c r="Q758" s="178"/>
      <c r="R758" s="178"/>
      <c r="S758" s="178"/>
      <c r="T758" s="179"/>
      <c r="AT758" s="173" t="s">
        <v>153</v>
      </c>
      <c r="AU758" s="173" t="s">
        <v>91</v>
      </c>
      <c r="AV758" s="14" t="s">
        <v>81</v>
      </c>
      <c r="AW758" s="14" t="s">
        <v>33</v>
      </c>
      <c r="AX758" s="14" t="s">
        <v>71</v>
      </c>
      <c r="AY758" s="173" t="s">
        <v>142</v>
      </c>
    </row>
    <row r="759" spans="2:51" s="14" customFormat="1" ht="11.25">
      <c r="B759" s="172"/>
      <c r="D759" s="165" t="s">
        <v>153</v>
      </c>
      <c r="E759" s="173" t="s">
        <v>3</v>
      </c>
      <c r="F759" s="174" t="s">
        <v>1164</v>
      </c>
      <c r="H759" s="175">
        <v>-1.1499999999999999</v>
      </c>
      <c r="I759" s="176"/>
      <c r="L759" s="172"/>
      <c r="M759" s="177"/>
      <c r="N759" s="178"/>
      <c r="O759" s="178"/>
      <c r="P759" s="178"/>
      <c r="Q759" s="178"/>
      <c r="R759" s="178"/>
      <c r="S759" s="178"/>
      <c r="T759" s="179"/>
      <c r="AT759" s="173" t="s">
        <v>153</v>
      </c>
      <c r="AU759" s="173" t="s">
        <v>91</v>
      </c>
      <c r="AV759" s="14" t="s">
        <v>81</v>
      </c>
      <c r="AW759" s="14" t="s">
        <v>33</v>
      </c>
      <c r="AX759" s="14" t="s">
        <v>71</v>
      </c>
      <c r="AY759" s="173" t="s">
        <v>142</v>
      </c>
    </row>
    <row r="760" spans="2:51" s="13" customFormat="1" ht="11.25">
      <c r="B760" s="164"/>
      <c r="D760" s="165" t="s">
        <v>153</v>
      </c>
      <c r="E760" s="166" t="s">
        <v>3</v>
      </c>
      <c r="F760" s="167" t="s">
        <v>986</v>
      </c>
      <c r="H760" s="166" t="s">
        <v>3</v>
      </c>
      <c r="I760" s="168"/>
      <c r="L760" s="164"/>
      <c r="M760" s="169"/>
      <c r="N760" s="170"/>
      <c r="O760" s="170"/>
      <c r="P760" s="170"/>
      <c r="Q760" s="170"/>
      <c r="R760" s="170"/>
      <c r="S760" s="170"/>
      <c r="T760" s="171"/>
      <c r="AT760" s="166" t="s">
        <v>153</v>
      </c>
      <c r="AU760" s="166" t="s">
        <v>91</v>
      </c>
      <c r="AV760" s="13" t="s">
        <v>15</v>
      </c>
      <c r="AW760" s="13" t="s">
        <v>33</v>
      </c>
      <c r="AX760" s="13" t="s">
        <v>71</v>
      </c>
      <c r="AY760" s="166" t="s">
        <v>142</v>
      </c>
    </row>
    <row r="761" spans="2:51" s="14" customFormat="1" ht="11.25">
      <c r="B761" s="172"/>
      <c r="D761" s="165" t="s">
        <v>153</v>
      </c>
      <c r="E761" s="173" t="s">
        <v>3</v>
      </c>
      <c r="F761" s="174" t="s">
        <v>1166</v>
      </c>
      <c r="H761" s="175">
        <v>1.4</v>
      </c>
      <c r="I761" s="176"/>
      <c r="L761" s="172"/>
      <c r="M761" s="177"/>
      <c r="N761" s="178"/>
      <c r="O761" s="178"/>
      <c r="P761" s="178"/>
      <c r="Q761" s="178"/>
      <c r="R761" s="178"/>
      <c r="S761" s="178"/>
      <c r="T761" s="179"/>
      <c r="AT761" s="173" t="s">
        <v>153</v>
      </c>
      <c r="AU761" s="173" t="s">
        <v>91</v>
      </c>
      <c r="AV761" s="14" t="s">
        <v>81</v>
      </c>
      <c r="AW761" s="14" t="s">
        <v>33</v>
      </c>
      <c r="AX761" s="14" t="s">
        <v>71</v>
      </c>
      <c r="AY761" s="173" t="s">
        <v>142</v>
      </c>
    </row>
    <row r="762" spans="2:51" s="16" customFormat="1" ht="11.25">
      <c r="B762" s="201"/>
      <c r="D762" s="165" t="s">
        <v>153</v>
      </c>
      <c r="E762" s="202" t="s">
        <v>3</v>
      </c>
      <c r="F762" s="203" t="s">
        <v>862</v>
      </c>
      <c r="H762" s="204">
        <v>161.85000000000002</v>
      </c>
      <c r="I762" s="205"/>
      <c r="L762" s="201"/>
      <c r="M762" s="206"/>
      <c r="N762" s="207"/>
      <c r="O762" s="207"/>
      <c r="P762" s="207"/>
      <c r="Q762" s="207"/>
      <c r="R762" s="207"/>
      <c r="S762" s="207"/>
      <c r="T762" s="208"/>
      <c r="AT762" s="202" t="s">
        <v>153</v>
      </c>
      <c r="AU762" s="202" t="s">
        <v>91</v>
      </c>
      <c r="AV762" s="16" t="s">
        <v>91</v>
      </c>
      <c r="AW762" s="16" t="s">
        <v>33</v>
      </c>
      <c r="AX762" s="16" t="s">
        <v>71</v>
      </c>
      <c r="AY762" s="202" t="s">
        <v>142</v>
      </c>
    </row>
    <row r="763" spans="2:51" s="13" customFormat="1" ht="11.25">
      <c r="B763" s="164"/>
      <c r="D763" s="165" t="s">
        <v>153</v>
      </c>
      <c r="E763" s="166" t="s">
        <v>3</v>
      </c>
      <c r="F763" s="167" t="s">
        <v>874</v>
      </c>
      <c r="H763" s="166" t="s">
        <v>3</v>
      </c>
      <c r="I763" s="168"/>
      <c r="L763" s="164"/>
      <c r="M763" s="169"/>
      <c r="N763" s="170"/>
      <c r="O763" s="170"/>
      <c r="P763" s="170"/>
      <c r="Q763" s="170"/>
      <c r="R763" s="170"/>
      <c r="S763" s="170"/>
      <c r="T763" s="171"/>
      <c r="AT763" s="166" t="s">
        <v>153</v>
      </c>
      <c r="AU763" s="166" t="s">
        <v>91</v>
      </c>
      <c r="AV763" s="13" t="s">
        <v>15</v>
      </c>
      <c r="AW763" s="13" t="s">
        <v>33</v>
      </c>
      <c r="AX763" s="13" t="s">
        <v>71</v>
      </c>
      <c r="AY763" s="166" t="s">
        <v>142</v>
      </c>
    </row>
    <row r="764" spans="2:51" s="14" customFormat="1" ht="11.25">
      <c r="B764" s="172"/>
      <c r="D764" s="165" t="s">
        <v>153</v>
      </c>
      <c r="E764" s="173" t="s">
        <v>3</v>
      </c>
      <c r="F764" s="174" t="s">
        <v>1167</v>
      </c>
      <c r="H764" s="175">
        <v>7.8</v>
      </c>
      <c r="I764" s="176"/>
      <c r="L764" s="172"/>
      <c r="M764" s="177"/>
      <c r="N764" s="178"/>
      <c r="O764" s="178"/>
      <c r="P764" s="178"/>
      <c r="Q764" s="178"/>
      <c r="R764" s="178"/>
      <c r="S764" s="178"/>
      <c r="T764" s="179"/>
      <c r="AT764" s="173" t="s">
        <v>153</v>
      </c>
      <c r="AU764" s="173" t="s">
        <v>91</v>
      </c>
      <c r="AV764" s="14" t="s">
        <v>81</v>
      </c>
      <c r="AW764" s="14" t="s">
        <v>33</v>
      </c>
      <c r="AX764" s="14" t="s">
        <v>71</v>
      </c>
      <c r="AY764" s="173" t="s">
        <v>142</v>
      </c>
    </row>
    <row r="765" spans="2:51" s="14" customFormat="1" ht="11.25">
      <c r="B765" s="172"/>
      <c r="D765" s="165" t="s">
        <v>153</v>
      </c>
      <c r="E765" s="173" t="s">
        <v>3</v>
      </c>
      <c r="F765" s="174" t="s">
        <v>1164</v>
      </c>
      <c r="H765" s="175">
        <v>-1.1499999999999999</v>
      </c>
      <c r="I765" s="176"/>
      <c r="L765" s="172"/>
      <c r="M765" s="177"/>
      <c r="N765" s="178"/>
      <c r="O765" s="178"/>
      <c r="P765" s="178"/>
      <c r="Q765" s="178"/>
      <c r="R765" s="178"/>
      <c r="S765" s="178"/>
      <c r="T765" s="179"/>
      <c r="AT765" s="173" t="s">
        <v>153</v>
      </c>
      <c r="AU765" s="173" t="s">
        <v>91</v>
      </c>
      <c r="AV765" s="14" t="s">
        <v>81</v>
      </c>
      <c r="AW765" s="14" t="s">
        <v>33</v>
      </c>
      <c r="AX765" s="14" t="s">
        <v>71</v>
      </c>
      <c r="AY765" s="173" t="s">
        <v>142</v>
      </c>
    </row>
    <row r="766" spans="2:51" s="13" customFormat="1" ht="11.25">
      <c r="B766" s="164"/>
      <c r="D766" s="165" t="s">
        <v>153</v>
      </c>
      <c r="E766" s="166" t="s">
        <v>3</v>
      </c>
      <c r="F766" s="167" t="s">
        <v>877</v>
      </c>
      <c r="H766" s="166" t="s">
        <v>3</v>
      </c>
      <c r="I766" s="168"/>
      <c r="L766" s="164"/>
      <c r="M766" s="169"/>
      <c r="N766" s="170"/>
      <c r="O766" s="170"/>
      <c r="P766" s="170"/>
      <c r="Q766" s="170"/>
      <c r="R766" s="170"/>
      <c r="S766" s="170"/>
      <c r="T766" s="171"/>
      <c r="AT766" s="166" t="s">
        <v>153</v>
      </c>
      <c r="AU766" s="166" t="s">
        <v>91</v>
      </c>
      <c r="AV766" s="13" t="s">
        <v>15</v>
      </c>
      <c r="AW766" s="13" t="s">
        <v>33</v>
      </c>
      <c r="AX766" s="13" t="s">
        <v>71</v>
      </c>
      <c r="AY766" s="166" t="s">
        <v>142</v>
      </c>
    </row>
    <row r="767" spans="2:51" s="14" customFormat="1" ht="11.25">
      <c r="B767" s="172"/>
      <c r="D767" s="165" t="s">
        <v>153</v>
      </c>
      <c r="E767" s="173" t="s">
        <v>3</v>
      </c>
      <c r="F767" s="174" t="s">
        <v>1168</v>
      </c>
      <c r="H767" s="175">
        <v>5.5</v>
      </c>
      <c r="I767" s="176"/>
      <c r="L767" s="172"/>
      <c r="M767" s="177"/>
      <c r="N767" s="178"/>
      <c r="O767" s="178"/>
      <c r="P767" s="178"/>
      <c r="Q767" s="178"/>
      <c r="R767" s="178"/>
      <c r="S767" s="178"/>
      <c r="T767" s="179"/>
      <c r="AT767" s="173" t="s">
        <v>153</v>
      </c>
      <c r="AU767" s="173" t="s">
        <v>91</v>
      </c>
      <c r="AV767" s="14" t="s">
        <v>81</v>
      </c>
      <c r="AW767" s="14" t="s">
        <v>33</v>
      </c>
      <c r="AX767" s="14" t="s">
        <v>71</v>
      </c>
      <c r="AY767" s="173" t="s">
        <v>142</v>
      </c>
    </row>
    <row r="768" spans="2:51" s="14" customFormat="1" ht="11.25">
      <c r="B768" s="172"/>
      <c r="D768" s="165" t="s">
        <v>153</v>
      </c>
      <c r="E768" s="173" t="s">
        <v>3</v>
      </c>
      <c r="F768" s="174" t="s">
        <v>1164</v>
      </c>
      <c r="H768" s="175">
        <v>-1.1499999999999999</v>
      </c>
      <c r="I768" s="176"/>
      <c r="L768" s="172"/>
      <c r="M768" s="177"/>
      <c r="N768" s="178"/>
      <c r="O768" s="178"/>
      <c r="P768" s="178"/>
      <c r="Q768" s="178"/>
      <c r="R768" s="178"/>
      <c r="S768" s="178"/>
      <c r="T768" s="179"/>
      <c r="AT768" s="173" t="s">
        <v>153</v>
      </c>
      <c r="AU768" s="173" t="s">
        <v>91</v>
      </c>
      <c r="AV768" s="14" t="s">
        <v>81</v>
      </c>
      <c r="AW768" s="14" t="s">
        <v>33</v>
      </c>
      <c r="AX768" s="14" t="s">
        <v>71</v>
      </c>
      <c r="AY768" s="173" t="s">
        <v>142</v>
      </c>
    </row>
    <row r="769" spans="2:51" s="13" customFormat="1" ht="11.25">
      <c r="B769" s="164"/>
      <c r="D769" s="165" t="s">
        <v>153</v>
      </c>
      <c r="E769" s="166" t="s">
        <v>3</v>
      </c>
      <c r="F769" s="167" t="s">
        <v>882</v>
      </c>
      <c r="H769" s="166" t="s">
        <v>3</v>
      </c>
      <c r="I769" s="168"/>
      <c r="L769" s="164"/>
      <c r="M769" s="169"/>
      <c r="N769" s="170"/>
      <c r="O769" s="170"/>
      <c r="P769" s="170"/>
      <c r="Q769" s="170"/>
      <c r="R769" s="170"/>
      <c r="S769" s="170"/>
      <c r="T769" s="171"/>
      <c r="AT769" s="166" t="s">
        <v>153</v>
      </c>
      <c r="AU769" s="166" t="s">
        <v>91</v>
      </c>
      <c r="AV769" s="13" t="s">
        <v>15</v>
      </c>
      <c r="AW769" s="13" t="s">
        <v>33</v>
      </c>
      <c r="AX769" s="13" t="s">
        <v>71</v>
      </c>
      <c r="AY769" s="166" t="s">
        <v>142</v>
      </c>
    </row>
    <row r="770" spans="2:51" s="14" customFormat="1" ht="11.25">
      <c r="B770" s="172"/>
      <c r="D770" s="165" t="s">
        <v>153</v>
      </c>
      <c r="E770" s="173" t="s">
        <v>3</v>
      </c>
      <c r="F770" s="174" t="s">
        <v>1169</v>
      </c>
      <c r="H770" s="175">
        <v>4.5999999999999996</v>
      </c>
      <c r="I770" s="176"/>
      <c r="L770" s="172"/>
      <c r="M770" s="177"/>
      <c r="N770" s="178"/>
      <c r="O770" s="178"/>
      <c r="P770" s="178"/>
      <c r="Q770" s="178"/>
      <c r="R770" s="178"/>
      <c r="S770" s="178"/>
      <c r="T770" s="179"/>
      <c r="AT770" s="173" t="s">
        <v>153</v>
      </c>
      <c r="AU770" s="173" t="s">
        <v>91</v>
      </c>
      <c r="AV770" s="14" t="s">
        <v>81</v>
      </c>
      <c r="AW770" s="14" t="s">
        <v>33</v>
      </c>
      <c r="AX770" s="14" t="s">
        <v>71</v>
      </c>
      <c r="AY770" s="173" t="s">
        <v>142</v>
      </c>
    </row>
    <row r="771" spans="2:51" s="13" customFormat="1" ht="11.25">
      <c r="B771" s="164"/>
      <c r="D771" s="165" t="s">
        <v>153</v>
      </c>
      <c r="E771" s="166" t="s">
        <v>3</v>
      </c>
      <c r="F771" s="167" t="s">
        <v>1001</v>
      </c>
      <c r="H771" s="166" t="s">
        <v>3</v>
      </c>
      <c r="I771" s="168"/>
      <c r="L771" s="164"/>
      <c r="M771" s="169"/>
      <c r="N771" s="170"/>
      <c r="O771" s="170"/>
      <c r="P771" s="170"/>
      <c r="Q771" s="170"/>
      <c r="R771" s="170"/>
      <c r="S771" s="170"/>
      <c r="T771" s="171"/>
      <c r="AT771" s="166" t="s">
        <v>153</v>
      </c>
      <c r="AU771" s="166" t="s">
        <v>91</v>
      </c>
      <c r="AV771" s="13" t="s">
        <v>15</v>
      </c>
      <c r="AW771" s="13" t="s">
        <v>33</v>
      </c>
      <c r="AX771" s="13" t="s">
        <v>71</v>
      </c>
      <c r="AY771" s="166" t="s">
        <v>142</v>
      </c>
    </row>
    <row r="772" spans="2:51" s="14" customFormat="1" ht="11.25">
      <c r="B772" s="172"/>
      <c r="D772" s="165" t="s">
        <v>153</v>
      </c>
      <c r="E772" s="173" t="s">
        <v>3</v>
      </c>
      <c r="F772" s="174" t="s">
        <v>1170</v>
      </c>
      <c r="H772" s="175">
        <v>3.4</v>
      </c>
      <c r="I772" s="176"/>
      <c r="L772" s="172"/>
      <c r="M772" s="177"/>
      <c r="N772" s="178"/>
      <c r="O772" s="178"/>
      <c r="P772" s="178"/>
      <c r="Q772" s="178"/>
      <c r="R772" s="178"/>
      <c r="S772" s="178"/>
      <c r="T772" s="179"/>
      <c r="AT772" s="173" t="s">
        <v>153</v>
      </c>
      <c r="AU772" s="173" t="s">
        <v>91</v>
      </c>
      <c r="AV772" s="14" t="s">
        <v>81</v>
      </c>
      <c r="AW772" s="14" t="s">
        <v>33</v>
      </c>
      <c r="AX772" s="14" t="s">
        <v>71</v>
      </c>
      <c r="AY772" s="173" t="s">
        <v>142</v>
      </c>
    </row>
    <row r="773" spans="2:51" s="13" customFormat="1" ht="11.25">
      <c r="B773" s="164"/>
      <c r="D773" s="165" t="s">
        <v>153</v>
      </c>
      <c r="E773" s="166" t="s">
        <v>3</v>
      </c>
      <c r="F773" s="167" t="s">
        <v>900</v>
      </c>
      <c r="H773" s="166" t="s">
        <v>3</v>
      </c>
      <c r="I773" s="168"/>
      <c r="L773" s="164"/>
      <c r="M773" s="169"/>
      <c r="N773" s="170"/>
      <c r="O773" s="170"/>
      <c r="P773" s="170"/>
      <c r="Q773" s="170"/>
      <c r="R773" s="170"/>
      <c r="S773" s="170"/>
      <c r="T773" s="171"/>
      <c r="AT773" s="166" t="s">
        <v>153</v>
      </c>
      <c r="AU773" s="166" t="s">
        <v>91</v>
      </c>
      <c r="AV773" s="13" t="s">
        <v>15</v>
      </c>
      <c r="AW773" s="13" t="s">
        <v>33</v>
      </c>
      <c r="AX773" s="13" t="s">
        <v>71</v>
      </c>
      <c r="AY773" s="166" t="s">
        <v>142</v>
      </c>
    </row>
    <row r="774" spans="2:51" s="14" customFormat="1" ht="11.25">
      <c r="B774" s="172"/>
      <c r="D774" s="165" t="s">
        <v>153</v>
      </c>
      <c r="E774" s="173" t="s">
        <v>3</v>
      </c>
      <c r="F774" s="174" t="s">
        <v>1171</v>
      </c>
      <c r="H774" s="175">
        <v>9.1999999999999993</v>
      </c>
      <c r="I774" s="176"/>
      <c r="L774" s="172"/>
      <c r="M774" s="177"/>
      <c r="N774" s="178"/>
      <c r="O774" s="178"/>
      <c r="P774" s="178"/>
      <c r="Q774" s="178"/>
      <c r="R774" s="178"/>
      <c r="S774" s="178"/>
      <c r="T774" s="179"/>
      <c r="AT774" s="173" t="s">
        <v>153</v>
      </c>
      <c r="AU774" s="173" t="s">
        <v>91</v>
      </c>
      <c r="AV774" s="14" t="s">
        <v>81</v>
      </c>
      <c r="AW774" s="14" t="s">
        <v>33</v>
      </c>
      <c r="AX774" s="14" t="s">
        <v>71</v>
      </c>
      <c r="AY774" s="173" t="s">
        <v>142</v>
      </c>
    </row>
    <row r="775" spans="2:51" s="14" customFormat="1" ht="11.25">
      <c r="B775" s="172"/>
      <c r="D775" s="165" t="s">
        <v>153</v>
      </c>
      <c r="E775" s="173" t="s">
        <v>3</v>
      </c>
      <c r="F775" s="174" t="s">
        <v>1164</v>
      </c>
      <c r="H775" s="175">
        <v>-1.1499999999999999</v>
      </c>
      <c r="I775" s="176"/>
      <c r="L775" s="172"/>
      <c r="M775" s="177"/>
      <c r="N775" s="178"/>
      <c r="O775" s="178"/>
      <c r="P775" s="178"/>
      <c r="Q775" s="178"/>
      <c r="R775" s="178"/>
      <c r="S775" s="178"/>
      <c r="T775" s="179"/>
      <c r="AT775" s="173" t="s">
        <v>153</v>
      </c>
      <c r="AU775" s="173" t="s">
        <v>91</v>
      </c>
      <c r="AV775" s="14" t="s">
        <v>81</v>
      </c>
      <c r="AW775" s="14" t="s">
        <v>33</v>
      </c>
      <c r="AX775" s="14" t="s">
        <v>71</v>
      </c>
      <c r="AY775" s="173" t="s">
        <v>142</v>
      </c>
    </row>
    <row r="776" spans="2:51" s="13" customFormat="1" ht="11.25">
      <c r="B776" s="164"/>
      <c r="D776" s="165" t="s">
        <v>153</v>
      </c>
      <c r="E776" s="166" t="s">
        <v>3</v>
      </c>
      <c r="F776" s="167" t="s">
        <v>902</v>
      </c>
      <c r="H776" s="166" t="s">
        <v>3</v>
      </c>
      <c r="I776" s="168"/>
      <c r="L776" s="164"/>
      <c r="M776" s="169"/>
      <c r="N776" s="170"/>
      <c r="O776" s="170"/>
      <c r="P776" s="170"/>
      <c r="Q776" s="170"/>
      <c r="R776" s="170"/>
      <c r="S776" s="170"/>
      <c r="T776" s="171"/>
      <c r="AT776" s="166" t="s">
        <v>153</v>
      </c>
      <c r="AU776" s="166" t="s">
        <v>91</v>
      </c>
      <c r="AV776" s="13" t="s">
        <v>15</v>
      </c>
      <c r="AW776" s="13" t="s">
        <v>33</v>
      </c>
      <c r="AX776" s="13" t="s">
        <v>71</v>
      </c>
      <c r="AY776" s="166" t="s">
        <v>142</v>
      </c>
    </row>
    <row r="777" spans="2:51" s="14" customFormat="1" ht="11.25">
      <c r="B777" s="172"/>
      <c r="D777" s="165" t="s">
        <v>153</v>
      </c>
      <c r="E777" s="173" t="s">
        <v>3</v>
      </c>
      <c r="F777" s="174" t="s">
        <v>1169</v>
      </c>
      <c r="H777" s="175">
        <v>4.5999999999999996</v>
      </c>
      <c r="I777" s="176"/>
      <c r="L777" s="172"/>
      <c r="M777" s="177"/>
      <c r="N777" s="178"/>
      <c r="O777" s="178"/>
      <c r="P777" s="178"/>
      <c r="Q777" s="178"/>
      <c r="R777" s="178"/>
      <c r="S777" s="178"/>
      <c r="T777" s="179"/>
      <c r="AT777" s="173" t="s">
        <v>153</v>
      </c>
      <c r="AU777" s="173" t="s">
        <v>91</v>
      </c>
      <c r="AV777" s="14" t="s">
        <v>81</v>
      </c>
      <c r="AW777" s="14" t="s">
        <v>33</v>
      </c>
      <c r="AX777" s="14" t="s">
        <v>71</v>
      </c>
      <c r="AY777" s="173" t="s">
        <v>142</v>
      </c>
    </row>
    <row r="778" spans="2:51" s="14" customFormat="1" ht="11.25">
      <c r="B778" s="172"/>
      <c r="D778" s="165" t="s">
        <v>153</v>
      </c>
      <c r="E778" s="173" t="s">
        <v>3</v>
      </c>
      <c r="F778" s="174" t="s">
        <v>1164</v>
      </c>
      <c r="H778" s="175">
        <v>-1.1499999999999999</v>
      </c>
      <c r="I778" s="176"/>
      <c r="L778" s="172"/>
      <c r="M778" s="177"/>
      <c r="N778" s="178"/>
      <c r="O778" s="178"/>
      <c r="P778" s="178"/>
      <c r="Q778" s="178"/>
      <c r="R778" s="178"/>
      <c r="S778" s="178"/>
      <c r="T778" s="179"/>
      <c r="AT778" s="173" t="s">
        <v>153</v>
      </c>
      <c r="AU778" s="173" t="s">
        <v>91</v>
      </c>
      <c r="AV778" s="14" t="s">
        <v>81</v>
      </c>
      <c r="AW778" s="14" t="s">
        <v>33</v>
      </c>
      <c r="AX778" s="14" t="s">
        <v>71</v>
      </c>
      <c r="AY778" s="173" t="s">
        <v>142</v>
      </c>
    </row>
    <row r="779" spans="2:51" s="16" customFormat="1" ht="11.25">
      <c r="B779" s="201"/>
      <c r="D779" s="165" t="s">
        <v>153</v>
      </c>
      <c r="E779" s="202" t="s">
        <v>3</v>
      </c>
      <c r="F779" s="203" t="s">
        <v>862</v>
      </c>
      <c r="H779" s="204">
        <v>30.5</v>
      </c>
      <c r="I779" s="205"/>
      <c r="L779" s="201"/>
      <c r="M779" s="206"/>
      <c r="N779" s="207"/>
      <c r="O779" s="207"/>
      <c r="P779" s="207"/>
      <c r="Q779" s="207"/>
      <c r="R779" s="207"/>
      <c r="S779" s="207"/>
      <c r="T779" s="208"/>
      <c r="AT779" s="202" t="s">
        <v>153</v>
      </c>
      <c r="AU779" s="202" t="s">
        <v>91</v>
      </c>
      <c r="AV779" s="16" t="s">
        <v>91</v>
      </c>
      <c r="AW779" s="16" t="s">
        <v>33</v>
      </c>
      <c r="AX779" s="16" t="s">
        <v>71</v>
      </c>
      <c r="AY779" s="202" t="s">
        <v>142</v>
      </c>
    </row>
    <row r="780" spans="2:51" s="13" customFormat="1" ht="11.25">
      <c r="B780" s="164"/>
      <c r="D780" s="165" t="s">
        <v>153</v>
      </c>
      <c r="E780" s="166" t="s">
        <v>3</v>
      </c>
      <c r="F780" s="167" t="s">
        <v>912</v>
      </c>
      <c r="H780" s="166" t="s">
        <v>3</v>
      </c>
      <c r="I780" s="168"/>
      <c r="L780" s="164"/>
      <c r="M780" s="169"/>
      <c r="N780" s="170"/>
      <c r="O780" s="170"/>
      <c r="P780" s="170"/>
      <c r="Q780" s="170"/>
      <c r="R780" s="170"/>
      <c r="S780" s="170"/>
      <c r="T780" s="171"/>
      <c r="AT780" s="166" t="s">
        <v>153</v>
      </c>
      <c r="AU780" s="166" t="s">
        <v>91</v>
      </c>
      <c r="AV780" s="13" t="s">
        <v>15</v>
      </c>
      <c r="AW780" s="13" t="s">
        <v>33</v>
      </c>
      <c r="AX780" s="13" t="s">
        <v>71</v>
      </c>
      <c r="AY780" s="166" t="s">
        <v>142</v>
      </c>
    </row>
    <row r="781" spans="2:51" s="14" customFormat="1" ht="11.25">
      <c r="B781" s="172"/>
      <c r="D781" s="165" t="s">
        <v>153</v>
      </c>
      <c r="E781" s="173" t="s">
        <v>3</v>
      </c>
      <c r="F781" s="174" t="s">
        <v>1167</v>
      </c>
      <c r="H781" s="175">
        <v>7.8</v>
      </c>
      <c r="I781" s="176"/>
      <c r="L781" s="172"/>
      <c r="M781" s="177"/>
      <c r="N781" s="178"/>
      <c r="O781" s="178"/>
      <c r="P781" s="178"/>
      <c r="Q781" s="178"/>
      <c r="R781" s="178"/>
      <c r="S781" s="178"/>
      <c r="T781" s="179"/>
      <c r="AT781" s="173" t="s">
        <v>153</v>
      </c>
      <c r="AU781" s="173" t="s">
        <v>91</v>
      </c>
      <c r="AV781" s="14" t="s">
        <v>81</v>
      </c>
      <c r="AW781" s="14" t="s">
        <v>33</v>
      </c>
      <c r="AX781" s="14" t="s">
        <v>71</v>
      </c>
      <c r="AY781" s="173" t="s">
        <v>142</v>
      </c>
    </row>
    <row r="782" spans="2:51" s="14" customFormat="1" ht="11.25">
      <c r="B782" s="172"/>
      <c r="D782" s="165" t="s">
        <v>153</v>
      </c>
      <c r="E782" s="173" t="s">
        <v>3</v>
      </c>
      <c r="F782" s="174" t="s">
        <v>1164</v>
      </c>
      <c r="H782" s="175">
        <v>-1.1499999999999999</v>
      </c>
      <c r="I782" s="176"/>
      <c r="L782" s="172"/>
      <c r="M782" s="177"/>
      <c r="N782" s="178"/>
      <c r="O782" s="178"/>
      <c r="P782" s="178"/>
      <c r="Q782" s="178"/>
      <c r="R782" s="178"/>
      <c r="S782" s="178"/>
      <c r="T782" s="179"/>
      <c r="AT782" s="173" t="s">
        <v>153</v>
      </c>
      <c r="AU782" s="173" t="s">
        <v>91</v>
      </c>
      <c r="AV782" s="14" t="s">
        <v>81</v>
      </c>
      <c r="AW782" s="14" t="s">
        <v>33</v>
      </c>
      <c r="AX782" s="14" t="s">
        <v>71</v>
      </c>
      <c r="AY782" s="173" t="s">
        <v>142</v>
      </c>
    </row>
    <row r="783" spans="2:51" s="13" customFormat="1" ht="11.25">
      <c r="B783" s="164"/>
      <c r="D783" s="165" t="s">
        <v>153</v>
      </c>
      <c r="E783" s="166" t="s">
        <v>3</v>
      </c>
      <c r="F783" s="167" t="s">
        <v>913</v>
      </c>
      <c r="H783" s="166" t="s">
        <v>3</v>
      </c>
      <c r="I783" s="168"/>
      <c r="L783" s="164"/>
      <c r="M783" s="169"/>
      <c r="N783" s="170"/>
      <c r="O783" s="170"/>
      <c r="P783" s="170"/>
      <c r="Q783" s="170"/>
      <c r="R783" s="170"/>
      <c r="S783" s="170"/>
      <c r="T783" s="171"/>
      <c r="AT783" s="166" t="s">
        <v>153</v>
      </c>
      <c r="AU783" s="166" t="s">
        <v>91</v>
      </c>
      <c r="AV783" s="13" t="s">
        <v>15</v>
      </c>
      <c r="AW783" s="13" t="s">
        <v>33</v>
      </c>
      <c r="AX783" s="13" t="s">
        <v>71</v>
      </c>
      <c r="AY783" s="166" t="s">
        <v>142</v>
      </c>
    </row>
    <row r="784" spans="2:51" s="14" customFormat="1" ht="11.25">
      <c r="B784" s="172"/>
      <c r="D784" s="165" t="s">
        <v>153</v>
      </c>
      <c r="E784" s="173" t="s">
        <v>3</v>
      </c>
      <c r="F784" s="174" t="s">
        <v>1172</v>
      </c>
      <c r="H784" s="175">
        <v>5.8</v>
      </c>
      <c r="I784" s="176"/>
      <c r="L784" s="172"/>
      <c r="M784" s="177"/>
      <c r="N784" s="178"/>
      <c r="O784" s="178"/>
      <c r="P784" s="178"/>
      <c r="Q784" s="178"/>
      <c r="R784" s="178"/>
      <c r="S784" s="178"/>
      <c r="T784" s="179"/>
      <c r="AT784" s="173" t="s">
        <v>153</v>
      </c>
      <c r="AU784" s="173" t="s">
        <v>91</v>
      </c>
      <c r="AV784" s="14" t="s">
        <v>81</v>
      </c>
      <c r="AW784" s="14" t="s">
        <v>33</v>
      </c>
      <c r="AX784" s="14" t="s">
        <v>71</v>
      </c>
      <c r="AY784" s="173" t="s">
        <v>142</v>
      </c>
    </row>
    <row r="785" spans="2:51" s="14" customFormat="1" ht="11.25">
      <c r="B785" s="172"/>
      <c r="D785" s="165" t="s">
        <v>153</v>
      </c>
      <c r="E785" s="173" t="s">
        <v>3</v>
      </c>
      <c r="F785" s="174" t="s">
        <v>1173</v>
      </c>
      <c r="H785" s="175">
        <v>-1.1499999999999999</v>
      </c>
      <c r="I785" s="176"/>
      <c r="L785" s="172"/>
      <c r="M785" s="177"/>
      <c r="N785" s="178"/>
      <c r="O785" s="178"/>
      <c r="P785" s="178"/>
      <c r="Q785" s="178"/>
      <c r="R785" s="178"/>
      <c r="S785" s="178"/>
      <c r="T785" s="179"/>
      <c r="AT785" s="173" t="s">
        <v>153</v>
      </c>
      <c r="AU785" s="173" t="s">
        <v>91</v>
      </c>
      <c r="AV785" s="14" t="s">
        <v>81</v>
      </c>
      <c r="AW785" s="14" t="s">
        <v>33</v>
      </c>
      <c r="AX785" s="14" t="s">
        <v>71</v>
      </c>
      <c r="AY785" s="173" t="s">
        <v>142</v>
      </c>
    </row>
    <row r="786" spans="2:51" s="13" customFormat="1" ht="11.25">
      <c r="B786" s="164"/>
      <c r="D786" s="165" t="s">
        <v>153</v>
      </c>
      <c r="E786" s="166" t="s">
        <v>3</v>
      </c>
      <c r="F786" s="167" t="s">
        <v>917</v>
      </c>
      <c r="H786" s="166" t="s">
        <v>3</v>
      </c>
      <c r="I786" s="168"/>
      <c r="L786" s="164"/>
      <c r="M786" s="169"/>
      <c r="N786" s="170"/>
      <c r="O786" s="170"/>
      <c r="P786" s="170"/>
      <c r="Q786" s="170"/>
      <c r="R786" s="170"/>
      <c r="S786" s="170"/>
      <c r="T786" s="171"/>
      <c r="AT786" s="166" t="s">
        <v>153</v>
      </c>
      <c r="AU786" s="166" t="s">
        <v>91</v>
      </c>
      <c r="AV786" s="13" t="s">
        <v>15</v>
      </c>
      <c r="AW786" s="13" t="s">
        <v>33</v>
      </c>
      <c r="AX786" s="13" t="s">
        <v>71</v>
      </c>
      <c r="AY786" s="166" t="s">
        <v>142</v>
      </c>
    </row>
    <row r="787" spans="2:51" s="14" customFormat="1" ht="11.25">
      <c r="B787" s="172"/>
      <c r="D787" s="165" t="s">
        <v>153</v>
      </c>
      <c r="E787" s="173" t="s">
        <v>3</v>
      </c>
      <c r="F787" s="174" t="s">
        <v>1174</v>
      </c>
      <c r="H787" s="175">
        <v>4.7</v>
      </c>
      <c r="I787" s="176"/>
      <c r="L787" s="172"/>
      <c r="M787" s="177"/>
      <c r="N787" s="178"/>
      <c r="O787" s="178"/>
      <c r="P787" s="178"/>
      <c r="Q787" s="178"/>
      <c r="R787" s="178"/>
      <c r="S787" s="178"/>
      <c r="T787" s="179"/>
      <c r="AT787" s="173" t="s">
        <v>153</v>
      </c>
      <c r="AU787" s="173" t="s">
        <v>91</v>
      </c>
      <c r="AV787" s="14" t="s">
        <v>81</v>
      </c>
      <c r="AW787" s="14" t="s">
        <v>33</v>
      </c>
      <c r="AX787" s="14" t="s">
        <v>71</v>
      </c>
      <c r="AY787" s="173" t="s">
        <v>142</v>
      </c>
    </row>
    <row r="788" spans="2:51" s="13" customFormat="1" ht="11.25">
      <c r="B788" s="164"/>
      <c r="D788" s="165" t="s">
        <v>153</v>
      </c>
      <c r="E788" s="166" t="s">
        <v>3</v>
      </c>
      <c r="F788" s="167" t="s">
        <v>1010</v>
      </c>
      <c r="H788" s="166" t="s">
        <v>3</v>
      </c>
      <c r="I788" s="168"/>
      <c r="L788" s="164"/>
      <c r="M788" s="169"/>
      <c r="N788" s="170"/>
      <c r="O788" s="170"/>
      <c r="P788" s="170"/>
      <c r="Q788" s="170"/>
      <c r="R788" s="170"/>
      <c r="S788" s="170"/>
      <c r="T788" s="171"/>
      <c r="AT788" s="166" t="s">
        <v>153</v>
      </c>
      <c r="AU788" s="166" t="s">
        <v>91</v>
      </c>
      <c r="AV788" s="13" t="s">
        <v>15</v>
      </c>
      <c r="AW788" s="13" t="s">
        <v>33</v>
      </c>
      <c r="AX788" s="13" t="s">
        <v>71</v>
      </c>
      <c r="AY788" s="166" t="s">
        <v>142</v>
      </c>
    </row>
    <row r="789" spans="2:51" s="14" customFormat="1" ht="11.25">
      <c r="B789" s="172"/>
      <c r="D789" s="165" t="s">
        <v>153</v>
      </c>
      <c r="E789" s="173" t="s">
        <v>3</v>
      </c>
      <c r="F789" s="174" t="s">
        <v>1175</v>
      </c>
      <c r="H789" s="175">
        <v>3.3</v>
      </c>
      <c r="I789" s="176"/>
      <c r="L789" s="172"/>
      <c r="M789" s="177"/>
      <c r="N789" s="178"/>
      <c r="O789" s="178"/>
      <c r="P789" s="178"/>
      <c r="Q789" s="178"/>
      <c r="R789" s="178"/>
      <c r="S789" s="178"/>
      <c r="T789" s="179"/>
      <c r="AT789" s="173" t="s">
        <v>153</v>
      </c>
      <c r="AU789" s="173" t="s">
        <v>91</v>
      </c>
      <c r="AV789" s="14" t="s">
        <v>81</v>
      </c>
      <c r="AW789" s="14" t="s">
        <v>33</v>
      </c>
      <c r="AX789" s="14" t="s">
        <v>71</v>
      </c>
      <c r="AY789" s="173" t="s">
        <v>142</v>
      </c>
    </row>
    <row r="790" spans="2:51" s="13" customFormat="1" ht="11.25">
      <c r="B790" s="164"/>
      <c r="D790" s="165" t="s">
        <v>153</v>
      </c>
      <c r="E790" s="166" t="s">
        <v>3</v>
      </c>
      <c r="F790" s="167" t="s">
        <v>927</v>
      </c>
      <c r="H790" s="166" t="s">
        <v>3</v>
      </c>
      <c r="I790" s="168"/>
      <c r="L790" s="164"/>
      <c r="M790" s="169"/>
      <c r="N790" s="170"/>
      <c r="O790" s="170"/>
      <c r="P790" s="170"/>
      <c r="Q790" s="170"/>
      <c r="R790" s="170"/>
      <c r="S790" s="170"/>
      <c r="T790" s="171"/>
      <c r="AT790" s="166" t="s">
        <v>153</v>
      </c>
      <c r="AU790" s="166" t="s">
        <v>91</v>
      </c>
      <c r="AV790" s="13" t="s">
        <v>15</v>
      </c>
      <c r="AW790" s="13" t="s">
        <v>33</v>
      </c>
      <c r="AX790" s="13" t="s">
        <v>71</v>
      </c>
      <c r="AY790" s="166" t="s">
        <v>142</v>
      </c>
    </row>
    <row r="791" spans="2:51" s="14" customFormat="1" ht="11.25">
      <c r="B791" s="172"/>
      <c r="D791" s="165" t="s">
        <v>153</v>
      </c>
      <c r="E791" s="173" t="s">
        <v>3</v>
      </c>
      <c r="F791" s="174" t="s">
        <v>1171</v>
      </c>
      <c r="H791" s="175">
        <v>9.1999999999999993</v>
      </c>
      <c r="I791" s="176"/>
      <c r="L791" s="172"/>
      <c r="M791" s="177"/>
      <c r="N791" s="178"/>
      <c r="O791" s="178"/>
      <c r="P791" s="178"/>
      <c r="Q791" s="178"/>
      <c r="R791" s="178"/>
      <c r="S791" s="178"/>
      <c r="T791" s="179"/>
      <c r="AT791" s="173" t="s">
        <v>153</v>
      </c>
      <c r="AU791" s="173" t="s">
        <v>91</v>
      </c>
      <c r="AV791" s="14" t="s">
        <v>81</v>
      </c>
      <c r="AW791" s="14" t="s">
        <v>33</v>
      </c>
      <c r="AX791" s="14" t="s">
        <v>71</v>
      </c>
      <c r="AY791" s="173" t="s">
        <v>142</v>
      </c>
    </row>
    <row r="792" spans="2:51" s="14" customFormat="1" ht="11.25">
      <c r="B792" s="172"/>
      <c r="D792" s="165" t="s">
        <v>153</v>
      </c>
      <c r="E792" s="173" t="s">
        <v>3</v>
      </c>
      <c r="F792" s="174" t="s">
        <v>1164</v>
      </c>
      <c r="H792" s="175">
        <v>-1.1499999999999999</v>
      </c>
      <c r="I792" s="176"/>
      <c r="L792" s="172"/>
      <c r="M792" s="177"/>
      <c r="N792" s="178"/>
      <c r="O792" s="178"/>
      <c r="P792" s="178"/>
      <c r="Q792" s="178"/>
      <c r="R792" s="178"/>
      <c r="S792" s="178"/>
      <c r="T792" s="179"/>
      <c r="AT792" s="173" t="s">
        <v>153</v>
      </c>
      <c r="AU792" s="173" t="s">
        <v>91</v>
      </c>
      <c r="AV792" s="14" t="s">
        <v>81</v>
      </c>
      <c r="AW792" s="14" t="s">
        <v>33</v>
      </c>
      <c r="AX792" s="14" t="s">
        <v>71</v>
      </c>
      <c r="AY792" s="173" t="s">
        <v>142</v>
      </c>
    </row>
    <row r="793" spans="2:51" s="13" customFormat="1" ht="11.25">
      <c r="B793" s="164"/>
      <c r="D793" s="165" t="s">
        <v>153</v>
      </c>
      <c r="E793" s="166" t="s">
        <v>3</v>
      </c>
      <c r="F793" s="167" t="s">
        <v>928</v>
      </c>
      <c r="H793" s="166" t="s">
        <v>3</v>
      </c>
      <c r="I793" s="168"/>
      <c r="L793" s="164"/>
      <c r="M793" s="169"/>
      <c r="N793" s="170"/>
      <c r="O793" s="170"/>
      <c r="P793" s="170"/>
      <c r="Q793" s="170"/>
      <c r="R793" s="170"/>
      <c r="S793" s="170"/>
      <c r="T793" s="171"/>
      <c r="AT793" s="166" t="s">
        <v>153</v>
      </c>
      <c r="AU793" s="166" t="s">
        <v>91</v>
      </c>
      <c r="AV793" s="13" t="s">
        <v>15</v>
      </c>
      <c r="AW793" s="13" t="s">
        <v>33</v>
      </c>
      <c r="AX793" s="13" t="s">
        <v>71</v>
      </c>
      <c r="AY793" s="166" t="s">
        <v>142</v>
      </c>
    </row>
    <row r="794" spans="2:51" s="14" customFormat="1" ht="11.25">
      <c r="B794" s="172"/>
      <c r="D794" s="165" t="s">
        <v>153</v>
      </c>
      <c r="E794" s="173" t="s">
        <v>3</v>
      </c>
      <c r="F794" s="174" t="s">
        <v>1174</v>
      </c>
      <c r="H794" s="175">
        <v>4.7</v>
      </c>
      <c r="I794" s="176"/>
      <c r="L794" s="172"/>
      <c r="M794" s="177"/>
      <c r="N794" s="178"/>
      <c r="O794" s="178"/>
      <c r="P794" s="178"/>
      <c r="Q794" s="178"/>
      <c r="R794" s="178"/>
      <c r="S794" s="178"/>
      <c r="T794" s="179"/>
      <c r="AT794" s="173" t="s">
        <v>153</v>
      </c>
      <c r="AU794" s="173" t="s">
        <v>91</v>
      </c>
      <c r="AV794" s="14" t="s">
        <v>81</v>
      </c>
      <c r="AW794" s="14" t="s">
        <v>33</v>
      </c>
      <c r="AX794" s="14" t="s">
        <v>71</v>
      </c>
      <c r="AY794" s="173" t="s">
        <v>142</v>
      </c>
    </row>
    <row r="795" spans="2:51" s="14" customFormat="1" ht="11.25">
      <c r="B795" s="172"/>
      <c r="D795" s="165" t="s">
        <v>153</v>
      </c>
      <c r="E795" s="173" t="s">
        <v>3</v>
      </c>
      <c r="F795" s="174" t="s">
        <v>1164</v>
      </c>
      <c r="H795" s="175">
        <v>-1.1499999999999999</v>
      </c>
      <c r="I795" s="176"/>
      <c r="L795" s="172"/>
      <c r="M795" s="177"/>
      <c r="N795" s="178"/>
      <c r="O795" s="178"/>
      <c r="P795" s="178"/>
      <c r="Q795" s="178"/>
      <c r="R795" s="178"/>
      <c r="S795" s="178"/>
      <c r="T795" s="179"/>
      <c r="AT795" s="173" t="s">
        <v>153</v>
      </c>
      <c r="AU795" s="173" t="s">
        <v>91</v>
      </c>
      <c r="AV795" s="14" t="s">
        <v>81</v>
      </c>
      <c r="AW795" s="14" t="s">
        <v>33</v>
      </c>
      <c r="AX795" s="14" t="s">
        <v>71</v>
      </c>
      <c r="AY795" s="173" t="s">
        <v>142</v>
      </c>
    </row>
    <row r="796" spans="2:51" s="16" customFormat="1" ht="11.25">
      <c r="B796" s="201"/>
      <c r="D796" s="165" t="s">
        <v>153</v>
      </c>
      <c r="E796" s="202" t="s">
        <v>3</v>
      </c>
      <c r="F796" s="203" t="s">
        <v>862</v>
      </c>
      <c r="H796" s="204">
        <v>30.900000000000006</v>
      </c>
      <c r="I796" s="205"/>
      <c r="L796" s="201"/>
      <c r="M796" s="206"/>
      <c r="N796" s="207"/>
      <c r="O796" s="207"/>
      <c r="P796" s="207"/>
      <c r="Q796" s="207"/>
      <c r="R796" s="207"/>
      <c r="S796" s="207"/>
      <c r="T796" s="208"/>
      <c r="AT796" s="202" t="s">
        <v>153</v>
      </c>
      <c r="AU796" s="202" t="s">
        <v>91</v>
      </c>
      <c r="AV796" s="16" t="s">
        <v>91</v>
      </c>
      <c r="AW796" s="16" t="s">
        <v>33</v>
      </c>
      <c r="AX796" s="16" t="s">
        <v>71</v>
      </c>
      <c r="AY796" s="202" t="s">
        <v>142</v>
      </c>
    </row>
    <row r="797" spans="2:51" s="13" customFormat="1" ht="11.25">
      <c r="B797" s="164"/>
      <c r="D797" s="165" t="s">
        <v>153</v>
      </c>
      <c r="E797" s="166" t="s">
        <v>3</v>
      </c>
      <c r="F797" s="167" t="s">
        <v>941</v>
      </c>
      <c r="H797" s="166" t="s">
        <v>3</v>
      </c>
      <c r="I797" s="168"/>
      <c r="L797" s="164"/>
      <c r="M797" s="169"/>
      <c r="N797" s="170"/>
      <c r="O797" s="170"/>
      <c r="P797" s="170"/>
      <c r="Q797" s="170"/>
      <c r="R797" s="170"/>
      <c r="S797" s="170"/>
      <c r="T797" s="171"/>
      <c r="AT797" s="166" t="s">
        <v>153</v>
      </c>
      <c r="AU797" s="166" t="s">
        <v>91</v>
      </c>
      <c r="AV797" s="13" t="s">
        <v>15</v>
      </c>
      <c r="AW797" s="13" t="s">
        <v>33</v>
      </c>
      <c r="AX797" s="13" t="s">
        <v>71</v>
      </c>
      <c r="AY797" s="166" t="s">
        <v>142</v>
      </c>
    </row>
    <row r="798" spans="2:51" s="14" customFormat="1" ht="11.25">
      <c r="B798" s="172"/>
      <c r="D798" s="165" t="s">
        <v>153</v>
      </c>
      <c r="E798" s="173" t="s">
        <v>3</v>
      </c>
      <c r="F798" s="174" t="s">
        <v>1176</v>
      </c>
      <c r="H798" s="175">
        <v>9.6999999999999993</v>
      </c>
      <c r="I798" s="176"/>
      <c r="L798" s="172"/>
      <c r="M798" s="177"/>
      <c r="N798" s="178"/>
      <c r="O798" s="178"/>
      <c r="P798" s="178"/>
      <c r="Q798" s="178"/>
      <c r="R798" s="178"/>
      <c r="S798" s="178"/>
      <c r="T798" s="179"/>
      <c r="AT798" s="173" t="s">
        <v>153</v>
      </c>
      <c r="AU798" s="173" t="s">
        <v>91</v>
      </c>
      <c r="AV798" s="14" t="s">
        <v>81</v>
      </c>
      <c r="AW798" s="14" t="s">
        <v>33</v>
      </c>
      <c r="AX798" s="14" t="s">
        <v>71</v>
      </c>
      <c r="AY798" s="173" t="s">
        <v>142</v>
      </c>
    </row>
    <row r="799" spans="2:51" s="14" customFormat="1" ht="11.25">
      <c r="B799" s="172"/>
      <c r="D799" s="165" t="s">
        <v>153</v>
      </c>
      <c r="E799" s="173" t="s">
        <v>3</v>
      </c>
      <c r="F799" s="174" t="s">
        <v>1177</v>
      </c>
      <c r="H799" s="175">
        <v>-1.2</v>
      </c>
      <c r="I799" s="176"/>
      <c r="L799" s="172"/>
      <c r="M799" s="177"/>
      <c r="N799" s="178"/>
      <c r="O799" s="178"/>
      <c r="P799" s="178"/>
      <c r="Q799" s="178"/>
      <c r="R799" s="178"/>
      <c r="S799" s="178"/>
      <c r="T799" s="179"/>
      <c r="AT799" s="173" t="s">
        <v>153</v>
      </c>
      <c r="AU799" s="173" t="s">
        <v>91</v>
      </c>
      <c r="AV799" s="14" t="s">
        <v>81</v>
      </c>
      <c r="AW799" s="14" t="s">
        <v>33</v>
      </c>
      <c r="AX799" s="14" t="s">
        <v>71</v>
      </c>
      <c r="AY799" s="173" t="s">
        <v>142</v>
      </c>
    </row>
    <row r="800" spans="2:51" s="13" customFormat="1" ht="11.25">
      <c r="B800" s="164"/>
      <c r="D800" s="165" t="s">
        <v>153</v>
      </c>
      <c r="E800" s="166" t="s">
        <v>3</v>
      </c>
      <c r="F800" s="167" t="s">
        <v>945</v>
      </c>
      <c r="H800" s="166" t="s">
        <v>3</v>
      </c>
      <c r="I800" s="168"/>
      <c r="L800" s="164"/>
      <c r="M800" s="169"/>
      <c r="N800" s="170"/>
      <c r="O800" s="170"/>
      <c r="P800" s="170"/>
      <c r="Q800" s="170"/>
      <c r="R800" s="170"/>
      <c r="S800" s="170"/>
      <c r="T800" s="171"/>
      <c r="AT800" s="166" t="s">
        <v>153</v>
      </c>
      <c r="AU800" s="166" t="s">
        <v>91</v>
      </c>
      <c r="AV800" s="13" t="s">
        <v>15</v>
      </c>
      <c r="AW800" s="13" t="s">
        <v>33</v>
      </c>
      <c r="AX800" s="13" t="s">
        <v>71</v>
      </c>
      <c r="AY800" s="166" t="s">
        <v>142</v>
      </c>
    </row>
    <row r="801" spans="1:65" s="14" customFormat="1" ht="11.25">
      <c r="B801" s="172"/>
      <c r="D801" s="165" t="s">
        <v>153</v>
      </c>
      <c r="E801" s="173" t="s">
        <v>3</v>
      </c>
      <c r="F801" s="174" t="s">
        <v>591</v>
      </c>
      <c r="H801" s="175">
        <v>5</v>
      </c>
      <c r="I801" s="176"/>
      <c r="L801" s="172"/>
      <c r="M801" s="177"/>
      <c r="N801" s="178"/>
      <c r="O801" s="178"/>
      <c r="P801" s="178"/>
      <c r="Q801" s="178"/>
      <c r="R801" s="178"/>
      <c r="S801" s="178"/>
      <c r="T801" s="179"/>
      <c r="AT801" s="173" t="s">
        <v>153</v>
      </c>
      <c r="AU801" s="173" t="s">
        <v>91</v>
      </c>
      <c r="AV801" s="14" t="s">
        <v>81</v>
      </c>
      <c r="AW801" s="14" t="s">
        <v>33</v>
      </c>
      <c r="AX801" s="14" t="s">
        <v>71</v>
      </c>
      <c r="AY801" s="173" t="s">
        <v>142</v>
      </c>
    </row>
    <row r="802" spans="1:65" s="13" customFormat="1" ht="11.25">
      <c r="B802" s="164"/>
      <c r="D802" s="165" t="s">
        <v>153</v>
      </c>
      <c r="E802" s="166" t="s">
        <v>3</v>
      </c>
      <c r="F802" s="167" t="s">
        <v>1017</v>
      </c>
      <c r="H802" s="166" t="s">
        <v>3</v>
      </c>
      <c r="I802" s="168"/>
      <c r="L802" s="164"/>
      <c r="M802" s="169"/>
      <c r="N802" s="170"/>
      <c r="O802" s="170"/>
      <c r="P802" s="170"/>
      <c r="Q802" s="170"/>
      <c r="R802" s="170"/>
      <c r="S802" s="170"/>
      <c r="T802" s="171"/>
      <c r="AT802" s="166" t="s">
        <v>153</v>
      </c>
      <c r="AU802" s="166" t="s">
        <v>91</v>
      </c>
      <c r="AV802" s="13" t="s">
        <v>15</v>
      </c>
      <c r="AW802" s="13" t="s">
        <v>33</v>
      </c>
      <c r="AX802" s="13" t="s">
        <v>71</v>
      </c>
      <c r="AY802" s="166" t="s">
        <v>142</v>
      </c>
    </row>
    <row r="803" spans="1:65" s="14" customFormat="1" ht="11.25">
      <c r="B803" s="172"/>
      <c r="D803" s="165" t="s">
        <v>153</v>
      </c>
      <c r="E803" s="173" t="s">
        <v>3</v>
      </c>
      <c r="F803" s="174" t="s">
        <v>591</v>
      </c>
      <c r="H803" s="175">
        <v>5</v>
      </c>
      <c r="I803" s="176"/>
      <c r="L803" s="172"/>
      <c r="M803" s="177"/>
      <c r="N803" s="178"/>
      <c r="O803" s="178"/>
      <c r="P803" s="178"/>
      <c r="Q803" s="178"/>
      <c r="R803" s="178"/>
      <c r="S803" s="178"/>
      <c r="T803" s="179"/>
      <c r="AT803" s="173" t="s">
        <v>153</v>
      </c>
      <c r="AU803" s="173" t="s">
        <v>91</v>
      </c>
      <c r="AV803" s="14" t="s">
        <v>81</v>
      </c>
      <c r="AW803" s="14" t="s">
        <v>33</v>
      </c>
      <c r="AX803" s="14" t="s">
        <v>71</v>
      </c>
      <c r="AY803" s="173" t="s">
        <v>142</v>
      </c>
    </row>
    <row r="804" spans="1:65" s="13" customFormat="1" ht="11.25">
      <c r="B804" s="164"/>
      <c r="D804" s="165" t="s">
        <v>153</v>
      </c>
      <c r="E804" s="166" t="s">
        <v>3</v>
      </c>
      <c r="F804" s="167" t="s">
        <v>960</v>
      </c>
      <c r="H804" s="166" t="s">
        <v>3</v>
      </c>
      <c r="I804" s="168"/>
      <c r="L804" s="164"/>
      <c r="M804" s="169"/>
      <c r="N804" s="170"/>
      <c r="O804" s="170"/>
      <c r="P804" s="170"/>
      <c r="Q804" s="170"/>
      <c r="R804" s="170"/>
      <c r="S804" s="170"/>
      <c r="T804" s="171"/>
      <c r="AT804" s="166" t="s">
        <v>153</v>
      </c>
      <c r="AU804" s="166" t="s">
        <v>91</v>
      </c>
      <c r="AV804" s="13" t="s">
        <v>15</v>
      </c>
      <c r="AW804" s="13" t="s">
        <v>33</v>
      </c>
      <c r="AX804" s="13" t="s">
        <v>71</v>
      </c>
      <c r="AY804" s="166" t="s">
        <v>142</v>
      </c>
    </row>
    <row r="805" spans="1:65" s="14" customFormat="1" ht="11.25">
      <c r="B805" s="172"/>
      <c r="D805" s="165" t="s">
        <v>153</v>
      </c>
      <c r="E805" s="173" t="s">
        <v>3</v>
      </c>
      <c r="F805" s="174" t="s">
        <v>1178</v>
      </c>
      <c r="H805" s="175">
        <v>8.1</v>
      </c>
      <c r="I805" s="176"/>
      <c r="L805" s="172"/>
      <c r="M805" s="177"/>
      <c r="N805" s="178"/>
      <c r="O805" s="178"/>
      <c r="P805" s="178"/>
      <c r="Q805" s="178"/>
      <c r="R805" s="178"/>
      <c r="S805" s="178"/>
      <c r="T805" s="179"/>
      <c r="AT805" s="173" t="s">
        <v>153</v>
      </c>
      <c r="AU805" s="173" t="s">
        <v>91</v>
      </c>
      <c r="AV805" s="14" t="s">
        <v>81</v>
      </c>
      <c r="AW805" s="14" t="s">
        <v>33</v>
      </c>
      <c r="AX805" s="14" t="s">
        <v>71</v>
      </c>
      <c r="AY805" s="173" t="s">
        <v>142</v>
      </c>
    </row>
    <row r="806" spans="1:65" s="14" customFormat="1" ht="11.25">
      <c r="B806" s="172"/>
      <c r="D806" s="165" t="s">
        <v>153</v>
      </c>
      <c r="E806" s="173" t="s">
        <v>3</v>
      </c>
      <c r="F806" s="174" t="s">
        <v>1164</v>
      </c>
      <c r="H806" s="175">
        <v>-1.1499999999999999</v>
      </c>
      <c r="I806" s="176"/>
      <c r="L806" s="172"/>
      <c r="M806" s="177"/>
      <c r="N806" s="178"/>
      <c r="O806" s="178"/>
      <c r="P806" s="178"/>
      <c r="Q806" s="178"/>
      <c r="R806" s="178"/>
      <c r="S806" s="178"/>
      <c r="T806" s="179"/>
      <c r="AT806" s="173" t="s">
        <v>153</v>
      </c>
      <c r="AU806" s="173" t="s">
        <v>91</v>
      </c>
      <c r="AV806" s="14" t="s">
        <v>81</v>
      </c>
      <c r="AW806" s="14" t="s">
        <v>33</v>
      </c>
      <c r="AX806" s="14" t="s">
        <v>71</v>
      </c>
      <c r="AY806" s="173" t="s">
        <v>142</v>
      </c>
    </row>
    <row r="807" spans="1:65" s="13" customFormat="1" ht="11.25">
      <c r="B807" s="164"/>
      <c r="D807" s="165" t="s">
        <v>153</v>
      </c>
      <c r="E807" s="166" t="s">
        <v>3</v>
      </c>
      <c r="F807" s="167" t="s">
        <v>963</v>
      </c>
      <c r="H807" s="166" t="s">
        <v>3</v>
      </c>
      <c r="I807" s="168"/>
      <c r="L807" s="164"/>
      <c r="M807" s="169"/>
      <c r="N807" s="170"/>
      <c r="O807" s="170"/>
      <c r="P807" s="170"/>
      <c r="Q807" s="170"/>
      <c r="R807" s="170"/>
      <c r="S807" s="170"/>
      <c r="T807" s="171"/>
      <c r="AT807" s="166" t="s">
        <v>153</v>
      </c>
      <c r="AU807" s="166" t="s">
        <v>91</v>
      </c>
      <c r="AV807" s="13" t="s">
        <v>15</v>
      </c>
      <c r="AW807" s="13" t="s">
        <v>33</v>
      </c>
      <c r="AX807" s="13" t="s">
        <v>71</v>
      </c>
      <c r="AY807" s="166" t="s">
        <v>142</v>
      </c>
    </row>
    <row r="808" spans="1:65" s="14" customFormat="1" ht="11.25">
      <c r="B808" s="172"/>
      <c r="D808" s="165" t="s">
        <v>153</v>
      </c>
      <c r="E808" s="173" t="s">
        <v>3</v>
      </c>
      <c r="F808" s="174" t="s">
        <v>1174</v>
      </c>
      <c r="H808" s="175">
        <v>4.7</v>
      </c>
      <c r="I808" s="176"/>
      <c r="L808" s="172"/>
      <c r="M808" s="177"/>
      <c r="N808" s="178"/>
      <c r="O808" s="178"/>
      <c r="P808" s="178"/>
      <c r="Q808" s="178"/>
      <c r="R808" s="178"/>
      <c r="S808" s="178"/>
      <c r="T808" s="179"/>
      <c r="AT808" s="173" t="s">
        <v>153</v>
      </c>
      <c r="AU808" s="173" t="s">
        <v>91</v>
      </c>
      <c r="AV808" s="14" t="s">
        <v>81</v>
      </c>
      <c r="AW808" s="14" t="s">
        <v>33</v>
      </c>
      <c r="AX808" s="14" t="s">
        <v>71</v>
      </c>
      <c r="AY808" s="173" t="s">
        <v>142</v>
      </c>
    </row>
    <row r="809" spans="1:65" s="14" customFormat="1" ht="11.25">
      <c r="B809" s="172"/>
      <c r="D809" s="165" t="s">
        <v>153</v>
      </c>
      <c r="E809" s="173" t="s">
        <v>3</v>
      </c>
      <c r="F809" s="174" t="s">
        <v>1164</v>
      </c>
      <c r="H809" s="175">
        <v>-1.1499999999999999</v>
      </c>
      <c r="I809" s="176"/>
      <c r="L809" s="172"/>
      <c r="M809" s="177"/>
      <c r="N809" s="178"/>
      <c r="O809" s="178"/>
      <c r="P809" s="178"/>
      <c r="Q809" s="178"/>
      <c r="R809" s="178"/>
      <c r="S809" s="178"/>
      <c r="T809" s="179"/>
      <c r="AT809" s="173" t="s">
        <v>153</v>
      </c>
      <c r="AU809" s="173" t="s">
        <v>91</v>
      </c>
      <c r="AV809" s="14" t="s">
        <v>81</v>
      </c>
      <c r="AW809" s="14" t="s">
        <v>33</v>
      </c>
      <c r="AX809" s="14" t="s">
        <v>71</v>
      </c>
      <c r="AY809" s="173" t="s">
        <v>142</v>
      </c>
    </row>
    <row r="810" spans="1:65" s="16" customFormat="1" ht="11.25">
      <c r="B810" s="201"/>
      <c r="D810" s="165" t="s">
        <v>153</v>
      </c>
      <c r="E810" s="202" t="s">
        <v>3</v>
      </c>
      <c r="F810" s="203" t="s">
        <v>862</v>
      </c>
      <c r="H810" s="204">
        <v>29.000000000000004</v>
      </c>
      <c r="I810" s="205"/>
      <c r="L810" s="201"/>
      <c r="M810" s="206"/>
      <c r="N810" s="207"/>
      <c r="O810" s="207"/>
      <c r="P810" s="207"/>
      <c r="Q810" s="207"/>
      <c r="R810" s="207"/>
      <c r="S810" s="207"/>
      <c r="T810" s="208"/>
      <c r="AT810" s="202" t="s">
        <v>153</v>
      </c>
      <c r="AU810" s="202" t="s">
        <v>91</v>
      </c>
      <c r="AV810" s="16" t="s">
        <v>91</v>
      </c>
      <c r="AW810" s="16" t="s">
        <v>33</v>
      </c>
      <c r="AX810" s="16" t="s">
        <v>71</v>
      </c>
      <c r="AY810" s="202" t="s">
        <v>142</v>
      </c>
    </row>
    <row r="811" spans="1:65" s="15" customFormat="1" ht="11.25">
      <c r="B811" s="180"/>
      <c r="D811" s="165" t="s">
        <v>153</v>
      </c>
      <c r="E811" s="181" t="s">
        <v>3</v>
      </c>
      <c r="F811" s="182" t="s">
        <v>162</v>
      </c>
      <c r="H811" s="183">
        <v>252.24999999999994</v>
      </c>
      <c r="I811" s="184"/>
      <c r="L811" s="180"/>
      <c r="M811" s="185"/>
      <c r="N811" s="186"/>
      <c r="O811" s="186"/>
      <c r="P811" s="186"/>
      <c r="Q811" s="186"/>
      <c r="R811" s="186"/>
      <c r="S811" s="186"/>
      <c r="T811" s="187"/>
      <c r="AT811" s="181" t="s">
        <v>153</v>
      </c>
      <c r="AU811" s="181" t="s">
        <v>91</v>
      </c>
      <c r="AV811" s="15" t="s">
        <v>94</v>
      </c>
      <c r="AW811" s="15" t="s">
        <v>33</v>
      </c>
      <c r="AX811" s="15" t="s">
        <v>15</v>
      </c>
      <c r="AY811" s="181" t="s">
        <v>142</v>
      </c>
    </row>
    <row r="812" spans="1:65" s="12" customFormat="1" ht="20.85" customHeight="1">
      <c r="B812" s="132"/>
      <c r="D812" s="133" t="s">
        <v>70</v>
      </c>
      <c r="E812" s="143" t="s">
        <v>570</v>
      </c>
      <c r="F812" s="143" t="s">
        <v>1179</v>
      </c>
      <c r="I812" s="135"/>
      <c r="J812" s="144">
        <f>BK812</f>
        <v>0</v>
      </c>
      <c r="L812" s="132"/>
      <c r="M812" s="137"/>
      <c r="N812" s="138"/>
      <c r="O812" s="138"/>
      <c r="P812" s="139">
        <f>SUM(P813:P1040)</f>
        <v>0</v>
      </c>
      <c r="Q812" s="138"/>
      <c r="R812" s="139">
        <f>SUM(R813:R1040)</f>
        <v>41.561847370000002</v>
      </c>
      <c r="S812" s="138"/>
      <c r="T812" s="140">
        <f>SUM(T813:T1040)</f>
        <v>8.9011000000000005E-4</v>
      </c>
      <c r="AR812" s="133" t="s">
        <v>15</v>
      </c>
      <c r="AT812" s="141" t="s">
        <v>70</v>
      </c>
      <c r="AU812" s="141" t="s">
        <v>81</v>
      </c>
      <c r="AY812" s="133" t="s">
        <v>142</v>
      </c>
      <c r="BK812" s="142">
        <f>SUM(BK813:BK1040)</f>
        <v>0</v>
      </c>
    </row>
    <row r="813" spans="1:65" s="2" customFormat="1" ht="24.2" customHeight="1">
      <c r="A813" s="35"/>
      <c r="B813" s="145"/>
      <c r="C813" s="146" t="s">
        <v>480</v>
      </c>
      <c r="D813" s="146" t="s">
        <v>145</v>
      </c>
      <c r="E813" s="147" t="s">
        <v>1180</v>
      </c>
      <c r="F813" s="148" t="s">
        <v>1181</v>
      </c>
      <c r="G813" s="149" t="s">
        <v>148</v>
      </c>
      <c r="H813" s="150">
        <v>8.9600000000000009</v>
      </c>
      <c r="I813" s="151"/>
      <c r="J813" s="152">
        <f>ROUND(I813*H813,2)</f>
        <v>0</v>
      </c>
      <c r="K813" s="148" t="s">
        <v>149</v>
      </c>
      <c r="L813" s="36"/>
      <c r="M813" s="153" t="s">
        <v>3</v>
      </c>
      <c r="N813" s="154" t="s">
        <v>43</v>
      </c>
      <c r="O813" s="56"/>
      <c r="P813" s="155">
        <f>O813*H813</f>
        <v>0</v>
      </c>
      <c r="Q813" s="155">
        <v>2.5999999999999998E-4</v>
      </c>
      <c r="R813" s="155">
        <f>Q813*H813</f>
        <v>2.3295999999999998E-3</v>
      </c>
      <c r="S813" s="155">
        <v>0</v>
      </c>
      <c r="T813" s="156">
        <f>S813*H813</f>
        <v>0</v>
      </c>
      <c r="U813" s="35"/>
      <c r="V813" s="35"/>
      <c r="W813" s="35"/>
      <c r="X813" s="35"/>
      <c r="Y813" s="35"/>
      <c r="Z813" s="35"/>
      <c r="AA813" s="35"/>
      <c r="AB813" s="35"/>
      <c r="AC813" s="35"/>
      <c r="AD813" s="35"/>
      <c r="AE813" s="35"/>
      <c r="AR813" s="157" t="s">
        <v>94</v>
      </c>
      <c r="AT813" s="157" t="s">
        <v>145</v>
      </c>
      <c r="AU813" s="157" t="s">
        <v>91</v>
      </c>
      <c r="AY813" s="20" t="s">
        <v>142</v>
      </c>
      <c r="BE813" s="158">
        <f>IF(N813="základní",J813,0)</f>
        <v>0</v>
      </c>
      <c r="BF813" s="158">
        <f>IF(N813="snížená",J813,0)</f>
        <v>0</v>
      </c>
      <c r="BG813" s="158">
        <f>IF(N813="zákl. přenesená",J813,0)</f>
        <v>0</v>
      </c>
      <c r="BH813" s="158">
        <f>IF(N813="sníž. přenesená",J813,0)</f>
        <v>0</v>
      </c>
      <c r="BI813" s="158">
        <f>IF(N813="nulová",J813,0)</f>
        <v>0</v>
      </c>
      <c r="BJ813" s="20" t="s">
        <v>81</v>
      </c>
      <c r="BK813" s="158">
        <f>ROUND(I813*H813,2)</f>
        <v>0</v>
      </c>
      <c r="BL813" s="20" t="s">
        <v>94</v>
      </c>
      <c r="BM813" s="157" t="s">
        <v>1182</v>
      </c>
    </row>
    <row r="814" spans="1:65" s="2" customFormat="1" ht="11.25">
      <c r="A814" s="35"/>
      <c r="B814" s="36"/>
      <c r="C814" s="35"/>
      <c r="D814" s="159" t="s">
        <v>151</v>
      </c>
      <c r="E814" s="35"/>
      <c r="F814" s="160" t="s">
        <v>1183</v>
      </c>
      <c r="G814" s="35"/>
      <c r="H814" s="35"/>
      <c r="I814" s="161"/>
      <c r="J814" s="35"/>
      <c r="K814" s="35"/>
      <c r="L814" s="36"/>
      <c r="M814" s="162"/>
      <c r="N814" s="163"/>
      <c r="O814" s="56"/>
      <c r="P814" s="56"/>
      <c r="Q814" s="56"/>
      <c r="R814" s="56"/>
      <c r="S814" s="56"/>
      <c r="T814" s="57"/>
      <c r="U814" s="35"/>
      <c r="V814" s="35"/>
      <c r="W814" s="35"/>
      <c r="X814" s="35"/>
      <c r="Y814" s="35"/>
      <c r="Z814" s="35"/>
      <c r="AA814" s="35"/>
      <c r="AB814" s="35"/>
      <c r="AC814" s="35"/>
      <c r="AD814" s="35"/>
      <c r="AE814" s="35"/>
      <c r="AT814" s="20" t="s">
        <v>151</v>
      </c>
      <c r="AU814" s="20" t="s">
        <v>91</v>
      </c>
    </row>
    <row r="815" spans="1:65" s="2" customFormat="1" ht="78" customHeight="1">
      <c r="A815" s="35"/>
      <c r="B815" s="145"/>
      <c r="C815" s="146" t="s">
        <v>489</v>
      </c>
      <c r="D815" s="146" t="s">
        <v>145</v>
      </c>
      <c r="E815" s="147" t="s">
        <v>1184</v>
      </c>
      <c r="F815" s="148" t="s">
        <v>1185</v>
      </c>
      <c r="G815" s="149" t="s">
        <v>148</v>
      </c>
      <c r="H815" s="150">
        <v>8.9600000000000009</v>
      </c>
      <c r="I815" s="151"/>
      <c r="J815" s="152">
        <f>ROUND(I815*H815,2)</f>
        <v>0</v>
      </c>
      <c r="K815" s="148" t="s">
        <v>149</v>
      </c>
      <c r="L815" s="36"/>
      <c r="M815" s="153" t="s">
        <v>3</v>
      </c>
      <c r="N815" s="154" t="s">
        <v>43</v>
      </c>
      <c r="O815" s="56"/>
      <c r="P815" s="155">
        <f>O815*H815</f>
        <v>0</v>
      </c>
      <c r="Q815" s="155">
        <v>1.1390000000000001E-2</v>
      </c>
      <c r="R815" s="155">
        <f>Q815*H815</f>
        <v>0.10205440000000002</v>
      </c>
      <c r="S815" s="155">
        <v>0</v>
      </c>
      <c r="T815" s="156">
        <f>S815*H815</f>
        <v>0</v>
      </c>
      <c r="U815" s="35"/>
      <c r="V815" s="35"/>
      <c r="W815" s="35"/>
      <c r="X815" s="35"/>
      <c r="Y815" s="35"/>
      <c r="Z815" s="35"/>
      <c r="AA815" s="35"/>
      <c r="AB815" s="35"/>
      <c r="AC815" s="35"/>
      <c r="AD815" s="35"/>
      <c r="AE815" s="35"/>
      <c r="AR815" s="157" t="s">
        <v>94</v>
      </c>
      <c r="AT815" s="157" t="s">
        <v>145</v>
      </c>
      <c r="AU815" s="157" t="s">
        <v>91</v>
      </c>
      <c r="AY815" s="20" t="s">
        <v>142</v>
      </c>
      <c r="BE815" s="158">
        <f>IF(N815="základní",J815,0)</f>
        <v>0</v>
      </c>
      <c r="BF815" s="158">
        <f>IF(N815="snížená",J815,0)</f>
        <v>0</v>
      </c>
      <c r="BG815" s="158">
        <f>IF(N815="zákl. přenesená",J815,0)</f>
        <v>0</v>
      </c>
      <c r="BH815" s="158">
        <f>IF(N815="sníž. přenesená",J815,0)</f>
        <v>0</v>
      </c>
      <c r="BI815" s="158">
        <f>IF(N815="nulová",J815,0)</f>
        <v>0</v>
      </c>
      <c r="BJ815" s="20" t="s">
        <v>81</v>
      </c>
      <c r="BK815" s="158">
        <f>ROUND(I815*H815,2)</f>
        <v>0</v>
      </c>
      <c r="BL815" s="20" t="s">
        <v>94</v>
      </c>
      <c r="BM815" s="157" t="s">
        <v>1186</v>
      </c>
    </row>
    <row r="816" spans="1:65" s="2" customFormat="1" ht="11.25">
      <c r="A816" s="35"/>
      <c r="B816" s="36"/>
      <c r="C816" s="35"/>
      <c r="D816" s="159" t="s">
        <v>151</v>
      </c>
      <c r="E816" s="35"/>
      <c r="F816" s="160" t="s">
        <v>1187</v>
      </c>
      <c r="G816" s="35"/>
      <c r="H816" s="35"/>
      <c r="I816" s="161"/>
      <c r="J816" s="35"/>
      <c r="K816" s="35"/>
      <c r="L816" s="36"/>
      <c r="M816" s="162"/>
      <c r="N816" s="163"/>
      <c r="O816" s="56"/>
      <c r="P816" s="56"/>
      <c r="Q816" s="56"/>
      <c r="R816" s="56"/>
      <c r="S816" s="56"/>
      <c r="T816" s="57"/>
      <c r="U816" s="35"/>
      <c r="V816" s="35"/>
      <c r="W816" s="35"/>
      <c r="X816" s="35"/>
      <c r="Y816" s="35"/>
      <c r="Z816" s="35"/>
      <c r="AA816" s="35"/>
      <c r="AB816" s="35"/>
      <c r="AC816" s="35"/>
      <c r="AD816" s="35"/>
      <c r="AE816" s="35"/>
      <c r="AT816" s="20" t="s">
        <v>151</v>
      </c>
      <c r="AU816" s="20" t="s">
        <v>91</v>
      </c>
    </row>
    <row r="817" spans="1:65" s="13" customFormat="1" ht="11.25">
      <c r="B817" s="164"/>
      <c r="D817" s="165" t="s">
        <v>153</v>
      </c>
      <c r="E817" s="166" t="s">
        <v>3</v>
      </c>
      <c r="F817" s="167" t="s">
        <v>1188</v>
      </c>
      <c r="H817" s="166" t="s">
        <v>3</v>
      </c>
      <c r="I817" s="168"/>
      <c r="L817" s="164"/>
      <c r="M817" s="169"/>
      <c r="N817" s="170"/>
      <c r="O817" s="170"/>
      <c r="P817" s="170"/>
      <c r="Q817" s="170"/>
      <c r="R817" s="170"/>
      <c r="S817" s="170"/>
      <c r="T817" s="171"/>
      <c r="AT817" s="166" t="s">
        <v>153</v>
      </c>
      <c r="AU817" s="166" t="s">
        <v>91</v>
      </c>
      <c r="AV817" s="13" t="s">
        <v>15</v>
      </c>
      <c r="AW817" s="13" t="s">
        <v>33</v>
      </c>
      <c r="AX817" s="13" t="s">
        <v>71</v>
      </c>
      <c r="AY817" s="166" t="s">
        <v>142</v>
      </c>
    </row>
    <row r="818" spans="1:65" s="14" customFormat="1" ht="11.25">
      <c r="B818" s="172"/>
      <c r="D818" s="165" t="s">
        <v>153</v>
      </c>
      <c r="E818" s="173" t="s">
        <v>3</v>
      </c>
      <c r="F818" s="174" t="s">
        <v>1189</v>
      </c>
      <c r="H818" s="175">
        <v>8.9600000000000009</v>
      </c>
      <c r="I818" s="176"/>
      <c r="L818" s="172"/>
      <c r="M818" s="177"/>
      <c r="N818" s="178"/>
      <c r="O818" s="178"/>
      <c r="P818" s="178"/>
      <c r="Q818" s="178"/>
      <c r="R818" s="178"/>
      <c r="S818" s="178"/>
      <c r="T818" s="179"/>
      <c r="AT818" s="173" t="s">
        <v>153</v>
      </c>
      <c r="AU818" s="173" t="s">
        <v>91</v>
      </c>
      <c r="AV818" s="14" t="s">
        <v>81</v>
      </c>
      <c r="AW818" s="14" t="s">
        <v>33</v>
      </c>
      <c r="AX818" s="14" t="s">
        <v>15</v>
      </c>
      <c r="AY818" s="173" t="s">
        <v>142</v>
      </c>
    </row>
    <row r="819" spans="1:65" s="2" customFormat="1" ht="24.2" customHeight="1">
      <c r="A819" s="35"/>
      <c r="B819" s="145"/>
      <c r="C819" s="191" t="s">
        <v>494</v>
      </c>
      <c r="D819" s="191" t="s">
        <v>704</v>
      </c>
      <c r="E819" s="192" t="s">
        <v>1190</v>
      </c>
      <c r="F819" s="193" t="s">
        <v>1191</v>
      </c>
      <c r="G819" s="194" t="s">
        <v>148</v>
      </c>
      <c r="H819" s="195">
        <v>9.4079999999999995</v>
      </c>
      <c r="I819" s="196"/>
      <c r="J819" s="197">
        <f>ROUND(I819*H819,2)</f>
        <v>0</v>
      </c>
      <c r="K819" s="193" t="s">
        <v>149</v>
      </c>
      <c r="L819" s="198"/>
      <c r="M819" s="199" t="s">
        <v>3</v>
      </c>
      <c r="N819" s="200" t="s">
        <v>43</v>
      </c>
      <c r="O819" s="56"/>
      <c r="P819" s="155">
        <f>O819*H819</f>
        <v>0</v>
      </c>
      <c r="Q819" s="155">
        <v>1.55E-2</v>
      </c>
      <c r="R819" s="155">
        <f>Q819*H819</f>
        <v>0.14582399999999998</v>
      </c>
      <c r="S819" s="155">
        <v>0</v>
      </c>
      <c r="T819" s="156">
        <f>S819*H819</f>
        <v>0</v>
      </c>
      <c r="U819" s="35"/>
      <c r="V819" s="35"/>
      <c r="W819" s="35"/>
      <c r="X819" s="35"/>
      <c r="Y819" s="35"/>
      <c r="Z819" s="35"/>
      <c r="AA819" s="35"/>
      <c r="AB819" s="35"/>
      <c r="AC819" s="35"/>
      <c r="AD819" s="35"/>
      <c r="AE819" s="35"/>
      <c r="AR819" s="157" t="s">
        <v>209</v>
      </c>
      <c r="AT819" s="157" t="s">
        <v>704</v>
      </c>
      <c r="AU819" s="157" t="s">
        <v>91</v>
      </c>
      <c r="AY819" s="20" t="s">
        <v>142</v>
      </c>
      <c r="BE819" s="158">
        <f>IF(N819="základní",J819,0)</f>
        <v>0</v>
      </c>
      <c r="BF819" s="158">
        <f>IF(N819="snížená",J819,0)</f>
        <v>0</v>
      </c>
      <c r="BG819" s="158">
        <f>IF(N819="zákl. přenesená",J819,0)</f>
        <v>0</v>
      </c>
      <c r="BH819" s="158">
        <f>IF(N819="sníž. přenesená",J819,0)</f>
        <v>0</v>
      </c>
      <c r="BI819" s="158">
        <f>IF(N819="nulová",J819,0)</f>
        <v>0</v>
      </c>
      <c r="BJ819" s="20" t="s">
        <v>81</v>
      </c>
      <c r="BK819" s="158">
        <f>ROUND(I819*H819,2)</f>
        <v>0</v>
      </c>
      <c r="BL819" s="20" t="s">
        <v>94</v>
      </c>
      <c r="BM819" s="157" t="s">
        <v>1192</v>
      </c>
    </row>
    <row r="820" spans="1:65" s="14" customFormat="1" ht="11.25">
      <c r="B820" s="172"/>
      <c r="D820" s="165" t="s">
        <v>153</v>
      </c>
      <c r="F820" s="174" t="s">
        <v>1193</v>
      </c>
      <c r="H820" s="175">
        <v>9.4079999999999995</v>
      </c>
      <c r="I820" s="176"/>
      <c r="L820" s="172"/>
      <c r="M820" s="177"/>
      <c r="N820" s="178"/>
      <c r="O820" s="178"/>
      <c r="P820" s="178"/>
      <c r="Q820" s="178"/>
      <c r="R820" s="178"/>
      <c r="S820" s="178"/>
      <c r="T820" s="179"/>
      <c r="AT820" s="173" t="s">
        <v>153</v>
      </c>
      <c r="AU820" s="173" t="s">
        <v>91</v>
      </c>
      <c r="AV820" s="14" t="s">
        <v>81</v>
      </c>
      <c r="AW820" s="14" t="s">
        <v>4</v>
      </c>
      <c r="AX820" s="14" t="s">
        <v>15</v>
      </c>
      <c r="AY820" s="173" t="s">
        <v>142</v>
      </c>
    </row>
    <row r="821" spans="1:65" s="2" customFormat="1" ht="55.5" customHeight="1">
      <c r="A821" s="35"/>
      <c r="B821" s="145"/>
      <c r="C821" s="146" t="s">
        <v>502</v>
      </c>
      <c r="D821" s="146" t="s">
        <v>145</v>
      </c>
      <c r="E821" s="147" t="s">
        <v>1194</v>
      </c>
      <c r="F821" s="148" t="s">
        <v>1195</v>
      </c>
      <c r="G821" s="149" t="s">
        <v>148</v>
      </c>
      <c r="H821" s="150">
        <v>8.9600000000000009</v>
      </c>
      <c r="I821" s="151"/>
      <c r="J821" s="152">
        <f>ROUND(I821*H821,2)</f>
        <v>0</v>
      </c>
      <c r="K821" s="148" t="s">
        <v>149</v>
      </c>
      <c r="L821" s="36"/>
      <c r="M821" s="153" t="s">
        <v>3</v>
      </c>
      <c r="N821" s="154" t="s">
        <v>43</v>
      </c>
      <c r="O821" s="56"/>
      <c r="P821" s="155">
        <f>O821*H821</f>
        <v>0</v>
      </c>
      <c r="Q821" s="155">
        <v>1E-4</v>
      </c>
      <c r="R821" s="155">
        <f>Q821*H821</f>
        <v>8.9600000000000009E-4</v>
      </c>
      <c r="S821" s="155">
        <v>0</v>
      </c>
      <c r="T821" s="156">
        <f>S821*H821</f>
        <v>0</v>
      </c>
      <c r="U821" s="35"/>
      <c r="V821" s="35"/>
      <c r="W821" s="35"/>
      <c r="X821" s="35"/>
      <c r="Y821" s="35"/>
      <c r="Z821" s="35"/>
      <c r="AA821" s="35"/>
      <c r="AB821" s="35"/>
      <c r="AC821" s="35"/>
      <c r="AD821" s="35"/>
      <c r="AE821" s="35"/>
      <c r="AR821" s="157" t="s">
        <v>94</v>
      </c>
      <c r="AT821" s="157" t="s">
        <v>145</v>
      </c>
      <c r="AU821" s="157" t="s">
        <v>91</v>
      </c>
      <c r="AY821" s="20" t="s">
        <v>142</v>
      </c>
      <c r="BE821" s="158">
        <f>IF(N821="základní",J821,0)</f>
        <v>0</v>
      </c>
      <c r="BF821" s="158">
        <f>IF(N821="snížená",J821,0)</f>
        <v>0</v>
      </c>
      <c r="BG821" s="158">
        <f>IF(N821="zákl. přenesená",J821,0)</f>
        <v>0</v>
      </c>
      <c r="BH821" s="158">
        <f>IF(N821="sníž. přenesená",J821,0)</f>
        <v>0</v>
      </c>
      <c r="BI821" s="158">
        <f>IF(N821="nulová",J821,0)</f>
        <v>0</v>
      </c>
      <c r="BJ821" s="20" t="s">
        <v>81</v>
      </c>
      <c r="BK821" s="158">
        <f>ROUND(I821*H821,2)</f>
        <v>0</v>
      </c>
      <c r="BL821" s="20" t="s">
        <v>94</v>
      </c>
      <c r="BM821" s="157" t="s">
        <v>1196</v>
      </c>
    </row>
    <row r="822" spans="1:65" s="2" customFormat="1" ht="11.25">
      <c r="A822" s="35"/>
      <c r="B822" s="36"/>
      <c r="C822" s="35"/>
      <c r="D822" s="159" t="s">
        <v>151</v>
      </c>
      <c r="E822" s="35"/>
      <c r="F822" s="160" t="s">
        <v>1197</v>
      </c>
      <c r="G822" s="35"/>
      <c r="H822" s="35"/>
      <c r="I822" s="161"/>
      <c r="J822" s="35"/>
      <c r="K822" s="35"/>
      <c r="L822" s="36"/>
      <c r="M822" s="162"/>
      <c r="N822" s="163"/>
      <c r="O822" s="56"/>
      <c r="P822" s="56"/>
      <c r="Q822" s="56"/>
      <c r="R822" s="56"/>
      <c r="S822" s="56"/>
      <c r="T822" s="57"/>
      <c r="U822" s="35"/>
      <c r="V822" s="35"/>
      <c r="W822" s="35"/>
      <c r="X822" s="35"/>
      <c r="Y822" s="35"/>
      <c r="Z822" s="35"/>
      <c r="AA822" s="35"/>
      <c r="AB822" s="35"/>
      <c r="AC822" s="35"/>
      <c r="AD822" s="35"/>
      <c r="AE822" s="35"/>
      <c r="AT822" s="20" t="s">
        <v>151</v>
      </c>
      <c r="AU822" s="20" t="s">
        <v>91</v>
      </c>
    </row>
    <row r="823" spans="1:65" s="2" customFormat="1" ht="24.2" customHeight="1">
      <c r="A823" s="35"/>
      <c r="B823" s="145"/>
      <c r="C823" s="146" t="s">
        <v>512</v>
      </c>
      <c r="D823" s="146" t="s">
        <v>145</v>
      </c>
      <c r="E823" s="147" t="s">
        <v>1198</v>
      </c>
      <c r="F823" s="148" t="s">
        <v>1199</v>
      </c>
      <c r="G823" s="149" t="s">
        <v>148</v>
      </c>
      <c r="H823" s="150">
        <v>8.9600000000000009</v>
      </c>
      <c r="I823" s="151"/>
      <c r="J823" s="152">
        <f>ROUND(I823*H823,2)</f>
        <v>0</v>
      </c>
      <c r="K823" s="148" t="s">
        <v>149</v>
      </c>
      <c r="L823" s="36"/>
      <c r="M823" s="153" t="s">
        <v>3</v>
      </c>
      <c r="N823" s="154" t="s">
        <v>43</v>
      </c>
      <c r="O823" s="56"/>
      <c r="P823" s="155">
        <f>O823*H823</f>
        <v>0</v>
      </c>
      <c r="Q823" s="155">
        <v>1.3999999999999999E-4</v>
      </c>
      <c r="R823" s="155">
        <f>Q823*H823</f>
        <v>1.2543999999999999E-3</v>
      </c>
      <c r="S823" s="155">
        <v>0</v>
      </c>
      <c r="T823" s="156">
        <f>S823*H823</f>
        <v>0</v>
      </c>
      <c r="U823" s="35"/>
      <c r="V823" s="35"/>
      <c r="W823" s="35"/>
      <c r="X823" s="35"/>
      <c r="Y823" s="35"/>
      <c r="Z823" s="35"/>
      <c r="AA823" s="35"/>
      <c r="AB823" s="35"/>
      <c r="AC823" s="35"/>
      <c r="AD823" s="35"/>
      <c r="AE823" s="35"/>
      <c r="AR823" s="157" t="s">
        <v>94</v>
      </c>
      <c r="AT823" s="157" t="s">
        <v>145</v>
      </c>
      <c r="AU823" s="157" t="s">
        <v>91</v>
      </c>
      <c r="AY823" s="20" t="s">
        <v>142</v>
      </c>
      <c r="BE823" s="158">
        <f>IF(N823="základní",J823,0)</f>
        <v>0</v>
      </c>
      <c r="BF823" s="158">
        <f>IF(N823="snížená",J823,0)</f>
        <v>0</v>
      </c>
      <c r="BG823" s="158">
        <f>IF(N823="zákl. přenesená",J823,0)</f>
        <v>0</v>
      </c>
      <c r="BH823" s="158">
        <f>IF(N823="sníž. přenesená",J823,0)</f>
        <v>0</v>
      </c>
      <c r="BI823" s="158">
        <f>IF(N823="nulová",J823,0)</f>
        <v>0</v>
      </c>
      <c r="BJ823" s="20" t="s">
        <v>81</v>
      </c>
      <c r="BK823" s="158">
        <f>ROUND(I823*H823,2)</f>
        <v>0</v>
      </c>
      <c r="BL823" s="20" t="s">
        <v>94</v>
      </c>
      <c r="BM823" s="157" t="s">
        <v>1200</v>
      </c>
    </row>
    <row r="824" spans="1:65" s="2" customFormat="1" ht="11.25">
      <c r="A824" s="35"/>
      <c r="B824" s="36"/>
      <c r="C824" s="35"/>
      <c r="D824" s="159" t="s">
        <v>151</v>
      </c>
      <c r="E824" s="35"/>
      <c r="F824" s="160" t="s">
        <v>1201</v>
      </c>
      <c r="G824" s="35"/>
      <c r="H824" s="35"/>
      <c r="I824" s="161"/>
      <c r="J824" s="35"/>
      <c r="K824" s="35"/>
      <c r="L824" s="36"/>
      <c r="M824" s="162"/>
      <c r="N824" s="163"/>
      <c r="O824" s="56"/>
      <c r="P824" s="56"/>
      <c r="Q824" s="56"/>
      <c r="R824" s="56"/>
      <c r="S824" s="56"/>
      <c r="T824" s="57"/>
      <c r="U824" s="35"/>
      <c r="V824" s="35"/>
      <c r="W824" s="35"/>
      <c r="X824" s="35"/>
      <c r="Y824" s="35"/>
      <c r="Z824" s="35"/>
      <c r="AA824" s="35"/>
      <c r="AB824" s="35"/>
      <c r="AC824" s="35"/>
      <c r="AD824" s="35"/>
      <c r="AE824" s="35"/>
      <c r="AT824" s="20" t="s">
        <v>151</v>
      </c>
      <c r="AU824" s="20" t="s">
        <v>91</v>
      </c>
    </row>
    <row r="825" spans="1:65" s="2" customFormat="1" ht="37.9" customHeight="1">
      <c r="A825" s="35"/>
      <c r="B825" s="145"/>
      <c r="C825" s="146" t="s">
        <v>517</v>
      </c>
      <c r="D825" s="146" t="s">
        <v>145</v>
      </c>
      <c r="E825" s="147" t="s">
        <v>1202</v>
      </c>
      <c r="F825" s="148" t="s">
        <v>1203</v>
      </c>
      <c r="G825" s="149" t="s">
        <v>148</v>
      </c>
      <c r="H825" s="150">
        <v>8.9600000000000009</v>
      </c>
      <c r="I825" s="151"/>
      <c r="J825" s="152">
        <f>ROUND(I825*H825,2)</f>
        <v>0</v>
      </c>
      <c r="K825" s="148" t="s">
        <v>149</v>
      </c>
      <c r="L825" s="36"/>
      <c r="M825" s="153" t="s">
        <v>3</v>
      </c>
      <c r="N825" s="154" t="s">
        <v>43</v>
      </c>
      <c r="O825" s="56"/>
      <c r="P825" s="155">
        <f>O825*H825</f>
        <v>0</v>
      </c>
      <c r="Q825" s="155">
        <v>2.8500000000000001E-3</v>
      </c>
      <c r="R825" s="155">
        <f>Q825*H825</f>
        <v>2.5536000000000003E-2</v>
      </c>
      <c r="S825" s="155">
        <v>0</v>
      </c>
      <c r="T825" s="156">
        <f>S825*H825</f>
        <v>0</v>
      </c>
      <c r="U825" s="35"/>
      <c r="V825" s="35"/>
      <c r="W825" s="35"/>
      <c r="X825" s="35"/>
      <c r="Y825" s="35"/>
      <c r="Z825" s="35"/>
      <c r="AA825" s="35"/>
      <c r="AB825" s="35"/>
      <c r="AC825" s="35"/>
      <c r="AD825" s="35"/>
      <c r="AE825" s="35"/>
      <c r="AR825" s="157" t="s">
        <v>94</v>
      </c>
      <c r="AT825" s="157" t="s">
        <v>145</v>
      </c>
      <c r="AU825" s="157" t="s">
        <v>91</v>
      </c>
      <c r="AY825" s="20" t="s">
        <v>142</v>
      </c>
      <c r="BE825" s="158">
        <f>IF(N825="základní",J825,0)</f>
        <v>0</v>
      </c>
      <c r="BF825" s="158">
        <f>IF(N825="snížená",J825,0)</f>
        <v>0</v>
      </c>
      <c r="BG825" s="158">
        <f>IF(N825="zákl. přenesená",J825,0)</f>
        <v>0</v>
      </c>
      <c r="BH825" s="158">
        <f>IF(N825="sníž. přenesená",J825,0)</f>
        <v>0</v>
      </c>
      <c r="BI825" s="158">
        <f>IF(N825="nulová",J825,0)</f>
        <v>0</v>
      </c>
      <c r="BJ825" s="20" t="s">
        <v>81</v>
      </c>
      <c r="BK825" s="158">
        <f>ROUND(I825*H825,2)</f>
        <v>0</v>
      </c>
      <c r="BL825" s="20" t="s">
        <v>94</v>
      </c>
      <c r="BM825" s="157" t="s">
        <v>1204</v>
      </c>
    </row>
    <row r="826" spans="1:65" s="2" customFormat="1" ht="11.25">
      <c r="A826" s="35"/>
      <c r="B826" s="36"/>
      <c r="C826" s="35"/>
      <c r="D826" s="159" t="s">
        <v>151</v>
      </c>
      <c r="E826" s="35"/>
      <c r="F826" s="160" t="s">
        <v>1205</v>
      </c>
      <c r="G826" s="35"/>
      <c r="H826" s="35"/>
      <c r="I826" s="161"/>
      <c r="J826" s="35"/>
      <c r="K826" s="35"/>
      <c r="L826" s="36"/>
      <c r="M826" s="162"/>
      <c r="N826" s="163"/>
      <c r="O826" s="56"/>
      <c r="P826" s="56"/>
      <c r="Q826" s="56"/>
      <c r="R826" s="56"/>
      <c r="S826" s="56"/>
      <c r="T826" s="57"/>
      <c r="U826" s="35"/>
      <c r="V826" s="35"/>
      <c r="W826" s="35"/>
      <c r="X826" s="35"/>
      <c r="Y826" s="35"/>
      <c r="Z826" s="35"/>
      <c r="AA826" s="35"/>
      <c r="AB826" s="35"/>
      <c r="AC826" s="35"/>
      <c r="AD826" s="35"/>
      <c r="AE826" s="35"/>
      <c r="AT826" s="20" t="s">
        <v>151</v>
      </c>
      <c r="AU826" s="20" t="s">
        <v>91</v>
      </c>
    </row>
    <row r="827" spans="1:65" s="2" customFormat="1" ht="16.5" customHeight="1">
      <c r="A827" s="35"/>
      <c r="B827" s="145"/>
      <c r="C827" s="146" t="s">
        <v>523</v>
      </c>
      <c r="D827" s="146" t="s">
        <v>145</v>
      </c>
      <c r="E827" s="147" t="s">
        <v>1206</v>
      </c>
      <c r="F827" s="148" t="s">
        <v>1207</v>
      </c>
      <c r="G827" s="149" t="s">
        <v>148</v>
      </c>
      <c r="H827" s="150">
        <v>558.57799999999997</v>
      </c>
      <c r="I827" s="151"/>
      <c r="J827" s="152">
        <f>ROUND(I827*H827,2)</f>
        <v>0</v>
      </c>
      <c r="K827" s="148" t="s">
        <v>149</v>
      </c>
      <c r="L827" s="36"/>
      <c r="M827" s="153" t="s">
        <v>3</v>
      </c>
      <c r="N827" s="154" t="s">
        <v>43</v>
      </c>
      <c r="O827" s="56"/>
      <c r="P827" s="155">
        <f>O827*H827</f>
        <v>0</v>
      </c>
      <c r="Q827" s="155">
        <v>0</v>
      </c>
      <c r="R827" s="155">
        <f>Q827*H827</f>
        <v>0</v>
      </c>
      <c r="S827" s="155">
        <v>0</v>
      </c>
      <c r="T827" s="156">
        <f>S827*H827</f>
        <v>0</v>
      </c>
      <c r="U827" s="35"/>
      <c r="V827" s="35"/>
      <c r="W827" s="35"/>
      <c r="X827" s="35"/>
      <c r="Y827" s="35"/>
      <c r="Z827" s="35"/>
      <c r="AA827" s="35"/>
      <c r="AB827" s="35"/>
      <c r="AC827" s="35"/>
      <c r="AD827" s="35"/>
      <c r="AE827" s="35"/>
      <c r="AR827" s="157" t="s">
        <v>94</v>
      </c>
      <c r="AT827" s="157" t="s">
        <v>145</v>
      </c>
      <c r="AU827" s="157" t="s">
        <v>91</v>
      </c>
      <c r="AY827" s="20" t="s">
        <v>142</v>
      </c>
      <c r="BE827" s="158">
        <f>IF(N827="základní",J827,0)</f>
        <v>0</v>
      </c>
      <c r="BF827" s="158">
        <f>IF(N827="snížená",J827,0)</f>
        <v>0</v>
      </c>
      <c r="BG827" s="158">
        <f>IF(N827="zákl. přenesená",J827,0)</f>
        <v>0</v>
      </c>
      <c r="BH827" s="158">
        <f>IF(N827="sníž. přenesená",J827,0)</f>
        <v>0</v>
      </c>
      <c r="BI827" s="158">
        <f>IF(N827="nulová",J827,0)</f>
        <v>0</v>
      </c>
      <c r="BJ827" s="20" t="s">
        <v>81</v>
      </c>
      <c r="BK827" s="158">
        <f>ROUND(I827*H827,2)</f>
        <v>0</v>
      </c>
      <c r="BL827" s="20" t="s">
        <v>94</v>
      </c>
      <c r="BM827" s="157" t="s">
        <v>1208</v>
      </c>
    </row>
    <row r="828" spans="1:65" s="2" customFormat="1" ht="11.25">
      <c r="A828" s="35"/>
      <c r="B828" s="36"/>
      <c r="C828" s="35"/>
      <c r="D828" s="159" t="s">
        <v>151</v>
      </c>
      <c r="E828" s="35"/>
      <c r="F828" s="160" t="s">
        <v>1209</v>
      </c>
      <c r="G828" s="35"/>
      <c r="H828" s="35"/>
      <c r="I828" s="161"/>
      <c r="J828" s="35"/>
      <c r="K828" s="35"/>
      <c r="L828" s="36"/>
      <c r="M828" s="162"/>
      <c r="N828" s="163"/>
      <c r="O828" s="56"/>
      <c r="P828" s="56"/>
      <c r="Q828" s="56"/>
      <c r="R828" s="56"/>
      <c r="S828" s="56"/>
      <c r="T828" s="57"/>
      <c r="U828" s="35"/>
      <c r="V828" s="35"/>
      <c r="W828" s="35"/>
      <c r="X828" s="35"/>
      <c r="Y828" s="35"/>
      <c r="Z828" s="35"/>
      <c r="AA828" s="35"/>
      <c r="AB828" s="35"/>
      <c r="AC828" s="35"/>
      <c r="AD828" s="35"/>
      <c r="AE828" s="35"/>
      <c r="AT828" s="20" t="s">
        <v>151</v>
      </c>
      <c r="AU828" s="20" t="s">
        <v>91</v>
      </c>
    </row>
    <row r="829" spans="1:65" s="13" customFormat="1" ht="11.25">
      <c r="B829" s="164"/>
      <c r="D829" s="165" t="s">
        <v>153</v>
      </c>
      <c r="E829" s="166" t="s">
        <v>3</v>
      </c>
      <c r="F829" s="167" t="s">
        <v>1210</v>
      </c>
      <c r="H829" s="166" t="s">
        <v>3</v>
      </c>
      <c r="I829" s="168"/>
      <c r="L829" s="164"/>
      <c r="M829" s="169"/>
      <c r="N829" s="170"/>
      <c r="O829" s="170"/>
      <c r="P829" s="170"/>
      <c r="Q829" s="170"/>
      <c r="R829" s="170"/>
      <c r="S829" s="170"/>
      <c r="T829" s="171"/>
      <c r="AT829" s="166" t="s">
        <v>153</v>
      </c>
      <c r="AU829" s="166" t="s">
        <v>91</v>
      </c>
      <c r="AV829" s="13" t="s">
        <v>15</v>
      </c>
      <c r="AW829" s="13" t="s">
        <v>33</v>
      </c>
      <c r="AX829" s="13" t="s">
        <v>71</v>
      </c>
      <c r="AY829" s="166" t="s">
        <v>142</v>
      </c>
    </row>
    <row r="830" spans="1:65" s="14" customFormat="1" ht="11.25">
      <c r="B830" s="172"/>
      <c r="D830" s="165" t="s">
        <v>153</v>
      </c>
      <c r="E830" s="173" t="s">
        <v>3</v>
      </c>
      <c r="F830" s="174" t="s">
        <v>1211</v>
      </c>
      <c r="H830" s="175">
        <v>15.87</v>
      </c>
      <c r="I830" s="176"/>
      <c r="L830" s="172"/>
      <c r="M830" s="177"/>
      <c r="N830" s="178"/>
      <c r="O830" s="178"/>
      <c r="P830" s="178"/>
      <c r="Q830" s="178"/>
      <c r="R830" s="178"/>
      <c r="S830" s="178"/>
      <c r="T830" s="179"/>
      <c r="AT830" s="173" t="s">
        <v>153</v>
      </c>
      <c r="AU830" s="173" t="s">
        <v>91</v>
      </c>
      <c r="AV830" s="14" t="s">
        <v>81</v>
      </c>
      <c r="AW830" s="14" t="s">
        <v>33</v>
      </c>
      <c r="AX830" s="14" t="s">
        <v>71</v>
      </c>
      <c r="AY830" s="173" t="s">
        <v>142</v>
      </c>
    </row>
    <row r="831" spans="1:65" s="13" customFormat="1" ht="11.25">
      <c r="B831" s="164"/>
      <c r="D831" s="165" t="s">
        <v>153</v>
      </c>
      <c r="E831" s="166" t="s">
        <v>3</v>
      </c>
      <c r="F831" s="167" t="s">
        <v>1212</v>
      </c>
      <c r="H831" s="166" t="s">
        <v>3</v>
      </c>
      <c r="I831" s="168"/>
      <c r="L831" s="164"/>
      <c r="M831" s="169"/>
      <c r="N831" s="170"/>
      <c r="O831" s="170"/>
      <c r="P831" s="170"/>
      <c r="Q831" s="170"/>
      <c r="R831" s="170"/>
      <c r="S831" s="170"/>
      <c r="T831" s="171"/>
      <c r="AT831" s="166" t="s">
        <v>153</v>
      </c>
      <c r="AU831" s="166" t="s">
        <v>91</v>
      </c>
      <c r="AV831" s="13" t="s">
        <v>15</v>
      </c>
      <c r="AW831" s="13" t="s">
        <v>33</v>
      </c>
      <c r="AX831" s="13" t="s">
        <v>71</v>
      </c>
      <c r="AY831" s="166" t="s">
        <v>142</v>
      </c>
    </row>
    <row r="832" spans="1:65" s="14" customFormat="1" ht="11.25">
      <c r="B832" s="172"/>
      <c r="D832" s="165" t="s">
        <v>153</v>
      </c>
      <c r="E832" s="173" t="s">
        <v>3</v>
      </c>
      <c r="F832" s="174" t="s">
        <v>1213</v>
      </c>
      <c r="H832" s="175">
        <v>528.43299999999999</v>
      </c>
      <c r="I832" s="176"/>
      <c r="L832" s="172"/>
      <c r="M832" s="177"/>
      <c r="N832" s="178"/>
      <c r="O832" s="178"/>
      <c r="P832" s="178"/>
      <c r="Q832" s="178"/>
      <c r="R832" s="178"/>
      <c r="S832" s="178"/>
      <c r="T832" s="179"/>
      <c r="AT832" s="173" t="s">
        <v>153</v>
      </c>
      <c r="AU832" s="173" t="s">
        <v>91</v>
      </c>
      <c r="AV832" s="14" t="s">
        <v>81</v>
      </c>
      <c r="AW832" s="14" t="s">
        <v>33</v>
      </c>
      <c r="AX832" s="14" t="s">
        <v>71</v>
      </c>
      <c r="AY832" s="173" t="s">
        <v>142</v>
      </c>
    </row>
    <row r="833" spans="1:65" s="13" customFormat="1" ht="11.25">
      <c r="B833" s="164"/>
      <c r="D833" s="165" t="s">
        <v>153</v>
      </c>
      <c r="E833" s="166" t="s">
        <v>3</v>
      </c>
      <c r="F833" s="167" t="s">
        <v>1214</v>
      </c>
      <c r="H833" s="166" t="s">
        <v>3</v>
      </c>
      <c r="I833" s="168"/>
      <c r="L833" s="164"/>
      <c r="M833" s="169"/>
      <c r="N833" s="170"/>
      <c r="O833" s="170"/>
      <c r="P833" s="170"/>
      <c r="Q833" s="170"/>
      <c r="R833" s="170"/>
      <c r="S833" s="170"/>
      <c r="T833" s="171"/>
      <c r="AT833" s="166" t="s">
        <v>153</v>
      </c>
      <c r="AU833" s="166" t="s">
        <v>91</v>
      </c>
      <c r="AV833" s="13" t="s">
        <v>15</v>
      </c>
      <c r="AW833" s="13" t="s">
        <v>33</v>
      </c>
      <c r="AX833" s="13" t="s">
        <v>71</v>
      </c>
      <c r="AY833" s="166" t="s">
        <v>142</v>
      </c>
    </row>
    <row r="834" spans="1:65" s="14" customFormat="1" ht="11.25">
      <c r="B834" s="172"/>
      <c r="D834" s="165" t="s">
        <v>153</v>
      </c>
      <c r="E834" s="173" t="s">
        <v>3</v>
      </c>
      <c r="F834" s="174" t="s">
        <v>1215</v>
      </c>
      <c r="H834" s="175">
        <v>14.275</v>
      </c>
      <c r="I834" s="176"/>
      <c r="L834" s="172"/>
      <c r="M834" s="177"/>
      <c r="N834" s="178"/>
      <c r="O834" s="178"/>
      <c r="P834" s="178"/>
      <c r="Q834" s="178"/>
      <c r="R834" s="178"/>
      <c r="S834" s="178"/>
      <c r="T834" s="179"/>
      <c r="AT834" s="173" t="s">
        <v>153</v>
      </c>
      <c r="AU834" s="173" t="s">
        <v>91</v>
      </c>
      <c r="AV834" s="14" t="s">
        <v>81</v>
      </c>
      <c r="AW834" s="14" t="s">
        <v>33</v>
      </c>
      <c r="AX834" s="14" t="s">
        <v>71</v>
      </c>
      <c r="AY834" s="173" t="s">
        <v>142</v>
      </c>
    </row>
    <row r="835" spans="1:65" s="15" customFormat="1" ht="11.25">
      <c r="B835" s="180"/>
      <c r="D835" s="165" t="s">
        <v>153</v>
      </c>
      <c r="E835" s="181" t="s">
        <v>3</v>
      </c>
      <c r="F835" s="182" t="s">
        <v>162</v>
      </c>
      <c r="H835" s="183">
        <v>558.57799999999997</v>
      </c>
      <c r="I835" s="184"/>
      <c r="L835" s="180"/>
      <c r="M835" s="185"/>
      <c r="N835" s="186"/>
      <c r="O835" s="186"/>
      <c r="P835" s="186"/>
      <c r="Q835" s="186"/>
      <c r="R835" s="186"/>
      <c r="S835" s="186"/>
      <c r="T835" s="187"/>
      <c r="AT835" s="181" t="s">
        <v>153</v>
      </c>
      <c r="AU835" s="181" t="s">
        <v>91</v>
      </c>
      <c r="AV835" s="15" t="s">
        <v>94</v>
      </c>
      <c r="AW835" s="15" t="s">
        <v>33</v>
      </c>
      <c r="AX835" s="15" t="s">
        <v>15</v>
      </c>
      <c r="AY835" s="181" t="s">
        <v>142</v>
      </c>
    </row>
    <row r="836" spans="1:65" s="2" customFormat="1" ht="16.5" customHeight="1">
      <c r="A836" s="35"/>
      <c r="B836" s="145"/>
      <c r="C836" s="146" t="s">
        <v>528</v>
      </c>
      <c r="D836" s="146" t="s">
        <v>145</v>
      </c>
      <c r="E836" s="147" t="s">
        <v>1216</v>
      </c>
      <c r="F836" s="148" t="s">
        <v>1217</v>
      </c>
      <c r="G836" s="149" t="s">
        <v>148</v>
      </c>
      <c r="H836" s="150">
        <v>558.57799999999997</v>
      </c>
      <c r="I836" s="151"/>
      <c r="J836" s="152">
        <f>ROUND(I836*H836,2)</f>
        <v>0</v>
      </c>
      <c r="K836" s="148" t="s">
        <v>3</v>
      </c>
      <c r="L836" s="36"/>
      <c r="M836" s="153" t="s">
        <v>3</v>
      </c>
      <c r="N836" s="154" t="s">
        <v>43</v>
      </c>
      <c r="O836" s="56"/>
      <c r="P836" s="155">
        <f>O836*H836</f>
        <v>0</v>
      </c>
      <c r="Q836" s="155">
        <v>0</v>
      </c>
      <c r="R836" s="155">
        <f>Q836*H836</f>
        <v>0</v>
      </c>
      <c r="S836" s="155">
        <v>0</v>
      </c>
      <c r="T836" s="156">
        <f>S836*H836</f>
        <v>0</v>
      </c>
      <c r="U836" s="35"/>
      <c r="V836" s="35"/>
      <c r="W836" s="35"/>
      <c r="X836" s="35"/>
      <c r="Y836" s="35"/>
      <c r="Z836" s="35"/>
      <c r="AA836" s="35"/>
      <c r="AB836" s="35"/>
      <c r="AC836" s="35"/>
      <c r="AD836" s="35"/>
      <c r="AE836" s="35"/>
      <c r="AR836" s="157" t="s">
        <v>94</v>
      </c>
      <c r="AT836" s="157" t="s">
        <v>145</v>
      </c>
      <c r="AU836" s="157" t="s">
        <v>91</v>
      </c>
      <c r="AY836" s="20" t="s">
        <v>142</v>
      </c>
      <c r="BE836" s="158">
        <f>IF(N836="základní",J836,0)</f>
        <v>0</v>
      </c>
      <c r="BF836" s="158">
        <f>IF(N836="snížená",J836,0)</f>
        <v>0</v>
      </c>
      <c r="BG836" s="158">
        <f>IF(N836="zákl. přenesená",J836,0)</f>
        <v>0</v>
      </c>
      <c r="BH836" s="158">
        <f>IF(N836="sníž. přenesená",J836,0)</f>
        <v>0</v>
      </c>
      <c r="BI836" s="158">
        <f>IF(N836="nulová",J836,0)</f>
        <v>0</v>
      </c>
      <c r="BJ836" s="20" t="s">
        <v>81</v>
      </c>
      <c r="BK836" s="158">
        <f>ROUND(I836*H836,2)</f>
        <v>0</v>
      </c>
      <c r="BL836" s="20" t="s">
        <v>94</v>
      </c>
      <c r="BM836" s="157" t="s">
        <v>1218</v>
      </c>
    </row>
    <row r="837" spans="1:65" s="2" customFormat="1" ht="37.9" customHeight="1">
      <c r="A837" s="35"/>
      <c r="B837" s="145"/>
      <c r="C837" s="146" t="s">
        <v>533</v>
      </c>
      <c r="D837" s="146" t="s">
        <v>145</v>
      </c>
      <c r="E837" s="147" t="s">
        <v>1219</v>
      </c>
      <c r="F837" s="148" t="s">
        <v>1220</v>
      </c>
      <c r="G837" s="149" t="s">
        <v>148</v>
      </c>
      <c r="H837" s="150">
        <v>558.57799999999997</v>
      </c>
      <c r="I837" s="151"/>
      <c r="J837" s="152">
        <f>ROUND(I837*H837,2)</f>
        <v>0</v>
      </c>
      <c r="K837" s="148" t="s">
        <v>149</v>
      </c>
      <c r="L837" s="36"/>
      <c r="M837" s="153" t="s">
        <v>3</v>
      </c>
      <c r="N837" s="154" t="s">
        <v>43</v>
      </c>
      <c r="O837" s="56"/>
      <c r="P837" s="155">
        <f>O837*H837</f>
        <v>0</v>
      </c>
      <c r="Q837" s="155">
        <v>2.3630000000000002E-2</v>
      </c>
      <c r="R837" s="155">
        <f>Q837*H837</f>
        <v>13.19919814</v>
      </c>
      <c r="S837" s="155">
        <v>0</v>
      </c>
      <c r="T837" s="156">
        <f>S837*H837</f>
        <v>0</v>
      </c>
      <c r="U837" s="35"/>
      <c r="V837" s="35"/>
      <c r="W837" s="35"/>
      <c r="X837" s="35"/>
      <c r="Y837" s="35"/>
      <c r="Z837" s="35"/>
      <c r="AA837" s="35"/>
      <c r="AB837" s="35"/>
      <c r="AC837" s="35"/>
      <c r="AD837" s="35"/>
      <c r="AE837" s="35"/>
      <c r="AR837" s="157" t="s">
        <v>94</v>
      </c>
      <c r="AT837" s="157" t="s">
        <v>145</v>
      </c>
      <c r="AU837" s="157" t="s">
        <v>91</v>
      </c>
      <c r="AY837" s="20" t="s">
        <v>142</v>
      </c>
      <c r="BE837" s="158">
        <f>IF(N837="základní",J837,0)</f>
        <v>0</v>
      </c>
      <c r="BF837" s="158">
        <f>IF(N837="snížená",J837,0)</f>
        <v>0</v>
      </c>
      <c r="BG837" s="158">
        <f>IF(N837="zákl. přenesená",J837,0)</f>
        <v>0</v>
      </c>
      <c r="BH837" s="158">
        <f>IF(N837="sníž. přenesená",J837,0)</f>
        <v>0</v>
      </c>
      <c r="BI837" s="158">
        <f>IF(N837="nulová",J837,0)</f>
        <v>0</v>
      </c>
      <c r="BJ837" s="20" t="s">
        <v>81</v>
      </c>
      <c r="BK837" s="158">
        <f>ROUND(I837*H837,2)</f>
        <v>0</v>
      </c>
      <c r="BL837" s="20" t="s">
        <v>94</v>
      </c>
      <c r="BM837" s="157" t="s">
        <v>1221</v>
      </c>
    </row>
    <row r="838" spans="1:65" s="2" customFormat="1" ht="11.25">
      <c r="A838" s="35"/>
      <c r="B838" s="36"/>
      <c r="C838" s="35"/>
      <c r="D838" s="159" t="s">
        <v>151</v>
      </c>
      <c r="E838" s="35"/>
      <c r="F838" s="160" t="s">
        <v>1222</v>
      </c>
      <c r="G838" s="35"/>
      <c r="H838" s="35"/>
      <c r="I838" s="161"/>
      <c r="J838" s="35"/>
      <c r="K838" s="35"/>
      <c r="L838" s="36"/>
      <c r="M838" s="162"/>
      <c r="N838" s="163"/>
      <c r="O838" s="56"/>
      <c r="P838" s="56"/>
      <c r="Q838" s="56"/>
      <c r="R838" s="56"/>
      <c r="S838" s="56"/>
      <c r="T838" s="57"/>
      <c r="U838" s="35"/>
      <c r="V838" s="35"/>
      <c r="W838" s="35"/>
      <c r="X838" s="35"/>
      <c r="Y838" s="35"/>
      <c r="Z838" s="35"/>
      <c r="AA838" s="35"/>
      <c r="AB838" s="35"/>
      <c r="AC838" s="35"/>
      <c r="AD838" s="35"/>
      <c r="AE838" s="35"/>
      <c r="AT838" s="20" t="s">
        <v>151</v>
      </c>
      <c r="AU838" s="20" t="s">
        <v>91</v>
      </c>
    </row>
    <row r="839" spans="1:65" s="13" customFormat="1" ht="11.25">
      <c r="B839" s="164"/>
      <c r="D839" s="165" t="s">
        <v>153</v>
      </c>
      <c r="E839" s="166" t="s">
        <v>3</v>
      </c>
      <c r="F839" s="167" t="s">
        <v>1210</v>
      </c>
      <c r="H839" s="166" t="s">
        <v>3</v>
      </c>
      <c r="I839" s="168"/>
      <c r="L839" s="164"/>
      <c r="M839" s="169"/>
      <c r="N839" s="170"/>
      <c r="O839" s="170"/>
      <c r="P839" s="170"/>
      <c r="Q839" s="170"/>
      <c r="R839" s="170"/>
      <c r="S839" s="170"/>
      <c r="T839" s="171"/>
      <c r="AT839" s="166" t="s">
        <v>153</v>
      </c>
      <c r="AU839" s="166" t="s">
        <v>91</v>
      </c>
      <c r="AV839" s="13" t="s">
        <v>15</v>
      </c>
      <c r="AW839" s="13" t="s">
        <v>33</v>
      </c>
      <c r="AX839" s="13" t="s">
        <v>71</v>
      </c>
      <c r="AY839" s="166" t="s">
        <v>142</v>
      </c>
    </row>
    <row r="840" spans="1:65" s="14" customFormat="1" ht="11.25">
      <c r="B840" s="172"/>
      <c r="D840" s="165" t="s">
        <v>153</v>
      </c>
      <c r="E840" s="173" t="s">
        <v>3</v>
      </c>
      <c r="F840" s="174" t="s">
        <v>1211</v>
      </c>
      <c r="H840" s="175">
        <v>15.87</v>
      </c>
      <c r="I840" s="176"/>
      <c r="L840" s="172"/>
      <c r="M840" s="177"/>
      <c r="N840" s="178"/>
      <c r="O840" s="178"/>
      <c r="P840" s="178"/>
      <c r="Q840" s="178"/>
      <c r="R840" s="178"/>
      <c r="S840" s="178"/>
      <c r="T840" s="179"/>
      <c r="AT840" s="173" t="s">
        <v>153</v>
      </c>
      <c r="AU840" s="173" t="s">
        <v>91</v>
      </c>
      <c r="AV840" s="14" t="s">
        <v>81</v>
      </c>
      <c r="AW840" s="14" t="s">
        <v>33</v>
      </c>
      <c r="AX840" s="14" t="s">
        <v>71</v>
      </c>
      <c r="AY840" s="173" t="s">
        <v>142</v>
      </c>
    </row>
    <row r="841" spans="1:65" s="13" customFormat="1" ht="11.25">
      <c r="B841" s="164"/>
      <c r="D841" s="165" t="s">
        <v>153</v>
      </c>
      <c r="E841" s="166" t="s">
        <v>3</v>
      </c>
      <c r="F841" s="167" t="s">
        <v>1212</v>
      </c>
      <c r="H841" s="166" t="s">
        <v>3</v>
      </c>
      <c r="I841" s="168"/>
      <c r="L841" s="164"/>
      <c r="M841" s="169"/>
      <c r="N841" s="170"/>
      <c r="O841" s="170"/>
      <c r="P841" s="170"/>
      <c r="Q841" s="170"/>
      <c r="R841" s="170"/>
      <c r="S841" s="170"/>
      <c r="T841" s="171"/>
      <c r="AT841" s="166" t="s">
        <v>153</v>
      </c>
      <c r="AU841" s="166" t="s">
        <v>91</v>
      </c>
      <c r="AV841" s="13" t="s">
        <v>15</v>
      </c>
      <c r="AW841" s="13" t="s">
        <v>33</v>
      </c>
      <c r="AX841" s="13" t="s">
        <v>71</v>
      </c>
      <c r="AY841" s="166" t="s">
        <v>142</v>
      </c>
    </row>
    <row r="842" spans="1:65" s="14" customFormat="1" ht="11.25">
      <c r="B842" s="172"/>
      <c r="D842" s="165" t="s">
        <v>153</v>
      </c>
      <c r="E842" s="173" t="s">
        <v>3</v>
      </c>
      <c r="F842" s="174" t="s">
        <v>1213</v>
      </c>
      <c r="H842" s="175">
        <v>528.43299999999999</v>
      </c>
      <c r="I842" s="176"/>
      <c r="L842" s="172"/>
      <c r="M842" s="177"/>
      <c r="N842" s="178"/>
      <c r="O842" s="178"/>
      <c r="P842" s="178"/>
      <c r="Q842" s="178"/>
      <c r="R842" s="178"/>
      <c r="S842" s="178"/>
      <c r="T842" s="179"/>
      <c r="AT842" s="173" t="s">
        <v>153</v>
      </c>
      <c r="AU842" s="173" t="s">
        <v>91</v>
      </c>
      <c r="AV842" s="14" t="s">
        <v>81</v>
      </c>
      <c r="AW842" s="14" t="s">
        <v>33</v>
      </c>
      <c r="AX842" s="14" t="s">
        <v>71</v>
      </c>
      <c r="AY842" s="173" t="s">
        <v>142</v>
      </c>
    </row>
    <row r="843" spans="1:65" s="13" customFormat="1" ht="11.25">
      <c r="B843" s="164"/>
      <c r="D843" s="165" t="s">
        <v>153</v>
      </c>
      <c r="E843" s="166" t="s">
        <v>3</v>
      </c>
      <c r="F843" s="167" t="s">
        <v>1214</v>
      </c>
      <c r="H843" s="166" t="s">
        <v>3</v>
      </c>
      <c r="I843" s="168"/>
      <c r="L843" s="164"/>
      <c r="M843" s="169"/>
      <c r="N843" s="170"/>
      <c r="O843" s="170"/>
      <c r="P843" s="170"/>
      <c r="Q843" s="170"/>
      <c r="R843" s="170"/>
      <c r="S843" s="170"/>
      <c r="T843" s="171"/>
      <c r="AT843" s="166" t="s">
        <v>153</v>
      </c>
      <c r="AU843" s="166" t="s">
        <v>91</v>
      </c>
      <c r="AV843" s="13" t="s">
        <v>15</v>
      </c>
      <c r="AW843" s="13" t="s">
        <v>33</v>
      </c>
      <c r="AX843" s="13" t="s">
        <v>71</v>
      </c>
      <c r="AY843" s="166" t="s">
        <v>142</v>
      </c>
    </row>
    <row r="844" spans="1:65" s="14" customFormat="1" ht="11.25">
      <c r="B844" s="172"/>
      <c r="D844" s="165" t="s">
        <v>153</v>
      </c>
      <c r="E844" s="173" t="s">
        <v>3</v>
      </c>
      <c r="F844" s="174" t="s">
        <v>1215</v>
      </c>
      <c r="H844" s="175">
        <v>14.275</v>
      </c>
      <c r="I844" s="176"/>
      <c r="L844" s="172"/>
      <c r="M844" s="177"/>
      <c r="N844" s="178"/>
      <c r="O844" s="178"/>
      <c r="P844" s="178"/>
      <c r="Q844" s="178"/>
      <c r="R844" s="178"/>
      <c r="S844" s="178"/>
      <c r="T844" s="179"/>
      <c r="AT844" s="173" t="s">
        <v>153</v>
      </c>
      <c r="AU844" s="173" t="s">
        <v>91</v>
      </c>
      <c r="AV844" s="14" t="s">
        <v>81</v>
      </c>
      <c r="AW844" s="14" t="s">
        <v>33</v>
      </c>
      <c r="AX844" s="14" t="s">
        <v>71</v>
      </c>
      <c r="AY844" s="173" t="s">
        <v>142</v>
      </c>
    </row>
    <row r="845" spans="1:65" s="15" customFormat="1" ht="11.25">
      <c r="B845" s="180"/>
      <c r="D845" s="165" t="s">
        <v>153</v>
      </c>
      <c r="E845" s="181" t="s">
        <v>3</v>
      </c>
      <c r="F845" s="182" t="s">
        <v>162</v>
      </c>
      <c r="H845" s="183">
        <v>558.57799999999997</v>
      </c>
      <c r="I845" s="184"/>
      <c r="L845" s="180"/>
      <c r="M845" s="185"/>
      <c r="N845" s="186"/>
      <c r="O845" s="186"/>
      <c r="P845" s="186"/>
      <c r="Q845" s="186"/>
      <c r="R845" s="186"/>
      <c r="S845" s="186"/>
      <c r="T845" s="187"/>
      <c r="AT845" s="181" t="s">
        <v>153</v>
      </c>
      <c r="AU845" s="181" t="s">
        <v>91</v>
      </c>
      <c r="AV845" s="15" t="s">
        <v>94</v>
      </c>
      <c r="AW845" s="15" t="s">
        <v>33</v>
      </c>
      <c r="AX845" s="15" t="s">
        <v>15</v>
      </c>
      <c r="AY845" s="181" t="s">
        <v>142</v>
      </c>
    </row>
    <row r="846" spans="1:65" s="2" customFormat="1" ht="24.2" customHeight="1">
      <c r="A846" s="35"/>
      <c r="B846" s="145"/>
      <c r="C846" s="146" t="s">
        <v>540</v>
      </c>
      <c r="D846" s="146" t="s">
        <v>145</v>
      </c>
      <c r="E846" s="147" t="s">
        <v>1223</v>
      </c>
      <c r="F846" s="148" t="s">
        <v>1224</v>
      </c>
      <c r="G846" s="149" t="s">
        <v>148</v>
      </c>
      <c r="H846" s="150">
        <v>558.57799999999997</v>
      </c>
      <c r="I846" s="151"/>
      <c r="J846" s="152">
        <f>ROUND(I846*H846,2)</f>
        <v>0</v>
      </c>
      <c r="K846" s="148" t="s">
        <v>149</v>
      </c>
      <c r="L846" s="36"/>
      <c r="M846" s="153" t="s">
        <v>3</v>
      </c>
      <c r="N846" s="154" t="s">
        <v>43</v>
      </c>
      <c r="O846" s="56"/>
      <c r="P846" s="155">
        <f>O846*H846</f>
        <v>0</v>
      </c>
      <c r="Q846" s="155">
        <v>2.5999999999999998E-4</v>
      </c>
      <c r="R846" s="155">
        <f>Q846*H846</f>
        <v>0.14523027999999999</v>
      </c>
      <c r="S846" s="155">
        <v>0</v>
      </c>
      <c r="T846" s="156">
        <f>S846*H846</f>
        <v>0</v>
      </c>
      <c r="U846" s="35"/>
      <c r="V846" s="35"/>
      <c r="W846" s="35"/>
      <c r="X846" s="35"/>
      <c r="Y846" s="35"/>
      <c r="Z846" s="35"/>
      <c r="AA846" s="35"/>
      <c r="AB846" s="35"/>
      <c r="AC846" s="35"/>
      <c r="AD846" s="35"/>
      <c r="AE846" s="35"/>
      <c r="AR846" s="157" t="s">
        <v>94</v>
      </c>
      <c r="AT846" s="157" t="s">
        <v>145</v>
      </c>
      <c r="AU846" s="157" t="s">
        <v>91</v>
      </c>
      <c r="AY846" s="20" t="s">
        <v>142</v>
      </c>
      <c r="BE846" s="158">
        <f>IF(N846="základní",J846,0)</f>
        <v>0</v>
      </c>
      <c r="BF846" s="158">
        <f>IF(N846="snížená",J846,0)</f>
        <v>0</v>
      </c>
      <c r="BG846" s="158">
        <f>IF(N846="zákl. přenesená",J846,0)</f>
        <v>0</v>
      </c>
      <c r="BH846" s="158">
        <f>IF(N846="sníž. přenesená",J846,0)</f>
        <v>0</v>
      </c>
      <c r="BI846" s="158">
        <f>IF(N846="nulová",J846,0)</f>
        <v>0</v>
      </c>
      <c r="BJ846" s="20" t="s">
        <v>81</v>
      </c>
      <c r="BK846" s="158">
        <f>ROUND(I846*H846,2)</f>
        <v>0</v>
      </c>
      <c r="BL846" s="20" t="s">
        <v>94</v>
      </c>
      <c r="BM846" s="157" t="s">
        <v>1225</v>
      </c>
    </row>
    <row r="847" spans="1:65" s="2" customFormat="1" ht="11.25">
      <c r="A847" s="35"/>
      <c r="B847" s="36"/>
      <c r="C847" s="35"/>
      <c r="D847" s="159" t="s">
        <v>151</v>
      </c>
      <c r="E847" s="35"/>
      <c r="F847" s="160" t="s">
        <v>1226</v>
      </c>
      <c r="G847" s="35"/>
      <c r="H847" s="35"/>
      <c r="I847" s="161"/>
      <c r="J847" s="35"/>
      <c r="K847" s="35"/>
      <c r="L847" s="36"/>
      <c r="M847" s="162"/>
      <c r="N847" s="163"/>
      <c r="O847" s="56"/>
      <c r="P847" s="56"/>
      <c r="Q847" s="56"/>
      <c r="R847" s="56"/>
      <c r="S847" s="56"/>
      <c r="T847" s="57"/>
      <c r="U847" s="35"/>
      <c r="V847" s="35"/>
      <c r="W847" s="35"/>
      <c r="X847" s="35"/>
      <c r="Y847" s="35"/>
      <c r="Z847" s="35"/>
      <c r="AA847" s="35"/>
      <c r="AB847" s="35"/>
      <c r="AC847" s="35"/>
      <c r="AD847" s="35"/>
      <c r="AE847" s="35"/>
      <c r="AT847" s="20" t="s">
        <v>151</v>
      </c>
      <c r="AU847" s="20" t="s">
        <v>91</v>
      </c>
    </row>
    <row r="848" spans="1:65" s="2" customFormat="1" ht="66.75" customHeight="1">
      <c r="A848" s="35"/>
      <c r="B848" s="145"/>
      <c r="C848" s="146" t="s">
        <v>546</v>
      </c>
      <c r="D848" s="146" t="s">
        <v>145</v>
      </c>
      <c r="E848" s="147" t="s">
        <v>1227</v>
      </c>
      <c r="F848" s="148" t="s">
        <v>1228</v>
      </c>
      <c r="G848" s="149" t="s">
        <v>148</v>
      </c>
      <c r="H848" s="150">
        <v>1.74</v>
      </c>
      <c r="I848" s="151"/>
      <c r="J848" s="152">
        <f>ROUND(I848*H848,2)</f>
        <v>0</v>
      </c>
      <c r="K848" s="148" t="s">
        <v>149</v>
      </c>
      <c r="L848" s="36"/>
      <c r="M848" s="153" t="s">
        <v>3</v>
      </c>
      <c r="N848" s="154" t="s">
        <v>43</v>
      </c>
      <c r="O848" s="56"/>
      <c r="P848" s="155">
        <f>O848*H848</f>
        <v>0</v>
      </c>
      <c r="Q848" s="155">
        <v>8.6E-3</v>
      </c>
      <c r="R848" s="155">
        <f>Q848*H848</f>
        <v>1.4964E-2</v>
      </c>
      <c r="S848" s="155">
        <v>0</v>
      </c>
      <c r="T848" s="156">
        <f>S848*H848</f>
        <v>0</v>
      </c>
      <c r="U848" s="35"/>
      <c r="V848" s="35"/>
      <c r="W848" s="35"/>
      <c r="X848" s="35"/>
      <c r="Y848" s="35"/>
      <c r="Z848" s="35"/>
      <c r="AA848" s="35"/>
      <c r="AB848" s="35"/>
      <c r="AC848" s="35"/>
      <c r="AD848" s="35"/>
      <c r="AE848" s="35"/>
      <c r="AR848" s="157" t="s">
        <v>94</v>
      </c>
      <c r="AT848" s="157" t="s">
        <v>145</v>
      </c>
      <c r="AU848" s="157" t="s">
        <v>91</v>
      </c>
      <c r="AY848" s="20" t="s">
        <v>142</v>
      </c>
      <c r="BE848" s="158">
        <f>IF(N848="základní",J848,0)</f>
        <v>0</v>
      </c>
      <c r="BF848" s="158">
        <f>IF(N848="snížená",J848,0)</f>
        <v>0</v>
      </c>
      <c r="BG848" s="158">
        <f>IF(N848="zákl. přenesená",J848,0)</f>
        <v>0</v>
      </c>
      <c r="BH848" s="158">
        <f>IF(N848="sníž. přenesená",J848,0)</f>
        <v>0</v>
      </c>
      <c r="BI848" s="158">
        <f>IF(N848="nulová",J848,0)</f>
        <v>0</v>
      </c>
      <c r="BJ848" s="20" t="s">
        <v>81</v>
      </c>
      <c r="BK848" s="158">
        <f>ROUND(I848*H848,2)</f>
        <v>0</v>
      </c>
      <c r="BL848" s="20" t="s">
        <v>94</v>
      </c>
      <c r="BM848" s="157" t="s">
        <v>1229</v>
      </c>
    </row>
    <row r="849" spans="1:65" s="2" customFormat="1" ht="11.25">
      <c r="A849" s="35"/>
      <c r="B849" s="36"/>
      <c r="C849" s="35"/>
      <c r="D849" s="159" t="s">
        <v>151</v>
      </c>
      <c r="E849" s="35"/>
      <c r="F849" s="160" t="s">
        <v>1230</v>
      </c>
      <c r="G849" s="35"/>
      <c r="H849" s="35"/>
      <c r="I849" s="161"/>
      <c r="J849" s="35"/>
      <c r="K849" s="35"/>
      <c r="L849" s="36"/>
      <c r="M849" s="162"/>
      <c r="N849" s="163"/>
      <c r="O849" s="56"/>
      <c r="P849" s="56"/>
      <c r="Q849" s="56"/>
      <c r="R849" s="56"/>
      <c r="S849" s="56"/>
      <c r="T849" s="57"/>
      <c r="U849" s="35"/>
      <c r="V849" s="35"/>
      <c r="W849" s="35"/>
      <c r="X849" s="35"/>
      <c r="Y849" s="35"/>
      <c r="Z849" s="35"/>
      <c r="AA849" s="35"/>
      <c r="AB849" s="35"/>
      <c r="AC849" s="35"/>
      <c r="AD849" s="35"/>
      <c r="AE849" s="35"/>
      <c r="AT849" s="20" t="s">
        <v>151</v>
      </c>
      <c r="AU849" s="20" t="s">
        <v>91</v>
      </c>
    </row>
    <row r="850" spans="1:65" s="13" customFormat="1" ht="11.25">
      <c r="B850" s="164"/>
      <c r="D850" s="165" t="s">
        <v>153</v>
      </c>
      <c r="E850" s="166" t="s">
        <v>3</v>
      </c>
      <c r="F850" s="167" t="s">
        <v>1231</v>
      </c>
      <c r="H850" s="166" t="s">
        <v>3</v>
      </c>
      <c r="I850" s="168"/>
      <c r="L850" s="164"/>
      <c r="M850" s="169"/>
      <c r="N850" s="170"/>
      <c r="O850" s="170"/>
      <c r="P850" s="170"/>
      <c r="Q850" s="170"/>
      <c r="R850" s="170"/>
      <c r="S850" s="170"/>
      <c r="T850" s="171"/>
      <c r="AT850" s="166" t="s">
        <v>153</v>
      </c>
      <c r="AU850" s="166" t="s">
        <v>91</v>
      </c>
      <c r="AV850" s="13" t="s">
        <v>15</v>
      </c>
      <c r="AW850" s="13" t="s">
        <v>33</v>
      </c>
      <c r="AX850" s="13" t="s">
        <v>71</v>
      </c>
      <c r="AY850" s="166" t="s">
        <v>142</v>
      </c>
    </row>
    <row r="851" spans="1:65" s="14" customFormat="1" ht="11.25">
      <c r="B851" s="172"/>
      <c r="D851" s="165" t="s">
        <v>153</v>
      </c>
      <c r="E851" s="173" t="s">
        <v>3</v>
      </c>
      <c r="F851" s="174" t="s">
        <v>1232</v>
      </c>
      <c r="H851" s="175">
        <v>1.74</v>
      </c>
      <c r="I851" s="176"/>
      <c r="L851" s="172"/>
      <c r="M851" s="177"/>
      <c r="N851" s="178"/>
      <c r="O851" s="178"/>
      <c r="P851" s="178"/>
      <c r="Q851" s="178"/>
      <c r="R851" s="178"/>
      <c r="S851" s="178"/>
      <c r="T851" s="179"/>
      <c r="AT851" s="173" t="s">
        <v>153</v>
      </c>
      <c r="AU851" s="173" t="s">
        <v>91</v>
      </c>
      <c r="AV851" s="14" t="s">
        <v>81</v>
      </c>
      <c r="AW851" s="14" t="s">
        <v>33</v>
      </c>
      <c r="AX851" s="14" t="s">
        <v>15</v>
      </c>
      <c r="AY851" s="173" t="s">
        <v>142</v>
      </c>
    </row>
    <row r="852" spans="1:65" s="2" customFormat="1" ht="24.2" customHeight="1">
      <c r="A852" s="35"/>
      <c r="B852" s="145"/>
      <c r="C852" s="191" t="s">
        <v>551</v>
      </c>
      <c r="D852" s="191" t="s">
        <v>704</v>
      </c>
      <c r="E852" s="192" t="s">
        <v>1233</v>
      </c>
      <c r="F852" s="193" t="s">
        <v>1234</v>
      </c>
      <c r="G852" s="194" t="s">
        <v>148</v>
      </c>
      <c r="H852" s="195">
        <v>1.827</v>
      </c>
      <c r="I852" s="196"/>
      <c r="J852" s="197">
        <f>ROUND(I852*H852,2)</f>
        <v>0</v>
      </c>
      <c r="K852" s="193" t="s">
        <v>149</v>
      </c>
      <c r="L852" s="198"/>
      <c r="M852" s="199" t="s">
        <v>3</v>
      </c>
      <c r="N852" s="200" t="s">
        <v>43</v>
      </c>
      <c r="O852" s="56"/>
      <c r="P852" s="155">
        <f>O852*H852</f>
        <v>0</v>
      </c>
      <c r="Q852" s="155">
        <v>4.1000000000000003E-3</v>
      </c>
      <c r="R852" s="155">
        <f>Q852*H852</f>
        <v>7.4907000000000003E-3</v>
      </c>
      <c r="S852" s="155">
        <v>0</v>
      </c>
      <c r="T852" s="156">
        <f>S852*H852</f>
        <v>0</v>
      </c>
      <c r="U852" s="35"/>
      <c r="V852" s="35"/>
      <c r="W852" s="35"/>
      <c r="X852" s="35"/>
      <c r="Y852" s="35"/>
      <c r="Z852" s="35"/>
      <c r="AA852" s="35"/>
      <c r="AB852" s="35"/>
      <c r="AC852" s="35"/>
      <c r="AD852" s="35"/>
      <c r="AE852" s="35"/>
      <c r="AR852" s="157" t="s">
        <v>209</v>
      </c>
      <c r="AT852" s="157" t="s">
        <v>704</v>
      </c>
      <c r="AU852" s="157" t="s">
        <v>91</v>
      </c>
      <c r="AY852" s="20" t="s">
        <v>142</v>
      </c>
      <c r="BE852" s="158">
        <f>IF(N852="základní",J852,0)</f>
        <v>0</v>
      </c>
      <c r="BF852" s="158">
        <f>IF(N852="snížená",J852,0)</f>
        <v>0</v>
      </c>
      <c r="BG852" s="158">
        <f>IF(N852="zákl. přenesená",J852,0)</f>
        <v>0</v>
      </c>
      <c r="BH852" s="158">
        <f>IF(N852="sníž. přenesená",J852,0)</f>
        <v>0</v>
      </c>
      <c r="BI852" s="158">
        <f>IF(N852="nulová",J852,0)</f>
        <v>0</v>
      </c>
      <c r="BJ852" s="20" t="s">
        <v>81</v>
      </c>
      <c r="BK852" s="158">
        <f>ROUND(I852*H852,2)</f>
        <v>0</v>
      </c>
      <c r="BL852" s="20" t="s">
        <v>94</v>
      </c>
      <c r="BM852" s="157" t="s">
        <v>1235</v>
      </c>
    </row>
    <row r="853" spans="1:65" s="14" customFormat="1" ht="11.25">
      <c r="B853" s="172"/>
      <c r="D853" s="165" t="s">
        <v>153</v>
      </c>
      <c r="F853" s="174" t="s">
        <v>1236</v>
      </c>
      <c r="H853" s="175">
        <v>1.827</v>
      </c>
      <c r="I853" s="176"/>
      <c r="L853" s="172"/>
      <c r="M853" s="177"/>
      <c r="N853" s="178"/>
      <c r="O853" s="178"/>
      <c r="P853" s="178"/>
      <c r="Q853" s="178"/>
      <c r="R853" s="178"/>
      <c r="S853" s="178"/>
      <c r="T853" s="179"/>
      <c r="AT853" s="173" t="s">
        <v>153</v>
      </c>
      <c r="AU853" s="173" t="s">
        <v>91</v>
      </c>
      <c r="AV853" s="14" t="s">
        <v>81</v>
      </c>
      <c r="AW853" s="14" t="s">
        <v>4</v>
      </c>
      <c r="AX853" s="14" t="s">
        <v>15</v>
      </c>
      <c r="AY853" s="173" t="s">
        <v>142</v>
      </c>
    </row>
    <row r="854" spans="1:65" s="2" customFormat="1" ht="66.75" customHeight="1">
      <c r="A854" s="35"/>
      <c r="B854" s="145"/>
      <c r="C854" s="146" t="s">
        <v>556</v>
      </c>
      <c r="D854" s="146" t="s">
        <v>145</v>
      </c>
      <c r="E854" s="147" t="s">
        <v>1237</v>
      </c>
      <c r="F854" s="148" t="s">
        <v>1238</v>
      </c>
      <c r="G854" s="149" t="s">
        <v>148</v>
      </c>
      <c r="H854" s="150">
        <v>1.38</v>
      </c>
      <c r="I854" s="151"/>
      <c r="J854" s="152">
        <f>ROUND(I854*H854,2)</f>
        <v>0</v>
      </c>
      <c r="K854" s="148" t="s">
        <v>149</v>
      </c>
      <c r="L854" s="36"/>
      <c r="M854" s="153" t="s">
        <v>3</v>
      </c>
      <c r="N854" s="154" t="s">
        <v>43</v>
      </c>
      <c r="O854" s="56"/>
      <c r="P854" s="155">
        <f>O854*H854</f>
        <v>0</v>
      </c>
      <c r="Q854" s="155">
        <v>8.6800000000000002E-3</v>
      </c>
      <c r="R854" s="155">
        <f>Q854*H854</f>
        <v>1.19784E-2</v>
      </c>
      <c r="S854" s="155">
        <v>0</v>
      </c>
      <c r="T854" s="156">
        <f>S854*H854</f>
        <v>0</v>
      </c>
      <c r="U854" s="35"/>
      <c r="V854" s="35"/>
      <c r="W854" s="35"/>
      <c r="X854" s="35"/>
      <c r="Y854" s="35"/>
      <c r="Z854" s="35"/>
      <c r="AA854" s="35"/>
      <c r="AB854" s="35"/>
      <c r="AC854" s="35"/>
      <c r="AD854" s="35"/>
      <c r="AE854" s="35"/>
      <c r="AR854" s="157" t="s">
        <v>94</v>
      </c>
      <c r="AT854" s="157" t="s">
        <v>145</v>
      </c>
      <c r="AU854" s="157" t="s">
        <v>91</v>
      </c>
      <c r="AY854" s="20" t="s">
        <v>142</v>
      </c>
      <c r="BE854" s="158">
        <f>IF(N854="základní",J854,0)</f>
        <v>0</v>
      </c>
      <c r="BF854" s="158">
        <f>IF(N854="snížená",J854,0)</f>
        <v>0</v>
      </c>
      <c r="BG854" s="158">
        <f>IF(N854="zákl. přenesená",J854,0)</f>
        <v>0</v>
      </c>
      <c r="BH854" s="158">
        <f>IF(N854="sníž. přenesená",J854,0)</f>
        <v>0</v>
      </c>
      <c r="BI854" s="158">
        <f>IF(N854="nulová",J854,0)</f>
        <v>0</v>
      </c>
      <c r="BJ854" s="20" t="s">
        <v>81</v>
      </c>
      <c r="BK854" s="158">
        <f>ROUND(I854*H854,2)</f>
        <v>0</v>
      </c>
      <c r="BL854" s="20" t="s">
        <v>94</v>
      </c>
      <c r="BM854" s="157" t="s">
        <v>1239</v>
      </c>
    </row>
    <row r="855" spans="1:65" s="2" customFormat="1" ht="11.25">
      <c r="A855" s="35"/>
      <c r="B855" s="36"/>
      <c r="C855" s="35"/>
      <c r="D855" s="159" t="s">
        <v>151</v>
      </c>
      <c r="E855" s="35"/>
      <c r="F855" s="160" t="s">
        <v>1240</v>
      </c>
      <c r="G855" s="35"/>
      <c r="H855" s="35"/>
      <c r="I855" s="161"/>
      <c r="J855" s="35"/>
      <c r="K855" s="35"/>
      <c r="L855" s="36"/>
      <c r="M855" s="162"/>
      <c r="N855" s="163"/>
      <c r="O855" s="56"/>
      <c r="P855" s="56"/>
      <c r="Q855" s="56"/>
      <c r="R855" s="56"/>
      <c r="S855" s="56"/>
      <c r="T855" s="57"/>
      <c r="U855" s="35"/>
      <c r="V855" s="35"/>
      <c r="W855" s="35"/>
      <c r="X855" s="35"/>
      <c r="Y855" s="35"/>
      <c r="Z855" s="35"/>
      <c r="AA855" s="35"/>
      <c r="AB855" s="35"/>
      <c r="AC855" s="35"/>
      <c r="AD855" s="35"/>
      <c r="AE855" s="35"/>
      <c r="AT855" s="20" t="s">
        <v>151</v>
      </c>
      <c r="AU855" s="20" t="s">
        <v>91</v>
      </c>
    </row>
    <row r="856" spans="1:65" s="13" customFormat="1" ht="11.25">
      <c r="B856" s="164"/>
      <c r="D856" s="165" t="s">
        <v>153</v>
      </c>
      <c r="E856" s="166" t="s">
        <v>3</v>
      </c>
      <c r="F856" s="167" t="s">
        <v>1231</v>
      </c>
      <c r="H856" s="166" t="s">
        <v>3</v>
      </c>
      <c r="I856" s="168"/>
      <c r="L856" s="164"/>
      <c r="M856" s="169"/>
      <c r="N856" s="170"/>
      <c r="O856" s="170"/>
      <c r="P856" s="170"/>
      <c r="Q856" s="170"/>
      <c r="R856" s="170"/>
      <c r="S856" s="170"/>
      <c r="T856" s="171"/>
      <c r="AT856" s="166" t="s">
        <v>153</v>
      </c>
      <c r="AU856" s="166" t="s">
        <v>91</v>
      </c>
      <c r="AV856" s="13" t="s">
        <v>15</v>
      </c>
      <c r="AW856" s="13" t="s">
        <v>33</v>
      </c>
      <c r="AX856" s="13" t="s">
        <v>71</v>
      </c>
      <c r="AY856" s="166" t="s">
        <v>142</v>
      </c>
    </row>
    <row r="857" spans="1:65" s="14" customFormat="1" ht="11.25">
      <c r="B857" s="172"/>
      <c r="D857" s="165" t="s">
        <v>153</v>
      </c>
      <c r="E857" s="173" t="s">
        <v>3</v>
      </c>
      <c r="F857" s="174" t="s">
        <v>1241</v>
      </c>
      <c r="H857" s="175">
        <v>1.38</v>
      </c>
      <c r="I857" s="176"/>
      <c r="L857" s="172"/>
      <c r="M857" s="177"/>
      <c r="N857" s="178"/>
      <c r="O857" s="178"/>
      <c r="P857" s="178"/>
      <c r="Q857" s="178"/>
      <c r="R857" s="178"/>
      <c r="S857" s="178"/>
      <c r="T857" s="179"/>
      <c r="AT857" s="173" t="s">
        <v>153</v>
      </c>
      <c r="AU857" s="173" t="s">
        <v>91</v>
      </c>
      <c r="AV857" s="14" t="s">
        <v>81</v>
      </c>
      <c r="AW857" s="14" t="s">
        <v>33</v>
      </c>
      <c r="AX857" s="14" t="s">
        <v>15</v>
      </c>
      <c r="AY857" s="173" t="s">
        <v>142</v>
      </c>
    </row>
    <row r="858" spans="1:65" s="2" customFormat="1" ht="24.2" customHeight="1">
      <c r="A858" s="35"/>
      <c r="B858" s="145"/>
      <c r="C858" s="191" t="s">
        <v>560</v>
      </c>
      <c r="D858" s="191" t="s">
        <v>704</v>
      </c>
      <c r="E858" s="192" t="s">
        <v>1242</v>
      </c>
      <c r="F858" s="193" t="s">
        <v>1243</v>
      </c>
      <c r="G858" s="194" t="s">
        <v>148</v>
      </c>
      <c r="H858" s="195">
        <v>1.4490000000000001</v>
      </c>
      <c r="I858" s="196"/>
      <c r="J858" s="197">
        <f>ROUND(I858*H858,2)</f>
        <v>0</v>
      </c>
      <c r="K858" s="193" t="s">
        <v>149</v>
      </c>
      <c r="L858" s="198"/>
      <c r="M858" s="199" t="s">
        <v>3</v>
      </c>
      <c r="N858" s="200" t="s">
        <v>43</v>
      </c>
      <c r="O858" s="56"/>
      <c r="P858" s="155">
        <f>O858*H858</f>
        <v>0</v>
      </c>
      <c r="Q858" s="155">
        <v>5.4000000000000003E-3</v>
      </c>
      <c r="R858" s="155">
        <f>Q858*H858</f>
        <v>7.824600000000001E-3</v>
      </c>
      <c r="S858" s="155">
        <v>0</v>
      </c>
      <c r="T858" s="156">
        <f>S858*H858</f>
        <v>0</v>
      </c>
      <c r="U858" s="35"/>
      <c r="V858" s="35"/>
      <c r="W858" s="35"/>
      <c r="X858" s="35"/>
      <c r="Y858" s="35"/>
      <c r="Z858" s="35"/>
      <c r="AA858" s="35"/>
      <c r="AB858" s="35"/>
      <c r="AC858" s="35"/>
      <c r="AD858" s="35"/>
      <c r="AE858" s="35"/>
      <c r="AR858" s="157" t="s">
        <v>209</v>
      </c>
      <c r="AT858" s="157" t="s">
        <v>704</v>
      </c>
      <c r="AU858" s="157" t="s">
        <v>91</v>
      </c>
      <c r="AY858" s="20" t="s">
        <v>142</v>
      </c>
      <c r="BE858" s="158">
        <f>IF(N858="základní",J858,0)</f>
        <v>0</v>
      </c>
      <c r="BF858" s="158">
        <f>IF(N858="snížená",J858,0)</f>
        <v>0</v>
      </c>
      <c r="BG858" s="158">
        <f>IF(N858="zákl. přenesená",J858,0)</f>
        <v>0</v>
      </c>
      <c r="BH858" s="158">
        <f>IF(N858="sníž. přenesená",J858,0)</f>
        <v>0</v>
      </c>
      <c r="BI858" s="158">
        <f>IF(N858="nulová",J858,0)</f>
        <v>0</v>
      </c>
      <c r="BJ858" s="20" t="s">
        <v>81</v>
      </c>
      <c r="BK858" s="158">
        <f>ROUND(I858*H858,2)</f>
        <v>0</v>
      </c>
      <c r="BL858" s="20" t="s">
        <v>94</v>
      </c>
      <c r="BM858" s="157" t="s">
        <v>1244</v>
      </c>
    </row>
    <row r="859" spans="1:65" s="14" customFormat="1" ht="11.25">
      <c r="B859" s="172"/>
      <c r="D859" s="165" t="s">
        <v>153</v>
      </c>
      <c r="F859" s="174" t="s">
        <v>1245</v>
      </c>
      <c r="H859" s="175">
        <v>1.4490000000000001</v>
      </c>
      <c r="I859" s="176"/>
      <c r="L859" s="172"/>
      <c r="M859" s="177"/>
      <c r="N859" s="178"/>
      <c r="O859" s="178"/>
      <c r="P859" s="178"/>
      <c r="Q859" s="178"/>
      <c r="R859" s="178"/>
      <c r="S859" s="178"/>
      <c r="T859" s="179"/>
      <c r="AT859" s="173" t="s">
        <v>153</v>
      </c>
      <c r="AU859" s="173" t="s">
        <v>91</v>
      </c>
      <c r="AV859" s="14" t="s">
        <v>81</v>
      </c>
      <c r="AW859" s="14" t="s">
        <v>4</v>
      </c>
      <c r="AX859" s="14" t="s">
        <v>15</v>
      </c>
      <c r="AY859" s="173" t="s">
        <v>142</v>
      </c>
    </row>
    <row r="860" spans="1:65" s="2" customFormat="1" ht="66.75" customHeight="1">
      <c r="A860" s="35"/>
      <c r="B860" s="145"/>
      <c r="C860" s="146" t="s">
        <v>565</v>
      </c>
      <c r="D860" s="146" t="s">
        <v>145</v>
      </c>
      <c r="E860" s="147" t="s">
        <v>1246</v>
      </c>
      <c r="F860" s="148" t="s">
        <v>1247</v>
      </c>
      <c r="G860" s="149" t="s">
        <v>148</v>
      </c>
      <c r="H860" s="150">
        <v>12.75</v>
      </c>
      <c r="I860" s="151"/>
      <c r="J860" s="152">
        <f>ROUND(I860*H860,2)</f>
        <v>0</v>
      </c>
      <c r="K860" s="148" t="s">
        <v>149</v>
      </c>
      <c r="L860" s="36"/>
      <c r="M860" s="153" t="s">
        <v>3</v>
      </c>
      <c r="N860" s="154" t="s">
        <v>43</v>
      </c>
      <c r="O860" s="56"/>
      <c r="P860" s="155">
        <f>O860*H860</f>
        <v>0</v>
      </c>
      <c r="Q860" s="155">
        <v>8.7600000000000004E-3</v>
      </c>
      <c r="R860" s="155">
        <f>Q860*H860</f>
        <v>0.11169000000000001</v>
      </c>
      <c r="S860" s="155">
        <v>0</v>
      </c>
      <c r="T860" s="156">
        <f>S860*H860</f>
        <v>0</v>
      </c>
      <c r="U860" s="35"/>
      <c r="V860" s="35"/>
      <c r="W860" s="35"/>
      <c r="X860" s="35"/>
      <c r="Y860" s="35"/>
      <c r="Z860" s="35"/>
      <c r="AA860" s="35"/>
      <c r="AB860" s="35"/>
      <c r="AC860" s="35"/>
      <c r="AD860" s="35"/>
      <c r="AE860" s="35"/>
      <c r="AR860" s="157" t="s">
        <v>94</v>
      </c>
      <c r="AT860" s="157" t="s">
        <v>145</v>
      </c>
      <c r="AU860" s="157" t="s">
        <v>91</v>
      </c>
      <c r="AY860" s="20" t="s">
        <v>142</v>
      </c>
      <c r="BE860" s="158">
        <f>IF(N860="základní",J860,0)</f>
        <v>0</v>
      </c>
      <c r="BF860" s="158">
        <f>IF(N860="snížená",J860,0)</f>
        <v>0</v>
      </c>
      <c r="BG860" s="158">
        <f>IF(N860="zákl. přenesená",J860,0)</f>
        <v>0</v>
      </c>
      <c r="BH860" s="158">
        <f>IF(N860="sníž. přenesená",J860,0)</f>
        <v>0</v>
      </c>
      <c r="BI860" s="158">
        <f>IF(N860="nulová",J860,0)</f>
        <v>0</v>
      </c>
      <c r="BJ860" s="20" t="s">
        <v>81</v>
      </c>
      <c r="BK860" s="158">
        <f>ROUND(I860*H860,2)</f>
        <v>0</v>
      </c>
      <c r="BL860" s="20" t="s">
        <v>94</v>
      </c>
      <c r="BM860" s="157" t="s">
        <v>1248</v>
      </c>
    </row>
    <row r="861" spans="1:65" s="2" customFormat="1" ht="11.25">
      <c r="A861" s="35"/>
      <c r="B861" s="36"/>
      <c r="C861" s="35"/>
      <c r="D861" s="159" t="s">
        <v>151</v>
      </c>
      <c r="E861" s="35"/>
      <c r="F861" s="160" t="s">
        <v>1249</v>
      </c>
      <c r="G861" s="35"/>
      <c r="H861" s="35"/>
      <c r="I861" s="161"/>
      <c r="J861" s="35"/>
      <c r="K861" s="35"/>
      <c r="L861" s="36"/>
      <c r="M861" s="162"/>
      <c r="N861" s="163"/>
      <c r="O861" s="56"/>
      <c r="P861" s="56"/>
      <c r="Q861" s="56"/>
      <c r="R861" s="56"/>
      <c r="S861" s="56"/>
      <c r="T861" s="57"/>
      <c r="U861" s="35"/>
      <c r="V861" s="35"/>
      <c r="W861" s="35"/>
      <c r="X861" s="35"/>
      <c r="Y861" s="35"/>
      <c r="Z861" s="35"/>
      <c r="AA861" s="35"/>
      <c r="AB861" s="35"/>
      <c r="AC861" s="35"/>
      <c r="AD861" s="35"/>
      <c r="AE861" s="35"/>
      <c r="AT861" s="20" t="s">
        <v>151</v>
      </c>
      <c r="AU861" s="20" t="s">
        <v>91</v>
      </c>
    </row>
    <row r="862" spans="1:65" s="13" customFormat="1" ht="11.25">
      <c r="B862" s="164"/>
      <c r="D862" s="165" t="s">
        <v>153</v>
      </c>
      <c r="E862" s="166" t="s">
        <v>3</v>
      </c>
      <c r="F862" s="167" t="s">
        <v>1231</v>
      </c>
      <c r="H862" s="166" t="s">
        <v>3</v>
      </c>
      <c r="I862" s="168"/>
      <c r="L862" s="164"/>
      <c r="M862" s="169"/>
      <c r="N862" s="170"/>
      <c r="O862" s="170"/>
      <c r="P862" s="170"/>
      <c r="Q862" s="170"/>
      <c r="R862" s="170"/>
      <c r="S862" s="170"/>
      <c r="T862" s="171"/>
      <c r="AT862" s="166" t="s">
        <v>153</v>
      </c>
      <c r="AU862" s="166" t="s">
        <v>91</v>
      </c>
      <c r="AV862" s="13" t="s">
        <v>15</v>
      </c>
      <c r="AW862" s="13" t="s">
        <v>33</v>
      </c>
      <c r="AX862" s="13" t="s">
        <v>71</v>
      </c>
      <c r="AY862" s="166" t="s">
        <v>142</v>
      </c>
    </row>
    <row r="863" spans="1:65" s="14" customFormat="1" ht="11.25">
      <c r="B863" s="172"/>
      <c r="D863" s="165" t="s">
        <v>153</v>
      </c>
      <c r="E863" s="173" t="s">
        <v>3</v>
      </c>
      <c r="F863" s="174" t="s">
        <v>1250</v>
      </c>
      <c r="H863" s="175">
        <v>12.75</v>
      </c>
      <c r="I863" s="176"/>
      <c r="L863" s="172"/>
      <c r="M863" s="177"/>
      <c r="N863" s="178"/>
      <c r="O863" s="178"/>
      <c r="P863" s="178"/>
      <c r="Q863" s="178"/>
      <c r="R863" s="178"/>
      <c r="S863" s="178"/>
      <c r="T863" s="179"/>
      <c r="AT863" s="173" t="s">
        <v>153</v>
      </c>
      <c r="AU863" s="173" t="s">
        <v>91</v>
      </c>
      <c r="AV863" s="14" t="s">
        <v>81</v>
      </c>
      <c r="AW863" s="14" t="s">
        <v>33</v>
      </c>
      <c r="AX863" s="14" t="s">
        <v>15</v>
      </c>
      <c r="AY863" s="173" t="s">
        <v>142</v>
      </c>
    </row>
    <row r="864" spans="1:65" s="2" customFormat="1" ht="24.2" customHeight="1">
      <c r="A864" s="35"/>
      <c r="B864" s="145"/>
      <c r="C864" s="191" t="s">
        <v>570</v>
      </c>
      <c r="D864" s="191" t="s">
        <v>704</v>
      </c>
      <c r="E864" s="192" t="s">
        <v>1251</v>
      </c>
      <c r="F864" s="193" t="s">
        <v>1252</v>
      </c>
      <c r="G864" s="194" t="s">
        <v>148</v>
      </c>
      <c r="H864" s="195">
        <v>13.388</v>
      </c>
      <c r="I864" s="196"/>
      <c r="J864" s="197">
        <f>ROUND(I864*H864,2)</f>
        <v>0</v>
      </c>
      <c r="K864" s="193" t="s">
        <v>3</v>
      </c>
      <c r="L864" s="198"/>
      <c r="M864" s="199" t="s">
        <v>3</v>
      </c>
      <c r="N864" s="200" t="s">
        <v>43</v>
      </c>
      <c r="O864" s="56"/>
      <c r="P864" s="155">
        <f>O864*H864</f>
        <v>0</v>
      </c>
      <c r="Q864" s="155">
        <v>6.6E-3</v>
      </c>
      <c r="R864" s="155">
        <f>Q864*H864</f>
        <v>8.8360800000000003E-2</v>
      </c>
      <c r="S864" s="155">
        <v>0</v>
      </c>
      <c r="T864" s="156">
        <f>S864*H864</f>
        <v>0</v>
      </c>
      <c r="U864" s="35"/>
      <c r="V864" s="35"/>
      <c r="W864" s="35"/>
      <c r="X864" s="35"/>
      <c r="Y864" s="35"/>
      <c r="Z864" s="35"/>
      <c r="AA864" s="35"/>
      <c r="AB864" s="35"/>
      <c r="AC864" s="35"/>
      <c r="AD864" s="35"/>
      <c r="AE864" s="35"/>
      <c r="AR864" s="157" t="s">
        <v>209</v>
      </c>
      <c r="AT864" s="157" t="s">
        <v>704</v>
      </c>
      <c r="AU864" s="157" t="s">
        <v>91</v>
      </c>
      <c r="AY864" s="20" t="s">
        <v>142</v>
      </c>
      <c r="BE864" s="158">
        <f>IF(N864="základní",J864,0)</f>
        <v>0</v>
      </c>
      <c r="BF864" s="158">
        <f>IF(N864="snížená",J864,0)</f>
        <v>0</v>
      </c>
      <c r="BG864" s="158">
        <f>IF(N864="zákl. přenesená",J864,0)</f>
        <v>0</v>
      </c>
      <c r="BH864" s="158">
        <f>IF(N864="sníž. přenesená",J864,0)</f>
        <v>0</v>
      </c>
      <c r="BI864" s="158">
        <f>IF(N864="nulová",J864,0)</f>
        <v>0</v>
      </c>
      <c r="BJ864" s="20" t="s">
        <v>81</v>
      </c>
      <c r="BK864" s="158">
        <f>ROUND(I864*H864,2)</f>
        <v>0</v>
      </c>
      <c r="BL864" s="20" t="s">
        <v>94</v>
      </c>
      <c r="BM864" s="157" t="s">
        <v>1253</v>
      </c>
    </row>
    <row r="865" spans="1:65" s="14" customFormat="1" ht="11.25">
      <c r="B865" s="172"/>
      <c r="D865" s="165" t="s">
        <v>153</v>
      </c>
      <c r="F865" s="174" t="s">
        <v>1254</v>
      </c>
      <c r="H865" s="175">
        <v>13.388</v>
      </c>
      <c r="I865" s="176"/>
      <c r="L865" s="172"/>
      <c r="M865" s="177"/>
      <c r="N865" s="178"/>
      <c r="O865" s="178"/>
      <c r="P865" s="178"/>
      <c r="Q865" s="178"/>
      <c r="R865" s="178"/>
      <c r="S865" s="178"/>
      <c r="T865" s="179"/>
      <c r="AT865" s="173" t="s">
        <v>153</v>
      </c>
      <c r="AU865" s="173" t="s">
        <v>91</v>
      </c>
      <c r="AV865" s="14" t="s">
        <v>81</v>
      </c>
      <c r="AW865" s="14" t="s">
        <v>4</v>
      </c>
      <c r="AX865" s="14" t="s">
        <v>15</v>
      </c>
      <c r="AY865" s="173" t="s">
        <v>142</v>
      </c>
    </row>
    <row r="866" spans="1:65" s="2" customFormat="1" ht="55.5" customHeight="1">
      <c r="A866" s="35"/>
      <c r="B866" s="145"/>
      <c r="C866" s="146" t="s">
        <v>578</v>
      </c>
      <c r="D866" s="146" t="s">
        <v>145</v>
      </c>
      <c r="E866" s="147" t="s">
        <v>1255</v>
      </c>
      <c r="F866" s="148" t="s">
        <v>1256</v>
      </c>
      <c r="G866" s="149" t="s">
        <v>148</v>
      </c>
      <c r="H866" s="150">
        <v>15.87</v>
      </c>
      <c r="I866" s="151"/>
      <c r="J866" s="152">
        <f>ROUND(I866*H866,2)</f>
        <v>0</v>
      </c>
      <c r="K866" s="148" t="s">
        <v>149</v>
      </c>
      <c r="L866" s="36"/>
      <c r="M866" s="153" t="s">
        <v>3</v>
      </c>
      <c r="N866" s="154" t="s">
        <v>43</v>
      </c>
      <c r="O866" s="56"/>
      <c r="P866" s="155">
        <f>O866*H866</f>
        <v>0</v>
      </c>
      <c r="Q866" s="155">
        <v>8.0000000000000007E-5</v>
      </c>
      <c r="R866" s="155">
        <f>Q866*H866</f>
        <v>1.2696000000000001E-3</v>
      </c>
      <c r="S866" s="155">
        <v>0</v>
      </c>
      <c r="T866" s="156">
        <f>S866*H866</f>
        <v>0</v>
      </c>
      <c r="U866" s="35"/>
      <c r="V866" s="35"/>
      <c r="W866" s="35"/>
      <c r="X866" s="35"/>
      <c r="Y866" s="35"/>
      <c r="Z866" s="35"/>
      <c r="AA866" s="35"/>
      <c r="AB866" s="35"/>
      <c r="AC866" s="35"/>
      <c r="AD866" s="35"/>
      <c r="AE866" s="35"/>
      <c r="AR866" s="157" t="s">
        <v>94</v>
      </c>
      <c r="AT866" s="157" t="s">
        <v>145</v>
      </c>
      <c r="AU866" s="157" t="s">
        <v>91</v>
      </c>
      <c r="AY866" s="20" t="s">
        <v>142</v>
      </c>
      <c r="BE866" s="158">
        <f>IF(N866="základní",J866,0)</f>
        <v>0</v>
      </c>
      <c r="BF866" s="158">
        <f>IF(N866="snížená",J866,0)</f>
        <v>0</v>
      </c>
      <c r="BG866" s="158">
        <f>IF(N866="zákl. přenesená",J866,0)</f>
        <v>0</v>
      </c>
      <c r="BH866" s="158">
        <f>IF(N866="sníž. přenesená",J866,0)</f>
        <v>0</v>
      </c>
      <c r="BI866" s="158">
        <f>IF(N866="nulová",J866,0)</f>
        <v>0</v>
      </c>
      <c r="BJ866" s="20" t="s">
        <v>81</v>
      </c>
      <c r="BK866" s="158">
        <f>ROUND(I866*H866,2)</f>
        <v>0</v>
      </c>
      <c r="BL866" s="20" t="s">
        <v>94</v>
      </c>
      <c r="BM866" s="157" t="s">
        <v>1257</v>
      </c>
    </row>
    <row r="867" spans="1:65" s="2" customFormat="1" ht="11.25">
      <c r="A867" s="35"/>
      <c r="B867" s="36"/>
      <c r="C867" s="35"/>
      <c r="D867" s="159" t="s">
        <v>151</v>
      </c>
      <c r="E867" s="35"/>
      <c r="F867" s="160" t="s">
        <v>1258</v>
      </c>
      <c r="G867" s="35"/>
      <c r="H867" s="35"/>
      <c r="I867" s="161"/>
      <c r="J867" s="35"/>
      <c r="K867" s="35"/>
      <c r="L867" s="36"/>
      <c r="M867" s="162"/>
      <c r="N867" s="163"/>
      <c r="O867" s="56"/>
      <c r="P867" s="56"/>
      <c r="Q867" s="56"/>
      <c r="R867" s="56"/>
      <c r="S867" s="56"/>
      <c r="T867" s="57"/>
      <c r="U867" s="35"/>
      <c r="V867" s="35"/>
      <c r="W867" s="35"/>
      <c r="X867" s="35"/>
      <c r="Y867" s="35"/>
      <c r="Z867" s="35"/>
      <c r="AA867" s="35"/>
      <c r="AB867" s="35"/>
      <c r="AC867" s="35"/>
      <c r="AD867" s="35"/>
      <c r="AE867" s="35"/>
      <c r="AT867" s="20" t="s">
        <v>151</v>
      </c>
      <c r="AU867" s="20" t="s">
        <v>91</v>
      </c>
    </row>
    <row r="868" spans="1:65" s="14" customFormat="1" ht="11.25">
      <c r="B868" s="172"/>
      <c r="D868" s="165" t="s">
        <v>153</v>
      </c>
      <c r="E868" s="173" t="s">
        <v>3</v>
      </c>
      <c r="F868" s="174" t="s">
        <v>1211</v>
      </c>
      <c r="H868" s="175">
        <v>15.87</v>
      </c>
      <c r="I868" s="176"/>
      <c r="L868" s="172"/>
      <c r="M868" s="177"/>
      <c r="N868" s="178"/>
      <c r="O868" s="178"/>
      <c r="P868" s="178"/>
      <c r="Q868" s="178"/>
      <c r="R868" s="178"/>
      <c r="S868" s="178"/>
      <c r="T868" s="179"/>
      <c r="AT868" s="173" t="s">
        <v>153</v>
      </c>
      <c r="AU868" s="173" t="s">
        <v>91</v>
      </c>
      <c r="AV868" s="14" t="s">
        <v>81</v>
      </c>
      <c r="AW868" s="14" t="s">
        <v>33</v>
      </c>
      <c r="AX868" s="14" t="s">
        <v>15</v>
      </c>
      <c r="AY868" s="173" t="s">
        <v>142</v>
      </c>
    </row>
    <row r="869" spans="1:65" s="2" customFormat="1" ht="78" customHeight="1">
      <c r="A869" s="35"/>
      <c r="B869" s="145"/>
      <c r="C869" s="146" t="s">
        <v>586</v>
      </c>
      <c r="D869" s="146" t="s">
        <v>145</v>
      </c>
      <c r="E869" s="147" t="s">
        <v>1259</v>
      </c>
      <c r="F869" s="148" t="s">
        <v>1260</v>
      </c>
      <c r="G869" s="149" t="s">
        <v>148</v>
      </c>
      <c r="H869" s="150">
        <v>10.64</v>
      </c>
      <c r="I869" s="151"/>
      <c r="J869" s="152">
        <f>ROUND(I869*H869,2)</f>
        <v>0</v>
      </c>
      <c r="K869" s="148" t="s">
        <v>149</v>
      </c>
      <c r="L869" s="36"/>
      <c r="M869" s="153" t="s">
        <v>3</v>
      </c>
      <c r="N869" s="154" t="s">
        <v>43</v>
      </c>
      <c r="O869" s="56"/>
      <c r="P869" s="155">
        <f>O869*H869</f>
        <v>0</v>
      </c>
      <c r="Q869" s="155">
        <v>1.1350000000000001E-2</v>
      </c>
      <c r="R869" s="155">
        <f>Q869*H869</f>
        <v>0.12076400000000001</v>
      </c>
      <c r="S869" s="155">
        <v>0</v>
      </c>
      <c r="T869" s="156">
        <f>S869*H869</f>
        <v>0</v>
      </c>
      <c r="U869" s="35"/>
      <c r="V869" s="35"/>
      <c r="W869" s="35"/>
      <c r="X869" s="35"/>
      <c r="Y869" s="35"/>
      <c r="Z869" s="35"/>
      <c r="AA869" s="35"/>
      <c r="AB869" s="35"/>
      <c r="AC869" s="35"/>
      <c r="AD869" s="35"/>
      <c r="AE869" s="35"/>
      <c r="AR869" s="157" t="s">
        <v>94</v>
      </c>
      <c r="AT869" s="157" t="s">
        <v>145</v>
      </c>
      <c r="AU869" s="157" t="s">
        <v>91</v>
      </c>
      <c r="AY869" s="20" t="s">
        <v>142</v>
      </c>
      <c r="BE869" s="158">
        <f>IF(N869="základní",J869,0)</f>
        <v>0</v>
      </c>
      <c r="BF869" s="158">
        <f>IF(N869="snížená",J869,0)</f>
        <v>0</v>
      </c>
      <c r="BG869" s="158">
        <f>IF(N869="zákl. přenesená",J869,0)</f>
        <v>0</v>
      </c>
      <c r="BH869" s="158">
        <f>IF(N869="sníž. přenesená",J869,0)</f>
        <v>0</v>
      </c>
      <c r="BI869" s="158">
        <f>IF(N869="nulová",J869,0)</f>
        <v>0</v>
      </c>
      <c r="BJ869" s="20" t="s">
        <v>81</v>
      </c>
      <c r="BK869" s="158">
        <f>ROUND(I869*H869,2)</f>
        <v>0</v>
      </c>
      <c r="BL869" s="20" t="s">
        <v>94</v>
      </c>
      <c r="BM869" s="157" t="s">
        <v>1261</v>
      </c>
    </row>
    <row r="870" spans="1:65" s="2" customFormat="1" ht="11.25">
      <c r="A870" s="35"/>
      <c r="B870" s="36"/>
      <c r="C870" s="35"/>
      <c r="D870" s="159" t="s">
        <v>151</v>
      </c>
      <c r="E870" s="35"/>
      <c r="F870" s="160" t="s">
        <v>1262</v>
      </c>
      <c r="G870" s="35"/>
      <c r="H870" s="35"/>
      <c r="I870" s="161"/>
      <c r="J870" s="35"/>
      <c r="K870" s="35"/>
      <c r="L870" s="36"/>
      <c r="M870" s="162"/>
      <c r="N870" s="163"/>
      <c r="O870" s="56"/>
      <c r="P870" s="56"/>
      <c r="Q870" s="56"/>
      <c r="R870" s="56"/>
      <c r="S870" s="56"/>
      <c r="T870" s="57"/>
      <c r="U870" s="35"/>
      <c r="V870" s="35"/>
      <c r="W870" s="35"/>
      <c r="X870" s="35"/>
      <c r="Y870" s="35"/>
      <c r="Z870" s="35"/>
      <c r="AA870" s="35"/>
      <c r="AB870" s="35"/>
      <c r="AC870" s="35"/>
      <c r="AD870" s="35"/>
      <c r="AE870" s="35"/>
      <c r="AT870" s="20" t="s">
        <v>151</v>
      </c>
      <c r="AU870" s="20" t="s">
        <v>91</v>
      </c>
    </row>
    <row r="871" spans="1:65" s="13" customFormat="1" ht="11.25">
      <c r="B871" s="164"/>
      <c r="D871" s="165" t="s">
        <v>153</v>
      </c>
      <c r="E871" s="166" t="s">
        <v>3</v>
      </c>
      <c r="F871" s="167" t="s">
        <v>1263</v>
      </c>
      <c r="H871" s="166" t="s">
        <v>3</v>
      </c>
      <c r="I871" s="168"/>
      <c r="L871" s="164"/>
      <c r="M871" s="169"/>
      <c r="N871" s="170"/>
      <c r="O871" s="170"/>
      <c r="P871" s="170"/>
      <c r="Q871" s="170"/>
      <c r="R871" s="170"/>
      <c r="S871" s="170"/>
      <c r="T871" s="171"/>
      <c r="AT871" s="166" t="s">
        <v>153</v>
      </c>
      <c r="AU871" s="166" t="s">
        <v>91</v>
      </c>
      <c r="AV871" s="13" t="s">
        <v>15</v>
      </c>
      <c r="AW871" s="13" t="s">
        <v>33</v>
      </c>
      <c r="AX871" s="13" t="s">
        <v>71</v>
      </c>
      <c r="AY871" s="166" t="s">
        <v>142</v>
      </c>
    </row>
    <row r="872" spans="1:65" s="14" customFormat="1" ht="11.25">
      <c r="B872" s="172"/>
      <c r="D872" s="165" t="s">
        <v>153</v>
      </c>
      <c r="E872" s="173" t="s">
        <v>3</v>
      </c>
      <c r="F872" s="174" t="s">
        <v>1264</v>
      </c>
      <c r="H872" s="175">
        <v>10.64</v>
      </c>
      <c r="I872" s="176"/>
      <c r="L872" s="172"/>
      <c r="M872" s="177"/>
      <c r="N872" s="178"/>
      <c r="O872" s="178"/>
      <c r="P872" s="178"/>
      <c r="Q872" s="178"/>
      <c r="R872" s="178"/>
      <c r="S872" s="178"/>
      <c r="T872" s="179"/>
      <c r="AT872" s="173" t="s">
        <v>153</v>
      </c>
      <c r="AU872" s="173" t="s">
        <v>91</v>
      </c>
      <c r="AV872" s="14" t="s">
        <v>81</v>
      </c>
      <c r="AW872" s="14" t="s">
        <v>33</v>
      </c>
      <c r="AX872" s="14" t="s">
        <v>15</v>
      </c>
      <c r="AY872" s="173" t="s">
        <v>142</v>
      </c>
    </row>
    <row r="873" spans="1:65" s="2" customFormat="1" ht="24.2" customHeight="1">
      <c r="A873" s="35"/>
      <c r="B873" s="145"/>
      <c r="C873" s="191" t="s">
        <v>596</v>
      </c>
      <c r="D873" s="191" t="s">
        <v>704</v>
      </c>
      <c r="E873" s="192" t="s">
        <v>1265</v>
      </c>
      <c r="F873" s="193" t="s">
        <v>1266</v>
      </c>
      <c r="G873" s="194" t="s">
        <v>148</v>
      </c>
      <c r="H873" s="195">
        <v>11.172000000000001</v>
      </c>
      <c r="I873" s="196"/>
      <c r="J873" s="197">
        <f>ROUND(I873*H873,2)</f>
        <v>0</v>
      </c>
      <c r="K873" s="193" t="s">
        <v>149</v>
      </c>
      <c r="L873" s="198"/>
      <c r="M873" s="199" t="s">
        <v>3</v>
      </c>
      <c r="N873" s="200" t="s">
        <v>43</v>
      </c>
      <c r="O873" s="56"/>
      <c r="P873" s="155">
        <f>O873*H873</f>
        <v>0</v>
      </c>
      <c r="Q873" s="155">
        <v>6.0000000000000001E-3</v>
      </c>
      <c r="R873" s="155">
        <f>Q873*H873</f>
        <v>6.7032000000000008E-2</v>
      </c>
      <c r="S873" s="155">
        <v>0</v>
      </c>
      <c r="T873" s="156">
        <f>S873*H873</f>
        <v>0</v>
      </c>
      <c r="U873" s="35"/>
      <c r="V873" s="35"/>
      <c r="W873" s="35"/>
      <c r="X873" s="35"/>
      <c r="Y873" s="35"/>
      <c r="Z873" s="35"/>
      <c r="AA873" s="35"/>
      <c r="AB873" s="35"/>
      <c r="AC873" s="35"/>
      <c r="AD873" s="35"/>
      <c r="AE873" s="35"/>
      <c r="AR873" s="157" t="s">
        <v>209</v>
      </c>
      <c r="AT873" s="157" t="s">
        <v>704</v>
      </c>
      <c r="AU873" s="157" t="s">
        <v>91</v>
      </c>
      <c r="AY873" s="20" t="s">
        <v>142</v>
      </c>
      <c r="BE873" s="158">
        <f>IF(N873="základní",J873,0)</f>
        <v>0</v>
      </c>
      <c r="BF873" s="158">
        <f>IF(N873="snížená",J873,0)</f>
        <v>0</v>
      </c>
      <c r="BG873" s="158">
        <f>IF(N873="zákl. přenesená",J873,0)</f>
        <v>0</v>
      </c>
      <c r="BH873" s="158">
        <f>IF(N873="sníž. přenesená",J873,0)</f>
        <v>0</v>
      </c>
      <c r="BI873" s="158">
        <f>IF(N873="nulová",J873,0)</f>
        <v>0</v>
      </c>
      <c r="BJ873" s="20" t="s">
        <v>81</v>
      </c>
      <c r="BK873" s="158">
        <f>ROUND(I873*H873,2)</f>
        <v>0</v>
      </c>
      <c r="BL873" s="20" t="s">
        <v>94</v>
      </c>
      <c r="BM873" s="157" t="s">
        <v>1267</v>
      </c>
    </row>
    <row r="874" spans="1:65" s="14" customFormat="1" ht="11.25">
      <c r="B874" s="172"/>
      <c r="D874" s="165" t="s">
        <v>153</v>
      </c>
      <c r="F874" s="174" t="s">
        <v>1268</v>
      </c>
      <c r="H874" s="175">
        <v>11.172000000000001</v>
      </c>
      <c r="I874" s="176"/>
      <c r="L874" s="172"/>
      <c r="M874" s="177"/>
      <c r="N874" s="178"/>
      <c r="O874" s="178"/>
      <c r="P874" s="178"/>
      <c r="Q874" s="178"/>
      <c r="R874" s="178"/>
      <c r="S874" s="178"/>
      <c r="T874" s="179"/>
      <c r="AT874" s="173" t="s">
        <v>153</v>
      </c>
      <c r="AU874" s="173" t="s">
        <v>91</v>
      </c>
      <c r="AV874" s="14" t="s">
        <v>81</v>
      </c>
      <c r="AW874" s="14" t="s">
        <v>4</v>
      </c>
      <c r="AX874" s="14" t="s">
        <v>15</v>
      </c>
      <c r="AY874" s="173" t="s">
        <v>142</v>
      </c>
    </row>
    <row r="875" spans="1:65" s="2" customFormat="1" ht="78" customHeight="1">
      <c r="A875" s="35"/>
      <c r="B875" s="145"/>
      <c r="C875" s="146" t="s">
        <v>604</v>
      </c>
      <c r="D875" s="146" t="s">
        <v>145</v>
      </c>
      <c r="E875" s="147" t="s">
        <v>1269</v>
      </c>
      <c r="F875" s="148" t="s">
        <v>1270</v>
      </c>
      <c r="G875" s="149" t="s">
        <v>148</v>
      </c>
      <c r="H875" s="150">
        <v>2.5099999999999998</v>
      </c>
      <c r="I875" s="151"/>
      <c r="J875" s="152">
        <f>ROUND(I875*H875,2)</f>
        <v>0</v>
      </c>
      <c r="K875" s="148" t="s">
        <v>149</v>
      </c>
      <c r="L875" s="36"/>
      <c r="M875" s="153" t="s">
        <v>3</v>
      </c>
      <c r="N875" s="154" t="s">
        <v>43</v>
      </c>
      <c r="O875" s="56"/>
      <c r="P875" s="155">
        <f>O875*H875</f>
        <v>0</v>
      </c>
      <c r="Q875" s="155">
        <v>1.1520000000000001E-2</v>
      </c>
      <c r="R875" s="155">
        <f>Q875*H875</f>
        <v>2.8915199999999999E-2</v>
      </c>
      <c r="S875" s="155">
        <v>0</v>
      </c>
      <c r="T875" s="156">
        <f>S875*H875</f>
        <v>0</v>
      </c>
      <c r="U875" s="35"/>
      <c r="V875" s="35"/>
      <c r="W875" s="35"/>
      <c r="X875" s="35"/>
      <c r="Y875" s="35"/>
      <c r="Z875" s="35"/>
      <c r="AA875" s="35"/>
      <c r="AB875" s="35"/>
      <c r="AC875" s="35"/>
      <c r="AD875" s="35"/>
      <c r="AE875" s="35"/>
      <c r="AR875" s="157" t="s">
        <v>94</v>
      </c>
      <c r="AT875" s="157" t="s">
        <v>145</v>
      </c>
      <c r="AU875" s="157" t="s">
        <v>91</v>
      </c>
      <c r="AY875" s="20" t="s">
        <v>142</v>
      </c>
      <c r="BE875" s="158">
        <f>IF(N875="základní",J875,0)</f>
        <v>0</v>
      </c>
      <c r="BF875" s="158">
        <f>IF(N875="snížená",J875,0)</f>
        <v>0</v>
      </c>
      <c r="BG875" s="158">
        <f>IF(N875="zákl. přenesená",J875,0)</f>
        <v>0</v>
      </c>
      <c r="BH875" s="158">
        <f>IF(N875="sníž. přenesená",J875,0)</f>
        <v>0</v>
      </c>
      <c r="BI875" s="158">
        <f>IF(N875="nulová",J875,0)</f>
        <v>0</v>
      </c>
      <c r="BJ875" s="20" t="s">
        <v>81</v>
      </c>
      <c r="BK875" s="158">
        <f>ROUND(I875*H875,2)</f>
        <v>0</v>
      </c>
      <c r="BL875" s="20" t="s">
        <v>94</v>
      </c>
      <c r="BM875" s="157" t="s">
        <v>1271</v>
      </c>
    </row>
    <row r="876" spans="1:65" s="2" customFormat="1" ht="11.25">
      <c r="A876" s="35"/>
      <c r="B876" s="36"/>
      <c r="C876" s="35"/>
      <c r="D876" s="159" t="s">
        <v>151</v>
      </c>
      <c r="E876" s="35"/>
      <c r="F876" s="160" t="s">
        <v>1272</v>
      </c>
      <c r="G876" s="35"/>
      <c r="H876" s="35"/>
      <c r="I876" s="161"/>
      <c r="J876" s="35"/>
      <c r="K876" s="35"/>
      <c r="L876" s="36"/>
      <c r="M876" s="162"/>
      <c r="N876" s="163"/>
      <c r="O876" s="56"/>
      <c r="P876" s="56"/>
      <c r="Q876" s="56"/>
      <c r="R876" s="56"/>
      <c r="S876" s="56"/>
      <c r="T876" s="57"/>
      <c r="U876" s="35"/>
      <c r="V876" s="35"/>
      <c r="W876" s="35"/>
      <c r="X876" s="35"/>
      <c r="Y876" s="35"/>
      <c r="Z876" s="35"/>
      <c r="AA876" s="35"/>
      <c r="AB876" s="35"/>
      <c r="AC876" s="35"/>
      <c r="AD876" s="35"/>
      <c r="AE876" s="35"/>
      <c r="AT876" s="20" t="s">
        <v>151</v>
      </c>
      <c r="AU876" s="20" t="s">
        <v>91</v>
      </c>
    </row>
    <row r="877" spans="1:65" s="13" customFormat="1" ht="11.25">
      <c r="B877" s="164"/>
      <c r="D877" s="165" t="s">
        <v>153</v>
      </c>
      <c r="E877" s="166" t="s">
        <v>3</v>
      </c>
      <c r="F877" s="167" t="s">
        <v>1273</v>
      </c>
      <c r="H877" s="166" t="s">
        <v>3</v>
      </c>
      <c r="I877" s="168"/>
      <c r="L877" s="164"/>
      <c r="M877" s="169"/>
      <c r="N877" s="170"/>
      <c r="O877" s="170"/>
      <c r="P877" s="170"/>
      <c r="Q877" s="170"/>
      <c r="R877" s="170"/>
      <c r="S877" s="170"/>
      <c r="T877" s="171"/>
      <c r="AT877" s="166" t="s">
        <v>153</v>
      </c>
      <c r="AU877" s="166" t="s">
        <v>91</v>
      </c>
      <c r="AV877" s="13" t="s">
        <v>15</v>
      </c>
      <c r="AW877" s="13" t="s">
        <v>33</v>
      </c>
      <c r="AX877" s="13" t="s">
        <v>71</v>
      </c>
      <c r="AY877" s="166" t="s">
        <v>142</v>
      </c>
    </row>
    <row r="878" spans="1:65" s="14" customFormat="1" ht="11.25">
      <c r="B878" s="172"/>
      <c r="D878" s="165" t="s">
        <v>153</v>
      </c>
      <c r="E878" s="173" t="s">
        <v>3</v>
      </c>
      <c r="F878" s="174" t="s">
        <v>1274</v>
      </c>
      <c r="H878" s="175">
        <v>1.26</v>
      </c>
      <c r="I878" s="176"/>
      <c r="L878" s="172"/>
      <c r="M878" s="177"/>
      <c r="N878" s="178"/>
      <c r="O878" s="178"/>
      <c r="P878" s="178"/>
      <c r="Q878" s="178"/>
      <c r="R878" s="178"/>
      <c r="S878" s="178"/>
      <c r="T878" s="179"/>
      <c r="AT878" s="173" t="s">
        <v>153</v>
      </c>
      <c r="AU878" s="173" t="s">
        <v>91</v>
      </c>
      <c r="AV878" s="14" t="s">
        <v>81</v>
      </c>
      <c r="AW878" s="14" t="s">
        <v>33</v>
      </c>
      <c r="AX878" s="14" t="s">
        <v>71</v>
      </c>
      <c r="AY878" s="173" t="s">
        <v>142</v>
      </c>
    </row>
    <row r="879" spans="1:65" s="14" customFormat="1" ht="11.25">
      <c r="B879" s="172"/>
      <c r="D879" s="165" t="s">
        <v>153</v>
      </c>
      <c r="E879" s="173" t="s">
        <v>3</v>
      </c>
      <c r="F879" s="174" t="s">
        <v>1275</v>
      </c>
      <c r="H879" s="175">
        <v>1.25</v>
      </c>
      <c r="I879" s="176"/>
      <c r="L879" s="172"/>
      <c r="M879" s="177"/>
      <c r="N879" s="178"/>
      <c r="O879" s="178"/>
      <c r="P879" s="178"/>
      <c r="Q879" s="178"/>
      <c r="R879" s="178"/>
      <c r="S879" s="178"/>
      <c r="T879" s="179"/>
      <c r="AT879" s="173" t="s">
        <v>153</v>
      </c>
      <c r="AU879" s="173" t="s">
        <v>91</v>
      </c>
      <c r="AV879" s="14" t="s">
        <v>81</v>
      </c>
      <c r="AW879" s="14" t="s">
        <v>33</v>
      </c>
      <c r="AX879" s="14" t="s">
        <v>71</v>
      </c>
      <c r="AY879" s="173" t="s">
        <v>142</v>
      </c>
    </row>
    <row r="880" spans="1:65" s="15" customFormat="1" ht="11.25">
      <c r="B880" s="180"/>
      <c r="D880" s="165" t="s">
        <v>153</v>
      </c>
      <c r="E880" s="181" t="s">
        <v>3</v>
      </c>
      <c r="F880" s="182" t="s">
        <v>162</v>
      </c>
      <c r="H880" s="183">
        <v>2.5099999999999998</v>
      </c>
      <c r="I880" s="184"/>
      <c r="L880" s="180"/>
      <c r="M880" s="185"/>
      <c r="N880" s="186"/>
      <c r="O880" s="186"/>
      <c r="P880" s="186"/>
      <c r="Q880" s="186"/>
      <c r="R880" s="186"/>
      <c r="S880" s="186"/>
      <c r="T880" s="187"/>
      <c r="AT880" s="181" t="s">
        <v>153</v>
      </c>
      <c r="AU880" s="181" t="s">
        <v>91</v>
      </c>
      <c r="AV880" s="15" t="s">
        <v>94</v>
      </c>
      <c r="AW880" s="15" t="s">
        <v>33</v>
      </c>
      <c r="AX880" s="15" t="s">
        <v>15</v>
      </c>
      <c r="AY880" s="181" t="s">
        <v>142</v>
      </c>
    </row>
    <row r="881" spans="1:65" s="2" customFormat="1" ht="24.2" customHeight="1">
      <c r="A881" s="35"/>
      <c r="B881" s="145"/>
      <c r="C881" s="191" t="s">
        <v>617</v>
      </c>
      <c r="D881" s="191" t="s">
        <v>704</v>
      </c>
      <c r="E881" s="192" t="s">
        <v>1190</v>
      </c>
      <c r="F881" s="193" t="s">
        <v>1191</v>
      </c>
      <c r="G881" s="194" t="s">
        <v>148</v>
      </c>
      <c r="H881" s="195">
        <v>2.6360000000000001</v>
      </c>
      <c r="I881" s="196"/>
      <c r="J881" s="197">
        <f>ROUND(I881*H881,2)</f>
        <v>0</v>
      </c>
      <c r="K881" s="193" t="s">
        <v>149</v>
      </c>
      <c r="L881" s="198"/>
      <c r="M881" s="199" t="s">
        <v>3</v>
      </c>
      <c r="N881" s="200" t="s">
        <v>43</v>
      </c>
      <c r="O881" s="56"/>
      <c r="P881" s="155">
        <f>O881*H881</f>
        <v>0</v>
      </c>
      <c r="Q881" s="155">
        <v>1.55E-2</v>
      </c>
      <c r="R881" s="155">
        <f>Q881*H881</f>
        <v>4.0857999999999998E-2</v>
      </c>
      <c r="S881" s="155">
        <v>0</v>
      </c>
      <c r="T881" s="156">
        <f>S881*H881</f>
        <v>0</v>
      </c>
      <c r="U881" s="35"/>
      <c r="V881" s="35"/>
      <c r="W881" s="35"/>
      <c r="X881" s="35"/>
      <c r="Y881" s="35"/>
      <c r="Z881" s="35"/>
      <c r="AA881" s="35"/>
      <c r="AB881" s="35"/>
      <c r="AC881" s="35"/>
      <c r="AD881" s="35"/>
      <c r="AE881" s="35"/>
      <c r="AR881" s="157" t="s">
        <v>209</v>
      </c>
      <c r="AT881" s="157" t="s">
        <v>704</v>
      </c>
      <c r="AU881" s="157" t="s">
        <v>91</v>
      </c>
      <c r="AY881" s="20" t="s">
        <v>142</v>
      </c>
      <c r="BE881" s="158">
        <f>IF(N881="základní",J881,0)</f>
        <v>0</v>
      </c>
      <c r="BF881" s="158">
        <f>IF(N881="snížená",J881,0)</f>
        <v>0</v>
      </c>
      <c r="BG881" s="158">
        <f>IF(N881="zákl. přenesená",J881,0)</f>
        <v>0</v>
      </c>
      <c r="BH881" s="158">
        <f>IF(N881="sníž. přenesená",J881,0)</f>
        <v>0</v>
      </c>
      <c r="BI881" s="158">
        <f>IF(N881="nulová",J881,0)</f>
        <v>0</v>
      </c>
      <c r="BJ881" s="20" t="s">
        <v>81</v>
      </c>
      <c r="BK881" s="158">
        <f>ROUND(I881*H881,2)</f>
        <v>0</v>
      </c>
      <c r="BL881" s="20" t="s">
        <v>94</v>
      </c>
      <c r="BM881" s="157" t="s">
        <v>1276</v>
      </c>
    </row>
    <row r="882" spans="1:65" s="14" customFormat="1" ht="11.25">
      <c r="B882" s="172"/>
      <c r="D882" s="165" t="s">
        <v>153</v>
      </c>
      <c r="F882" s="174" t="s">
        <v>1277</v>
      </c>
      <c r="H882" s="175">
        <v>2.6360000000000001</v>
      </c>
      <c r="I882" s="176"/>
      <c r="L882" s="172"/>
      <c r="M882" s="177"/>
      <c r="N882" s="178"/>
      <c r="O882" s="178"/>
      <c r="P882" s="178"/>
      <c r="Q882" s="178"/>
      <c r="R882" s="178"/>
      <c r="S882" s="178"/>
      <c r="T882" s="179"/>
      <c r="AT882" s="173" t="s">
        <v>153</v>
      </c>
      <c r="AU882" s="173" t="s">
        <v>91</v>
      </c>
      <c r="AV882" s="14" t="s">
        <v>81</v>
      </c>
      <c r="AW882" s="14" t="s">
        <v>4</v>
      </c>
      <c r="AX882" s="14" t="s">
        <v>15</v>
      </c>
      <c r="AY882" s="173" t="s">
        <v>142</v>
      </c>
    </row>
    <row r="883" spans="1:65" s="2" customFormat="1" ht="78" customHeight="1">
      <c r="A883" s="35"/>
      <c r="B883" s="145"/>
      <c r="C883" s="146" t="s">
        <v>632</v>
      </c>
      <c r="D883" s="146" t="s">
        <v>145</v>
      </c>
      <c r="E883" s="147" t="s">
        <v>1269</v>
      </c>
      <c r="F883" s="148" t="s">
        <v>1270</v>
      </c>
      <c r="G883" s="149" t="s">
        <v>148</v>
      </c>
      <c r="H883" s="150">
        <v>3.8</v>
      </c>
      <c r="I883" s="151"/>
      <c r="J883" s="152">
        <f>ROUND(I883*H883,2)</f>
        <v>0</v>
      </c>
      <c r="K883" s="148" t="s">
        <v>149</v>
      </c>
      <c r="L883" s="36"/>
      <c r="M883" s="153" t="s">
        <v>3</v>
      </c>
      <c r="N883" s="154" t="s">
        <v>43</v>
      </c>
      <c r="O883" s="56"/>
      <c r="P883" s="155">
        <f>O883*H883</f>
        <v>0</v>
      </c>
      <c r="Q883" s="155">
        <v>1.1520000000000001E-2</v>
      </c>
      <c r="R883" s="155">
        <f>Q883*H883</f>
        <v>4.3776000000000002E-2</v>
      </c>
      <c r="S883" s="155">
        <v>0</v>
      </c>
      <c r="T883" s="156">
        <f>S883*H883</f>
        <v>0</v>
      </c>
      <c r="U883" s="35"/>
      <c r="V883" s="35"/>
      <c r="W883" s="35"/>
      <c r="X883" s="35"/>
      <c r="Y883" s="35"/>
      <c r="Z883" s="35"/>
      <c r="AA883" s="35"/>
      <c r="AB883" s="35"/>
      <c r="AC883" s="35"/>
      <c r="AD883" s="35"/>
      <c r="AE883" s="35"/>
      <c r="AR883" s="157" t="s">
        <v>94</v>
      </c>
      <c r="AT883" s="157" t="s">
        <v>145</v>
      </c>
      <c r="AU883" s="157" t="s">
        <v>91</v>
      </c>
      <c r="AY883" s="20" t="s">
        <v>142</v>
      </c>
      <c r="BE883" s="158">
        <f>IF(N883="základní",J883,0)</f>
        <v>0</v>
      </c>
      <c r="BF883" s="158">
        <f>IF(N883="snížená",J883,0)</f>
        <v>0</v>
      </c>
      <c r="BG883" s="158">
        <f>IF(N883="zákl. přenesená",J883,0)</f>
        <v>0</v>
      </c>
      <c r="BH883" s="158">
        <f>IF(N883="sníž. přenesená",J883,0)</f>
        <v>0</v>
      </c>
      <c r="BI883" s="158">
        <f>IF(N883="nulová",J883,0)</f>
        <v>0</v>
      </c>
      <c r="BJ883" s="20" t="s">
        <v>81</v>
      </c>
      <c r="BK883" s="158">
        <f>ROUND(I883*H883,2)</f>
        <v>0</v>
      </c>
      <c r="BL883" s="20" t="s">
        <v>94</v>
      </c>
      <c r="BM883" s="157" t="s">
        <v>1278</v>
      </c>
    </row>
    <row r="884" spans="1:65" s="2" customFormat="1" ht="11.25">
      <c r="A884" s="35"/>
      <c r="B884" s="36"/>
      <c r="C884" s="35"/>
      <c r="D884" s="159" t="s">
        <v>151</v>
      </c>
      <c r="E884" s="35"/>
      <c r="F884" s="160" t="s">
        <v>1272</v>
      </c>
      <c r="G884" s="35"/>
      <c r="H884" s="35"/>
      <c r="I884" s="161"/>
      <c r="J884" s="35"/>
      <c r="K884" s="35"/>
      <c r="L884" s="36"/>
      <c r="M884" s="162"/>
      <c r="N884" s="163"/>
      <c r="O884" s="56"/>
      <c r="P884" s="56"/>
      <c r="Q884" s="56"/>
      <c r="R884" s="56"/>
      <c r="S884" s="56"/>
      <c r="T884" s="57"/>
      <c r="U884" s="35"/>
      <c r="V884" s="35"/>
      <c r="W884" s="35"/>
      <c r="X884" s="35"/>
      <c r="Y884" s="35"/>
      <c r="Z884" s="35"/>
      <c r="AA884" s="35"/>
      <c r="AB884" s="35"/>
      <c r="AC884" s="35"/>
      <c r="AD884" s="35"/>
      <c r="AE884" s="35"/>
      <c r="AT884" s="20" t="s">
        <v>151</v>
      </c>
      <c r="AU884" s="20" t="s">
        <v>91</v>
      </c>
    </row>
    <row r="885" spans="1:65" s="13" customFormat="1" ht="11.25">
      <c r="B885" s="164"/>
      <c r="D885" s="165" t="s">
        <v>153</v>
      </c>
      <c r="E885" s="166" t="s">
        <v>3</v>
      </c>
      <c r="F885" s="167" t="s">
        <v>1279</v>
      </c>
      <c r="H885" s="166" t="s">
        <v>3</v>
      </c>
      <c r="I885" s="168"/>
      <c r="L885" s="164"/>
      <c r="M885" s="169"/>
      <c r="N885" s="170"/>
      <c r="O885" s="170"/>
      <c r="P885" s="170"/>
      <c r="Q885" s="170"/>
      <c r="R885" s="170"/>
      <c r="S885" s="170"/>
      <c r="T885" s="171"/>
      <c r="AT885" s="166" t="s">
        <v>153</v>
      </c>
      <c r="AU885" s="166" t="s">
        <v>91</v>
      </c>
      <c r="AV885" s="13" t="s">
        <v>15</v>
      </c>
      <c r="AW885" s="13" t="s">
        <v>33</v>
      </c>
      <c r="AX885" s="13" t="s">
        <v>71</v>
      </c>
      <c r="AY885" s="166" t="s">
        <v>142</v>
      </c>
    </row>
    <row r="886" spans="1:65" s="14" customFormat="1" ht="11.25">
      <c r="B886" s="172"/>
      <c r="D886" s="165" t="s">
        <v>153</v>
      </c>
      <c r="E886" s="173" t="s">
        <v>3</v>
      </c>
      <c r="F886" s="174" t="s">
        <v>1280</v>
      </c>
      <c r="H886" s="175">
        <v>3.8</v>
      </c>
      <c r="I886" s="176"/>
      <c r="L886" s="172"/>
      <c r="M886" s="177"/>
      <c r="N886" s="178"/>
      <c r="O886" s="178"/>
      <c r="P886" s="178"/>
      <c r="Q886" s="178"/>
      <c r="R886" s="178"/>
      <c r="S886" s="178"/>
      <c r="T886" s="179"/>
      <c r="AT886" s="173" t="s">
        <v>153</v>
      </c>
      <c r="AU886" s="173" t="s">
        <v>91</v>
      </c>
      <c r="AV886" s="14" t="s">
        <v>81</v>
      </c>
      <c r="AW886" s="14" t="s">
        <v>33</v>
      </c>
      <c r="AX886" s="14" t="s">
        <v>15</v>
      </c>
      <c r="AY886" s="173" t="s">
        <v>142</v>
      </c>
    </row>
    <row r="887" spans="1:65" s="2" customFormat="1" ht="24.2" customHeight="1">
      <c r="A887" s="35"/>
      <c r="B887" s="145"/>
      <c r="C887" s="191" t="s">
        <v>1281</v>
      </c>
      <c r="D887" s="191" t="s">
        <v>704</v>
      </c>
      <c r="E887" s="192" t="s">
        <v>1282</v>
      </c>
      <c r="F887" s="193" t="s">
        <v>1283</v>
      </c>
      <c r="G887" s="194" t="s">
        <v>148</v>
      </c>
      <c r="H887" s="195">
        <v>3.99</v>
      </c>
      <c r="I887" s="196"/>
      <c r="J887" s="197">
        <f>ROUND(I887*H887,2)</f>
        <v>0</v>
      </c>
      <c r="K887" s="193" t="s">
        <v>149</v>
      </c>
      <c r="L887" s="198"/>
      <c r="M887" s="199" t="s">
        <v>3</v>
      </c>
      <c r="N887" s="200" t="s">
        <v>43</v>
      </c>
      <c r="O887" s="56"/>
      <c r="P887" s="155">
        <f>O887*H887</f>
        <v>0</v>
      </c>
      <c r="Q887" s="155">
        <v>1.9E-2</v>
      </c>
      <c r="R887" s="155">
        <f>Q887*H887</f>
        <v>7.5810000000000002E-2</v>
      </c>
      <c r="S887" s="155">
        <v>0</v>
      </c>
      <c r="T887" s="156">
        <f>S887*H887</f>
        <v>0</v>
      </c>
      <c r="U887" s="35"/>
      <c r="V887" s="35"/>
      <c r="W887" s="35"/>
      <c r="X887" s="35"/>
      <c r="Y887" s="35"/>
      <c r="Z887" s="35"/>
      <c r="AA887" s="35"/>
      <c r="AB887" s="35"/>
      <c r="AC887" s="35"/>
      <c r="AD887" s="35"/>
      <c r="AE887" s="35"/>
      <c r="AR887" s="157" t="s">
        <v>209</v>
      </c>
      <c r="AT887" s="157" t="s">
        <v>704</v>
      </c>
      <c r="AU887" s="157" t="s">
        <v>91</v>
      </c>
      <c r="AY887" s="20" t="s">
        <v>142</v>
      </c>
      <c r="BE887" s="158">
        <f>IF(N887="základní",J887,0)</f>
        <v>0</v>
      </c>
      <c r="BF887" s="158">
        <f>IF(N887="snížená",J887,0)</f>
        <v>0</v>
      </c>
      <c r="BG887" s="158">
        <f>IF(N887="zákl. přenesená",J887,0)</f>
        <v>0</v>
      </c>
      <c r="BH887" s="158">
        <f>IF(N887="sníž. přenesená",J887,0)</f>
        <v>0</v>
      </c>
      <c r="BI887" s="158">
        <f>IF(N887="nulová",J887,0)</f>
        <v>0</v>
      </c>
      <c r="BJ887" s="20" t="s">
        <v>81</v>
      </c>
      <c r="BK887" s="158">
        <f>ROUND(I887*H887,2)</f>
        <v>0</v>
      </c>
      <c r="BL887" s="20" t="s">
        <v>94</v>
      </c>
      <c r="BM887" s="157" t="s">
        <v>1284</v>
      </c>
    </row>
    <row r="888" spans="1:65" s="14" customFormat="1" ht="11.25">
      <c r="B888" s="172"/>
      <c r="D888" s="165" t="s">
        <v>153</v>
      </c>
      <c r="F888" s="174" t="s">
        <v>1285</v>
      </c>
      <c r="H888" s="175">
        <v>3.99</v>
      </c>
      <c r="I888" s="176"/>
      <c r="L888" s="172"/>
      <c r="M888" s="177"/>
      <c r="N888" s="178"/>
      <c r="O888" s="178"/>
      <c r="P888" s="178"/>
      <c r="Q888" s="178"/>
      <c r="R888" s="178"/>
      <c r="S888" s="178"/>
      <c r="T888" s="179"/>
      <c r="AT888" s="173" t="s">
        <v>153</v>
      </c>
      <c r="AU888" s="173" t="s">
        <v>91</v>
      </c>
      <c r="AV888" s="14" t="s">
        <v>81</v>
      </c>
      <c r="AW888" s="14" t="s">
        <v>4</v>
      </c>
      <c r="AX888" s="14" t="s">
        <v>15</v>
      </c>
      <c r="AY888" s="173" t="s">
        <v>142</v>
      </c>
    </row>
    <row r="889" spans="1:65" s="2" customFormat="1" ht="78" customHeight="1">
      <c r="A889" s="35"/>
      <c r="B889" s="145"/>
      <c r="C889" s="146" t="s">
        <v>1286</v>
      </c>
      <c r="D889" s="146" t="s">
        <v>145</v>
      </c>
      <c r="E889" s="147" t="s">
        <v>1287</v>
      </c>
      <c r="F889" s="148" t="s">
        <v>1288</v>
      </c>
      <c r="G889" s="149" t="s">
        <v>148</v>
      </c>
      <c r="H889" s="150">
        <v>34.33</v>
      </c>
      <c r="I889" s="151"/>
      <c r="J889" s="152">
        <f>ROUND(I889*H889,2)</f>
        <v>0</v>
      </c>
      <c r="K889" s="148" t="s">
        <v>149</v>
      </c>
      <c r="L889" s="36"/>
      <c r="M889" s="153" t="s">
        <v>3</v>
      </c>
      <c r="N889" s="154" t="s">
        <v>43</v>
      </c>
      <c r="O889" s="56"/>
      <c r="P889" s="155">
        <f>O889*H889</f>
        <v>0</v>
      </c>
      <c r="Q889" s="155">
        <v>1.1599999999999999E-2</v>
      </c>
      <c r="R889" s="155">
        <f>Q889*H889</f>
        <v>0.39822799999999997</v>
      </c>
      <c r="S889" s="155">
        <v>0</v>
      </c>
      <c r="T889" s="156">
        <f>S889*H889</f>
        <v>0</v>
      </c>
      <c r="U889" s="35"/>
      <c r="V889" s="35"/>
      <c r="W889" s="35"/>
      <c r="X889" s="35"/>
      <c r="Y889" s="35"/>
      <c r="Z889" s="35"/>
      <c r="AA889" s="35"/>
      <c r="AB889" s="35"/>
      <c r="AC889" s="35"/>
      <c r="AD889" s="35"/>
      <c r="AE889" s="35"/>
      <c r="AR889" s="157" t="s">
        <v>94</v>
      </c>
      <c r="AT889" s="157" t="s">
        <v>145</v>
      </c>
      <c r="AU889" s="157" t="s">
        <v>91</v>
      </c>
      <c r="AY889" s="20" t="s">
        <v>142</v>
      </c>
      <c r="BE889" s="158">
        <f>IF(N889="základní",J889,0)</f>
        <v>0</v>
      </c>
      <c r="BF889" s="158">
        <f>IF(N889="snížená",J889,0)</f>
        <v>0</v>
      </c>
      <c r="BG889" s="158">
        <f>IF(N889="zákl. přenesená",J889,0)</f>
        <v>0</v>
      </c>
      <c r="BH889" s="158">
        <f>IF(N889="sníž. přenesená",J889,0)</f>
        <v>0</v>
      </c>
      <c r="BI889" s="158">
        <f>IF(N889="nulová",J889,0)</f>
        <v>0</v>
      </c>
      <c r="BJ889" s="20" t="s">
        <v>81</v>
      </c>
      <c r="BK889" s="158">
        <f>ROUND(I889*H889,2)</f>
        <v>0</v>
      </c>
      <c r="BL889" s="20" t="s">
        <v>94</v>
      </c>
      <c r="BM889" s="157" t="s">
        <v>1289</v>
      </c>
    </row>
    <row r="890" spans="1:65" s="2" customFormat="1" ht="11.25">
      <c r="A890" s="35"/>
      <c r="B890" s="36"/>
      <c r="C890" s="35"/>
      <c r="D890" s="159" t="s">
        <v>151</v>
      </c>
      <c r="E890" s="35"/>
      <c r="F890" s="160" t="s">
        <v>1290</v>
      </c>
      <c r="G890" s="35"/>
      <c r="H890" s="35"/>
      <c r="I890" s="161"/>
      <c r="J890" s="35"/>
      <c r="K890" s="35"/>
      <c r="L890" s="36"/>
      <c r="M890" s="162"/>
      <c r="N890" s="163"/>
      <c r="O890" s="56"/>
      <c r="P890" s="56"/>
      <c r="Q890" s="56"/>
      <c r="R890" s="56"/>
      <c r="S890" s="56"/>
      <c r="T890" s="57"/>
      <c r="U890" s="35"/>
      <c r="V890" s="35"/>
      <c r="W890" s="35"/>
      <c r="X890" s="35"/>
      <c r="Y890" s="35"/>
      <c r="Z890" s="35"/>
      <c r="AA890" s="35"/>
      <c r="AB890" s="35"/>
      <c r="AC890" s="35"/>
      <c r="AD890" s="35"/>
      <c r="AE890" s="35"/>
      <c r="AT890" s="20" t="s">
        <v>151</v>
      </c>
      <c r="AU890" s="20" t="s">
        <v>91</v>
      </c>
    </row>
    <row r="891" spans="1:65" s="13" customFormat="1" ht="11.25">
      <c r="B891" s="164"/>
      <c r="D891" s="165" t="s">
        <v>153</v>
      </c>
      <c r="E891" s="166" t="s">
        <v>3</v>
      </c>
      <c r="F891" s="167" t="s">
        <v>341</v>
      </c>
      <c r="H891" s="166" t="s">
        <v>3</v>
      </c>
      <c r="I891" s="168"/>
      <c r="L891" s="164"/>
      <c r="M891" s="169"/>
      <c r="N891" s="170"/>
      <c r="O891" s="170"/>
      <c r="P891" s="170"/>
      <c r="Q891" s="170"/>
      <c r="R891" s="170"/>
      <c r="S891" s="170"/>
      <c r="T891" s="171"/>
      <c r="AT891" s="166" t="s">
        <v>153</v>
      </c>
      <c r="AU891" s="166" t="s">
        <v>91</v>
      </c>
      <c r="AV891" s="13" t="s">
        <v>15</v>
      </c>
      <c r="AW891" s="13" t="s">
        <v>33</v>
      </c>
      <c r="AX891" s="13" t="s">
        <v>71</v>
      </c>
      <c r="AY891" s="166" t="s">
        <v>142</v>
      </c>
    </row>
    <row r="892" spans="1:65" s="14" customFormat="1" ht="11.25">
      <c r="B892" s="172"/>
      <c r="D892" s="165" t="s">
        <v>153</v>
      </c>
      <c r="E892" s="173" t="s">
        <v>3</v>
      </c>
      <c r="F892" s="174" t="s">
        <v>1291</v>
      </c>
      <c r="H892" s="175">
        <v>32</v>
      </c>
      <c r="I892" s="176"/>
      <c r="L892" s="172"/>
      <c r="M892" s="177"/>
      <c r="N892" s="178"/>
      <c r="O892" s="178"/>
      <c r="P892" s="178"/>
      <c r="Q892" s="178"/>
      <c r="R892" s="178"/>
      <c r="S892" s="178"/>
      <c r="T892" s="179"/>
      <c r="AT892" s="173" t="s">
        <v>153</v>
      </c>
      <c r="AU892" s="173" t="s">
        <v>91</v>
      </c>
      <c r="AV892" s="14" t="s">
        <v>81</v>
      </c>
      <c r="AW892" s="14" t="s">
        <v>33</v>
      </c>
      <c r="AX892" s="14" t="s">
        <v>71</v>
      </c>
      <c r="AY892" s="173" t="s">
        <v>142</v>
      </c>
    </row>
    <row r="893" spans="1:65" s="14" customFormat="1" ht="11.25">
      <c r="B893" s="172"/>
      <c r="D893" s="165" t="s">
        <v>153</v>
      </c>
      <c r="E893" s="173" t="s">
        <v>3</v>
      </c>
      <c r="F893" s="174" t="s">
        <v>1292</v>
      </c>
      <c r="H893" s="175">
        <v>-2.25</v>
      </c>
      <c r="I893" s="176"/>
      <c r="L893" s="172"/>
      <c r="M893" s="177"/>
      <c r="N893" s="178"/>
      <c r="O893" s="178"/>
      <c r="P893" s="178"/>
      <c r="Q893" s="178"/>
      <c r="R893" s="178"/>
      <c r="S893" s="178"/>
      <c r="T893" s="179"/>
      <c r="AT893" s="173" t="s">
        <v>153</v>
      </c>
      <c r="AU893" s="173" t="s">
        <v>91</v>
      </c>
      <c r="AV893" s="14" t="s">
        <v>81</v>
      </c>
      <c r="AW893" s="14" t="s">
        <v>33</v>
      </c>
      <c r="AX893" s="14" t="s">
        <v>71</v>
      </c>
      <c r="AY893" s="173" t="s">
        <v>142</v>
      </c>
    </row>
    <row r="894" spans="1:65" s="14" customFormat="1" ht="11.25">
      <c r="B894" s="172"/>
      <c r="D894" s="165" t="s">
        <v>153</v>
      </c>
      <c r="E894" s="173" t="s">
        <v>3</v>
      </c>
      <c r="F894" s="174" t="s">
        <v>1293</v>
      </c>
      <c r="H894" s="175">
        <v>-3.78</v>
      </c>
      <c r="I894" s="176"/>
      <c r="L894" s="172"/>
      <c r="M894" s="177"/>
      <c r="N894" s="178"/>
      <c r="O894" s="178"/>
      <c r="P894" s="178"/>
      <c r="Q894" s="178"/>
      <c r="R894" s="178"/>
      <c r="S894" s="178"/>
      <c r="T894" s="179"/>
      <c r="AT894" s="173" t="s">
        <v>153</v>
      </c>
      <c r="AU894" s="173" t="s">
        <v>91</v>
      </c>
      <c r="AV894" s="14" t="s">
        <v>81</v>
      </c>
      <c r="AW894" s="14" t="s">
        <v>33</v>
      </c>
      <c r="AX894" s="14" t="s">
        <v>71</v>
      </c>
      <c r="AY894" s="173" t="s">
        <v>142</v>
      </c>
    </row>
    <row r="895" spans="1:65" s="13" customFormat="1" ht="11.25">
      <c r="B895" s="164"/>
      <c r="D895" s="165" t="s">
        <v>153</v>
      </c>
      <c r="E895" s="166" t="s">
        <v>3</v>
      </c>
      <c r="F895" s="167" t="s">
        <v>339</v>
      </c>
      <c r="H895" s="166" t="s">
        <v>3</v>
      </c>
      <c r="I895" s="168"/>
      <c r="L895" s="164"/>
      <c r="M895" s="169"/>
      <c r="N895" s="170"/>
      <c r="O895" s="170"/>
      <c r="P895" s="170"/>
      <c r="Q895" s="170"/>
      <c r="R895" s="170"/>
      <c r="S895" s="170"/>
      <c r="T895" s="171"/>
      <c r="AT895" s="166" t="s">
        <v>153</v>
      </c>
      <c r="AU895" s="166" t="s">
        <v>91</v>
      </c>
      <c r="AV895" s="13" t="s">
        <v>15</v>
      </c>
      <c r="AW895" s="13" t="s">
        <v>33</v>
      </c>
      <c r="AX895" s="13" t="s">
        <v>71</v>
      </c>
      <c r="AY895" s="166" t="s">
        <v>142</v>
      </c>
    </row>
    <row r="896" spans="1:65" s="14" customFormat="1" ht="11.25">
      <c r="B896" s="172"/>
      <c r="D896" s="165" t="s">
        <v>153</v>
      </c>
      <c r="E896" s="173" t="s">
        <v>3</v>
      </c>
      <c r="F896" s="174" t="s">
        <v>1294</v>
      </c>
      <c r="H896" s="175">
        <v>11.5</v>
      </c>
      <c r="I896" s="176"/>
      <c r="L896" s="172"/>
      <c r="M896" s="177"/>
      <c r="N896" s="178"/>
      <c r="O896" s="178"/>
      <c r="P896" s="178"/>
      <c r="Q896" s="178"/>
      <c r="R896" s="178"/>
      <c r="S896" s="178"/>
      <c r="T896" s="179"/>
      <c r="AT896" s="173" t="s">
        <v>153</v>
      </c>
      <c r="AU896" s="173" t="s">
        <v>91</v>
      </c>
      <c r="AV896" s="14" t="s">
        <v>81</v>
      </c>
      <c r="AW896" s="14" t="s">
        <v>33</v>
      </c>
      <c r="AX896" s="14" t="s">
        <v>71</v>
      </c>
      <c r="AY896" s="173" t="s">
        <v>142</v>
      </c>
    </row>
    <row r="897" spans="1:65" s="14" customFormat="1" ht="11.25">
      <c r="B897" s="172"/>
      <c r="D897" s="165" t="s">
        <v>153</v>
      </c>
      <c r="E897" s="173" t="s">
        <v>3</v>
      </c>
      <c r="F897" s="174" t="s">
        <v>1295</v>
      </c>
      <c r="H897" s="175">
        <v>-1.4</v>
      </c>
      <c r="I897" s="176"/>
      <c r="L897" s="172"/>
      <c r="M897" s="177"/>
      <c r="N897" s="178"/>
      <c r="O897" s="178"/>
      <c r="P897" s="178"/>
      <c r="Q897" s="178"/>
      <c r="R897" s="178"/>
      <c r="S897" s="178"/>
      <c r="T897" s="179"/>
      <c r="AT897" s="173" t="s">
        <v>153</v>
      </c>
      <c r="AU897" s="173" t="s">
        <v>91</v>
      </c>
      <c r="AV897" s="14" t="s">
        <v>81</v>
      </c>
      <c r="AW897" s="14" t="s">
        <v>33</v>
      </c>
      <c r="AX897" s="14" t="s">
        <v>71</v>
      </c>
      <c r="AY897" s="173" t="s">
        <v>142</v>
      </c>
    </row>
    <row r="898" spans="1:65" s="13" customFormat="1" ht="11.25">
      <c r="B898" s="164"/>
      <c r="D898" s="165" t="s">
        <v>153</v>
      </c>
      <c r="E898" s="166" t="s">
        <v>3</v>
      </c>
      <c r="F898" s="167" t="s">
        <v>1296</v>
      </c>
      <c r="H898" s="166" t="s">
        <v>3</v>
      </c>
      <c r="I898" s="168"/>
      <c r="L898" s="164"/>
      <c r="M898" s="169"/>
      <c r="N898" s="170"/>
      <c r="O898" s="170"/>
      <c r="P898" s="170"/>
      <c r="Q898" s="170"/>
      <c r="R898" s="170"/>
      <c r="S898" s="170"/>
      <c r="T898" s="171"/>
      <c r="AT898" s="166" t="s">
        <v>153</v>
      </c>
      <c r="AU898" s="166" t="s">
        <v>91</v>
      </c>
      <c r="AV898" s="13" t="s">
        <v>15</v>
      </c>
      <c r="AW898" s="13" t="s">
        <v>33</v>
      </c>
      <c r="AX898" s="13" t="s">
        <v>71</v>
      </c>
      <c r="AY898" s="166" t="s">
        <v>142</v>
      </c>
    </row>
    <row r="899" spans="1:65" s="14" customFormat="1" ht="11.25">
      <c r="B899" s="172"/>
      <c r="D899" s="165" t="s">
        <v>153</v>
      </c>
      <c r="E899" s="173" t="s">
        <v>3</v>
      </c>
      <c r="F899" s="174" t="s">
        <v>1297</v>
      </c>
      <c r="H899" s="175">
        <v>-1.74</v>
      </c>
      <c r="I899" s="176"/>
      <c r="L899" s="172"/>
      <c r="M899" s="177"/>
      <c r="N899" s="178"/>
      <c r="O899" s="178"/>
      <c r="P899" s="178"/>
      <c r="Q899" s="178"/>
      <c r="R899" s="178"/>
      <c r="S899" s="178"/>
      <c r="T899" s="179"/>
      <c r="AT899" s="173" t="s">
        <v>153</v>
      </c>
      <c r="AU899" s="173" t="s">
        <v>91</v>
      </c>
      <c r="AV899" s="14" t="s">
        <v>81</v>
      </c>
      <c r="AW899" s="14" t="s">
        <v>33</v>
      </c>
      <c r="AX899" s="14" t="s">
        <v>71</v>
      </c>
      <c r="AY899" s="173" t="s">
        <v>142</v>
      </c>
    </row>
    <row r="900" spans="1:65" s="15" customFormat="1" ht="11.25">
      <c r="B900" s="180"/>
      <c r="D900" s="165" t="s">
        <v>153</v>
      </c>
      <c r="E900" s="181" t="s">
        <v>3</v>
      </c>
      <c r="F900" s="182" t="s">
        <v>162</v>
      </c>
      <c r="H900" s="183">
        <v>34.33</v>
      </c>
      <c r="I900" s="184"/>
      <c r="L900" s="180"/>
      <c r="M900" s="185"/>
      <c r="N900" s="186"/>
      <c r="O900" s="186"/>
      <c r="P900" s="186"/>
      <c r="Q900" s="186"/>
      <c r="R900" s="186"/>
      <c r="S900" s="186"/>
      <c r="T900" s="187"/>
      <c r="AT900" s="181" t="s">
        <v>153</v>
      </c>
      <c r="AU900" s="181" t="s">
        <v>91</v>
      </c>
      <c r="AV900" s="15" t="s">
        <v>94</v>
      </c>
      <c r="AW900" s="15" t="s">
        <v>33</v>
      </c>
      <c r="AX900" s="15" t="s">
        <v>15</v>
      </c>
      <c r="AY900" s="181" t="s">
        <v>142</v>
      </c>
    </row>
    <row r="901" spans="1:65" s="2" customFormat="1" ht="24.2" customHeight="1">
      <c r="A901" s="35"/>
      <c r="B901" s="145"/>
      <c r="C901" s="191" t="s">
        <v>1298</v>
      </c>
      <c r="D901" s="191" t="s">
        <v>704</v>
      </c>
      <c r="E901" s="192" t="s">
        <v>1299</v>
      </c>
      <c r="F901" s="193" t="s">
        <v>1300</v>
      </c>
      <c r="G901" s="194" t="s">
        <v>148</v>
      </c>
      <c r="H901" s="195">
        <v>36.046999999999997</v>
      </c>
      <c r="I901" s="196"/>
      <c r="J901" s="197">
        <f>ROUND(I901*H901,2)</f>
        <v>0</v>
      </c>
      <c r="K901" s="193" t="s">
        <v>149</v>
      </c>
      <c r="L901" s="198"/>
      <c r="M901" s="199" t="s">
        <v>3</v>
      </c>
      <c r="N901" s="200" t="s">
        <v>43</v>
      </c>
      <c r="O901" s="56"/>
      <c r="P901" s="155">
        <f>O901*H901</f>
        <v>0</v>
      </c>
      <c r="Q901" s="155">
        <v>2.1999999999999999E-2</v>
      </c>
      <c r="R901" s="155">
        <f>Q901*H901</f>
        <v>0.79303399999999991</v>
      </c>
      <c r="S901" s="155">
        <v>0</v>
      </c>
      <c r="T901" s="156">
        <f>S901*H901</f>
        <v>0</v>
      </c>
      <c r="U901" s="35"/>
      <c r="V901" s="35"/>
      <c r="W901" s="35"/>
      <c r="X901" s="35"/>
      <c r="Y901" s="35"/>
      <c r="Z901" s="35"/>
      <c r="AA901" s="35"/>
      <c r="AB901" s="35"/>
      <c r="AC901" s="35"/>
      <c r="AD901" s="35"/>
      <c r="AE901" s="35"/>
      <c r="AR901" s="157" t="s">
        <v>209</v>
      </c>
      <c r="AT901" s="157" t="s">
        <v>704</v>
      </c>
      <c r="AU901" s="157" t="s">
        <v>91</v>
      </c>
      <c r="AY901" s="20" t="s">
        <v>142</v>
      </c>
      <c r="BE901" s="158">
        <f>IF(N901="základní",J901,0)</f>
        <v>0</v>
      </c>
      <c r="BF901" s="158">
        <f>IF(N901="snížená",J901,0)</f>
        <v>0</v>
      </c>
      <c r="BG901" s="158">
        <f>IF(N901="zákl. přenesená",J901,0)</f>
        <v>0</v>
      </c>
      <c r="BH901" s="158">
        <f>IF(N901="sníž. přenesená",J901,0)</f>
        <v>0</v>
      </c>
      <c r="BI901" s="158">
        <f>IF(N901="nulová",J901,0)</f>
        <v>0</v>
      </c>
      <c r="BJ901" s="20" t="s">
        <v>81</v>
      </c>
      <c r="BK901" s="158">
        <f>ROUND(I901*H901,2)</f>
        <v>0</v>
      </c>
      <c r="BL901" s="20" t="s">
        <v>94</v>
      </c>
      <c r="BM901" s="157" t="s">
        <v>1301</v>
      </c>
    </row>
    <row r="902" spans="1:65" s="14" customFormat="1" ht="11.25">
      <c r="B902" s="172"/>
      <c r="D902" s="165" t="s">
        <v>153</v>
      </c>
      <c r="F902" s="174" t="s">
        <v>1302</v>
      </c>
      <c r="H902" s="175">
        <v>36.046999999999997</v>
      </c>
      <c r="I902" s="176"/>
      <c r="L902" s="172"/>
      <c r="M902" s="177"/>
      <c r="N902" s="178"/>
      <c r="O902" s="178"/>
      <c r="P902" s="178"/>
      <c r="Q902" s="178"/>
      <c r="R902" s="178"/>
      <c r="S902" s="178"/>
      <c r="T902" s="179"/>
      <c r="AT902" s="173" t="s">
        <v>153</v>
      </c>
      <c r="AU902" s="173" t="s">
        <v>91</v>
      </c>
      <c r="AV902" s="14" t="s">
        <v>81</v>
      </c>
      <c r="AW902" s="14" t="s">
        <v>4</v>
      </c>
      <c r="AX902" s="14" t="s">
        <v>15</v>
      </c>
      <c r="AY902" s="173" t="s">
        <v>142</v>
      </c>
    </row>
    <row r="903" spans="1:65" s="2" customFormat="1" ht="78" customHeight="1">
      <c r="A903" s="35"/>
      <c r="B903" s="145"/>
      <c r="C903" s="146" t="s">
        <v>1303</v>
      </c>
      <c r="D903" s="146" t="s">
        <v>145</v>
      </c>
      <c r="E903" s="147" t="s">
        <v>1304</v>
      </c>
      <c r="F903" s="148" t="s">
        <v>1305</v>
      </c>
      <c r="G903" s="149" t="s">
        <v>148</v>
      </c>
      <c r="H903" s="150">
        <v>4.12</v>
      </c>
      <c r="I903" s="151"/>
      <c r="J903" s="152">
        <f>ROUND(I903*H903,2)</f>
        <v>0</v>
      </c>
      <c r="K903" s="148" t="s">
        <v>149</v>
      </c>
      <c r="L903" s="36"/>
      <c r="M903" s="153" t="s">
        <v>3</v>
      </c>
      <c r="N903" s="154" t="s">
        <v>43</v>
      </c>
      <c r="O903" s="56"/>
      <c r="P903" s="155">
        <f>O903*H903</f>
        <v>0</v>
      </c>
      <c r="Q903" s="155">
        <v>1.1679999999999999E-2</v>
      </c>
      <c r="R903" s="155">
        <f>Q903*H903</f>
        <v>4.81216E-2</v>
      </c>
      <c r="S903" s="155">
        <v>0</v>
      </c>
      <c r="T903" s="156">
        <f>S903*H903</f>
        <v>0</v>
      </c>
      <c r="U903" s="35"/>
      <c r="V903" s="35"/>
      <c r="W903" s="35"/>
      <c r="X903" s="35"/>
      <c r="Y903" s="35"/>
      <c r="Z903" s="35"/>
      <c r="AA903" s="35"/>
      <c r="AB903" s="35"/>
      <c r="AC903" s="35"/>
      <c r="AD903" s="35"/>
      <c r="AE903" s="35"/>
      <c r="AR903" s="157" t="s">
        <v>94</v>
      </c>
      <c r="AT903" s="157" t="s">
        <v>145</v>
      </c>
      <c r="AU903" s="157" t="s">
        <v>91</v>
      </c>
      <c r="AY903" s="20" t="s">
        <v>142</v>
      </c>
      <c r="BE903" s="158">
        <f>IF(N903="základní",J903,0)</f>
        <v>0</v>
      </c>
      <c r="BF903" s="158">
        <f>IF(N903="snížená",J903,0)</f>
        <v>0</v>
      </c>
      <c r="BG903" s="158">
        <f>IF(N903="zákl. přenesená",J903,0)</f>
        <v>0</v>
      </c>
      <c r="BH903" s="158">
        <f>IF(N903="sníž. přenesená",J903,0)</f>
        <v>0</v>
      </c>
      <c r="BI903" s="158">
        <f>IF(N903="nulová",J903,0)</f>
        <v>0</v>
      </c>
      <c r="BJ903" s="20" t="s">
        <v>81</v>
      </c>
      <c r="BK903" s="158">
        <f>ROUND(I903*H903,2)</f>
        <v>0</v>
      </c>
      <c r="BL903" s="20" t="s">
        <v>94</v>
      </c>
      <c r="BM903" s="157" t="s">
        <v>1306</v>
      </c>
    </row>
    <row r="904" spans="1:65" s="2" customFormat="1" ht="11.25">
      <c r="A904" s="35"/>
      <c r="B904" s="36"/>
      <c r="C904" s="35"/>
      <c r="D904" s="159" t="s">
        <v>151</v>
      </c>
      <c r="E904" s="35"/>
      <c r="F904" s="160" t="s">
        <v>1307</v>
      </c>
      <c r="G904" s="35"/>
      <c r="H904" s="35"/>
      <c r="I904" s="161"/>
      <c r="J904" s="35"/>
      <c r="K904" s="35"/>
      <c r="L904" s="36"/>
      <c r="M904" s="162"/>
      <c r="N904" s="163"/>
      <c r="O904" s="56"/>
      <c r="P904" s="56"/>
      <c r="Q904" s="56"/>
      <c r="R904" s="56"/>
      <c r="S904" s="56"/>
      <c r="T904" s="57"/>
      <c r="U904" s="35"/>
      <c r="V904" s="35"/>
      <c r="W904" s="35"/>
      <c r="X904" s="35"/>
      <c r="Y904" s="35"/>
      <c r="Z904" s="35"/>
      <c r="AA904" s="35"/>
      <c r="AB904" s="35"/>
      <c r="AC904" s="35"/>
      <c r="AD904" s="35"/>
      <c r="AE904" s="35"/>
      <c r="AT904" s="20" t="s">
        <v>151</v>
      </c>
      <c r="AU904" s="20" t="s">
        <v>91</v>
      </c>
    </row>
    <row r="905" spans="1:65" s="13" customFormat="1" ht="11.25">
      <c r="B905" s="164"/>
      <c r="D905" s="165" t="s">
        <v>153</v>
      </c>
      <c r="E905" s="166" t="s">
        <v>3</v>
      </c>
      <c r="F905" s="167" t="s">
        <v>341</v>
      </c>
      <c r="H905" s="166" t="s">
        <v>3</v>
      </c>
      <c r="I905" s="168"/>
      <c r="L905" s="164"/>
      <c r="M905" s="169"/>
      <c r="N905" s="170"/>
      <c r="O905" s="170"/>
      <c r="P905" s="170"/>
      <c r="Q905" s="170"/>
      <c r="R905" s="170"/>
      <c r="S905" s="170"/>
      <c r="T905" s="171"/>
      <c r="AT905" s="166" t="s">
        <v>153</v>
      </c>
      <c r="AU905" s="166" t="s">
        <v>91</v>
      </c>
      <c r="AV905" s="13" t="s">
        <v>15</v>
      </c>
      <c r="AW905" s="13" t="s">
        <v>33</v>
      </c>
      <c r="AX905" s="13" t="s">
        <v>71</v>
      </c>
      <c r="AY905" s="166" t="s">
        <v>142</v>
      </c>
    </row>
    <row r="906" spans="1:65" s="14" customFormat="1" ht="11.25">
      <c r="B906" s="172"/>
      <c r="D906" s="165" t="s">
        <v>153</v>
      </c>
      <c r="E906" s="173" t="s">
        <v>3</v>
      </c>
      <c r="F906" s="174" t="s">
        <v>1168</v>
      </c>
      <c r="H906" s="175">
        <v>5.5</v>
      </c>
      <c r="I906" s="176"/>
      <c r="L906" s="172"/>
      <c r="M906" s="177"/>
      <c r="N906" s="178"/>
      <c r="O906" s="178"/>
      <c r="P906" s="178"/>
      <c r="Q906" s="178"/>
      <c r="R906" s="178"/>
      <c r="S906" s="178"/>
      <c r="T906" s="179"/>
      <c r="AT906" s="173" t="s">
        <v>153</v>
      </c>
      <c r="AU906" s="173" t="s">
        <v>91</v>
      </c>
      <c r="AV906" s="14" t="s">
        <v>81</v>
      </c>
      <c r="AW906" s="14" t="s">
        <v>33</v>
      </c>
      <c r="AX906" s="14" t="s">
        <v>71</v>
      </c>
      <c r="AY906" s="173" t="s">
        <v>142</v>
      </c>
    </row>
    <row r="907" spans="1:65" s="13" customFormat="1" ht="11.25">
      <c r="B907" s="164"/>
      <c r="D907" s="165" t="s">
        <v>153</v>
      </c>
      <c r="E907" s="166" t="s">
        <v>3</v>
      </c>
      <c r="F907" s="167" t="s">
        <v>1308</v>
      </c>
      <c r="H907" s="166" t="s">
        <v>3</v>
      </c>
      <c r="I907" s="168"/>
      <c r="L907" s="164"/>
      <c r="M907" s="169"/>
      <c r="N907" s="170"/>
      <c r="O907" s="170"/>
      <c r="P907" s="170"/>
      <c r="Q907" s="170"/>
      <c r="R907" s="170"/>
      <c r="S907" s="170"/>
      <c r="T907" s="171"/>
      <c r="AT907" s="166" t="s">
        <v>153</v>
      </c>
      <c r="AU907" s="166" t="s">
        <v>91</v>
      </c>
      <c r="AV907" s="13" t="s">
        <v>15</v>
      </c>
      <c r="AW907" s="13" t="s">
        <v>33</v>
      </c>
      <c r="AX907" s="13" t="s">
        <v>71</v>
      </c>
      <c r="AY907" s="166" t="s">
        <v>142</v>
      </c>
    </row>
    <row r="908" spans="1:65" s="14" customFormat="1" ht="11.25">
      <c r="B908" s="172"/>
      <c r="D908" s="165" t="s">
        <v>153</v>
      </c>
      <c r="E908" s="173" t="s">
        <v>3</v>
      </c>
      <c r="F908" s="174" t="s">
        <v>1309</v>
      </c>
      <c r="H908" s="175">
        <v>-1.38</v>
      </c>
      <c r="I908" s="176"/>
      <c r="L908" s="172"/>
      <c r="M908" s="177"/>
      <c r="N908" s="178"/>
      <c r="O908" s="178"/>
      <c r="P908" s="178"/>
      <c r="Q908" s="178"/>
      <c r="R908" s="178"/>
      <c r="S908" s="178"/>
      <c r="T908" s="179"/>
      <c r="AT908" s="173" t="s">
        <v>153</v>
      </c>
      <c r="AU908" s="173" t="s">
        <v>91</v>
      </c>
      <c r="AV908" s="14" t="s">
        <v>81</v>
      </c>
      <c r="AW908" s="14" t="s">
        <v>33</v>
      </c>
      <c r="AX908" s="14" t="s">
        <v>71</v>
      </c>
      <c r="AY908" s="173" t="s">
        <v>142</v>
      </c>
    </row>
    <row r="909" spans="1:65" s="15" customFormat="1" ht="11.25">
      <c r="B909" s="180"/>
      <c r="D909" s="165" t="s">
        <v>153</v>
      </c>
      <c r="E909" s="181" t="s">
        <v>3</v>
      </c>
      <c r="F909" s="182" t="s">
        <v>162</v>
      </c>
      <c r="H909" s="183">
        <v>4.12</v>
      </c>
      <c r="I909" s="184"/>
      <c r="L909" s="180"/>
      <c r="M909" s="185"/>
      <c r="N909" s="186"/>
      <c r="O909" s="186"/>
      <c r="P909" s="186"/>
      <c r="Q909" s="186"/>
      <c r="R909" s="186"/>
      <c r="S909" s="186"/>
      <c r="T909" s="187"/>
      <c r="AT909" s="181" t="s">
        <v>153</v>
      </c>
      <c r="AU909" s="181" t="s">
        <v>91</v>
      </c>
      <c r="AV909" s="15" t="s">
        <v>94</v>
      </c>
      <c r="AW909" s="15" t="s">
        <v>33</v>
      </c>
      <c r="AX909" s="15" t="s">
        <v>15</v>
      </c>
      <c r="AY909" s="181" t="s">
        <v>142</v>
      </c>
    </row>
    <row r="910" spans="1:65" s="2" customFormat="1" ht="24.2" customHeight="1">
      <c r="A910" s="35"/>
      <c r="B910" s="145"/>
      <c r="C910" s="191" t="s">
        <v>1310</v>
      </c>
      <c r="D910" s="191" t="s">
        <v>704</v>
      </c>
      <c r="E910" s="192" t="s">
        <v>1311</v>
      </c>
      <c r="F910" s="193" t="s">
        <v>1312</v>
      </c>
      <c r="G910" s="194" t="s">
        <v>148</v>
      </c>
      <c r="H910" s="195">
        <v>4.3259999999999996</v>
      </c>
      <c r="I910" s="196"/>
      <c r="J910" s="197">
        <f>ROUND(I910*H910,2)</f>
        <v>0</v>
      </c>
      <c r="K910" s="193" t="s">
        <v>149</v>
      </c>
      <c r="L910" s="198"/>
      <c r="M910" s="199" t="s">
        <v>3</v>
      </c>
      <c r="N910" s="200" t="s">
        <v>43</v>
      </c>
      <c r="O910" s="56"/>
      <c r="P910" s="155">
        <f>O910*H910</f>
        <v>0</v>
      </c>
      <c r="Q910" s="155">
        <v>2.8000000000000001E-2</v>
      </c>
      <c r="R910" s="155">
        <f>Q910*H910</f>
        <v>0.12112799999999999</v>
      </c>
      <c r="S910" s="155">
        <v>0</v>
      </c>
      <c r="T910" s="156">
        <f>S910*H910</f>
        <v>0</v>
      </c>
      <c r="U910" s="35"/>
      <c r="V910" s="35"/>
      <c r="W910" s="35"/>
      <c r="X910" s="35"/>
      <c r="Y910" s="35"/>
      <c r="Z910" s="35"/>
      <c r="AA910" s="35"/>
      <c r="AB910" s="35"/>
      <c r="AC910" s="35"/>
      <c r="AD910" s="35"/>
      <c r="AE910" s="35"/>
      <c r="AR910" s="157" t="s">
        <v>209</v>
      </c>
      <c r="AT910" s="157" t="s">
        <v>704</v>
      </c>
      <c r="AU910" s="157" t="s">
        <v>91</v>
      </c>
      <c r="AY910" s="20" t="s">
        <v>142</v>
      </c>
      <c r="BE910" s="158">
        <f>IF(N910="základní",J910,0)</f>
        <v>0</v>
      </c>
      <c r="BF910" s="158">
        <f>IF(N910="snížená",J910,0)</f>
        <v>0</v>
      </c>
      <c r="BG910" s="158">
        <f>IF(N910="zákl. přenesená",J910,0)</f>
        <v>0</v>
      </c>
      <c r="BH910" s="158">
        <f>IF(N910="sníž. přenesená",J910,0)</f>
        <v>0</v>
      </c>
      <c r="BI910" s="158">
        <f>IF(N910="nulová",J910,0)</f>
        <v>0</v>
      </c>
      <c r="BJ910" s="20" t="s">
        <v>81</v>
      </c>
      <c r="BK910" s="158">
        <f>ROUND(I910*H910,2)</f>
        <v>0</v>
      </c>
      <c r="BL910" s="20" t="s">
        <v>94</v>
      </c>
      <c r="BM910" s="157" t="s">
        <v>1313</v>
      </c>
    </row>
    <row r="911" spans="1:65" s="14" customFormat="1" ht="11.25">
      <c r="B911" s="172"/>
      <c r="D911" s="165" t="s">
        <v>153</v>
      </c>
      <c r="F911" s="174" t="s">
        <v>1314</v>
      </c>
      <c r="H911" s="175">
        <v>4.3259999999999996</v>
      </c>
      <c r="I911" s="176"/>
      <c r="L911" s="172"/>
      <c r="M911" s="177"/>
      <c r="N911" s="178"/>
      <c r="O911" s="178"/>
      <c r="P911" s="178"/>
      <c r="Q911" s="178"/>
      <c r="R911" s="178"/>
      <c r="S911" s="178"/>
      <c r="T911" s="179"/>
      <c r="AT911" s="173" t="s">
        <v>153</v>
      </c>
      <c r="AU911" s="173" t="s">
        <v>91</v>
      </c>
      <c r="AV911" s="14" t="s">
        <v>81</v>
      </c>
      <c r="AW911" s="14" t="s">
        <v>4</v>
      </c>
      <c r="AX911" s="14" t="s">
        <v>15</v>
      </c>
      <c r="AY911" s="173" t="s">
        <v>142</v>
      </c>
    </row>
    <row r="912" spans="1:65" s="2" customFormat="1" ht="78" customHeight="1">
      <c r="A912" s="35"/>
      <c r="B912" s="145"/>
      <c r="C912" s="146" t="s">
        <v>1315</v>
      </c>
      <c r="D912" s="146" t="s">
        <v>145</v>
      </c>
      <c r="E912" s="147" t="s">
        <v>1316</v>
      </c>
      <c r="F912" s="148" t="s">
        <v>1317</v>
      </c>
      <c r="G912" s="149" t="s">
        <v>148</v>
      </c>
      <c r="H912" s="150">
        <v>473.03300000000002</v>
      </c>
      <c r="I912" s="151"/>
      <c r="J912" s="152">
        <f>ROUND(I912*H912,2)</f>
        <v>0</v>
      </c>
      <c r="K912" s="148" t="s">
        <v>149</v>
      </c>
      <c r="L912" s="36"/>
      <c r="M912" s="153" t="s">
        <v>3</v>
      </c>
      <c r="N912" s="154" t="s">
        <v>43</v>
      </c>
      <c r="O912" s="56"/>
      <c r="P912" s="155">
        <f>O912*H912</f>
        <v>0</v>
      </c>
      <c r="Q912" s="155">
        <v>1.176E-2</v>
      </c>
      <c r="R912" s="155">
        <f>Q912*H912</f>
        <v>5.5628680800000003</v>
      </c>
      <c r="S912" s="155">
        <v>0</v>
      </c>
      <c r="T912" s="156">
        <f>S912*H912</f>
        <v>0</v>
      </c>
      <c r="U912" s="35"/>
      <c r="V912" s="35"/>
      <c r="W912" s="35"/>
      <c r="X912" s="35"/>
      <c r="Y912" s="35"/>
      <c r="Z912" s="35"/>
      <c r="AA912" s="35"/>
      <c r="AB912" s="35"/>
      <c r="AC912" s="35"/>
      <c r="AD912" s="35"/>
      <c r="AE912" s="35"/>
      <c r="AR912" s="157" t="s">
        <v>94</v>
      </c>
      <c r="AT912" s="157" t="s">
        <v>145</v>
      </c>
      <c r="AU912" s="157" t="s">
        <v>91</v>
      </c>
      <c r="AY912" s="20" t="s">
        <v>142</v>
      </c>
      <c r="BE912" s="158">
        <f>IF(N912="základní",J912,0)</f>
        <v>0</v>
      </c>
      <c r="BF912" s="158">
        <f>IF(N912="snížená",J912,0)</f>
        <v>0</v>
      </c>
      <c r="BG912" s="158">
        <f>IF(N912="zákl. přenesená",J912,0)</f>
        <v>0</v>
      </c>
      <c r="BH912" s="158">
        <f>IF(N912="sníž. přenesená",J912,0)</f>
        <v>0</v>
      </c>
      <c r="BI912" s="158">
        <f>IF(N912="nulová",J912,0)</f>
        <v>0</v>
      </c>
      <c r="BJ912" s="20" t="s">
        <v>81</v>
      </c>
      <c r="BK912" s="158">
        <f>ROUND(I912*H912,2)</f>
        <v>0</v>
      </c>
      <c r="BL912" s="20" t="s">
        <v>94</v>
      </c>
      <c r="BM912" s="157" t="s">
        <v>1318</v>
      </c>
    </row>
    <row r="913" spans="1:51" s="2" customFormat="1" ht="11.25">
      <c r="A913" s="35"/>
      <c r="B913" s="36"/>
      <c r="C913" s="35"/>
      <c r="D913" s="159" t="s">
        <v>151</v>
      </c>
      <c r="E913" s="35"/>
      <c r="F913" s="160" t="s">
        <v>1319</v>
      </c>
      <c r="G913" s="35"/>
      <c r="H913" s="35"/>
      <c r="I913" s="161"/>
      <c r="J913" s="35"/>
      <c r="K913" s="35"/>
      <c r="L913" s="36"/>
      <c r="M913" s="162"/>
      <c r="N913" s="163"/>
      <c r="O913" s="56"/>
      <c r="P913" s="56"/>
      <c r="Q913" s="56"/>
      <c r="R913" s="56"/>
      <c r="S913" s="56"/>
      <c r="T913" s="57"/>
      <c r="U913" s="35"/>
      <c r="V913" s="35"/>
      <c r="W913" s="35"/>
      <c r="X913" s="35"/>
      <c r="Y913" s="35"/>
      <c r="Z913" s="35"/>
      <c r="AA913" s="35"/>
      <c r="AB913" s="35"/>
      <c r="AC913" s="35"/>
      <c r="AD913" s="35"/>
      <c r="AE913" s="35"/>
      <c r="AT913" s="20" t="s">
        <v>151</v>
      </c>
      <c r="AU913" s="20" t="s">
        <v>91</v>
      </c>
    </row>
    <row r="914" spans="1:51" s="13" customFormat="1" ht="11.25">
      <c r="B914" s="164"/>
      <c r="D914" s="165" t="s">
        <v>153</v>
      </c>
      <c r="E914" s="166" t="s">
        <v>3</v>
      </c>
      <c r="F914" s="167" t="s">
        <v>343</v>
      </c>
      <c r="H914" s="166" t="s">
        <v>3</v>
      </c>
      <c r="I914" s="168"/>
      <c r="L914" s="164"/>
      <c r="M914" s="169"/>
      <c r="N914" s="170"/>
      <c r="O914" s="170"/>
      <c r="P914" s="170"/>
      <c r="Q914" s="170"/>
      <c r="R914" s="170"/>
      <c r="S914" s="170"/>
      <c r="T914" s="171"/>
      <c r="AT914" s="166" t="s">
        <v>153</v>
      </c>
      <c r="AU914" s="166" t="s">
        <v>91</v>
      </c>
      <c r="AV914" s="13" t="s">
        <v>15</v>
      </c>
      <c r="AW914" s="13" t="s">
        <v>33</v>
      </c>
      <c r="AX914" s="13" t="s">
        <v>71</v>
      </c>
      <c r="AY914" s="166" t="s">
        <v>142</v>
      </c>
    </row>
    <row r="915" spans="1:51" s="14" customFormat="1" ht="11.25">
      <c r="B915" s="172"/>
      <c r="D915" s="165" t="s">
        <v>153</v>
      </c>
      <c r="E915" s="173" t="s">
        <v>3</v>
      </c>
      <c r="F915" s="174" t="s">
        <v>1320</v>
      </c>
      <c r="H915" s="175">
        <v>150</v>
      </c>
      <c r="I915" s="176"/>
      <c r="L915" s="172"/>
      <c r="M915" s="177"/>
      <c r="N915" s="178"/>
      <c r="O915" s="178"/>
      <c r="P915" s="178"/>
      <c r="Q915" s="178"/>
      <c r="R915" s="178"/>
      <c r="S915" s="178"/>
      <c r="T915" s="179"/>
      <c r="AT915" s="173" t="s">
        <v>153</v>
      </c>
      <c r="AU915" s="173" t="s">
        <v>91</v>
      </c>
      <c r="AV915" s="14" t="s">
        <v>81</v>
      </c>
      <c r="AW915" s="14" t="s">
        <v>33</v>
      </c>
      <c r="AX915" s="14" t="s">
        <v>71</v>
      </c>
      <c r="AY915" s="173" t="s">
        <v>142</v>
      </c>
    </row>
    <row r="916" spans="1:51" s="14" customFormat="1" ht="11.25">
      <c r="B916" s="172"/>
      <c r="D916" s="165" t="s">
        <v>153</v>
      </c>
      <c r="E916" s="173" t="s">
        <v>3</v>
      </c>
      <c r="F916" s="174" t="s">
        <v>1321</v>
      </c>
      <c r="H916" s="175">
        <v>-11.96</v>
      </c>
      <c r="I916" s="176"/>
      <c r="L916" s="172"/>
      <c r="M916" s="177"/>
      <c r="N916" s="178"/>
      <c r="O916" s="178"/>
      <c r="P916" s="178"/>
      <c r="Q916" s="178"/>
      <c r="R916" s="178"/>
      <c r="S916" s="178"/>
      <c r="T916" s="179"/>
      <c r="AT916" s="173" t="s">
        <v>153</v>
      </c>
      <c r="AU916" s="173" t="s">
        <v>91</v>
      </c>
      <c r="AV916" s="14" t="s">
        <v>81</v>
      </c>
      <c r="AW916" s="14" t="s">
        <v>33</v>
      </c>
      <c r="AX916" s="14" t="s">
        <v>71</v>
      </c>
      <c r="AY916" s="173" t="s">
        <v>142</v>
      </c>
    </row>
    <row r="917" spans="1:51" s="13" customFormat="1" ht="11.25">
      <c r="B917" s="164"/>
      <c r="D917" s="165" t="s">
        <v>153</v>
      </c>
      <c r="E917" s="166" t="s">
        <v>3</v>
      </c>
      <c r="F917" s="167" t="s">
        <v>345</v>
      </c>
      <c r="H917" s="166" t="s">
        <v>3</v>
      </c>
      <c r="I917" s="168"/>
      <c r="L917" s="164"/>
      <c r="M917" s="169"/>
      <c r="N917" s="170"/>
      <c r="O917" s="170"/>
      <c r="P917" s="170"/>
      <c r="Q917" s="170"/>
      <c r="R917" s="170"/>
      <c r="S917" s="170"/>
      <c r="T917" s="171"/>
      <c r="AT917" s="166" t="s">
        <v>153</v>
      </c>
      <c r="AU917" s="166" t="s">
        <v>91</v>
      </c>
      <c r="AV917" s="13" t="s">
        <v>15</v>
      </c>
      <c r="AW917" s="13" t="s">
        <v>33</v>
      </c>
      <c r="AX917" s="13" t="s">
        <v>71</v>
      </c>
      <c r="AY917" s="166" t="s">
        <v>142</v>
      </c>
    </row>
    <row r="918" spans="1:51" s="14" customFormat="1" ht="11.25">
      <c r="B918" s="172"/>
      <c r="D918" s="165" t="s">
        <v>153</v>
      </c>
      <c r="E918" s="173" t="s">
        <v>3</v>
      </c>
      <c r="F918" s="174" t="s">
        <v>1322</v>
      </c>
      <c r="H918" s="175">
        <v>167.5</v>
      </c>
      <c r="I918" s="176"/>
      <c r="L918" s="172"/>
      <c r="M918" s="177"/>
      <c r="N918" s="178"/>
      <c r="O918" s="178"/>
      <c r="P918" s="178"/>
      <c r="Q918" s="178"/>
      <c r="R918" s="178"/>
      <c r="S918" s="178"/>
      <c r="T918" s="179"/>
      <c r="AT918" s="173" t="s">
        <v>153</v>
      </c>
      <c r="AU918" s="173" t="s">
        <v>91</v>
      </c>
      <c r="AV918" s="14" t="s">
        <v>81</v>
      </c>
      <c r="AW918" s="14" t="s">
        <v>33</v>
      </c>
      <c r="AX918" s="14" t="s">
        <v>71</v>
      </c>
      <c r="AY918" s="173" t="s">
        <v>142</v>
      </c>
    </row>
    <row r="919" spans="1:51" s="14" customFormat="1" ht="11.25">
      <c r="B919" s="172"/>
      <c r="D919" s="165" t="s">
        <v>153</v>
      </c>
      <c r="E919" s="173" t="s">
        <v>3</v>
      </c>
      <c r="F919" s="174" t="s">
        <v>1323</v>
      </c>
      <c r="H919" s="175">
        <v>-5.7080000000000002</v>
      </c>
      <c r="I919" s="176"/>
      <c r="L919" s="172"/>
      <c r="M919" s="177"/>
      <c r="N919" s="178"/>
      <c r="O919" s="178"/>
      <c r="P919" s="178"/>
      <c r="Q919" s="178"/>
      <c r="R919" s="178"/>
      <c r="S919" s="178"/>
      <c r="T919" s="179"/>
      <c r="AT919" s="173" t="s">
        <v>153</v>
      </c>
      <c r="AU919" s="173" t="s">
        <v>91</v>
      </c>
      <c r="AV919" s="14" t="s">
        <v>81</v>
      </c>
      <c r="AW919" s="14" t="s">
        <v>33</v>
      </c>
      <c r="AX919" s="14" t="s">
        <v>71</v>
      </c>
      <c r="AY919" s="173" t="s">
        <v>142</v>
      </c>
    </row>
    <row r="920" spans="1:51" s="14" customFormat="1" ht="11.25">
      <c r="B920" s="172"/>
      <c r="D920" s="165" t="s">
        <v>153</v>
      </c>
      <c r="E920" s="173" t="s">
        <v>3</v>
      </c>
      <c r="F920" s="174" t="s">
        <v>1324</v>
      </c>
      <c r="H920" s="175">
        <v>-5.9379999999999997</v>
      </c>
      <c r="I920" s="176"/>
      <c r="L920" s="172"/>
      <c r="M920" s="177"/>
      <c r="N920" s="178"/>
      <c r="O920" s="178"/>
      <c r="P920" s="178"/>
      <c r="Q920" s="178"/>
      <c r="R920" s="178"/>
      <c r="S920" s="178"/>
      <c r="T920" s="179"/>
      <c r="AT920" s="173" t="s">
        <v>153</v>
      </c>
      <c r="AU920" s="173" t="s">
        <v>91</v>
      </c>
      <c r="AV920" s="14" t="s">
        <v>81</v>
      </c>
      <c r="AW920" s="14" t="s">
        <v>33</v>
      </c>
      <c r="AX920" s="14" t="s">
        <v>71</v>
      </c>
      <c r="AY920" s="173" t="s">
        <v>142</v>
      </c>
    </row>
    <row r="921" spans="1:51" s="14" customFormat="1" ht="11.25">
      <c r="B921" s="172"/>
      <c r="D921" s="165" t="s">
        <v>153</v>
      </c>
      <c r="E921" s="173" t="s">
        <v>3</v>
      </c>
      <c r="F921" s="174" t="s">
        <v>1324</v>
      </c>
      <c r="H921" s="175">
        <v>-5.9379999999999997</v>
      </c>
      <c r="I921" s="176"/>
      <c r="L921" s="172"/>
      <c r="M921" s="177"/>
      <c r="N921" s="178"/>
      <c r="O921" s="178"/>
      <c r="P921" s="178"/>
      <c r="Q921" s="178"/>
      <c r="R921" s="178"/>
      <c r="S921" s="178"/>
      <c r="T921" s="179"/>
      <c r="AT921" s="173" t="s">
        <v>153</v>
      </c>
      <c r="AU921" s="173" t="s">
        <v>91</v>
      </c>
      <c r="AV921" s="14" t="s">
        <v>81</v>
      </c>
      <c r="AW921" s="14" t="s">
        <v>33</v>
      </c>
      <c r="AX921" s="14" t="s">
        <v>71</v>
      </c>
      <c r="AY921" s="173" t="s">
        <v>142</v>
      </c>
    </row>
    <row r="922" spans="1:51" s="14" customFormat="1" ht="11.25">
      <c r="B922" s="172"/>
      <c r="D922" s="165" t="s">
        <v>153</v>
      </c>
      <c r="E922" s="173" t="s">
        <v>3</v>
      </c>
      <c r="F922" s="174" t="s">
        <v>1325</v>
      </c>
      <c r="H922" s="175">
        <v>-4.0250000000000004</v>
      </c>
      <c r="I922" s="176"/>
      <c r="L922" s="172"/>
      <c r="M922" s="177"/>
      <c r="N922" s="178"/>
      <c r="O922" s="178"/>
      <c r="P922" s="178"/>
      <c r="Q922" s="178"/>
      <c r="R922" s="178"/>
      <c r="S922" s="178"/>
      <c r="T922" s="179"/>
      <c r="AT922" s="173" t="s">
        <v>153</v>
      </c>
      <c r="AU922" s="173" t="s">
        <v>91</v>
      </c>
      <c r="AV922" s="14" t="s">
        <v>81</v>
      </c>
      <c r="AW922" s="14" t="s">
        <v>33</v>
      </c>
      <c r="AX922" s="14" t="s">
        <v>71</v>
      </c>
      <c r="AY922" s="173" t="s">
        <v>142</v>
      </c>
    </row>
    <row r="923" spans="1:51" s="13" customFormat="1" ht="11.25">
      <c r="B923" s="164"/>
      <c r="D923" s="165" t="s">
        <v>153</v>
      </c>
      <c r="E923" s="166" t="s">
        <v>3</v>
      </c>
      <c r="F923" s="167" t="s">
        <v>339</v>
      </c>
      <c r="H923" s="166" t="s">
        <v>3</v>
      </c>
      <c r="I923" s="168"/>
      <c r="L923" s="164"/>
      <c r="M923" s="169"/>
      <c r="N923" s="170"/>
      <c r="O923" s="170"/>
      <c r="P923" s="170"/>
      <c r="Q923" s="170"/>
      <c r="R923" s="170"/>
      <c r="S923" s="170"/>
      <c r="T923" s="171"/>
      <c r="AT923" s="166" t="s">
        <v>153</v>
      </c>
      <c r="AU923" s="166" t="s">
        <v>91</v>
      </c>
      <c r="AV923" s="13" t="s">
        <v>15</v>
      </c>
      <c r="AW923" s="13" t="s">
        <v>33</v>
      </c>
      <c r="AX923" s="13" t="s">
        <v>71</v>
      </c>
      <c r="AY923" s="166" t="s">
        <v>142</v>
      </c>
    </row>
    <row r="924" spans="1:51" s="14" customFormat="1" ht="11.25">
      <c r="B924" s="172"/>
      <c r="D924" s="165" t="s">
        <v>153</v>
      </c>
      <c r="E924" s="173" t="s">
        <v>3</v>
      </c>
      <c r="F924" s="174" t="s">
        <v>1326</v>
      </c>
      <c r="H924" s="175">
        <v>144</v>
      </c>
      <c r="I924" s="176"/>
      <c r="L924" s="172"/>
      <c r="M924" s="177"/>
      <c r="N924" s="178"/>
      <c r="O924" s="178"/>
      <c r="P924" s="178"/>
      <c r="Q924" s="178"/>
      <c r="R924" s="178"/>
      <c r="S924" s="178"/>
      <c r="T924" s="179"/>
      <c r="AT924" s="173" t="s">
        <v>153</v>
      </c>
      <c r="AU924" s="173" t="s">
        <v>91</v>
      </c>
      <c r="AV924" s="14" t="s">
        <v>81</v>
      </c>
      <c r="AW924" s="14" t="s">
        <v>33</v>
      </c>
      <c r="AX924" s="14" t="s">
        <v>71</v>
      </c>
      <c r="AY924" s="173" t="s">
        <v>142</v>
      </c>
    </row>
    <row r="925" spans="1:51" s="14" customFormat="1" ht="11.25">
      <c r="B925" s="172"/>
      <c r="D925" s="165" t="s">
        <v>153</v>
      </c>
      <c r="E925" s="173" t="s">
        <v>3</v>
      </c>
      <c r="F925" s="174" t="s">
        <v>1327</v>
      </c>
      <c r="H925" s="175">
        <v>-10.457000000000001</v>
      </c>
      <c r="I925" s="176"/>
      <c r="L925" s="172"/>
      <c r="M925" s="177"/>
      <c r="N925" s="178"/>
      <c r="O925" s="178"/>
      <c r="P925" s="178"/>
      <c r="Q925" s="178"/>
      <c r="R925" s="178"/>
      <c r="S925" s="178"/>
      <c r="T925" s="179"/>
      <c r="AT925" s="173" t="s">
        <v>153</v>
      </c>
      <c r="AU925" s="173" t="s">
        <v>91</v>
      </c>
      <c r="AV925" s="14" t="s">
        <v>81</v>
      </c>
      <c r="AW925" s="14" t="s">
        <v>33</v>
      </c>
      <c r="AX925" s="14" t="s">
        <v>71</v>
      </c>
      <c r="AY925" s="173" t="s">
        <v>142</v>
      </c>
    </row>
    <row r="926" spans="1:51" s="14" customFormat="1" ht="11.25">
      <c r="B926" s="172"/>
      <c r="D926" s="165" t="s">
        <v>153</v>
      </c>
      <c r="E926" s="173" t="s">
        <v>3</v>
      </c>
      <c r="F926" s="174" t="s">
        <v>894</v>
      </c>
      <c r="H926" s="175">
        <v>-5.0030000000000001</v>
      </c>
      <c r="I926" s="176"/>
      <c r="L926" s="172"/>
      <c r="M926" s="177"/>
      <c r="N926" s="178"/>
      <c r="O926" s="178"/>
      <c r="P926" s="178"/>
      <c r="Q926" s="178"/>
      <c r="R926" s="178"/>
      <c r="S926" s="178"/>
      <c r="T926" s="179"/>
      <c r="AT926" s="173" t="s">
        <v>153</v>
      </c>
      <c r="AU926" s="173" t="s">
        <v>91</v>
      </c>
      <c r="AV926" s="14" t="s">
        <v>81</v>
      </c>
      <c r="AW926" s="14" t="s">
        <v>33</v>
      </c>
      <c r="AX926" s="14" t="s">
        <v>71</v>
      </c>
      <c r="AY926" s="173" t="s">
        <v>142</v>
      </c>
    </row>
    <row r="927" spans="1:51" s="14" customFormat="1" ht="11.25">
      <c r="B927" s="172"/>
      <c r="D927" s="165" t="s">
        <v>153</v>
      </c>
      <c r="E927" s="173" t="s">
        <v>3</v>
      </c>
      <c r="F927" s="174" t="s">
        <v>894</v>
      </c>
      <c r="H927" s="175">
        <v>-5.0030000000000001</v>
      </c>
      <c r="I927" s="176"/>
      <c r="L927" s="172"/>
      <c r="M927" s="177"/>
      <c r="N927" s="178"/>
      <c r="O927" s="178"/>
      <c r="P927" s="178"/>
      <c r="Q927" s="178"/>
      <c r="R927" s="178"/>
      <c r="S927" s="178"/>
      <c r="T927" s="179"/>
      <c r="AT927" s="173" t="s">
        <v>153</v>
      </c>
      <c r="AU927" s="173" t="s">
        <v>91</v>
      </c>
      <c r="AV927" s="14" t="s">
        <v>81</v>
      </c>
      <c r="AW927" s="14" t="s">
        <v>33</v>
      </c>
      <c r="AX927" s="14" t="s">
        <v>71</v>
      </c>
      <c r="AY927" s="173" t="s">
        <v>142</v>
      </c>
    </row>
    <row r="928" spans="1:51" s="14" customFormat="1" ht="11.25">
      <c r="B928" s="172"/>
      <c r="D928" s="165" t="s">
        <v>153</v>
      </c>
      <c r="E928" s="173" t="s">
        <v>3</v>
      </c>
      <c r="F928" s="174" t="s">
        <v>1328</v>
      </c>
      <c r="H928" s="175">
        <v>-3.968</v>
      </c>
      <c r="I928" s="176"/>
      <c r="L928" s="172"/>
      <c r="M928" s="177"/>
      <c r="N928" s="178"/>
      <c r="O928" s="178"/>
      <c r="P928" s="178"/>
      <c r="Q928" s="178"/>
      <c r="R928" s="178"/>
      <c r="S928" s="178"/>
      <c r="T928" s="179"/>
      <c r="AT928" s="173" t="s">
        <v>153</v>
      </c>
      <c r="AU928" s="173" t="s">
        <v>91</v>
      </c>
      <c r="AV928" s="14" t="s">
        <v>81</v>
      </c>
      <c r="AW928" s="14" t="s">
        <v>33</v>
      </c>
      <c r="AX928" s="14" t="s">
        <v>71</v>
      </c>
      <c r="AY928" s="173" t="s">
        <v>142</v>
      </c>
    </row>
    <row r="929" spans="1:65" s="13" customFormat="1" ht="11.25">
      <c r="B929" s="164"/>
      <c r="D929" s="165" t="s">
        <v>153</v>
      </c>
      <c r="E929" s="166" t="s">
        <v>3</v>
      </c>
      <c r="F929" s="167" t="s">
        <v>341</v>
      </c>
      <c r="H929" s="166" t="s">
        <v>3</v>
      </c>
      <c r="I929" s="168"/>
      <c r="L929" s="164"/>
      <c r="M929" s="169"/>
      <c r="N929" s="170"/>
      <c r="O929" s="170"/>
      <c r="P929" s="170"/>
      <c r="Q929" s="170"/>
      <c r="R929" s="170"/>
      <c r="S929" s="170"/>
      <c r="T929" s="171"/>
      <c r="AT929" s="166" t="s">
        <v>153</v>
      </c>
      <c r="AU929" s="166" t="s">
        <v>91</v>
      </c>
      <c r="AV929" s="13" t="s">
        <v>15</v>
      </c>
      <c r="AW929" s="13" t="s">
        <v>33</v>
      </c>
      <c r="AX929" s="13" t="s">
        <v>71</v>
      </c>
      <c r="AY929" s="166" t="s">
        <v>142</v>
      </c>
    </row>
    <row r="930" spans="1:65" s="14" customFormat="1" ht="11.25">
      <c r="B930" s="172"/>
      <c r="D930" s="165" t="s">
        <v>153</v>
      </c>
      <c r="E930" s="173" t="s">
        <v>3</v>
      </c>
      <c r="F930" s="174" t="s">
        <v>1329</v>
      </c>
      <c r="H930" s="175">
        <v>93.5</v>
      </c>
      <c r="I930" s="176"/>
      <c r="L930" s="172"/>
      <c r="M930" s="177"/>
      <c r="N930" s="178"/>
      <c r="O930" s="178"/>
      <c r="P930" s="178"/>
      <c r="Q930" s="178"/>
      <c r="R930" s="178"/>
      <c r="S930" s="178"/>
      <c r="T930" s="179"/>
      <c r="AT930" s="173" t="s">
        <v>153</v>
      </c>
      <c r="AU930" s="173" t="s">
        <v>91</v>
      </c>
      <c r="AV930" s="14" t="s">
        <v>81</v>
      </c>
      <c r="AW930" s="14" t="s">
        <v>33</v>
      </c>
      <c r="AX930" s="14" t="s">
        <v>71</v>
      </c>
      <c r="AY930" s="173" t="s">
        <v>142</v>
      </c>
    </row>
    <row r="931" spans="1:65" s="14" customFormat="1" ht="11.25">
      <c r="B931" s="172"/>
      <c r="D931" s="165" t="s">
        <v>153</v>
      </c>
      <c r="E931" s="173" t="s">
        <v>3</v>
      </c>
      <c r="F931" s="174" t="s">
        <v>1330</v>
      </c>
      <c r="H931" s="175">
        <v>-1.19</v>
      </c>
      <c r="I931" s="176"/>
      <c r="L931" s="172"/>
      <c r="M931" s="177"/>
      <c r="N931" s="178"/>
      <c r="O931" s="178"/>
      <c r="P931" s="178"/>
      <c r="Q931" s="178"/>
      <c r="R931" s="178"/>
      <c r="S931" s="178"/>
      <c r="T931" s="179"/>
      <c r="AT931" s="173" t="s">
        <v>153</v>
      </c>
      <c r="AU931" s="173" t="s">
        <v>91</v>
      </c>
      <c r="AV931" s="14" t="s">
        <v>81</v>
      </c>
      <c r="AW931" s="14" t="s">
        <v>33</v>
      </c>
      <c r="AX931" s="14" t="s">
        <v>71</v>
      </c>
      <c r="AY931" s="173" t="s">
        <v>142</v>
      </c>
    </row>
    <row r="932" spans="1:65" s="14" customFormat="1" ht="11.25">
      <c r="B932" s="172"/>
      <c r="D932" s="165" t="s">
        <v>153</v>
      </c>
      <c r="E932" s="173" t="s">
        <v>3</v>
      </c>
      <c r="F932" s="174" t="s">
        <v>1331</v>
      </c>
      <c r="H932" s="175">
        <v>-3.6240000000000001</v>
      </c>
      <c r="I932" s="176"/>
      <c r="L932" s="172"/>
      <c r="M932" s="177"/>
      <c r="N932" s="178"/>
      <c r="O932" s="178"/>
      <c r="P932" s="178"/>
      <c r="Q932" s="178"/>
      <c r="R932" s="178"/>
      <c r="S932" s="178"/>
      <c r="T932" s="179"/>
      <c r="AT932" s="173" t="s">
        <v>153</v>
      </c>
      <c r="AU932" s="173" t="s">
        <v>91</v>
      </c>
      <c r="AV932" s="14" t="s">
        <v>81</v>
      </c>
      <c r="AW932" s="14" t="s">
        <v>33</v>
      </c>
      <c r="AX932" s="14" t="s">
        <v>71</v>
      </c>
      <c r="AY932" s="173" t="s">
        <v>142</v>
      </c>
    </row>
    <row r="933" spans="1:65" s="14" customFormat="1" ht="11.25">
      <c r="B933" s="172"/>
      <c r="D933" s="165" t="s">
        <v>153</v>
      </c>
      <c r="E933" s="173" t="s">
        <v>3</v>
      </c>
      <c r="F933" s="174" t="s">
        <v>1332</v>
      </c>
      <c r="H933" s="175">
        <v>-2.6030000000000002</v>
      </c>
      <c r="I933" s="176"/>
      <c r="L933" s="172"/>
      <c r="M933" s="177"/>
      <c r="N933" s="178"/>
      <c r="O933" s="178"/>
      <c r="P933" s="178"/>
      <c r="Q933" s="178"/>
      <c r="R933" s="178"/>
      <c r="S933" s="178"/>
      <c r="T933" s="179"/>
      <c r="AT933" s="173" t="s">
        <v>153</v>
      </c>
      <c r="AU933" s="173" t="s">
        <v>91</v>
      </c>
      <c r="AV933" s="14" t="s">
        <v>81</v>
      </c>
      <c r="AW933" s="14" t="s">
        <v>33</v>
      </c>
      <c r="AX933" s="14" t="s">
        <v>71</v>
      </c>
      <c r="AY933" s="173" t="s">
        <v>142</v>
      </c>
    </row>
    <row r="934" spans="1:65" s="13" customFormat="1" ht="11.25">
      <c r="B934" s="164"/>
      <c r="D934" s="165" t="s">
        <v>153</v>
      </c>
      <c r="E934" s="166" t="s">
        <v>3</v>
      </c>
      <c r="F934" s="167" t="s">
        <v>1308</v>
      </c>
      <c r="H934" s="166" t="s">
        <v>3</v>
      </c>
      <c r="I934" s="168"/>
      <c r="L934" s="164"/>
      <c r="M934" s="169"/>
      <c r="N934" s="170"/>
      <c r="O934" s="170"/>
      <c r="P934" s="170"/>
      <c r="Q934" s="170"/>
      <c r="R934" s="170"/>
      <c r="S934" s="170"/>
      <c r="T934" s="171"/>
      <c r="AT934" s="166" t="s">
        <v>153</v>
      </c>
      <c r="AU934" s="166" t="s">
        <v>91</v>
      </c>
      <c r="AV934" s="13" t="s">
        <v>15</v>
      </c>
      <c r="AW934" s="13" t="s">
        <v>33</v>
      </c>
      <c r="AX934" s="13" t="s">
        <v>71</v>
      </c>
      <c r="AY934" s="166" t="s">
        <v>142</v>
      </c>
    </row>
    <row r="935" spans="1:65" s="14" customFormat="1" ht="11.25">
      <c r="B935" s="172"/>
      <c r="D935" s="165" t="s">
        <v>153</v>
      </c>
      <c r="E935" s="173" t="s">
        <v>3</v>
      </c>
      <c r="F935" s="174" t="s">
        <v>1333</v>
      </c>
      <c r="H935" s="175">
        <v>-12.75</v>
      </c>
      <c r="I935" s="176"/>
      <c r="L935" s="172"/>
      <c r="M935" s="177"/>
      <c r="N935" s="178"/>
      <c r="O935" s="178"/>
      <c r="P935" s="178"/>
      <c r="Q935" s="178"/>
      <c r="R935" s="178"/>
      <c r="S935" s="178"/>
      <c r="T935" s="179"/>
      <c r="AT935" s="173" t="s">
        <v>153</v>
      </c>
      <c r="AU935" s="173" t="s">
        <v>91</v>
      </c>
      <c r="AV935" s="14" t="s">
        <v>81</v>
      </c>
      <c r="AW935" s="14" t="s">
        <v>33</v>
      </c>
      <c r="AX935" s="14" t="s">
        <v>71</v>
      </c>
      <c r="AY935" s="173" t="s">
        <v>142</v>
      </c>
    </row>
    <row r="936" spans="1:65" s="13" customFormat="1" ht="11.25">
      <c r="B936" s="164"/>
      <c r="D936" s="165" t="s">
        <v>153</v>
      </c>
      <c r="E936" s="166" t="s">
        <v>3</v>
      </c>
      <c r="F936" s="167" t="s">
        <v>1334</v>
      </c>
      <c r="H936" s="166" t="s">
        <v>3</v>
      </c>
      <c r="I936" s="168"/>
      <c r="L936" s="164"/>
      <c r="M936" s="169"/>
      <c r="N936" s="170"/>
      <c r="O936" s="170"/>
      <c r="P936" s="170"/>
      <c r="Q936" s="170"/>
      <c r="R936" s="170"/>
      <c r="S936" s="170"/>
      <c r="T936" s="171"/>
      <c r="AT936" s="166" t="s">
        <v>153</v>
      </c>
      <c r="AU936" s="166" t="s">
        <v>91</v>
      </c>
      <c r="AV936" s="13" t="s">
        <v>15</v>
      </c>
      <c r="AW936" s="13" t="s">
        <v>33</v>
      </c>
      <c r="AX936" s="13" t="s">
        <v>71</v>
      </c>
      <c r="AY936" s="166" t="s">
        <v>142</v>
      </c>
    </row>
    <row r="937" spans="1:65" s="14" customFormat="1" ht="11.25">
      <c r="B937" s="172"/>
      <c r="D937" s="165" t="s">
        <v>153</v>
      </c>
      <c r="E937" s="173" t="s">
        <v>3</v>
      </c>
      <c r="F937" s="174" t="s">
        <v>1335</v>
      </c>
      <c r="H937" s="175">
        <v>-3.8</v>
      </c>
      <c r="I937" s="176"/>
      <c r="L937" s="172"/>
      <c r="M937" s="177"/>
      <c r="N937" s="178"/>
      <c r="O937" s="178"/>
      <c r="P937" s="178"/>
      <c r="Q937" s="178"/>
      <c r="R937" s="178"/>
      <c r="S937" s="178"/>
      <c r="T937" s="179"/>
      <c r="AT937" s="173" t="s">
        <v>153</v>
      </c>
      <c r="AU937" s="173" t="s">
        <v>91</v>
      </c>
      <c r="AV937" s="14" t="s">
        <v>81</v>
      </c>
      <c r="AW937" s="14" t="s">
        <v>33</v>
      </c>
      <c r="AX937" s="14" t="s">
        <v>71</v>
      </c>
      <c r="AY937" s="173" t="s">
        <v>142</v>
      </c>
    </row>
    <row r="938" spans="1:65" s="15" customFormat="1" ht="11.25">
      <c r="B938" s="180"/>
      <c r="D938" s="165" t="s">
        <v>153</v>
      </c>
      <c r="E938" s="181" t="s">
        <v>3</v>
      </c>
      <c r="F938" s="182" t="s">
        <v>162</v>
      </c>
      <c r="H938" s="183">
        <v>473.03300000000002</v>
      </c>
      <c r="I938" s="184"/>
      <c r="L938" s="180"/>
      <c r="M938" s="185"/>
      <c r="N938" s="186"/>
      <c r="O938" s="186"/>
      <c r="P938" s="186"/>
      <c r="Q938" s="186"/>
      <c r="R938" s="186"/>
      <c r="S938" s="186"/>
      <c r="T938" s="187"/>
      <c r="AT938" s="181" t="s">
        <v>153</v>
      </c>
      <c r="AU938" s="181" t="s">
        <v>91</v>
      </c>
      <c r="AV938" s="15" t="s">
        <v>94</v>
      </c>
      <c r="AW938" s="15" t="s">
        <v>33</v>
      </c>
      <c r="AX938" s="15" t="s">
        <v>15</v>
      </c>
      <c r="AY938" s="181" t="s">
        <v>142</v>
      </c>
    </row>
    <row r="939" spans="1:65" s="2" customFormat="1" ht="24.2" customHeight="1">
      <c r="A939" s="35"/>
      <c r="B939" s="145"/>
      <c r="C939" s="191" t="s">
        <v>1336</v>
      </c>
      <c r="D939" s="191" t="s">
        <v>704</v>
      </c>
      <c r="E939" s="192" t="s">
        <v>1337</v>
      </c>
      <c r="F939" s="193" t="s">
        <v>1338</v>
      </c>
      <c r="G939" s="194" t="s">
        <v>148</v>
      </c>
      <c r="H939" s="195">
        <v>496.685</v>
      </c>
      <c r="I939" s="196"/>
      <c r="J939" s="197">
        <f>ROUND(I939*H939,2)</f>
        <v>0</v>
      </c>
      <c r="K939" s="193" t="s">
        <v>149</v>
      </c>
      <c r="L939" s="198"/>
      <c r="M939" s="199" t="s">
        <v>3</v>
      </c>
      <c r="N939" s="200" t="s">
        <v>43</v>
      </c>
      <c r="O939" s="56"/>
      <c r="P939" s="155">
        <f>O939*H939</f>
        <v>0</v>
      </c>
      <c r="Q939" s="155">
        <v>3.6999999999999998E-2</v>
      </c>
      <c r="R939" s="155">
        <f>Q939*H939</f>
        <v>18.377344999999998</v>
      </c>
      <c r="S939" s="155">
        <v>0</v>
      </c>
      <c r="T939" s="156">
        <f>S939*H939</f>
        <v>0</v>
      </c>
      <c r="U939" s="35"/>
      <c r="V939" s="35"/>
      <c r="W939" s="35"/>
      <c r="X939" s="35"/>
      <c r="Y939" s="35"/>
      <c r="Z939" s="35"/>
      <c r="AA939" s="35"/>
      <c r="AB939" s="35"/>
      <c r="AC939" s="35"/>
      <c r="AD939" s="35"/>
      <c r="AE939" s="35"/>
      <c r="AR939" s="157" t="s">
        <v>209</v>
      </c>
      <c r="AT939" s="157" t="s">
        <v>704</v>
      </c>
      <c r="AU939" s="157" t="s">
        <v>91</v>
      </c>
      <c r="AY939" s="20" t="s">
        <v>142</v>
      </c>
      <c r="BE939" s="158">
        <f>IF(N939="základní",J939,0)</f>
        <v>0</v>
      </c>
      <c r="BF939" s="158">
        <f>IF(N939="snížená",J939,0)</f>
        <v>0</v>
      </c>
      <c r="BG939" s="158">
        <f>IF(N939="zákl. přenesená",J939,0)</f>
        <v>0</v>
      </c>
      <c r="BH939" s="158">
        <f>IF(N939="sníž. přenesená",J939,0)</f>
        <v>0</v>
      </c>
      <c r="BI939" s="158">
        <f>IF(N939="nulová",J939,0)</f>
        <v>0</v>
      </c>
      <c r="BJ939" s="20" t="s">
        <v>81</v>
      </c>
      <c r="BK939" s="158">
        <f>ROUND(I939*H939,2)</f>
        <v>0</v>
      </c>
      <c r="BL939" s="20" t="s">
        <v>94</v>
      </c>
      <c r="BM939" s="157" t="s">
        <v>1339</v>
      </c>
    </row>
    <row r="940" spans="1:65" s="14" customFormat="1" ht="11.25">
      <c r="B940" s="172"/>
      <c r="D940" s="165" t="s">
        <v>153</v>
      </c>
      <c r="F940" s="174" t="s">
        <v>1340</v>
      </c>
      <c r="H940" s="175">
        <v>496.685</v>
      </c>
      <c r="I940" s="176"/>
      <c r="L940" s="172"/>
      <c r="M940" s="177"/>
      <c r="N940" s="178"/>
      <c r="O940" s="178"/>
      <c r="P940" s="178"/>
      <c r="Q940" s="178"/>
      <c r="R940" s="178"/>
      <c r="S940" s="178"/>
      <c r="T940" s="179"/>
      <c r="AT940" s="173" t="s">
        <v>153</v>
      </c>
      <c r="AU940" s="173" t="s">
        <v>91</v>
      </c>
      <c r="AV940" s="14" t="s">
        <v>81</v>
      </c>
      <c r="AW940" s="14" t="s">
        <v>4</v>
      </c>
      <c r="AX940" s="14" t="s">
        <v>15</v>
      </c>
      <c r="AY940" s="173" t="s">
        <v>142</v>
      </c>
    </row>
    <row r="941" spans="1:65" s="2" customFormat="1" ht="55.5" customHeight="1">
      <c r="A941" s="35"/>
      <c r="B941" s="145"/>
      <c r="C941" s="146" t="s">
        <v>1341</v>
      </c>
      <c r="D941" s="146" t="s">
        <v>145</v>
      </c>
      <c r="E941" s="147" t="s">
        <v>1342</v>
      </c>
      <c r="F941" s="148" t="s">
        <v>1343</v>
      </c>
      <c r="G941" s="149" t="s">
        <v>148</v>
      </c>
      <c r="H941" s="150">
        <v>528.43299999999999</v>
      </c>
      <c r="I941" s="151"/>
      <c r="J941" s="152">
        <f>ROUND(I941*H941,2)</f>
        <v>0</v>
      </c>
      <c r="K941" s="148" t="s">
        <v>149</v>
      </c>
      <c r="L941" s="36"/>
      <c r="M941" s="153" t="s">
        <v>3</v>
      </c>
      <c r="N941" s="154" t="s">
        <v>43</v>
      </c>
      <c r="O941" s="56"/>
      <c r="P941" s="155">
        <f>O941*H941</f>
        <v>0</v>
      </c>
      <c r="Q941" s="155">
        <v>8.0000000000000007E-5</v>
      </c>
      <c r="R941" s="155">
        <f>Q941*H941</f>
        <v>4.2274640000000002E-2</v>
      </c>
      <c r="S941" s="155">
        <v>0</v>
      </c>
      <c r="T941" s="156">
        <f>S941*H941</f>
        <v>0</v>
      </c>
      <c r="U941" s="35"/>
      <c r="V941" s="35"/>
      <c r="W941" s="35"/>
      <c r="X941" s="35"/>
      <c r="Y941" s="35"/>
      <c r="Z941" s="35"/>
      <c r="AA941" s="35"/>
      <c r="AB941" s="35"/>
      <c r="AC941" s="35"/>
      <c r="AD941" s="35"/>
      <c r="AE941" s="35"/>
      <c r="AR941" s="157" t="s">
        <v>94</v>
      </c>
      <c r="AT941" s="157" t="s">
        <v>145</v>
      </c>
      <c r="AU941" s="157" t="s">
        <v>91</v>
      </c>
      <c r="AY941" s="20" t="s">
        <v>142</v>
      </c>
      <c r="BE941" s="158">
        <f>IF(N941="základní",J941,0)</f>
        <v>0</v>
      </c>
      <c r="BF941" s="158">
        <f>IF(N941="snížená",J941,0)</f>
        <v>0</v>
      </c>
      <c r="BG941" s="158">
        <f>IF(N941="zákl. přenesená",J941,0)</f>
        <v>0</v>
      </c>
      <c r="BH941" s="158">
        <f>IF(N941="sníž. přenesená",J941,0)</f>
        <v>0</v>
      </c>
      <c r="BI941" s="158">
        <f>IF(N941="nulová",J941,0)</f>
        <v>0</v>
      </c>
      <c r="BJ941" s="20" t="s">
        <v>81</v>
      </c>
      <c r="BK941" s="158">
        <f>ROUND(I941*H941,2)</f>
        <v>0</v>
      </c>
      <c r="BL941" s="20" t="s">
        <v>94</v>
      </c>
      <c r="BM941" s="157" t="s">
        <v>1344</v>
      </c>
    </row>
    <row r="942" spans="1:65" s="2" customFormat="1" ht="11.25">
      <c r="A942" s="35"/>
      <c r="B942" s="36"/>
      <c r="C942" s="35"/>
      <c r="D942" s="159" t="s">
        <v>151</v>
      </c>
      <c r="E942" s="35"/>
      <c r="F942" s="160" t="s">
        <v>1345</v>
      </c>
      <c r="G942" s="35"/>
      <c r="H942" s="35"/>
      <c r="I942" s="161"/>
      <c r="J942" s="35"/>
      <c r="K942" s="35"/>
      <c r="L942" s="36"/>
      <c r="M942" s="162"/>
      <c r="N942" s="163"/>
      <c r="O942" s="56"/>
      <c r="P942" s="56"/>
      <c r="Q942" s="56"/>
      <c r="R942" s="56"/>
      <c r="S942" s="56"/>
      <c r="T942" s="57"/>
      <c r="U942" s="35"/>
      <c r="V942" s="35"/>
      <c r="W942" s="35"/>
      <c r="X942" s="35"/>
      <c r="Y942" s="35"/>
      <c r="Z942" s="35"/>
      <c r="AA942" s="35"/>
      <c r="AB942" s="35"/>
      <c r="AC942" s="35"/>
      <c r="AD942" s="35"/>
      <c r="AE942" s="35"/>
      <c r="AT942" s="20" t="s">
        <v>151</v>
      </c>
      <c r="AU942" s="20" t="s">
        <v>91</v>
      </c>
    </row>
    <row r="943" spans="1:65" s="14" customFormat="1" ht="11.25">
      <c r="B943" s="172"/>
      <c r="D943" s="165" t="s">
        <v>153</v>
      </c>
      <c r="E943" s="173" t="s">
        <v>3</v>
      </c>
      <c r="F943" s="174" t="s">
        <v>1213</v>
      </c>
      <c r="H943" s="175">
        <v>528.43299999999999</v>
      </c>
      <c r="I943" s="176"/>
      <c r="L943" s="172"/>
      <c r="M943" s="177"/>
      <c r="N943" s="178"/>
      <c r="O943" s="178"/>
      <c r="P943" s="178"/>
      <c r="Q943" s="178"/>
      <c r="R943" s="178"/>
      <c r="S943" s="178"/>
      <c r="T943" s="179"/>
      <c r="AT943" s="173" t="s">
        <v>153</v>
      </c>
      <c r="AU943" s="173" t="s">
        <v>91</v>
      </c>
      <c r="AV943" s="14" t="s">
        <v>81</v>
      </c>
      <c r="AW943" s="14" t="s">
        <v>33</v>
      </c>
      <c r="AX943" s="14" t="s">
        <v>15</v>
      </c>
      <c r="AY943" s="173" t="s">
        <v>142</v>
      </c>
    </row>
    <row r="944" spans="1:65" s="2" customFormat="1" ht="24.2" customHeight="1">
      <c r="A944" s="35"/>
      <c r="B944" s="145"/>
      <c r="C944" s="146" t="s">
        <v>1346</v>
      </c>
      <c r="D944" s="146" t="s">
        <v>145</v>
      </c>
      <c r="E944" s="147" t="s">
        <v>1347</v>
      </c>
      <c r="F944" s="148" t="s">
        <v>1348</v>
      </c>
      <c r="G944" s="149" t="s">
        <v>148</v>
      </c>
      <c r="H944" s="150">
        <v>553.26300000000003</v>
      </c>
      <c r="I944" s="151"/>
      <c r="J944" s="152">
        <f>ROUND(I944*H944,2)</f>
        <v>0</v>
      </c>
      <c r="K944" s="148" t="s">
        <v>3</v>
      </c>
      <c r="L944" s="36"/>
      <c r="M944" s="153" t="s">
        <v>3</v>
      </c>
      <c r="N944" s="154" t="s">
        <v>43</v>
      </c>
      <c r="O944" s="56"/>
      <c r="P944" s="155">
        <f>O944*H944</f>
        <v>0</v>
      </c>
      <c r="Q944" s="155">
        <v>0</v>
      </c>
      <c r="R944" s="155">
        <f>Q944*H944</f>
        <v>0</v>
      </c>
      <c r="S944" s="155">
        <v>0</v>
      </c>
      <c r="T944" s="156">
        <f>S944*H944</f>
        <v>0</v>
      </c>
      <c r="U944" s="35"/>
      <c r="V944" s="35"/>
      <c r="W944" s="35"/>
      <c r="X944" s="35"/>
      <c r="Y944" s="35"/>
      <c r="Z944" s="35"/>
      <c r="AA944" s="35"/>
      <c r="AB944" s="35"/>
      <c r="AC944" s="35"/>
      <c r="AD944" s="35"/>
      <c r="AE944" s="35"/>
      <c r="AR944" s="157" t="s">
        <v>94</v>
      </c>
      <c r="AT944" s="157" t="s">
        <v>145</v>
      </c>
      <c r="AU944" s="157" t="s">
        <v>91</v>
      </c>
      <c r="AY944" s="20" t="s">
        <v>142</v>
      </c>
      <c r="BE944" s="158">
        <f>IF(N944="základní",J944,0)</f>
        <v>0</v>
      </c>
      <c r="BF944" s="158">
        <f>IF(N944="snížená",J944,0)</f>
        <v>0</v>
      </c>
      <c r="BG944" s="158">
        <f>IF(N944="zákl. přenesená",J944,0)</f>
        <v>0</v>
      </c>
      <c r="BH944" s="158">
        <f>IF(N944="sníž. přenesená",J944,0)</f>
        <v>0</v>
      </c>
      <c r="BI944" s="158">
        <f>IF(N944="nulová",J944,0)</f>
        <v>0</v>
      </c>
      <c r="BJ944" s="20" t="s">
        <v>81</v>
      </c>
      <c r="BK944" s="158">
        <f>ROUND(I944*H944,2)</f>
        <v>0</v>
      </c>
      <c r="BL944" s="20" t="s">
        <v>94</v>
      </c>
      <c r="BM944" s="157" t="s">
        <v>1349</v>
      </c>
    </row>
    <row r="945" spans="1:65" s="14" customFormat="1" ht="11.25">
      <c r="B945" s="172"/>
      <c r="D945" s="165" t="s">
        <v>153</v>
      </c>
      <c r="E945" s="173" t="s">
        <v>3</v>
      </c>
      <c r="F945" s="174" t="s">
        <v>1350</v>
      </c>
      <c r="H945" s="175">
        <v>553.26300000000003</v>
      </c>
      <c r="I945" s="176"/>
      <c r="L945" s="172"/>
      <c r="M945" s="177"/>
      <c r="N945" s="178"/>
      <c r="O945" s="178"/>
      <c r="P945" s="178"/>
      <c r="Q945" s="178"/>
      <c r="R945" s="178"/>
      <c r="S945" s="178"/>
      <c r="T945" s="179"/>
      <c r="AT945" s="173" t="s">
        <v>153</v>
      </c>
      <c r="AU945" s="173" t="s">
        <v>91</v>
      </c>
      <c r="AV945" s="14" t="s">
        <v>81</v>
      </c>
      <c r="AW945" s="14" t="s">
        <v>33</v>
      </c>
      <c r="AX945" s="14" t="s">
        <v>15</v>
      </c>
      <c r="AY945" s="173" t="s">
        <v>142</v>
      </c>
    </row>
    <row r="946" spans="1:65" s="2" customFormat="1" ht="33" customHeight="1">
      <c r="A946" s="35"/>
      <c r="B946" s="145"/>
      <c r="C946" s="146" t="s">
        <v>1351</v>
      </c>
      <c r="D946" s="146" t="s">
        <v>145</v>
      </c>
      <c r="E946" s="147" t="s">
        <v>1352</v>
      </c>
      <c r="F946" s="148" t="s">
        <v>1353</v>
      </c>
      <c r="G946" s="149" t="s">
        <v>148</v>
      </c>
      <c r="H946" s="150">
        <v>14.275</v>
      </c>
      <c r="I946" s="151"/>
      <c r="J946" s="152">
        <f>ROUND(I946*H946,2)</f>
        <v>0</v>
      </c>
      <c r="K946" s="148" t="s">
        <v>149</v>
      </c>
      <c r="L946" s="36"/>
      <c r="M946" s="153" t="s">
        <v>3</v>
      </c>
      <c r="N946" s="154" t="s">
        <v>43</v>
      </c>
      <c r="O946" s="56"/>
      <c r="P946" s="155">
        <f>O946*H946</f>
        <v>0</v>
      </c>
      <c r="Q946" s="155">
        <v>4.3800000000000002E-3</v>
      </c>
      <c r="R946" s="155">
        <f>Q946*H946</f>
        <v>6.2524500000000011E-2</v>
      </c>
      <c r="S946" s="155">
        <v>0</v>
      </c>
      <c r="T946" s="156">
        <f>S946*H946</f>
        <v>0</v>
      </c>
      <c r="U946" s="35"/>
      <c r="V946" s="35"/>
      <c r="W946" s="35"/>
      <c r="X946" s="35"/>
      <c r="Y946" s="35"/>
      <c r="Z946" s="35"/>
      <c r="AA946" s="35"/>
      <c r="AB946" s="35"/>
      <c r="AC946" s="35"/>
      <c r="AD946" s="35"/>
      <c r="AE946" s="35"/>
      <c r="AR946" s="157" t="s">
        <v>94</v>
      </c>
      <c r="AT946" s="157" t="s">
        <v>145</v>
      </c>
      <c r="AU946" s="157" t="s">
        <v>91</v>
      </c>
      <c r="AY946" s="20" t="s">
        <v>142</v>
      </c>
      <c r="BE946" s="158">
        <f>IF(N946="základní",J946,0)</f>
        <v>0</v>
      </c>
      <c r="BF946" s="158">
        <f>IF(N946="snížená",J946,0)</f>
        <v>0</v>
      </c>
      <c r="BG946" s="158">
        <f>IF(N946="zákl. přenesená",J946,0)</f>
        <v>0</v>
      </c>
      <c r="BH946" s="158">
        <f>IF(N946="sníž. přenesená",J946,0)</f>
        <v>0</v>
      </c>
      <c r="BI946" s="158">
        <f>IF(N946="nulová",J946,0)</f>
        <v>0</v>
      </c>
      <c r="BJ946" s="20" t="s">
        <v>81</v>
      </c>
      <c r="BK946" s="158">
        <f>ROUND(I946*H946,2)</f>
        <v>0</v>
      </c>
      <c r="BL946" s="20" t="s">
        <v>94</v>
      </c>
      <c r="BM946" s="157" t="s">
        <v>1354</v>
      </c>
    </row>
    <row r="947" spans="1:65" s="2" customFormat="1" ht="11.25">
      <c r="A947" s="35"/>
      <c r="B947" s="36"/>
      <c r="C947" s="35"/>
      <c r="D947" s="159" t="s">
        <v>151</v>
      </c>
      <c r="E947" s="35"/>
      <c r="F947" s="160" t="s">
        <v>1355</v>
      </c>
      <c r="G947" s="35"/>
      <c r="H947" s="35"/>
      <c r="I947" s="161"/>
      <c r="J947" s="35"/>
      <c r="K947" s="35"/>
      <c r="L947" s="36"/>
      <c r="M947" s="162"/>
      <c r="N947" s="163"/>
      <c r="O947" s="56"/>
      <c r="P947" s="56"/>
      <c r="Q947" s="56"/>
      <c r="R947" s="56"/>
      <c r="S947" s="56"/>
      <c r="T947" s="57"/>
      <c r="U947" s="35"/>
      <c r="V947" s="35"/>
      <c r="W947" s="35"/>
      <c r="X947" s="35"/>
      <c r="Y947" s="35"/>
      <c r="Z947" s="35"/>
      <c r="AA947" s="35"/>
      <c r="AB947" s="35"/>
      <c r="AC947" s="35"/>
      <c r="AD947" s="35"/>
      <c r="AE947" s="35"/>
      <c r="AT947" s="20" t="s">
        <v>151</v>
      </c>
      <c r="AU947" s="20" t="s">
        <v>91</v>
      </c>
    </row>
    <row r="948" spans="1:65" s="13" customFormat="1" ht="11.25">
      <c r="B948" s="164"/>
      <c r="D948" s="165" t="s">
        <v>153</v>
      </c>
      <c r="E948" s="166" t="s">
        <v>3</v>
      </c>
      <c r="F948" s="167" t="s">
        <v>1356</v>
      </c>
      <c r="H948" s="166" t="s">
        <v>3</v>
      </c>
      <c r="I948" s="168"/>
      <c r="L948" s="164"/>
      <c r="M948" s="169"/>
      <c r="N948" s="170"/>
      <c r="O948" s="170"/>
      <c r="P948" s="170"/>
      <c r="Q948" s="170"/>
      <c r="R948" s="170"/>
      <c r="S948" s="170"/>
      <c r="T948" s="171"/>
      <c r="AT948" s="166" t="s">
        <v>153</v>
      </c>
      <c r="AU948" s="166" t="s">
        <v>91</v>
      </c>
      <c r="AV948" s="13" t="s">
        <v>15</v>
      </c>
      <c r="AW948" s="13" t="s">
        <v>33</v>
      </c>
      <c r="AX948" s="13" t="s">
        <v>71</v>
      </c>
      <c r="AY948" s="166" t="s">
        <v>142</v>
      </c>
    </row>
    <row r="949" spans="1:65" s="14" customFormat="1" ht="11.25">
      <c r="B949" s="172"/>
      <c r="D949" s="165" t="s">
        <v>153</v>
      </c>
      <c r="E949" s="173" t="s">
        <v>3</v>
      </c>
      <c r="F949" s="174" t="s">
        <v>1357</v>
      </c>
      <c r="H949" s="175">
        <v>17</v>
      </c>
      <c r="I949" s="176"/>
      <c r="L949" s="172"/>
      <c r="M949" s="177"/>
      <c r="N949" s="178"/>
      <c r="O949" s="178"/>
      <c r="P949" s="178"/>
      <c r="Q949" s="178"/>
      <c r="R949" s="178"/>
      <c r="S949" s="178"/>
      <c r="T949" s="179"/>
      <c r="AT949" s="173" t="s">
        <v>153</v>
      </c>
      <c r="AU949" s="173" t="s">
        <v>91</v>
      </c>
      <c r="AV949" s="14" t="s">
        <v>81</v>
      </c>
      <c r="AW949" s="14" t="s">
        <v>33</v>
      </c>
      <c r="AX949" s="14" t="s">
        <v>71</v>
      </c>
      <c r="AY949" s="173" t="s">
        <v>142</v>
      </c>
    </row>
    <row r="950" spans="1:65" s="14" customFormat="1" ht="11.25">
      <c r="B950" s="172"/>
      <c r="D950" s="165" t="s">
        <v>153</v>
      </c>
      <c r="E950" s="173" t="s">
        <v>3</v>
      </c>
      <c r="F950" s="174" t="s">
        <v>1358</v>
      </c>
      <c r="H950" s="175">
        <v>-3.94</v>
      </c>
      <c r="I950" s="176"/>
      <c r="L950" s="172"/>
      <c r="M950" s="177"/>
      <c r="N950" s="178"/>
      <c r="O950" s="178"/>
      <c r="P950" s="178"/>
      <c r="Q950" s="178"/>
      <c r="R950" s="178"/>
      <c r="S950" s="178"/>
      <c r="T950" s="179"/>
      <c r="AT950" s="173" t="s">
        <v>153</v>
      </c>
      <c r="AU950" s="173" t="s">
        <v>91</v>
      </c>
      <c r="AV950" s="14" t="s">
        <v>81</v>
      </c>
      <c r="AW950" s="14" t="s">
        <v>33</v>
      </c>
      <c r="AX950" s="14" t="s">
        <v>71</v>
      </c>
      <c r="AY950" s="173" t="s">
        <v>142</v>
      </c>
    </row>
    <row r="951" spans="1:65" s="14" customFormat="1" ht="11.25">
      <c r="B951" s="172"/>
      <c r="D951" s="165" t="s">
        <v>153</v>
      </c>
      <c r="E951" s="173" t="s">
        <v>3</v>
      </c>
      <c r="F951" s="174" t="s">
        <v>1359</v>
      </c>
      <c r="H951" s="175">
        <v>1.2150000000000001</v>
      </c>
      <c r="I951" s="176"/>
      <c r="L951" s="172"/>
      <c r="M951" s="177"/>
      <c r="N951" s="178"/>
      <c r="O951" s="178"/>
      <c r="P951" s="178"/>
      <c r="Q951" s="178"/>
      <c r="R951" s="178"/>
      <c r="S951" s="178"/>
      <c r="T951" s="179"/>
      <c r="AT951" s="173" t="s">
        <v>153</v>
      </c>
      <c r="AU951" s="173" t="s">
        <v>91</v>
      </c>
      <c r="AV951" s="14" t="s">
        <v>81</v>
      </c>
      <c r="AW951" s="14" t="s">
        <v>33</v>
      </c>
      <c r="AX951" s="14" t="s">
        <v>71</v>
      </c>
      <c r="AY951" s="173" t="s">
        <v>142</v>
      </c>
    </row>
    <row r="952" spans="1:65" s="15" customFormat="1" ht="11.25">
      <c r="B952" s="180"/>
      <c r="D952" s="165" t="s">
        <v>153</v>
      </c>
      <c r="E952" s="181" t="s">
        <v>3</v>
      </c>
      <c r="F952" s="182" t="s">
        <v>162</v>
      </c>
      <c r="H952" s="183">
        <v>14.275</v>
      </c>
      <c r="I952" s="184"/>
      <c r="L952" s="180"/>
      <c r="M952" s="185"/>
      <c r="N952" s="186"/>
      <c r="O952" s="186"/>
      <c r="P952" s="186"/>
      <c r="Q952" s="186"/>
      <c r="R952" s="186"/>
      <c r="S952" s="186"/>
      <c r="T952" s="187"/>
      <c r="AT952" s="181" t="s">
        <v>153</v>
      </c>
      <c r="AU952" s="181" t="s">
        <v>91</v>
      </c>
      <c r="AV952" s="15" t="s">
        <v>94</v>
      </c>
      <c r="AW952" s="15" t="s">
        <v>33</v>
      </c>
      <c r="AX952" s="15" t="s">
        <v>15</v>
      </c>
      <c r="AY952" s="181" t="s">
        <v>142</v>
      </c>
    </row>
    <row r="953" spans="1:65" s="2" customFormat="1" ht="24.2" customHeight="1">
      <c r="A953" s="35"/>
      <c r="B953" s="145"/>
      <c r="C953" s="146" t="s">
        <v>1360</v>
      </c>
      <c r="D953" s="146" t="s">
        <v>145</v>
      </c>
      <c r="E953" s="147" t="s">
        <v>1361</v>
      </c>
      <c r="F953" s="148" t="s">
        <v>1362</v>
      </c>
      <c r="G953" s="149" t="s">
        <v>148</v>
      </c>
      <c r="H953" s="150">
        <v>616.27200000000005</v>
      </c>
      <c r="I953" s="151"/>
      <c r="J953" s="152">
        <f>ROUND(I953*H953,2)</f>
        <v>0</v>
      </c>
      <c r="K953" s="148" t="s">
        <v>149</v>
      </c>
      <c r="L953" s="36"/>
      <c r="M953" s="153" t="s">
        <v>3</v>
      </c>
      <c r="N953" s="154" t="s">
        <v>43</v>
      </c>
      <c r="O953" s="56"/>
      <c r="P953" s="155">
        <f>O953*H953</f>
        <v>0</v>
      </c>
      <c r="Q953" s="155">
        <v>1.3999999999999999E-4</v>
      </c>
      <c r="R953" s="155">
        <f>Q953*H953</f>
        <v>8.6278079999999993E-2</v>
      </c>
      <c r="S953" s="155">
        <v>0</v>
      </c>
      <c r="T953" s="156">
        <f>S953*H953</f>
        <v>0</v>
      </c>
      <c r="U953" s="35"/>
      <c r="V953" s="35"/>
      <c r="W953" s="35"/>
      <c r="X953" s="35"/>
      <c r="Y953" s="35"/>
      <c r="Z953" s="35"/>
      <c r="AA953" s="35"/>
      <c r="AB953" s="35"/>
      <c r="AC953" s="35"/>
      <c r="AD953" s="35"/>
      <c r="AE953" s="35"/>
      <c r="AR953" s="157" t="s">
        <v>94</v>
      </c>
      <c r="AT953" s="157" t="s">
        <v>145</v>
      </c>
      <c r="AU953" s="157" t="s">
        <v>91</v>
      </c>
      <c r="AY953" s="20" t="s">
        <v>142</v>
      </c>
      <c r="BE953" s="158">
        <f>IF(N953="základní",J953,0)</f>
        <v>0</v>
      </c>
      <c r="BF953" s="158">
        <f>IF(N953="snížená",J953,0)</f>
        <v>0</v>
      </c>
      <c r="BG953" s="158">
        <f>IF(N953="zákl. přenesená",J953,0)</f>
        <v>0</v>
      </c>
      <c r="BH953" s="158">
        <f>IF(N953="sníž. přenesená",J953,0)</f>
        <v>0</v>
      </c>
      <c r="BI953" s="158">
        <f>IF(N953="nulová",J953,0)</f>
        <v>0</v>
      </c>
      <c r="BJ953" s="20" t="s">
        <v>81</v>
      </c>
      <c r="BK953" s="158">
        <f>ROUND(I953*H953,2)</f>
        <v>0</v>
      </c>
      <c r="BL953" s="20" t="s">
        <v>94</v>
      </c>
      <c r="BM953" s="157" t="s">
        <v>1363</v>
      </c>
    </row>
    <row r="954" spans="1:65" s="2" customFormat="1" ht="11.25">
      <c r="A954" s="35"/>
      <c r="B954" s="36"/>
      <c r="C954" s="35"/>
      <c r="D954" s="159" t="s">
        <v>151</v>
      </c>
      <c r="E954" s="35"/>
      <c r="F954" s="160" t="s">
        <v>1364</v>
      </c>
      <c r="G954" s="35"/>
      <c r="H954" s="35"/>
      <c r="I954" s="161"/>
      <c r="J954" s="35"/>
      <c r="K954" s="35"/>
      <c r="L954" s="36"/>
      <c r="M954" s="162"/>
      <c r="N954" s="163"/>
      <c r="O954" s="56"/>
      <c r="P954" s="56"/>
      <c r="Q954" s="56"/>
      <c r="R954" s="56"/>
      <c r="S954" s="56"/>
      <c r="T954" s="57"/>
      <c r="U954" s="35"/>
      <c r="V954" s="35"/>
      <c r="W954" s="35"/>
      <c r="X954" s="35"/>
      <c r="Y954" s="35"/>
      <c r="Z954" s="35"/>
      <c r="AA954" s="35"/>
      <c r="AB954" s="35"/>
      <c r="AC954" s="35"/>
      <c r="AD954" s="35"/>
      <c r="AE954" s="35"/>
      <c r="AT954" s="20" t="s">
        <v>151</v>
      </c>
      <c r="AU954" s="20" t="s">
        <v>91</v>
      </c>
    </row>
    <row r="955" spans="1:65" s="13" customFormat="1" ht="11.25">
      <c r="B955" s="164"/>
      <c r="D955" s="165" t="s">
        <v>153</v>
      </c>
      <c r="E955" s="166" t="s">
        <v>3</v>
      </c>
      <c r="F955" s="167" t="s">
        <v>1210</v>
      </c>
      <c r="H955" s="166" t="s">
        <v>3</v>
      </c>
      <c r="I955" s="168"/>
      <c r="L955" s="164"/>
      <c r="M955" s="169"/>
      <c r="N955" s="170"/>
      <c r="O955" s="170"/>
      <c r="P955" s="170"/>
      <c r="Q955" s="170"/>
      <c r="R955" s="170"/>
      <c r="S955" s="170"/>
      <c r="T955" s="171"/>
      <c r="AT955" s="166" t="s">
        <v>153</v>
      </c>
      <c r="AU955" s="166" t="s">
        <v>91</v>
      </c>
      <c r="AV955" s="13" t="s">
        <v>15</v>
      </c>
      <c r="AW955" s="13" t="s">
        <v>33</v>
      </c>
      <c r="AX955" s="13" t="s">
        <v>71</v>
      </c>
      <c r="AY955" s="166" t="s">
        <v>142</v>
      </c>
    </row>
    <row r="956" spans="1:65" s="14" customFormat="1" ht="11.25">
      <c r="B956" s="172"/>
      <c r="D956" s="165" t="s">
        <v>153</v>
      </c>
      <c r="E956" s="173" t="s">
        <v>3</v>
      </c>
      <c r="F956" s="174" t="s">
        <v>1211</v>
      </c>
      <c r="H956" s="175">
        <v>15.87</v>
      </c>
      <c r="I956" s="176"/>
      <c r="L956" s="172"/>
      <c r="M956" s="177"/>
      <c r="N956" s="178"/>
      <c r="O956" s="178"/>
      <c r="P956" s="178"/>
      <c r="Q956" s="178"/>
      <c r="R956" s="178"/>
      <c r="S956" s="178"/>
      <c r="T956" s="179"/>
      <c r="AT956" s="173" t="s">
        <v>153</v>
      </c>
      <c r="AU956" s="173" t="s">
        <v>91</v>
      </c>
      <c r="AV956" s="14" t="s">
        <v>81</v>
      </c>
      <c r="AW956" s="14" t="s">
        <v>33</v>
      </c>
      <c r="AX956" s="14" t="s">
        <v>71</v>
      </c>
      <c r="AY956" s="173" t="s">
        <v>142</v>
      </c>
    </row>
    <row r="957" spans="1:65" s="13" customFormat="1" ht="11.25">
      <c r="B957" s="164"/>
      <c r="D957" s="165" t="s">
        <v>153</v>
      </c>
      <c r="E957" s="166" t="s">
        <v>3</v>
      </c>
      <c r="F957" s="167" t="s">
        <v>1212</v>
      </c>
      <c r="H957" s="166" t="s">
        <v>3</v>
      </c>
      <c r="I957" s="168"/>
      <c r="L957" s="164"/>
      <c r="M957" s="169"/>
      <c r="N957" s="170"/>
      <c r="O957" s="170"/>
      <c r="P957" s="170"/>
      <c r="Q957" s="170"/>
      <c r="R957" s="170"/>
      <c r="S957" s="170"/>
      <c r="T957" s="171"/>
      <c r="AT957" s="166" t="s">
        <v>153</v>
      </c>
      <c r="AU957" s="166" t="s">
        <v>91</v>
      </c>
      <c r="AV957" s="13" t="s">
        <v>15</v>
      </c>
      <c r="AW957" s="13" t="s">
        <v>33</v>
      </c>
      <c r="AX957" s="13" t="s">
        <v>71</v>
      </c>
      <c r="AY957" s="166" t="s">
        <v>142</v>
      </c>
    </row>
    <row r="958" spans="1:65" s="14" customFormat="1" ht="11.25">
      <c r="B958" s="172"/>
      <c r="D958" s="165" t="s">
        <v>153</v>
      </c>
      <c r="E958" s="173" t="s">
        <v>3</v>
      </c>
      <c r="F958" s="174" t="s">
        <v>1213</v>
      </c>
      <c r="H958" s="175">
        <v>528.43299999999999</v>
      </c>
      <c r="I958" s="176"/>
      <c r="L958" s="172"/>
      <c r="M958" s="177"/>
      <c r="N958" s="178"/>
      <c r="O958" s="178"/>
      <c r="P958" s="178"/>
      <c r="Q958" s="178"/>
      <c r="R958" s="178"/>
      <c r="S958" s="178"/>
      <c r="T958" s="179"/>
      <c r="AT958" s="173" t="s">
        <v>153</v>
      </c>
      <c r="AU958" s="173" t="s">
        <v>91</v>
      </c>
      <c r="AV958" s="14" t="s">
        <v>81</v>
      </c>
      <c r="AW958" s="14" t="s">
        <v>33</v>
      </c>
      <c r="AX958" s="14" t="s">
        <v>71</v>
      </c>
      <c r="AY958" s="173" t="s">
        <v>142</v>
      </c>
    </row>
    <row r="959" spans="1:65" s="13" customFormat="1" ht="11.25">
      <c r="B959" s="164"/>
      <c r="D959" s="165" t="s">
        <v>153</v>
      </c>
      <c r="E959" s="166" t="s">
        <v>3</v>
      </c>
      <c r="F959" s="167" t="s">
        <v>1214</v>
      </c>
      <c r="H959" s="166" t="s">
        <v>3</v>
      </c>
      <c r="I959" s="168"/>
      <c r="L959" s="164"/>
      <c r="M959" s="169"/>
      <c r="N959" s="170"/>
      <c r="O959" s="170"/>
      <c r="P959" s="170"/>
      <c r="Q959" s="170"/>
      <c r="R959" s="170"/>
      <c r="S959" s="170"/>
      <c r="T959" s="171"/>
      <c r="AT959" s="166" t="s">
        <v>153</v>
      </c>
      <c r="AU959" s="166" t="s">
        <v>91</v>
      </c>
      <c r="AV959" s="13" t="s">
        <v>15</v>
      </c>
      <c r="AW959" s="13" t="s">
        <v>33</v>
      </c>
      <c r="AX959" s="13" t="s">
        <v>71</v>
      </c>
      <c r="AY959" s="166" t="s">
        <v>142</v>
      </c>
    </row>
    <row r="960" spans="1:65" s="14" customFormat="1" ht="11.25">
      <c r="B960" s="172"/>
      <c r="D960" s="165" t="s">
        <v>153</v>
      </c>
      <c r="E960" s="173" t="s">
        <v>3</v>
      </c>
      <c r="F960" s="174" t="s">
        <v>1215</v>
      </c>
      <c r="H960" s="175">
        <v>14.275</v>
      </c>
      <c r="I960" s="176"/>
      <c r="L960" s="172"/>
      <c r="M960" s="177"/>
      <c r="N960" s="178"/>
      <c r="O960" s="178"/>
      <c r="P960" s="178"/>
      <c r="Q960" s="178"/>
      <c r="R960" s="178"/>
      <c r="S960" s="178"/>
      <c r="T960" s="179"/>
      <c r="AT960" s="173" t="s">
        <v>153</v>
      </c>
      <c r="AU960" s="173" t="s">
        <v>91</v>
      </c>
      <c r="AV960" s="14" t="s">
        <v>81</v>
      </c>
      <c r="AW960" s="14" t="s">
        <v>33</v>
      </c>
      <c r="AX960" s="14" t="s">
        <v>71</v>
      </c>
      <c r="AY960" s="173" t="s">
        <v>142</v>
      </c>
    </row>
    <row r="961" spans="1:65" s="13" customFormat="1" ht="11.25">
      <c r="B961" s="164"/>
      <c r="D961" s="165" t="s">
        <v>153</v>
      </c>
      <c r="E961" s="166" t="s">
        <v>3</v>
      </c>
      <c r="F961" s="167" t="s">
        <v>1365</v>
      </c>
      <c r="H961" s="166" t="s">
        <v>3</v>
      </c>
      <c r="I961" s="168"/>
      <c r="L961" s="164"/>
      <c r="M961" s="169"/>
      <c r="N961" s="170"/>
      <c r="O961" s="170"/>
      <c r="P961" s="170"/>
      <c r="Q961" s="170"/>
      <c r="R961" s="170"/>
      <c r="S961" s="170"/>
      <c r="T961" s="171"/>
      <c r="AT961" s="166" t="s">
        <v>153</v>
      </c>
      <c r="AU961" s="166" t="s">
        <v>91</v>
      </c>
      <c r="AV961" s="13" t="s">
        <v>15</v>
      </c>
      <c r="AW961" s="13" t="s">
        <v>33</v>
      </c>
      <c r="AX961" s="13" t="s">
        <v>71</v>
      </c>
      <c r="AY961" s="166" t="s">
        <v>142</v>
      </c>
    </row>
    <row r="962" spans="1:65" s="14" customFormat="1" ht="11.25">
      <c r="B962" s="172"/>
      <c r="D962" s="165" t="s">
        <v>153</v>
      </c>
      <c r="E962" s="173" t="s">
        <v>3</v>
      </c>
      <c r="F962" s="174" t="s">
        <v>1366</v>
      </c>
      <c r="H962" s="175">
        <v>57.694000000000003</v>
      </c>
      <c r="I962" s="176"/>
      <c r="L962" s="172"/>
      <c r="M962" s="177"/>
      <c r="N962" s="178"/>
      <c r="O962" s="178"/>
      <c r="P962" s="178"/>
      <c r="Q962" s="178"/>
      <c r="R962" s="178"/>
      <c r="S962" s="178"/>
      <c r="T962" s="179"/>
      <c r="AT962" s="173" t="s">
        <v>153</v>
      </c>
      <c r="AU962" s="173" t="s">
        <v>91</v>
      </c>
      <c r="AV962" s="14" t="s">
        <v>81</v>
      </c>
      <c r="AW962" s="14" t="s">
        <v>33</v>
      </c>
      <c r="AX962" s="14" t="s">
        <v>71</v>
      </c>
      <c r="AY962" s="173" t="s">
        <v>142</v>
      </c>
    </row>
    <row r="963" spans="1:65" s="15" customFormat="1" ht="11.25">
      <c r="B963" s="180"/>
      <c r="D963" s="165" t="s">
        <v>153</v>
      </c>
      <c r="E963" s="181" t="s">
        <v>3</v>
      </c>
      <c r="F963" s="182" t="s">
        <v>162</v>
      </c>
      <c r="H963" s="183">
        <v>616.27200000000005</v>
      </c>
      <c r="I963" s="184"/>
      <c r="L963" s="180"/>
      <c r="M963" s="185"/>
      <c r="N963" s="186"/>
      <c r="O963" s="186"/>
      <c r="P963" s="186"/>
      <c r="Q963" s="186"/>
      <c r="R963" s="186"/>
      <c r="S963" s="186"/>
      <c r="T963" s="187"/>
      <c r="AT963" s="181" t="s">
        <v>153</v>
      </c>
      <c r="AU963" s="181" t="s">
        <v>91</v>
      </c>
      <c r="AV963" s="15" t="s">
        <v>94</v>
      </c>
      <c r="AW963" s="15" t="s">
        <v>33</v>
      </c>
      <c r="AX963" s="15" t="s">
        <v>15</v>
      </c>
      <c r="AY963" s="181" t="s">
        <v>142</v>
      </c>
    </row>
    <row r="964" spans="1:65" s="2" customFormat="1" ht="37.9" customHeight="1">
      <c r="A964" s="35"/>
      <c r="B964" s="145"/>
      <c r="C964" s="146" t="s">
        <v>1367</v>
      </c>
      <c r="D964" s="146" t="s">
        <v>145</v>
      </c>
      <c r="E964" s="147" t="s">
        <v>1368</v>
      </c>
      <c r="F964" s="148" t="s">
        <v>1369</v>
      </c>
      <c r="G964" s="149" t="s">
        <v>148</v>
      </c>
      <c r="H964" s="150">
        <v>616.27200000000005</v>
      </c>
      <c r="I964" s="151"/>
      <c r="J964" s="152">
        <f>ROUND(I964*H964,2)</f>
        <v>0</v>
      </c>
      <c r="K964" s="148" t="s">
        <v>149</v>
      </c>
      <c r="L964" s="36"/>
      <c r="M964" s="153" t="s">
        <v>3</v>
      </c>
      <c r="N964" s="154" t="s">
        <v>43</v>
      </c>
      <c r="O964" s="56"/>
      <c r="P964" s="155">
        <f>O964*H964</f>
        <v>0</v>
      </c>
      <c r="Q964" s="155">
        <v>2.8500000000000001E-3</v>
      </c>
      <c r="R964" s="155">
        <f>Q964*H964</f>
        <v>1.7563752000000001</v>
      </c>
      <c r="S964" s="155">
        <v>0</v>
      </c>
      <c r="T964" s="156">
        <f>S964*H964</f>
        <v>0</v>
      </c>
      <c r="U964" s="35"/>
      <c r="V964" s="35"/>
      <c r="W964" s="35"/>
      <c r="X964" s="35"/>
      <c r="Y964" s="35"/>
      <c r="Z964" s="35"/>
      <c r="AA964" s="35"/>
      <c r="AB964" s="35"/>
      <c r="AC964" s="35"/>
      <c r="AD964" s="35"/>
      <c r="AE964" s="35"/>
      <c r="AR964" s="157" t="s">
        <v>94</v>
      </c>
      <c r="AT964" s="157" t="s">
        <v>145</v>
      </c>
      <c r="AU964" s="157" t="s">
        <v>91</v>
      </c>
      <c r="AY964" s="20" t="s">
        <v>142</v>
      </c>
      <c r="BE964" s="158">
        <f>IF(N964="základní",J964,0)</f>
        <v>0</v>
      </c>
      <c r="BF964" s="158">
        <f>IF(N964="snížená",J964,0)</f>
        <v>0</v>
      </c>
      <c r="BG964" s="158">
        <f>IF(N964="zákl. přenesená",J964,0)</f>
        <v>0</v>
      </c>
      <c r="BH964" s="158">
        <f>IF(N964="sníž. přenesená",J964,0)</f>
        <v>0</v>
      </c>
      <c r="BI964" s="158">
        <f>IF(N964="nulová",J964,0)</f>
        <v>0</v>
      </c>
      <c r="BJ964" s="20" t="s">
        <v>81</v>
      </c>
      <c r="BK964" s="158">
        <f>ROUND(I964*H964,2)</f>
        <v>0</v>
      </c>
      <c r="BL964" s="20" t="s">
        <v>94</v>
      </c>
      <c r="BM964" s="157" t="s">
        <v>1370</v>
      </c>
    </row>
    <row r="965" spans="1:65" s="2" customFormat="1" ht="11.25">
      <c r="A965" s="35"/>
      <c r="B965" s="36"/>
      <c r="C965" s="35"/>
      <c r="D965" s="159" t="s">
        <v>151</v>
      </c>
      <c r="E965" s="35"/>
      <c r="F965" s="160" t="s">
        <v>1371</v>
      </c>
      <c r="G965" s="35"/>
      <c r="H965" s="35"/>
      <c r="I965" s="161"/>
      <c r="J965" s="35"/>
      <c r="K965" s="35"/>
      <c r="L965" s="36"/>
      <c r="M965" s="162"/>
      <c r="N965" s="163"/>
      <c r="O965" s="56"/>
      <c r="P965" s="56"/>
      <c r="Q965" s="56"/>
      <c r="R965" s="56"/>
      <c r="S965" s="56"/>
      <c r="T965" s="57"/>
      <c r="U965" s="35"/>
      <c r="V965" s="35"/>
      <c r="W965" s="35"/>
      <c r="X965" s="35"/>
      <c r="Y965" s="35"/>
      <c r="Z965" s="35"/>
      <c r="AA965" s="35"/>
      <c r="AB965" s="35"/>
      <c r="AC965" s="35"/>
      <c r="AD965" s="35"/>
      <c r="AE965" s="35"/>
      <c r="AT965" s="20" t="s">
        <v>151</v>
      </c>
      <c r="AU965" s="20" t="s">
        <v>91</v>
      </c>
    </row>
    <row r="966" spans="1:65" s="2" customFormat="1" ht="16.5" customHeight="1">
      <c r="A966" s="35"/>
      <c r="B966" s="145"/>
      <c r="C966" s="146" t="s">
        <v>1372</v>
      </c>
      <c r="D966" s="146" t="s">
        <v>145</v>
      </c>
      <c r="E966" s="147" t="s">
        <v>1373</v>
      </c>
      <c r="F966" s="148" t="s">
        <v>1374</v>
      </c>
      <c r="G966" s="149" t="s">
        <v>148</v>
      </c>
      <c r="H966" s="150">
        <v>625.23199999999997</v>
      </c>
      <c r="I966" s="151"/>
      <c r="J966" s="152">
        <f>ROUND(I966*H966,2)</f>
        <v>0</v>
      </c>
      <c r="K966" s="148" t="s">
        <v>3</v>
      </c>
      <c r="L966" s="36"/>
      <c r="M966" s="153" t="s">
        <v>3</v>
      </c>
      <c r="N966" s="154" t="s">
        <v>43</v>
      </c>
      <c r="O966" s="56"/>
      <c r="P966" s="155">
        <f>O966*H966</f>
        <v>0</v>
      </c>
      <c r="Q966" s="155">
        <v>0</v>
      </c>
      <c r="R966" s="155">
        <f>Q966*H966</f>
        <v>0</v>
      </c>
      <c r="S966" s="155">
        <v>0</v>
      </c>
      <c r="T966" s="156">
        <f>S966*H966</f>
        <v>0</v>
      </c>
      <c r="U966" s="35"/>
      <c r="V966" s="35"/>
      <c r="W966" s="35"/>
      <c r="X966" s="35"/>
      <c r="Y966" s="35"/>
      <c r="Z966" s="35"/>
      <c r="AA966" s="35"/>
      <c r="AB966" s="35"/>
      <c r="AC966" s="35"/>
      <c r="AD966" s="35"/>
      <c r="AE966" s="35"/>
      <c r="AR966" s="157" t="s">
        <v>94</v>
      </c>
      <c r="AT966" s="157" t="s">
        <v>145</v>
      </c>
      <c r="AU966" s="157" t="s">
        <v>91</v>
      </c>
      <c r="AY966" s="20" t="s">
        <v>142</v>
      </c>
      <c r="BE966" s="158">
        <f>IF(N966="základní",J966,0)</f>
        <v>0</v>
      </c>
      <c r="BF966" s="158">
        <f>IF(N966="snížená",J966,0)</f>
        <v>0</v>
      </c>
      <c r="BG966" s="158">
        <f>IF(N966="zákl. přenesená",J966,0)</f>
        <v>0</v>
      </c>
      <c r="BH966" s="158">
        <f>IF(N966="sníž. přenesená",J966,0)</f>
        <v>0</v>
      </c>
      <c r="BI966" s="158">
        <f>IF(N966="nulová",J966,0)</f>
        <v>0</v>
      </c>
      <c r="BJ966" s="20" t="s">
        <v>81</v>
      </c>
      <c r="BK966" s="158">
        <f>ROUND(I966*H966,2)</f>
        <v>0</v>
      </c>
      <c r="BL966" s="20" t="s">
        <v>94</v>
      </c>
      <c r="BM966" s="157" t="s">
        <v>1375</v>
      </c>
    </row>
    <row r="967" spans="1:65" s="13" customFormat="1" ht="11.25">
      <c r="B967" s="164"/>
      <c r="D967" s="165" t="s">
        <v>153</v>
      </c>
      <c r="E967" s="166" t="s">
        <v>3</v>
      </c>
      <c r="F967" s="167" t="s">
        <v>1376</v>
      </c>
      <c r="H967" s="166" t="s">
        <v>3</v>
      </c>
      <c r="I967" s="168"/>
      <c r="L967" s="164"/>
      <c r="M967" s="169"/>
      <c r="N967" s="170"/>
      <c r="O967" s="170"/>
      <c r="P967" s="170"/>
      <c r="Q967" s="170"/>
      <c r="R967" s="170"/>
      <c r="S967" s="170"/>
      <c r="T967" s="171"/>
      <c r="AT967" s="166" t="s">
        <v>153</v>
      </c>
      <c r="AU967" s="166" t="s">
        <v>91</v>
      </c>
      <c r="AV967" s="13" t="s">
        <v>15</v>
      </c>
      <c r="AW967" s="13" t="s">
        <v>33</v>
      </c>
      <c r="AX967" s="13" t="s">
        <v>71</v>
      </c>
      <c r="AY967" s="166" t="s">
        <v>142</v>
      </c>
    </row>
    <row r="968" spans="1:65" s="14" customFormat="1" ht="11.25">
      <c r="B968" s="172"/>
      <c r="D968" s="165" t="s">
        <v>153</v>
      </c>
      <c r="E968" s="173" t="s">
        <v>3</v>
      </c>
      <c r="F968" s="174" t="s">
        <v>1377</v>
      </c>
      <c r="H968" s="175">
        <v>625.23199999999997</v>
      </c>
      <c r="I968" s="176"/>
      <c r="L968" s="172"/>
      <c r="M968" s="177"/>
      <c r="N968" s="178"/>
      <c r="O968" s="178"/>
      <c r="P968" s="178"/>
      <c r="Q968" s="178"/>
      <c r="R968" s="178"/>
      <c r="S968" s="178"/>
      <c r="T968" s="179"/>
      <c r="AT968" s="173" t="s">
        <v>153</v>
      </c>
      <c r="AU968" s="173" t="s">
        <v>91</v>
      </c>
      <c r="AV968" s="14" t="s">
        <v>81</v>
      </c>
      <c r="AW968" s="14" t="s">
        <v>33</v>
      </c>
      <c r="AX968" s="14" t="s">
        <v>15</v>
      </c>
      <c r="AY968" s="173" t="s">
        <v>142</v>
      </c>
    </row>
    <row r="969" spans="1:65" s="2" customFormat="1" ht="16.5" customHeight="1">
      <c r="A969" s="35"/>
      <c r="B969" s="145"/>
      <c r="C969" s="146" t="s">
        <v>1378</v>
      </c>
      <c r="D969" s="146" t="s">
        <v>145</v>
      </c>
      <c r="E969" s="147" t="s">
        <v>1379</v>
      </c>
      <c r="F969" s="148" t="s">
        <v>1380</v>
      </c>
      <c r="G969" s="149" t="s">
        <v>148</v>
      </c>
      <c r="H969" s="150">
        <v>625.23199999999997</v>
      </c>
      <c r="I969" s="151"/>
      <c r="J969" s="152">
        <f>ROUND(I969*H969,2)</f>
        <v>0</v>
      </c>
      <c r="K969" s="148" t="s">
        <v>3</v>
      </c>
      <c r="L969" s="36"/>
      <c r="M969" s="153" t="s">
        <v>3</v>
      </c>
      <c r="N969" s="154" t="s">
        <v>43</v>
      </c>
      <c r="O969" s="56"/>
      <c r="P969" s="155">
        <f>O969*H969</f>
        <v>0</v>
      </c>
      <c r="Q969" s="155">
        <v>0</v>
      </c>
      <c r="R969" s="155">
        <f>Q969*H969</f>
        <v>0</v>
      </c>
      <c r="S969" s="155">
        <v>0</v>
      </c>
      <c r="T969" s="156">
        <f>S969*H969</f>
        <v>0</v>
      </c>
      <c r="U969" s="35"/>
      <c r="V969" s="35"/>
      <c r="W969" s="35"/>
      <c r="X969" s="35"/>
      <c r="Y969" s="35"/>
      <c r="Z969" s="35"/>
      <c r="AA969" s="35"/>
      <c r="AB969" s="35"/>
      <c r="AC969" s="35"/>
      <c r="AD969" s="35"/>
      <c r="AE969" s="35"/>
      <c r="AR969" s="157" t="s">
        <v>94</v>
      </c>
      <c r="AT969" s="157" t="s">
        <v>145</v>
      </c>
      <c r="AU969" s="157" t="s">
        <v>91</v>
      </c>
      <c r="AY969" s="20" t="s">
        <v>142</v>
      </c>
      <c r="BE969" s="158">
        <f>IF(N969="základní",J969,0)</f>
        <v>0</v>
      </c>
      <c r="BF969" s="158">
        <f>IF(N969="snížená",J969,0)</f>
        <v>0</v>
      </c>
      <c r="BG969" s="158">
        <f>IF(N969="zákl. přenesená",J969,0)</f>
        <v>0</v>
      </c>
      <c r="BH969" s="158">
        <f>IF(N969="sníž. přenesená",J969,0)</f>
        <v>0</v>
      </c>
      <c r="BI969" s="158">
        <f>IF(N969="nulová",J969,0)</f>
        <v>0</v>
      </c>
      <c r="BJ969" s="20" t="s">
        <v>81</v>
      </c>
      <c r="BK969" s="158">
        <f>ROUND(I969*H969,2)</f>
        <v>0</v>
      </c>
      <c r="BL969" s="20" t="s">
        <v>94</v>
      </c>
      <c r="BM969" s="157" t="s">
        <v>1381</v>
      </c>
    </row>
    <row r="970" spans="1:65" s="13" customFormat="1" ht="11.25">
      <c r="B970" s="164"/>
      <c r="D970" s="165" t="s">
        <v>153</v>
      </c>
      <c r="E970" s="166" t="s">
        <v>3</v>
      </c>
      <c r="F970" s="167" t="s">
        <v>1376</v>
      </c>
      <c r="H970" s="166" t="s">
        <v>3</v>
      </c>
      <c r="I970" s="168"/>
      <c r="L970" s="164"/>
      <c r="M970" s="169"/>
      <c r="N970" s="170"/>
      <c r="O970" s="170"/>
      <c r="P970" s="170"/>
      <c r="Q970" s="170"/>
      <c r="R970" s="170"/>
      <c r="S970" s="170"/>
      <c r="T970" s="171"/>
      <c r="AT970" s="166" t="s">
        <v>153</v>
      </c>
      <c r="AU970" s="166" t="s">
        <v>91</v>
      </c>
      <c r="AV970" s="13" t="s">
        <v>15</v>
      </c>
      <c r="AW970" s="13" t="s">
        <v>33</v>
      </c>
      <c r="AX970" s="13" t="s">
        <v>71</v>
      </c>
      <c r="AY970" s="166" t="s">
        <v>142</v>
      </c>
    </row>
    <row r="971" spans="1:65" s="14" customFormat="1" ht="11.25">
      <c r="B971" s="172"/>
      <c r="D971" s="165" t="s">
        <v>153</v>
      </c>
      <c r="E971" s="173" t="s">
        <v>3</v>
      </c>
      <c r="F971" s="174" t="s">
        <v>1377</v>
      </c>
      <c r="H971" s="175">
        <v>625.23199999999997</v>
      </c>
      <c r="I971" s="176"/>
      <c r="L971" s="172"/>
      <c r="M971" s="177"/>
      <c r="N971" s="178"/>
      <c r="O971" s="178"/>
      <c r="P971" s="178"/>
      <c r="Q971" s="178"/>
      <c r="R971" s="178"/>
      <c r="S971" s="178"/>
      <c r="T971" s="179"/>
      <c r="AT971" s="173" t="s">
        <v>153</v>
      </c>
      <c r="AU971" s="173" t="s">
        <v>91</v>
      </c>
      <c r="AV971" s="14" t="s">
        <v>81</v>
      </c>
      <c r="AW971" s="14" t="s">
        <v>33</v>
      </c>
      <c r="AX971" s="14" t="s">
        <v>15</v>
      </c>
      <c r="AY971" s="173" t="s">
        <v>142</v>
      </c>
    </row>
    <row r="972" spans="1:65" s="2" customFormat="1" ht="44.25" customHeight="1">
      <c r="A972" s="35"/>
      <c r="B972" s="145"/>
      <c r="C972" s="146" t="s">
        <v>1382</v>
      </c>
      <c r="D972" s="146" t="s">
        <v>145</v>
      </c>
      <c r="E972" s="147" t="s">
        <v>1098</v>
      </c>
      <c r="F972" s="148" t="s">
        <v>1099</v>
      </c>
      <c r="G972" s="149" t="s">
        <v>225</v>
      </c>
      <c r="H972" s="150">
        <v>326.69</v>
      </c>
      <c r="I972" s="151"/>
      <c r="J972" s="152">
        <f>ROUND(I972*H972,2)</f>
        <v>0</v>
      </c>
      <c r="K972" s="148" t="s">
        <v>149</v>
      </c>
      <c r="L972" s="36"/>
      <c r="M972" s="153" t="s">
        <v>3</v>
      </c>
      <c r="N972" s="154" t="s">
        <v>43</v>
      </c>
      <c r="O972" s="56"/>
      <c r="P972" s="155">
        <f>O972*H972</f>
        <v>0</v>
      </c>
      <c r="Q972" s="155">
        <v>0</v>
      </c>
      <c r="R972" s="155">
        <f>Q972*H972</f>
        <v>0</v>
      </c>
      <c r="S972" s="155">
        <v>0</v>
      </c>
      <c r="T972" s="156">
        <f>S972*H972</f>
        <v>0</v>
      </c>
      <c r="U972" s="35"/>
      <c r="V972" s="35"/>
      <c r="W972" s="35"/>
      <c r="X972" s="35"/>
      <c r="Y972" s="35"/>
      <c r="Z972" s="35"/>
      <c r="AA972" s="35"/>
      <c r="AB972" s="35"/>
      <c r="AC972" s="35"/>
      <c r="AD972" s="35"/>
      <c r="AE972" s="35"/>
      <c r="AR972" s="157" t="s">
        <v>94</v>
      </c>
      <c r="AT972" s="157" t="s">
        <v>145</v>
      </c>
      <c r="AU972" s="157" t="s">
        <v>91</v>
      </c>
      <c r="AY972" s="20" t="s">
        <v>142</v>
      </c>
      <c r="BE972" s="158">
        <f>IF(N972="základní",J972,0)</f>
        <v>0</v>
      </c>
      <c r="BF972" s="158">
        <f>IF(N972="snížená",J972,0)</f>
        <v>0</v>
      </c>
      <c r="BG972" s="158">
        <f>IF(N972="zákl. přenesená",J972,0)</f>
        <v>0</v>
      </c>
      <c r="BH972" s="158">
        <f>IF(N972="sníž. přenesená",J972,0)</f>
        <v>0</v>
      </c>
      <c r="BI972" s="158">
        <f>IF(N972="nulová",J972,0)</f>
        <v>0</v>
      </c>
      <c r="BJ972" s="20" t="s">
        <v>81</v>
      </c>
      <c r="BK972" s="158">
        <f>ROUND(I972*H972,2)</f>
        <v>0</v>
      </c>
      <c r="BL972" s="20" t="s">
        <v>94</v>
      </c>
      <c r="BM972" s="157" t="s">
        <v>1383</v>
      </c>
    </row>
    <row r="973" spans="1:65" s="2" customFormat="1" ht="11.25">
      <c r="A973" s="35"/>
      <c r="B973" s="36"/>
      <c r="C973" s="35"/>
      <c r="D973" s="159" t="s">
        <v>151</v>
      </c>
      <c r="E973" s="35"/>
      <c r="F973" s="160" t="s">
        <v>1101</v>
      </c>
      <c r="G973" s="35"/>
      <c r="H973" s="35"/>
      <c r="I973" s="161"/>
      <c r="J973" s="35"/>
      <c r="K973" s="35"/>
      <c r="L973" s="36"/>
      <c r="M973" s="162"/>
      <c r="N973" s="163"/>
      <c r="O973" s="56"/>
      <c r="P973" s="56"/>
      <c r="Q973" s="56"/>
      <c r="R973" s="56"/>
      <c r="S973" s="56"/>
      <c r="T973" s="57"/>
      <c r="U973" s="35"/>
      <c r="V973" s="35"/>
      <c r="W973" s="35"/>
      <c r="X973" s="35"/>
      <c r="Y973" s="35"/>
      <c r="Z973" s="35"/>
      <c r="AA973" s="35"/>
      <c r="AB973" s="35"/>
      <c r="AC973" s="35"/>
      <c r="AD973" s="35"/>
      <c r="AE973" s="35"/>
      <c r="AT973" s="20" t="s">
        <v>151</v>
      </c>
      <c r="AU973" s="20" t="s">
        <v>91</v>
      </c>
    </row>
    <row r="974" spans="1:65" s="13" customFormat="1" ht="11.25">
      <c r="B974" s="164"/>
      <c r="D974" s="165" t="s">
        <v>153</v>
      </c>
      <c r="E974" s="166" t="s">
        <v>3</v>
      </c>
      <c r="F974" s="167" t="s">
        <v>1102</v>
      </c>
      <c r="H974" s="166" t="s">
        <v>3</v>
      </c>
      <c r="I974" s="168"/>
      <c r="L974" s="164"/>
      <c r="M974" s="169"/>
      <c r="N974" s="170"/>
      <c r="O974" s="170"/>
      <c r="P974" s="170"/>
      <c r="Q974" s="170"/>
      <c r="R974" s="170"/>
      <c r="S974" s="170"/>
      <c r="T974" s="171"/>
      <c r="AT974" s="166" t="s">
        <v>153</v>
      </c>
      <c r="AU974" s="166" t="s">
        <v>91</v>
      </c>
      <c r="AV974" s="13" t="s">
        <v>15</v>
      </c>
      <c r="AW974" s="13" t="s">
        <v>33</v>
      </c>
      <c r="AX974" s="13" t="s">
        <v>71</v>
      </c>
      <c r="AY974" s="166" t="s">
        <v>142</v>
      </c>
    </row>
    <row r="975" spans="1:65" s="14" customFormat="1" ht="11.25">
      <c r="B975" s="172"/>
      <c r="D975" s="165" t="s">
        <v>153</v>
      </c>
      <c r="E975" s="173" t="s">
        <v>3</v>
      </c>
      <c r="F975" s="174" t="s">
        <v>1384</v>
      </c>
      <c r="H975" s="175">
        <v>240.39</v>
      </c>
      <c r="I975" s="176"/>
      <c r="L975" s="172"/>
      <c r="M975" s="177"/>
      <c r="N975" s="178"/>
      <c r="O975" s="178"/>
      <c r="P975" s="178"/>
      <c r="Q975" s="178"/>
      <c r="R975" s="178"/>
      <c r="S975" s="178"/>
      <c r="T975" s="179"/>
      <c r="AT975" s="173" t="s">
        <v>153</v>
      </c>
      <c r="AU975" s="173" t="s">
        <v>91</v>
      </c>
      <c r="AV975" s="14" t="s">
        <v>81</v>
      </c>
      <c r="AW975" s="14" t="s">
        <v>33</v>
      </c>
      <c r="AX975" s="14" t="s">
        <v>71</v>
      </c>
      <c r="AY975" s="173" t="s">
        <v>142</v>
      </c>
    </row>
    <row r="976" spans="1:65" s="13" customFormat="1" ht="11.25">
      <c r="B976" s="164"/>
      <c r="D976" s="165" t="s">
        <v>153</v>
      </c>
      <c r="E976" s="166" t="s">
        <v>3</v>
      </c>
      <c r="F976" s="167" t="s">
        <v>1104</v>
      </c>
      <c r="H976" s="166" t="s">
        <v>3</v>
      </c>
      <c r="I976" s="168"/>
      <c r="L976" s="164"/>
      <c r="M976" s="169"/>
      <c r="N976" s="170"/>
      <c r="O976" s="170"/>
      <c r="P976" s="170"/>
      <c r="Q976" s="170"/>
      <c r="R976" s="170"/>
      <c r="S976" s="170"/>
      <c r="T976" s="171"/>
      <c r="AT976" s="166" t="s">
        <v>153</v>
      </c>
      <c r="AU976" s="166" t="s">
        <v>91</v>
      </c>
      <c r="AV976" s="13" t="s">
        <v>15</v>
      </c>
      <c r="AW976" s="13" t="s">
        <v>33</v>
      </c>
      <c r="AX976" s="13" t="s">
        <v>71</v>
      </c>
      <c r="AY976" s="166" t="s">
        <v>142</v>
      </c>
    </row>
    <row r="977" spans="1:65" s="14" customFormat="1" ht="11.25">
      <c r="B977" s="172"/>
      <c r="D977" s="165" t="s">
        <v>153</v>
      </c>
      <c r="E977" s="173" t="s">
        <v>3</v>
      </c>
      <c r="F977" s="174" t="s">
        <v>1385</v>
      </c>
      <c r="H977" s="175">
        <v>7.2</v>
      </c>
      <c r="I977" s="176"/>
      <c r="L977" s="172"/>
      <c r="M977" s="177"/>
      <c r="N977" s="178"/>
      <c r="O977" s="178"/>
      <c r="P977" s="178"/>
      <c r="Q977" s="178"/>
      <c r="R977" s="178"/>
      <c r="S977" s="178"/>
      <c r="T977" s="179"/>
      <c r="AT977" s="173" t="s">
        <v>153</v>
      </c>
      <c r="AU977" s="173" t="s">
        <v>91</v>
      </c>
      <c r="AV977" s="14" t="s">
        <v>81</v>
      </c>
      <c r="AW977" s="14" t="s">
        <v>33</v>
      </c>
      <c r="AX977" s="14" t="s">
        <v>71</v>
      </c>
      <c r="AY977" s="173" t="s">
        <v>142</v>
      </c>
    </row>
    <row r="978" spans="1:65" s="14" customFormat="1" ht="11.25">
      <c r="B978" s="172"/>
      <c r="D978" s="165" t="s">
        <v>153</v>
      </c>
      <c r="E978" s="173" t="s">
        <v>3</v>
      </c>
      <c r="F978" s="174" t="s">
        <v>1386</v>
      </c>
      <c r="H978" s="175">
        <v>18</v>
      </c>
      <c r="I978" s="176"/>
      <c r="L978" s="172"/>
      <c r="M978" s="177"/>
      <c r="N978" s="178"/>
      <c r="O978" s="178"/>
      <c r="P978" s="178"/>
      <c r="Q978" s="178"/>
      <c r="R978" s="178"/>
      <c r="S978" s="178"/>
      <c r="T978" s="179"/>
      <c r="AT978" s="173" t="s">
        <v>153</v>
      </c>
      <c r="AU978" s="173" t="s">
        <v>91</v>
      </c>
      <c r="AV978" s="14" t="s">
        <v>81</v>
      </c>
      <c r="AW978" s="14" t="s">
        <v>33</v>
      </c>
      <c r="AX978" s="14" t="s">
        <v>71</v>
      </c>
      <c r="AY978" s="173" t="s">
        <v>142</v>
      </c>
    </row>
    <row r="979" spans="1:65" s="14" customFormat="1" ht="11.25">
      <c r="B979" s="172"/>
      <c r="D979" s="165" t="s">
        <v>153</v>
      </c>
      <c r="E979" s="173" t="s">
        <v>3</v>
      </c>
      <c r="F979" s="174" t="s">
        <v>1387</v>
      </c>
      <c r="H979" s="175">
        <v>20.5</v>
      </c>
      <c r="I979" s="176"/>
      <c r="L979" s="172"/>
      <c r="M979" s="177"/>
      <c r="N979" s="178"/>
      <c r="O979" s="178"/>
      <c r="P979" s="178"/>
      <c r="Q979" s="178"/>
      <c r="R979" s="178"/>
      <c r="S979" s="178"/>
      <c r="T979" s="179"/>
      <c r="AT979" s="173" t="s">
        <v>153</v>
      </c>
      <c r="AU979" s="173" t="s">
        <v>91</v>
      </c>
      <c r="AV979" s="14" t="s">
        <v>81</v>
      </c>
      <c r="AW979" s="14" t="s">
        <v>33</v>
      </c>
      <c r="AX979" s="14" t="s">
        <v>71</v>
      </c>
      <c r="AY979" s="173" t="s">
        <v>142</v>
      </c>
    </row>
    <row r="980" spans="1:65" s="14" customFormat="1" ht="11.25">
      <c r="B980" s="172"/>
      <c r="D980" s="165" t="s">
        <v>153</v>
      </c>
      <c r="E980" s="173" t="s">
        <v>3</v>
      </c>
      <c r="F980" s="174" t="s">
        <v>1388</v>
      </c>
      <c r="H980" s="175">
        <v>12.6</v>
      </c>
      <c r="I980" s="176"/>
      <c r="L980" s="172"/>
      <c r="M980" s="177"/>
      <c r="N980" s="178"/>
      <c r="O980" s="178"/>
      <c r="P980" s="178"/>
      <c r="Q980" s="178"/>
      <c r="R980" s="178"/>
      <c r="S980" s="178"/>
      <c r="T980" s="179"/>
      <c r="AT980" s="173" t="s">
        <v>153</v>
      </c>
      <c r="AU980" s="173" t="s">
        <v>91</v>
      </c>
      <c r="AV980" s="14" t="s">
        <v>81</v>
      </c>
      <c r="AW980" s="14" t="s">
        <v>33</v>
      </c>
      <c r="AX980" s="14" t="s">
        <v>71</v>
      </c>
      <c r="AY980" s="173" t="s">
        <v>142</v>
      </c>
    </row>
    <row r="981" spans="1:65" s="13" customFormat="1" ht="11.25">
      <c r="B981" s="164"/>
      <c r="D981" s="165" t="s">
        <v>153</v>
      </c>
      <c r="E981" s="166" t="s">
        <v>3</v>
      </c>
      <c r="F981" s="167" t="s">
        <v>1263</v>
      </c>
      <c r="H981" s="166" t="s">
        <v>3</v>
      </c>
      <c r="I981" s="168"/>
      <c r="L981" s="164"/>
      <c r="M981" s="169"/>
      <c r="N981" s="170"/>
      <c r="O981" s="170"/>
      <c r="P981" s="170"/>
      <c r="Q981" s="170"/>
      <c r="R981" s="170"/>
      <c r="S981" s="170"/>
      <c r="T981" s="171"/>
      <c r="AT981" s="166" t="s">
        <v>153</v>
      </c>
      <c r="AU981" s="166" t="s">
        <v>91</v>
      </c>
      <c r="AV981" s="13" t="s">
        <v>15</v>
      </c>
      <c r="AW981" s="13" t="s">
        <v>33</v>
      </c>
      <c r="AX981" s="13" t="s">
        <v>71</v>
      </c>
      <c r="AY981" s="166" t="s">
        <v>142</v>
      </c>
    </row>
    <row r="982" spans="1:65" s="14" customFormat="1" ht="11.25">
      <c r="B982" s="172"/>
      <c r="D982" s="165" t="s">
        <v>153</v>
      </c>
      <c r="E982" s="173" t="s">
        <v>3</v>
      </c>
      <c r="F982" s="174" t="s">
        <v>1389</v>
      </c>
      <c r="H982" s="175">
        <v>28</v>
      </c>
      <c r="I982" s="176"/>
      <c r="L982" s="172"/>
      <c r="M982" s="177"/>
      <c r="N982" s="178"/>
      <c r="O982" s="178"/>
      <c r="P982" s="178"/>
      <c r="Q982" s="178"/>
      <c r="R982" s="178"/>
      <c r="S982" s="178"/>
      <c r="T982" s="179"/>
      <c r="AT982" s="173" t="s">
        <v>153</v>
      </c>
      <c r="AU982" s="173" t="s">
        <v>91</v>
      </c>
      <c r="AV982" s="14" t="s">
        <v>81</v>
      </c>
      <c r="AW982" s="14" t="s">
        <v>33</v>
      </c>
      <c r="AX982" s="14" t="s">
        <v>71</v>
      </c>
      <c r="AY982" s="173" t="s">
        <v>142</v>
      </c>
    </row>
    <row r="983" spans="1:65" s="15" customFormat="1" ht="11.25">
      <c r="B983" s="180"/>
      <c r="D983" s="165" t="s">
        <v>153</v>
      </c>
      <c r="E983" s="181" t="s">
        <v>3</v>
      </c>
      <c r="F983" s="182" t="s">
        <v>162</v>
      </c>
      <c r="H983" s="183">
        <v>326.69</v>
      </c>
      <c r="I983" s="184"/>
      <c r="L983" s="180"/>
      <c r="M983" s="185"/>
      <c r="N983" s="186"/>
      <c r="O983" s="186"/>
      <c r="P983" s="186"/>
      <c r="Q983" s="186"/>
      <c r="R983" s="186"/>
      <c r="S983" s="186"/>
      <c r="T983" s="187"/>
      <c r="AT983" s="181" t="s">
        <v>153</v>
      </c>
      <c r="AU983" s="181" t="s">
        <v>91</v>
      </c>
      <c r="AV983" s="15" t="s">
        <v>94</v>
      </c>
      <c r="AW983" s="15" t="s">
        <v>33</v>
      </c>
      <c r="AX983" s="15" t="s">
        <v>15</v>
      </c>
      <c r="AY983" s="181" t="s">
        <v>142</v>
      </c>
    </row>
    <row r="984" spans="1:65" s="2" customFormat="1" ht="24.2" customHeight="1">
      <c r="A984" s="35"/>
      <c r="B984" s="145"/>
      <c r="C984" s="191" t="s">
        <v>1390</v>
      </c>
      <c r="D984" s="191" t="s">
        <v>704</v>
      </c>
      <c r="E984" s="192" t="s">
        <v>1109</v>
      </c>
      <c r="F984" s="193" t="s">
        <v>1110</v>
      </c>
      <c r="G984" s="194" t="s">
        <v>225</v>
      </c>
      <c r="H984" s="195">
        <v>343.02499999999998</v>
      </c>
      <c r="I984" s="196"/>
      <c r="J984" s="197">
        <f>ROUND(I984*H984,2)</f>
        <v>0</v>
      </c>
      <c r="K984" s="193" t="s">
        <v>149</v>
      </c>
      <c r="L984" s="198"/>
      <c r="M984" s="199" t="s">
        <v>3</v>
      </c>
      <c r="N984" s="200" t="s">
        <v>43</v>
      </c>
      <c r="O984" s="56"/>
      <c r="P984" s="155">
        <f>O984*H984</f>
        <v>0</v>
      </c>
      <c r="Q984" s="155">
        <v>1.1E-4</v>
      </c>
      <c r="R984" s="155">
        <f>Q984*H984</f>
        <v>3.7732749999999995E-2</v>
      </c>
      <c r="S984" s="155">
        <v>0</v>
      </c>
      <c r="T984" s="156">
        <f>S984*H984</f>
        <v>0</v>
      </c>
      <c r="U984" s="35"/>
      <c r="V984" s="35"/>
      <c r="W984" s="35"/>
      <c r="X984" s="35"/>
      <c r="Y984" s="35"/>
      <c r="Z984" s="35"/>
      <c r="AA984" s="35"/>
      <c r="AB984" s="35"/>
      <c r="AC984" s="35"/>
      <c r="AD984" s="35"/>
      <c r="AE984" s="35"/>
      <c r="AR984" s="157" t="s">
        <v>209</v>
      </c>
      <c r="AT984" s="157" t="s">
        <v>704</v>
      </c>
      <c r="AU984" s="157" t="s">
        <v>91</v>
      </c>
      <c r="AY984" s="20" t="s">
        <v>142</v>
      </c>
      <c r="BE984" s="158">
        <f>IF(N984="základní",J984,0)</f>
        <v>0</v>
      </c>
      <c r="BF984" s="158">
        <f>IF(N984="snížená",J984,0)</f>
        <v>0</v>
      </c>
      <c r="BG984" s="158">
        <f>IF(N984="zákl. přenesená",J984,0)</f>
        <v>0</v>
      </c>
      <c r="BH984" s="158">
        <f>IF(N984="sníž. přenesená",J984,0)</f>
        <v>0</v>
      </c>
      <c r="BI984" s="158">
        <f>IF(N984="nulová",J984,0)</f>
        <v>0</v>
      </c>
      <c r="BJ984" s="20" t="s">
        <v>81</v>
      </c>
      <c r="BK984" s="158">
        <f>ROUND(I984*H984,2)</f>
        <v>0</v>
      </c>
      <c r="BL984" s="20" t="s">
        <v>94</v>
      </c>
      <c r="BM984" s="157" t="s">
        <v>1391</v>
      </c>
    </row>
    <row r="985" spans="1:65" s="14" customFormat="1" ht="11.25">
      <c r="B985" s="172"/>
      <c r="D985" s="165" t="s">
        <v>153</v>
      </c>
      <c r="F985" s="174" t="s">
        <v>1392</v>
      </c>
      <c r="H985" s="175">
        <v>343.02499999999998</v>
      </c>
      <c r="I985" s="176"/>
      <c r="L985" s="172"/>
      <c r="M985" s="177"/>
      <c r="N985" s="178"/>
      <c r="O985" s="178"/>
      <c r="P985" s="178"/>
      <c r="Q985" s="178"/>
      <c r="R985" s="178"/>
      <c r="S985" s="178"/>
      <c r="T985" s="179"/>
      <c r="AT985" s="173" t="s">
        <v>153</v>
      </c>
      <c r="AU985" s="173" t="s">
        <v>91</v>
      </c>
      <c r="AV985" s="14" t="s">
        <v>81</v>
      </c>
      <c r="AW985" s="14" t="s">
        <v>4</v>
      </c>
      <c r="AX985" s="14" t="s">
        <v>15</v>
      </c>
      <c r="AY985" s="173" t="s">
        <v>142</v>
      </c>
    </row>
    <row r="986" spans="1:65" s="2" customFormat="1" ht="55.5" customHeight="1">
      <c r="A986" s="35"/>
      <c r="B986" s="145"/>
      <c r="C986" s="146" t="s">
        <v>1393</v>
      </c>
      <c r="D986" s="146" t="s">
        <v>145</v>
      </c>
      <c r="E986" s="147" t="s">
        <v>1071</v>
      </c>
      <c r="F986" s="148" t="s">
        <v>1072</v>
      </c>
      <c r="G986" s="149" t="s">
        <v>225</v>
      </c>
      <c r="H986" s="150">
        <v>240.39</v>
      </c>
      <c r="I986" s="151"/>
      <c r="J986" s="152">
        <f>ROUND(I986*H986,2)</f>
        <v>0</v>
      </c>
      <c r="K986" s="148" t="s">
        <v>149</v>
      </c>
      <c r="L986" s="36"/>
      <c r="M986" s="153" t="s">
        <v>3</v>
      </c>
      <c r="N986" s="154" t="s">
        <v>43</v>
      </c>
      <c r="O986" s="56"/>
      <c r="P986" s="155">
        <f>O986*H986</f>
        <v>0</v>
      </c>
      <c r="Q986" s="155">
        <v>0</v>
      </c>
      <c r="R986" s="155">
        <f>Q986*H986</f>
        <v>0</v>
      </c>
      <c r="S986" s="155">
        <v>0</v>
      </c>
      <c r="T986" s="156">
        <f>S986*H986</f>
        <v>0</v>
      </c>
      <c r="U986" s="35"/>
      <c r="V986" s="35"/>
      <c r="W986" s="35"/>
      <c r="X986" s="35"/>
      <c r="Y986" s="35"/>
      <c r="Z986" s="35"/>
      <c r="AA986" s="35"/>
      <c r="AB986" s="35"/>
      <c r="AC986" s="35"/>
      <c r="AD986" s="35"/>
      <c r="AE986" s="35"/>
      <c r="AR986" s="157" t="s">
        <v>94</v>
      </c>
      <c r="AT986" s="157" t="s">
        <v>145</v>
      </c>
      <c r="AU986" s="157" t="s">
        <v>91</v>
      </c>
      <c r="AY986" s="20" t="s">
        <v>142</v>
      </c>
      <c r="BE986" s="158">
        <f>IF(N986="základní",J986,0)</f>
        <v>0</v>
      </c>
      <c r="BF986" s="158">
        <f>IF(N986="snížená",J986,0)</f>
        <v>0</v>
      </c>
      <c r="BG986" s="158">
        <f>IF(N986="zákl. přenesená",J986,0)</f>
        <v>0</v>
      </c>
      <c r="BH986" s="158">
        <f>IF(N986="sníž. přenesená",J986,0)</f>
        <v>0</v>
      </c>
      <c r="BI986" s="158">
        <f>IF(N986="nulová",J986,0)</f>
        <v>0</v>
      </c>
      <c r="BJ986" s="20" t="s">
        <v>81</v>
      </c>
      <c r="BK986" s="158">
        <f>ROUND(I986*H986,2)</f>
        <v>0</v>
      </c>
      <c r="BL986" s="20" t="s">
        <v>94</v>
      </c>
      <c r="BM986" s="157" t="s">
        <v>1394</v>
      </c>
    </row>
    <row r="987" spans="1:65" s="2" customFormat="1" ht="11.25">
      <c r="A987" s="35"/>
      <c r="B987" s="36"/>
      <c r="C987" s="35"/>
      <c r="D987" s="159" t="s">
        <v>151</v>
      </c>
      <c r="E987" s="35"/>
      <c r="F987" s="160" t="s">
        <v>1074</v>
      </c>
      <c r="G987" s="35"/>
      <c r="H987" s="35"/>
      <c r="I987" s="161"/>
      <c r="J987" s="35"/>
      <c r="K987" s="35"/>
      <c r="L987" s="36"/>
      <c r="M987" s="162"/>
      <c r="N987" s="163"/>
      <c r="O987" s="56"/>
      <c r="P987" s="56"/>
      <c r="Q987" s="56"/>
      <c r="R987" s="56"/>
      <c r="S987" s="56"/>
      <c r="T987" s="57"/>
      <c r="U987" s="35"/>
      <c r="V987" s="35"/>
      <c r="W987" s="35"/>
      <c r="X987" s="35"/>
      <c r="Y987" s="35"/>
      <c r="Z987" s="35"/>
      <c r="AA987" s="35"/>
      <c r="AB987" s="35"/>
      <c r="AC987" s="35"/>
      <c r="AD987" s="35"/>
      <c r="AE987" s="35"/>
      <c r="AT987" s="20" t="s">
        <v>151</v>
      </c>
      <c r="AU987" s="20" t="s">
        <v>91</v>
      </c>
    </row>
    <row r="988" spans="1:65" s="13" customFormat="1" ht="11.25">
      <c r="B988" s="164"/>
      <c r="D988" s="165" t="s">
        <v>153</v>
      </c>
      <c r="E988" s="166" t="s">
        <v>3</v>
      </c>
      <c r="F988" s="167" t="s">
        <v>1075</v>
      </c>
      <c r="H988" s="166" t="s">
        <v>3</v>
      </c>
      <c r="I988" s="168"/>
      <c r="L988" s="164"/>
      <c r="M988" s="169"/>
      <c r="N988" s="170"/>
      <c r="O988" s="170"/>
      <c r="P988" s="170"/>
      <c r="Q988" s="170"/>
      <c r="R988" s="170"/>
      <c r="S988" s="170"/>
      <c r="T988" s="171"/>
      <c r="AT988" s="166" t="s">
        <v>153</v>
      </c>
      <c r="AU988" s="166" t="s">
        <v>91</v>
      </c>
      <c r="AV988" s="13" t="s">
        <v>15</v>
      </c>
      <c r="AW988" s="13" t="s">
        <v>33</v>
      </c>
      <c r="AX988" s="13" t="s">
        <v>71</v>
      </c>
      <c r="AY988" s="166" t="s">
        <v>142</v>
      </c>
    </row>
    <row r="989" spans="1:65" s="14" customFormat="1" ht="11.25">
      <c r="B989" s="172"/>
      <c r="D989" s="165" t="s">
        <v>153</v>
      </c>
      <c r="E989" s="173" t="s">
        <v>3</v>
      </c>
      <c r="F989" s="174" t="s">
        <v>1076</v>
      </c>
      <c r="H989" s="175">
        <v>37.950000000000003</v>
      </c>
      <c r="I989" s="176"/>
      <c r="L989" s="172"/>
      <c r="M989" s="177"/>
      <c r="N989" s="178"/>
      <c r="O989" s="178"/>
      <c r="P989" s="178"/>
      <c r="Q989" s="178"/>
      <c r="R989" s="178"/>
      <c r="S989" s="178"/>
      <c r="T989" s="179"/>
      <c r="AT989" s="173" t="s">
        <v>153</v>
      </c>
      <c r="AU989" s="173" t="s">
        <v>91</v>
      </c>
      <c r="AV989" s="14" t="s">
        <v>81</v>
      </c>
      <c r="AW989" s="14" t="s">
        <v>33</v>
      </c>
      <c r="AX989" s="14" t="s">
        <v>71</v>
      </c>
      <c r="AY989" s="173" t="s">
        <v>142</v>
      </c>
    </row>
    <row r="990" spans="1:65" s="14" customFormat="1" ht="11.25">
      <c r="B990" s="172"/>
      <c r="D990" s="165" t="s">
        <v>153</v>
      </c>
      <c r="E990" s="173" t="s">
        <v>3</v>
      </c>
      <c r="F990" s="174" t="s">
        <v>1077</v>
      </c>
      <c r="H990" s="175">
        <v>2.65</v>
      </c>
      <c r="I990" s="176"/>
      <c r="L990" s="172"/>
      <c r="M990" s="177"/>
      <c r="N990" s="178"/>
      <c r="O990" s="178"/>
      <c r="P990" s="178"/>
      <c r="Q990" s="178"/>
      <c r="R990" s="178"/>
      <c r="S990" s="178"/>
      <c r="T990" s="179"/>
      <c r="AT990" s="173" t="s">
        <v>153</v>
      </c>
      <c r="AU990" s="173" t="s">
        <v>91</v>
      </c>
      <c r="AV990" s="14" t="s">
        <v>81</v>
      </c>
      <c r="AW990" s="14" t="s">
        <v>33</v>
      </c>
      <c r="AX990" s="14" t="s">
        <v>71</v>
      </c>
      <c r="AY990" s="173" t="s">
        <v>142</v>
      </c>
    </row>
    <row r="991" spans="1:65" s="14" customFormat="1" ht="11.25">
      <c r="B991" s="172"/>
      <c r="D991" s="165" t="s">
        <v>153</v>
      </c>
      <c r="E991" s="173" t="s">
        <v>3</v>
      </c>
      <c r="F991" s="174" t="s">
        <v>1078</v>
      </c>
      <c r="H991" s="175">
        <v>4.95</v>
      </c>
      <c r="I991" s="176"/>
      <c r="L991" s="172"/>
      <c r="M991" s="177"/>
      <c r="N991" s="178"/>
      <c r="O991" s="178"/>
      <c r="P991" s="178"/>
      <c r="Q991" s="178"/>
      <c r="R991" s="178"/>
      <c r="S991" s="178"/>
      <c r="T991" s="179"/>
      <c r="AT991" s="173" t="s">
        <v>153</v>
      </c>
      <c r="AU991" s="173" t="s">
        <v>91</v>
      </c>
      <c r="AV991" s="14" t="s">
        <v>81</v>
      </c>
      <c r="AW991" s="14" t="s">
        <v>33</v>
      </c>
      <c r="AX991" s="14" t="s">
        <v>71</v>
      </c>
      <c r="AY991" s="173" t="s">
        <v>142</v>
      </c>
    </row>
    <row r="992" spans="1:65" s="14" customFormat="1" ht="11.25">
      <c r="B992" s="172"/>
      <c r="D992" s="165" t="s">
        <v>153</v>
      </c>
      <c r="E992" s="173" t="s">
        <v>3</v>
      </c>
      <c r="F992" s="174" t="s">
        <v>1079</v>
      </c>
      <c r="H992" s="175">
        <v>2.25</v>
      </c>
      <c r="I992" s="176"/>
      <c r="L992" s="172"/>
      <c r="M992" s="177"/>
      <c r="N992" s="178"/>
      <c r="O992" s="178"/>
      <c r="P992" s="178"/>
      <c r="Q992" s="178"/>
      <c r="R992" s="178"/>
      <c r="S992" s="178"/>
      <c r="T992" s="179"/>
      <c r="AT992" s="173" t="s">
        <v>153</v>
      </c>
      <c r="AU992" s="173" t="s">
        <v>91</v>
      </c>
      <c r="AV992" s="14" t="s">
        <v>81</v>
      </c>
      <c r="AW992" s="14" t="s">
        <v>33</v>
      </c>
      <c r="AX992" s="14" t="s">
        <v>71</v>
      </c>
      <c r="AY992" s="173" t="s">
        <v>142</v>
      </c>
    </row>
    <row r="993" spans="2:51" s="14" customFormat="1" ht="11.25">
      <c r="B993" s="172"/>
      <c r="D993" s="165" t="s">
        <v>153</v>
      </c>
      <c r="E993" s="173" t="s">
        <v>3</v>
      </c>
      <c r="F993" s="174" t="s">
        <v>1080</v>
      </c>
      <c r="H993" s="175">
        <v>13.5</v>
      </c>
      <c r="I993" s="176"/>
      <c r="L993" s="172"/>
      <c r="M993" s="177"/>
      <c r="N993" s="178"/>
      <c r="O993" s="178"/>
      <c r="P993" s="178"/>
      <c r="Q993" s="178"/>
      <c r="R993" s="178"/>
      <c r="S993" s="178"/>
      <c r="T993" s="179"/>
      <c r="AT993" s="173" t="s">
        <v>153</v>
      </c>
      <c r="AU993" s="173" t="s">
        <v>91</v>
      </c>
      <c r="AV993" s="14" t="s">
        <v>81</v>
      </c>
      <c r="AW993" s="14" t="s">
        <v>33</v>
      </c>
      <c r="AX993" s="14" t="s">
        <v>71</v>
      </c>
      <c r="AY993" s="173" t="s">
        <v>142</v>
      </c>
    </row>
    <row r="994" spans="2:51" s="14" customFormat="1" ht="11.25">
      <c r="B994" s="172"/>
      <c r="D994" s="165" t="s">
        <v>153</v>
      </c>
      <c r="E994" s="173" t="s">
        <v>3</v>
      </c>
      <c r="F994" s="174" t="s">
        <v>1081</v>
      </c>
      <c r="H994" s="175">
        <v>6.5</v>
      </c>
      <c r="I994" s="176"/>
      <c r="L994" s="172"/>
      <c r="M994" s="177"/>
      <c r="N994" s="178"/>
      <c r="O994" s="178"/>
      <c r="P994" s="178"/>
      <c r="Q994" s="178"/>
      <c r="R994" s="178"/>
      <c r="S994" s="178"/>
      <c r="T994" s="179"/>
      <c r="AT994" s="173" t="s">
        <v>153</v>
      </c>
      <c r="AU994" s="173" t="s">
        <v>91</v>
      </c>
      <c r="AV994" s="14" t="s">
        <v>81</v>
      </c>
      <c r="AW994" s="14" t="s">
        <v>33</v>
      </c>
      <c r="AX994" s="14" t="s">
        <v>71</v>
      </c>
      <c r="AY994" s="173" t="s">
        <v>142</v>
      </c>
    </row>
    <row r="995" spans="2:51" s="14" customFormat="1" ht="11.25">
      <c r="B995" s="172"/>
      <c r="D995" s="165" t="s">
        <v>153</v>
      </c>
      <c r="E995" s="173" t="s">
        <v>3</v>
      </c>
      <c r="F995" s="174" t="s">
        <v>1082</v>
      </c>
      <c r="H995" s="175">
        <v>5.05</v>
      </c>
      <c r="I995" s="176"/>
      <c r="L995" s="172"/>
      <c r="M995" s="177"/>
      <c r="N995" s="178"/>
      <c r="O995" s="178"/>
      <c r="P995" s="178"/>
      <c r="Q995" s="178"/>
      <c r="R995" s="178"/>
      <c r="S995" s="178"/>
      <c r="T995" s="179"/>
      <c r="AT995" s="173" t="s">
        <v>153</v>
      </c>
      <c r="AU995" s="173" t="s">
        <v>91</v>
      </c>
      <c r="AV995" s="14" t="s">
        <v>81</v>
      </c>
      <c r="AW995" s="14" t="s">
        <v>33</v>
      </c>
      <c r="AX995" s="14" t="s">
        <v>71</v>
      </c>
      <c r="AY995" s="173" t="s">
        <v>142</v>
      </c>
    </row>
    <row r="996" spans="2:51" s="14" customFormat="1" ht="11.25">
      <c r="B996" s="172"/>
      <c r="D996" s="165" t="s">
        <v>153</v>
      </c>
      <c r="E996" s="173" t="s">
        <v>3</v>
      </c>
      <c r="F996" s="174" t="s">
        <v>1083</v>
      </c>
      <c r="H996" s="175">
        <v>5.24</v>
      </c>
      <c r="I996" s="176"/>
      <c r="L996" s="172"/>
      <c r="M996" s="177"/>
      <c r="N996" s="178"/>
      <c r="O996" s="178"/>
      <c r="P996" s="178"/>
      <c r="Q996" s="178"/>
      <c r="R996" s="178"/>
      <c r="S996" s="178"/>
      <c r="T996" s="179"/>
      <c r="AT996" s="173" t="s">
        <v>153</v>
      </c>
      <c r="AU996" s="173" t="s">
        <v>91</v>
      </c>
      <c r="AV996" s="14" t="s">
        <v>81</v>
      </c>
      <c r="AW996" s="14" t="s">
        <v>33</v>
      </c>
      <c r="AX996" s="14" t="s">
        <v>71</v>
      </c>
      <c r="AY996" s="173" t="s">
        <v>142</v>
      </c>
    </row>
    <row r="997" spans="2:51" s="14" customFormat="1" ht="11.25">
      <c r="B997" s="172"/>
      <c r="D997" s="165" t="s">
        <v>153</v>
      </c>
      <c r="E997" s="173" t="s">
        <v>3</v>
      </c>
      <c r="F997" s="174" t="s">
        <v>1084</v>
      </c>
      <c r="H997" s="175">
        <v>68.849999999999994</v>
      </c>
      <c r="I997" s="176"/>
      <c r="L997" s="172"/>
      <c r="M997" s="177"/>
      <c r="N997" s="178"/>
      <c r="O997" s="178"/>
      <c r="P997" s="178"/>
      <c r="Q997" s="178"/>
      <c r="R997" s="178"/>
      <c r="S997" s="178"/>
      <c r="T997" s="179"/>
      <c r="AT997" s="173" t="s">
        <v>153</v>
      </c>
      <c r="AU997" s="173" t="s">
        <v>91</v>
      </c>
      <c r="AV997" s="14" t="s">
        <v>81</v>
      </c>
      <c r="AW997" s="14" t="s">
        <v>33</v>
      </c>
      <c r="AX997" s="14" t="s">
        <v>71</v>
      </c>
      <c r="AY997" s="173" t="s">
        <v>142</v>
      </c>
    </row>
    <row r="998" spans="2:51" s="14" customFormat="1" ht="11.25">
      <c r="B998" s="172"/>
      <c r="D998" s="165" t="s">
        <v>153</v>
      </c>
      <c r="E998" s="173" t="s">
        <v>3</v>
      </c>
      <c r="F998" s="174" t="s">
        <v>1085</v>
      </c>
      <c r="H998" s="175">
        <v>9.6</v>
      </c>
      <c r="I998" s="176"/>
      <c r="L998" s="172"/>
      <c r="M998" s="177"/>
      <c r="N998" s="178"/>
      <c r="O998" s="178"/>
      <c r="P998" s="178"/>
      <c r="Q998" s="178"/>
      <c r="R998" s="178"/>
      <c r="S998" s="178"/>
      <c r="T998" s="179"/>
      <c r="AT998" s="173" t="s">
        <v>153</v>
      </c>
      <c r="AU998" s="173" t="s">
        <v>91</v>
      </c>
      <c r="AV998" s="14" t="s">
        <v>81</v>
      </c>
      <c r="AW998" s="14" t="s">
        <v>33</v>
      </c>
      <c r="AX998" s="14" t="s">
        <v>71</v>
      </c>
      <c r="AY998" s="173" t="s">
        <v>142</v>
      </c>
    </row>
    <row r="999" spans="2:51" s="14" customFormat="1" ht="11.25">
      <c r="B999" s="172"/>
      <c r="D999" s="165" t="s">
        <v>153</v>
      </c>
      <c r="E999" s="173" t="s">
        <v>3</v>
      </c>
      <c r="F999" s="174" t="s">
        <v>1086</v>
      </c>
      <c r="H999" s="175">
        <v>2.95</v>
      </c>
      <c r="I999" s="176"/>
      <c r="L999" s="172"/>
      <c r="M999" s="177"/>
      <c r="N999" s="178"/>
      <c r="O999" s="178"/>
      <c r="P999" s="178"/>
      <c r="Q999" s="178"/>
      <c r="R999" s="178"/>
      <c r="S999" s="178"/>
      <c r="T999" s="179"/>
      <c r="AT999" s="173" t="s">
        <v>153</v>
      </c>
      <c r="AU999" s="173" t="s">
        <v>91</v>
      </c>
      <c r="AV999" s="14" t="s">
        <v>81</v>
      </c>
      <c r="AW999" s="14" t="s">
        <v>33</v>
      </c>
      <c r="AX999" s="14" t="s">
        <v>71</v>
      </c>
      <c r="AY999" s="173" t="s">
        <v>142</v>
      </c>
    </row>
    <row r="1000" spans="2:51" s="14" customFormat="1" ht="11.25">
      <c r="B1000" s="172"/>
      <c r="D1000" s="165" t="s">
        <v>153</v>
      </c>
      <c r="E1000" s="173" t="s">
        <v>3</v>
      </c>
      <c r="F1000" s="174" t="s">
        <v>1087</v>
      </c>
      <c r="H1000" s="175">
        <v>5.09</v>
      </c>
      <c r="I1000" s="176"/>
      <c r="L1000" s="172"/>
      <c r="M1000" s="177"/>
      <c r="N1000" s="178"/>
      <c r="O1000" s="178"/>
      <c r="P1000" s="178"/>
      <c r="Q1000" s="178"/>
      <c r="R1000" s="178"/>
      <c r="S1000" s="178"/>
      <c r="T1000" s="179"/>
      <c r="AT1000" s="173" t="s">
        <v>153</v>
      </c>
      <c r="AU1000" s="173" t="s">
        <v>91</v>
      </c>
      <c r="AV1000" s="14" t="s">
        <v>81</v>
      </c>
      <c r="AW1000" s="14" t="s">
        <v>33</v>
      </c>
      <c r="AX1000" s="14" t="s">
        <v>71</v>
      </c>
      <c r="AY1000" s="173" t="s">
        <v>142</v>
      </c>
    </row>
    <row r="1001" spans="2:51" s="14" customFormat="1" ht="11.25">
      <c r="B1001" s="172"/>
      <c r="D1001" s="165" t="s">
        <v>153</v>
      </c>
      <c r="E1001" s="173" t="s">
        <v>3</v>
      </c>
      <c r="F1001" s="174" t="s">
        <v>1088</v>
      </c>
      <c r="H1001" s="175">
        <v>2.35</v>
      </c>
      <c r="I1001" s="176"/>
      <c r="L1001" s="172"/>
      <c r="M1001" s="177"/>
      <c r="N1001" s="178"/>
      <c r="O1001" s="178"/>
      <c r="P1001" s="178"/>
      <c r="Q1001" s="178"/>
      <c r="R1001" s="178"/>
      <c r="S1001" s="178"/>
      <c r="T1001" s="179"/>
      <c r="AT1001" s="173" t="s">
        <v>153</v>
      </c>
      <c r="AU1001" s="173" t="s">
        <v>91</v>
      </c>
      <c r="AV1001" s="14" t="s">
        <v>81</v>
      </c>
      <c r="AW1001" s="14" t="s">
        <v>33</v>
      </c>
      <c r="AX1001" s="14" t="s">
        <v>71</v>
      </c>
      <c r="AY1001" s="173" t="s">
        <v>142</v>
      </c>
    </row>
    <row r="1002" spans="2:51" s="14" customFormat="1" ht="11.25">
      <c r="B1002" s="172"/>
      <c r="D1002" s="165" t="s">
        <v>153</v>
      </c>
      <c r="E1002" s="173" t="s">
        <v>3</v>
      </c>
      <c r="F1002" s="174" t="s">
        <v>1089</v>
      </c>
      <c r="H1002" s="175">
        <v>2.9</v>
      </c>
      <c r="I1002" s="176"/>
      <c r="L1002" s="172"/>
      <c r="M1002" s="177"/>
      <c r="N1002" s="178"/>
      <c r="O1002" s="178"/>
      <c r="P1002" s="178"/>
      <c r="Q1002" s="178"/>
      <c r="R1002" s="178"/>
      <c r="S1002" s="178"/>
      <c r="T1002" s="179"/>
      <c r="AT1002" s="173" t="s">
        <v>153</v>
      </c>
      <c r="AU1002" s="173" t="s">
        <v>91</v>
      </c>
      <c r="AV1002" s="14" t="s">
        <v>81</v>
      </c>
      <c r="AW1002" s="14" t="s">
        <v>33</v>
      </c>
      <c r="AX1002" s="14" t="s">
        <v>71</v>
      </c>
      <c r="AY1002" s="173" t="s">
        <v>142</v>
      </c>
    </row>
    <row r="1003" spans="2:51" s="14" customFormat="1" ht="11.25">
      <c r="B1003" s="172"/>
      <c r="D1003" s="165" t="s">
        <v>153</v>
      </c>
      <c r="E1003" s="173" t="s">
        <v>3</v>
      </c>
      <c r="F1003" s="174" t="s">
        <v>1090</v>
      </c>
      <c r="H1003" s="175">
        <v>6.75</v>
      </c>
      <c r="I1003" s="176"/>
      <c r="L1003" s="172"/>
      <c r="M1003" s="177"/>
      <c r="N1003" s="178"/>
      <c r="O1003" s="178"/>
      <c r="P1003" s="178"/>
      <c r="Q1003" s="178"/>
      <c r="R1003" s="178"/>
      <c r="S1003" s="178"/>
      <c r="T1003" s="179"/>
      <c r="AT1003" s="173" t="s">
        <v>153</v>
      </c>
      <c r="AU1003" s="173" t="s">
        <v>91</v>
      </c>
      <c r="AV1003" s="14" t="s">
        <v>81</v>
      </c>
      <c r="AW1003" s="14" t="s">
        <v>33</v>
      </c>
      <c r="AX1003" s="14" t="s">
        <v>71</v>
      </c>
      <c r="AY1003" s="173" t="s">
        <v>142</v>
      </c>
    </row>
    <row r="1004" spans="2:51" s="14" customFormat="1" ht="11.25">
      <c r="B1004" s="172"/>
      <c r="D1004" s="165" t="s">
        <v>153</v>
      </c>
      <c r="E1004" s="173" t="s">
        <v>3</v>
      </c>
      <c r="F1004" s="174" t="s">
        <v>1090</v>
      </c>
      <c r="H1004" s="175">
        <v>6.75</v>
      </c>
      <c r="I1004" s="176"/>
      <c r="L1004" s="172"/>
      <c r="M1004" s="177"/>
      <c r="N1004" s="178"/>
      <c r="O1004" s="178"/>
      <c r="P1004" s="178"/>
      <c r="Q1004" s="178"/>
      <c r="R1004" s="178"/>
      <c r="S1004" s="178"/>
      <c r="T1004" s="179"/>
      <c r="AT1004" s="173" t="s">
        <v>153</v>
      </c>
      <c r="AU1004" s="173" t="s">
        <v>91</v>
      </c>
      <c r="AV1004" s="14" t="s">
        <v>81</v>
      </c>
      <c r="AW1004" s="14" t="s">
        <v>33</v>
      </c>
      <c r="AX1004" s="14" t="s">
        <v>71</v>
      </c>
      <c r="AY1004" s="173" t="s">
        <v>142</v>
      </c>
    </row>
    <row r="1005" spans="2:51" s="14" customFormat="1" ht="11.25">
      <c r="B1005" s="172"/>
      <c r="D1005" s="165" t="s">
        <v>153</v>
      </c>
      <c r="E1005" s="173" t="s">
        <v>3</v>
      </c>
      <c r="F1005" s="174" t="s">
        <v>1091</v>
      </c>
      <c r="H1005" s="175">
        <v>5.41</v>
      </c>
      <c r="I1005" s="176"/>
      <c r="L1005" s="172"/>
      <c r="M1005" s="177"/>
      <c r="N1005" s="178"/>
      <c r="O1005" s="178"/>
      <c r="P1005" s="178"/>
      <c r="Q1005" s="178"/>
      <c r="R1005" s="178"/>
      <c r="S1005" s="178"/>
      <c r="T1005" s="179"/>
      <c r="AT1005" s="173" t="s">
        <v>153</v>
      </c>
      <c r="AU1005" s="173" t="s">
        <v>91</v>
      </c>
      <c r="AV1005" s="14" t="s">
        <v>81</v>
      </c>
      <c r="AW1005" s="14" t="s">
        <v>33</v>
      </c>
      <c r="AX1005" s="14" t="s">
        <v>71</v>
      </c>
      <c r="AY1005" s="173" t="s">
        <v>142</v>
      </c>
    </row>
    <row r="1006" spans="2:51" s="14" customFormat="1" ht="11.25">
      <c r="B1006" s="172"/>
      <c r="D1006" s="165" t="s">
        <v>153</v>
      </c>
      <c r="E1006" s="173" t="s">
        <v>3</v>
      </c>
      <c r="F1006" s="174" t="s">
        <v>1092</v>
      </c>
      <c r="H1006" s="175">
        <v>5.45</v>
      </c>
      <c r="I1006" s="176"/>
      <c r="L1006" s="172"/>
      <c r="M1006" s="177"/>
      <c r="N1006" s="178"/>
      <c r="O1006" s="178"/>
      <c r="P1006" s="178"/>
      <c r="Q1006" s="178"/>
      <c r="R1006" s="178"/>
      <c r="S1006" s="178"/>
      <c r="T1006" s="179"/>
      <c r="AT1006" s="173" t="s">
        <v>153</v>
      </c>
      <c r="AU1006" s="173" t="s">
        <v>91</v>
      </c>
      <c r="AV1006" s="14" t="s">
        <v>81</v>
      </c>
      <c r="AW1006" s="14" t="s">
        <v>33</v>
      </c>
      <c r="AX1006" s="14" t="s">
        <v>71</v>
      </c>
      <c r="AY1006" s="173" t="s">
        <v>142</v>
      </c>
    </row>
    <row r="1007" spans="2:51" s="14" customFormat="1" ht="11.25">
      <c r="B1007" s="172"/>
      <c r="D1007" s="165" t="s">
        <v>153</v>
      </c>
      <c r="E1007" s="173" t="s">
        <v>3</v>
      </c>
      <c r="F1007" s="174" t="s">
        <v>1395</v>
      </c>
      <c r="H1007" s="175">
        <v>46.2</v>
      </c>
      <c r="I1007" s="176"/>
      <c r="L1007" s="172"/>
      <c r="M1007" s="177"/>
      <c r="N1007" s="178"/>
      <c r="O1007" s="178"/>
      <c r="P1007" s="178"/>
      <c r="Q1007" s="178"/>
      <c r="R1007" s="178"/>
      <c r="S1007" s="178"/>
      <c r="T1007" s="179"/>
      <c r="AT1007" s="173" t="s">
        <v>153</v>
      </c>
      <c r="AU1007" s="173" t="s">
        <v>91</v>
      </c>
      <c r="AV1007" s="14" t="s">
        <v>81</v>
      </c>
      <c r="AW1007" s="14" t="s">
        <v>33</v>
      </c>
      <c r="AX1007" s="14" t="s">
        <v>71</v>
      </c>
      <c r="AY1007" s="173" t="s">
        <v>142</v>
      </c>
    </row>
    <row r="1008" spans="2:51" s="15" customFormat="1" ht="11.25">
      <c r="B1008" s="180"/>
      <c r="D1008" s="165" t="s">
        <v>153</v>
      </c>
      <c r="E1008" s="181" t="s">
        <v>3</v>
      </c>
      <c r="F1008" s="182" t="s">
        <v>162</v>
      </c>
      <c r="H1008" s="183">
        <v>240.39</v>
      </c>
      <c r="I1008" s="184"/>
      <c r="L1008" s="180"/>
      <c r="M1008" s="185"/>
      <c r="N1008" s="186"/>
      <c r="O1008" s="186"/>
      <c r="P1008" s="186"/>
      <c r="Q1008" s="186"/>
      <c r="R1008" s="186"/>
      <c r="S1008" s="186"/>
      <c r="T1008" s="187"/>
      <c r="AT1008" s="181" t="s">
        <v>153</v>
      </c>
      <c r="AU1008" s="181" t="s">
        <v>91</v>
      </c>
      <c r="AV1008" s="15" t="s">
        <v>94</v>
      </c>
      <c r="AW1008" s="15" t="s">
        <v>33</v>
      </c>
      <c r="AX1008" s="15" t="s">
        <v>15</v>
      </c>
      <c r="AY1008" s="181" t="s">
        <v>142</v>
      </c>
    </row>
    <row r="1009" spans="1:65" s="2" customFormat="1" ht="24.2" customHeight="1">
      <c r="A1009" s="35"/>
      <c r="B1009" s="145"/>
      <c r="C1009" s="191" t="s">
        <v>1396</v>
      </c>
      <c r="D1009" s="191" t="s">
        <v>704</v>
      </c>
      <c r="E1009" s="192" t="s">
        <v>1094</v>
      </c>
      <c r="F1009" s="193" t="s">
        <v>1095</v>
      </c>
      <c r="G1009" s="194" t="s">
        <v>225</v>
      </c>
      <c r="H1009" s="195">
        <v>252.41</v>
      </c>
      <c r="I1009" s="196"/>
      <c r="J1009" s="197">
        <f>ROUND(I1009*H1009,2)</f>
        <v>0</v>
      </c>
      <c r="K1009" s="193" t="s">
        <v>149</v>
      </c>
      <c r="L1009" s="198"/>
      <c r="M1009" s="199" t="s">
        <v>3</v>
      </c>
      <c r="N1009" s="200" t="s">
        <v>43</v>
      </c>
      <c r="O1009" s="56"/>
      <c r="P1009" s="155">
        <f>O1009*H1009</f>
        <v>0</v>
      </c>
      <c r="Q1009" s="155">
        <v>4.0000000000000003E-5</v>
      </c>
      <c r="R1009" s="155">
        <f>Q1009*H1009</f>
        <v>1.00964E-2</v>
      </c>
      <c r="S1009" s="155">
        <v>0</v>
      </c>
      <c r="T1009" s="156">
        <f>S1009*H1009</f>
        <v>0</v>
      </c>
      <c r="U1009" s="35"/>
      <c r="V1009" s="35"/>
      <c r="W1009" s="35"/>
      <c r="X1009" s="35"/>
      <c r="Y1009" s="35"/>
      <c r="Z1009" s="35"/>
      <c r="AA1009" s="35"/>
      <c r="AB1009" s="35"/>
      <c r="AC1009" s="35"/>
      <c r="AD1009" s="35"/>
      <c r="AE1009" s="35"/>
      <c r="AR1009" s="157" t="s">
        <v>209</v>
      </c>
      <c r="AT1009" s="157" t="s">
        <v>704</v>
      </c>
      <c r="AU1009" s="157" t="s">
        <v>91</v>
      </c>
      <c r="AY1009" s="20" t="s">
        <v>142</v>
      </c>
      <c r="BE1009" s="158">
        <f>IF(N1009="základní",J1009,0)</f>
        <v>0</v>
      </c>
      <c r="BF1009" s="158">
        <f>IF(N1009="snížená",J1009,0)</f>
        <v>0</v>
      </c>
      <c r="BG1009" s="158">
        <f>IF(N1009="zákl. přenesená",J1009,0)</f>
        <v>0</v>
      </c>
      <c r="BH1009" s="158">
        <f>IF(N1009="sníž. přenesená",J1009,0)</f>
        <v>0</v>
      </c>
      <c r="BI1009" s="158">
        <f>IF(N1009="nulová",J1009,0)</f>
        <v>0</v>
      </c>
      <c r="BJ1009" s="20" t="s">
        <v>81</v>
      </c>
      <c r="BK1009" s="158">
        <f>ROUND(I1009*H1009,2)</f>
        <v>0</v>
      </c>
      <c r="BL1009" s="20" t="s">
        <v>94</v>
      </c>
      <c r="BM1009" s="157" t="s">
        <v>1397</v>
      </c>
    </row>
    <row r="1010" spans="1:65" s="14" customFormat="1" ht="11.25">
      <c r="B1010" s="172"/>
      <c r="D1010" s="165" t="s">
        <v>153</v>
      </c>
      <c r="F1010" s="174" t="s">
        <v>1398</v>
      </c>
      <c r="H1010" s="175">
        <v>252.41</v>
      </c>
      <c r="I1010" s="176"/>
      <c r="L1010" s="172"/>
      <c r="M1010" s="177"/>
      <c r="N1010" s="178"/>
      <c r="O1010" s="178"/>
      <c r="P1010" s="178"/>
      <c r="Q1010" s="178"/>
      <c r="R1010" s="178"/>
      <c r="S1010" s="178"/>
      <c r="T1010" s="179"/>
      <c r="AT1010" s="173" t="s">
        <v>153</v>
      </c>
      <c r="AU1010" s="173" t="s">
        <v>91</v>
      </c>
      <c r="AV1010" s="14" t="s">
        <v>81</v>
      </c>
      <c r="AW1010" s="14" t="s">
        <v>4</v>
      </c>
      <c r="AX1010" s="14" t="s">
        <v>15</v>
      </c>
      <c r="AY1010" s="173" t="s">
        <v>142</v>
      </c>
    </row>
    <row r="1011" spans="1:65" s="2" customFormat="1" ht="24.2" customHeight="1">
      <c r="A1011" s="35"/>
      <c r="B1011" s="145"/>
      <c r="C1011" s="146" t="s">
        <v>1399</v>
      </c>
      <c r="D1011" s="146" t="s">
        <v>145</v>
      </c>
      <c r="E1011" s="147" t="s">
        <v>1400</v>
      </c>
      <c r="F1011" s="148" t="s">
        <v>1401</v>
      </c>
      <c r="G1011" s="149" t="s">
        <v>225</v>
      </c>
      <c r="H1011" s="150">
        <v>108.5</v>
      </c>
      <c r="I1011" s="151"/>
      <c r="J1011" s="152">
        <f>ROUND(I1011*H1011,2)</f>
        <v>0</v>
      </c>
      <c r="K1011" s="148" t="s">
        <v>149</v>
      </c>
      <c r="L1011" s="36"/>
      <c r="M1011" s="153" t="s">
        <v>3</v>
      </c>
      <c r="N1011" s="154" t="s">
        <v>43</v>
      </c>
      <c r="O1011" s="56"/>
      <c r="P1011" s="155">
        <f>O1011*H1011</f>
        <v>0</v>
      </c>
      <c r="Q1011" s="155">
        <v>0</v>
      </c>
      <c r="R1011" s="155">
        <f>Q1011*H1011</f>
        <v>0</v>
      </c>
      <c r="S1011" s="155">
        <v>0</v>
      </c>
      <c r="T1011" s="156">
        <f>S1011*H1011</f>
        <v>0</v>
      </c>
      <c r="U1011" s="35"/>
      <c r="V1011" s="35"/>
      <c r="W1011" s="35"/>
      <c r="X1011" s="35"/>
      <c r="Y1011" s="35"/>
      <c r="Z1011" s="35"/>
      <c r="AA1011" s="35"/>
      <c r="AB1011" s="35"/>
      <c r="AC1011" s="35"/>
      <c r="AD1011" s="35"/>
      <c r="AE1011" s="35"/>
      <c r="AR1011" s="157" t="s">
        <v>94</v>
      </c>
      <c r="AT1011" s="157" t="s">
        <v>145</v>
      </c>
      <c r="AU1011" s="157" t="s">
        <v>91</v>
      </c>
      <c r="AY1011" s="20" t="s">
        <v>142</v>
      </c>
      <c r="BE1011" s="158">
        <f>IF(N1011="základní",J1011,0)</f>
        <v>0</v>
      </c>
      <c r="BF1011" s="158">
        <f>IF(N1011="snížená",J1011,0)</f>
        <v>0</v>
      </c>
      <c r="BG1011" s="158">
        <f>IF(N1011="zákl. přenesená",J1011,0)</f>
        <v>0</v>
      </c>
      <c r="BH1011" s="158">
        <f>IF(N1011="sníž. přenesená",J1011,0)</f>
        <v>0</v>
      </c>
      <c r="BI1011" s="158">
        <f>IF(N1011="nulová",J1011,0)</f>
        <v>0</v>
      </c>
      <c r="BJ1011" s="20" t="s">
        <v>81</v>
      </c>
      <c r="BK1011" s="158">
        <f>ROUND(I1011*H1011,2)</f>
        <v>0</v>
      </c>
      <c r="BL1011" s="20" t="s">
        <v>94</v>
      </c>
      <c r="BM1011" s="157" t="s">
        <v>1402</v>
      </c>
    </row>
    <row r="1012" spans="1:65" s="2" customFormat="1" ht="11.25">
      <c r="A1012" s="35"/>
      <c r="B1012" s="36"/>
      <c r="C1012" s="35"/>
      <c r="D1012" s="159" t="s">
        <v>151</v>
      </c>
      <c r="E1012" s="35"/>
      <c r="F1012" s="160" t="s">
        <v>1403</v>
      </c>
      <c r="G1012" s="35"/>
      <c r="H1012" s="35"/>
      <c r="I1012" s="161"/>
      <c r="J1012" s="35"/>
      <c r="K1012" s="35"/>
      <c r="L1012" s="36"/>
      <c r="M1012" s="162"/>
      <c r="N1012" s="163"/>
      <c r="O1012" s="56"/>
      <c r="P1012" s="56"/>
      <c r="Q1012" s="56"/>
      <c r="R1012" s="56"/>
      <c r="S1012" s="56"/>
      <c r="T1012" s="57"/>
      <c r="U1012" s="35"/>
      <c r="V1012" s="35"/>
      <c r="W1012" s="35"/>
      <c r="X1012" s="35"/>
      <c r="Y1012" s="35"/>
      <c r="Z1012" s="35"/>
      <c r="AA1012" s="35"/>
      <c r="AB1012" s="35"/>
      <c r="AC1012" s="35"/>
      <c r="AD1012" s="35"/>
      <c r="AE1012" s="35"/>
      <c r="AT1012" s="20" t="s">
        <v>151</v>
      </c>
      <c r="AU1012" s="20" t="s">
        <v>91</v>
      </c>
    </row>
    <row r="1013" spans="1:65" s="13" customFormat="1" ht="11.25">
      <c r="B1013" s="164"/>
      <c r="D1013" s="165" t="s">
        <v>153</v>
      </c>
      <c r="E1013" s="166" t="s">
        <v>3</v>
      </c>
      <c r="F1013" s="167" t="s">
        <v>1146</v>
      </c>
      <c r="H1013" s="166" t="s">
        <v>3</v>
      </c>
      <c r="I1013" s="168"/>
      <c r="L1013" s="164"/>
      <c r="M1013" s="169"/>
      <c r="N1013" s="170"/>
      <c r="O1013" s="170"/>
      <c r="P1013" s="170"/>
      <c r="Q1013" s="170"/>
      <c r="R1013" s="170"/>
      <c r="S1013" s="170"/>
      <c r="T1013" s="171"/>
      <c r="AT1013" s="166" t="s">
        <v>153</v>
      </c>
      <c r="AU1013" s="166" t="s">
        <v>91</v>
      </c>
      <c r="AV1013" s="13" t="s">
        <v>15</v>
      </c>
      <c r="AW1013" s="13" t="s">
        <v>33</v>
      </c>
      <c r="AX1013" s="13" t="s">
        <v>71</v>
      </c>
      <c r="AY1013" s="166" t="s">
        <v>142</v>
      </c>
    </row>
    <row r="1014" spans="1:65" s="13" customFormat="1" ht="11.25">
      <c r="B1014" s="164"/>
      <c r="D1014" s="165" t="s">
        <v>153</v>
      </c>
      <c r="E1014" s="166" t="s">
        <v>3</v>
      </c>
      <c r="F1014" s="167" t="s">
        <v>1404</v>
      </c>
      <c r="H1014" s="166" t="s">
        <v>3</v>
      </c>
      <c r="I1014" s="168"/>
      <c r="L1014" s="164"/>
      <c r="M1014" s="169"/>
      <c r="N1014" s="170"/>
      <c r="O1014" s="170"/>
      <c r="P1014" s="170"/>
      <c r="Q1014" s="170"/>
      <c r="R1014" s="170"/>
      <c r="S1014" s="170"/>
      <c r="T1014" s="171"/>
      <c r="AT1014" s="166" t="s">
        <v>153</v>
      </c>
      <c r="AU1014" s="166" t="s">
        <v>91</v>
      </c>
      <c r="AV1014" s="13" t="s">
        <v>15</v>
      </c>
      <c r="AW1014" s="13" t="s">
        <v>33</v>
      </c>
      <c r="AX1014" s="13" t="s">
        <v>71</v>
      </c>
      <c r="AY1014" s="166" t="s">
        <v>142</v>
      </c>
    </row>
    <row r="1015" spans="1:65" s="14" customFormat="1" ht="11.25">
      <c r="B1015" s="172"/>
      <c r="D1015" s="165" t="s">
        <v>153</v>
      </c>
      <c r="E1015" s="173" t="s">
        <v>3</v>
      </c>
      <c r="F1015" s="174" t="s">
        <v>1405</v>
      </c>
      <c r="H1015" s="175">
        <v>108.5</v>
      </c>
      <c r="I1015" s="176"/>
      <c r="L1015" s="172"/>
      <c r="M1015" s="177"/>
      <c r="N1015" s="178"/>
      <c r="O1015" s="178"/>
      <c r="P1015" s="178"/>
      <c r="Q1015" s="178"/>
      <c r="R1015" s="178"/>
      <c r="S1015" s="178"/>
      <c r="T1015" s="179"/>
      <c r="AT1015" s="173" t="s">
        <v>153</v>
      </c>
      <c r="AU1015" s="173" t="s">
        <v>91</v>
      </c>
      <c r="AV1015" s="14" t="s">
        <v>81</v>
      </c>
      <c r="AW1015" s="14" t="s">
        <v>33</v>
      </c>
      <c r="AX1015" s="14" t="s">
        <v>15</v>
      </c>
      <c r="AY1015" s="173" t="s">
        <v>142</v>
      </c>
    </row>
    <row r="1016" spans="1:65" s="2" customFormat="1" ht="24.2" customHeight="1">
      <c r="A1016" s="35"/>
      <c r="B1016" s="145"/>
      <c r="C1016" s="191" t="s">
        <v>1406</v>
      </c>
      <c r="D1016" s="191" t="s">
        <v>704</v>
      </c>
      <c r="E1016" s="192" t="s">
        <v>1407</v>
      </c>
      <c r="F1016" s="193" t="s">
        <v>1408</v>
      </c>
      <c r="G1016" s="194" t="s">
        <v>225</v>
      </c>
      <c r="H1016" s="195">
        <v>113.925</v>
      </c>
      <c r="I1016" s="196"/>
      <c r="J1016" s="197">
        <f>ROUND(I1016*H1016,2)</f>
        <v>0</v>
      </c>
      <c r="K1016" s="193" t="s">
        <v>149</v>
      </c>
      <c r="L1016" s="198"/>
      <c r="M1016" s="199" t="s">
        <v>3</v>
      </c>
      <c r="N1016" s="200" t="s">
        <v>43</v>
      </c>
      <c r="O1016" s="56"/>
      <c r="P1016" s="155">
        <f>O1016*H1016</f>
        <v>0</v>
      </c>
      <c r="Q1016" s="155">
        <v>2.0000000000000001E-4</v>
      </c>
      <c r="R1016" s="155">
        <f>Q1016*H1016</f>
        <v>2.2785E-2</v>
      </c>
      <c r="S1016" s="155">
        <v>0</v>
      </c>
      <c r="T1016" s="156">
        <f>S1016*H1016</f>
        <v>0</v>
      </c>
      <c r="U1016" s="35"/>
      <c r="V1016" s="35"/>
      <c r="W1016" s="35"/>
      <c r="X1016" s="35"/>
      <c r="Y1016" s="35"/>
      <c r="Z1016" s="35"/>
      <c r="AA1016" s="35"/>
      <c r="AB1016" s="35"/>
      <c r="AC1016" s="35"/>
      <c r="AD1016" s="35"/>
      <c r="AE1016" s="35"/>
      <c r="AR1016" s="157" t="s">
        <v>209</v>
      </c>
      <c r="AT1016" s="157" t="s">
        <v>704</v>
      </c>
      <c r="AU1016" s="157" t="s">
        <v>91</v>
      </c>
      <c r="AY1016" s="20" t="s">
        <v>142</v>
      </c>
      <c r="BE1016" s="158">
        <f>IF(N1016="základní",J1016,0)</f>
        <v>0</v>
      </c>
      <c r="BF1016" s="158">
        <f>IF(N1016="snížená",J1016,0)</f>
        <v>0</v>
      </c>
      <c r="BG1016" s="158">
        <f>IF(N1016="zákl. přenesená",J1016,0)</f>
        <v>0</v>
      </c>
      <c r="BH1016" s="158">
        <f>IF(N1016="sníž. přenesená",J1016,0)</f>
        <v>0</v>
      </c>
      <c r="BI1016" s="158">
        <f>IF(N1016="nulová",J1016,0)</f>
        <v>0</v>
      </c>
      <c r="BJ1016" s="20" t="s">
        <v>81</v>
      </c>
      <c r="BK1016" s="158">
        <f>ROUND(I1016*H1016,2)</f>
        <v>0</v>
      </c>
      <c r="BL1016" s="20" t="s">
        <v>94</v>
      </c>
      <c r="BM1016" s="157" t="s">
        <v>1409</v>
      </c>
    </row>
    <row r="1017" spans="1:65" s="14" customFormat="1" ht="11.25">
      <c r="B1017" s="172"/>
      <c r="D1017" s="165" t="s">
        <v>153</v>
      </c>
      <c r="F1017" s="174" t="s">
        <v>1410</v>
      </c>
      <c r="H1017" s="175">
        <v>113.925</v>
      </c>
      <c r="I1017" s="176"/>
      <c r="L1017" s="172"/>
      <c r="M1017" s="177"/>
      <c r="N1017" s="178"/>
      <c r="O1017" s="178"/>
      <c r="P1017" s="178"/>
      <c r="Q1017" s="178"/>
      <c r="R1017" s="178"/>
      <c r="S1017" s="178"/>
      <c r="T1017" s="179"/>
      <c r="AT1017" s="173" t="s">
        <v>153</v>
      </c>
      <c r="AU1017" s="173" t="s">
        <v>91</v>
      </c>
      <c r="AV1017" s="14" t="s">
        <v>81</v>
      </c>
      <c r="AW1017" s="14" t="s">
        <v>4</v>
      </c>
      <c r="AX1017" s="14" t="s">
        <v>15</v>
      </c>
      <c r="AY1017" s="173" t="s">
        <v>142</v>
      </c>
    </row>
    <row r="1018" spans="1:65" s="2" customFormat="1" ht="37.9" customHeight="1">
      <c r="A1018" s="35"/>
      <c r="B1018" s="145"/>
      <c r="C1018" s="146" t="s">
        <v>1411</v>
      </c>
      <c r="D1018" s="146" t="s">
        <v>145</v>
      </c>
      <c r="E1018" s="147" t="s">
        <v>1113</v>
      </c>
      <c r="F1018" s="148" t="s">
        <v>1114</v>
      </c>
      <c r="G1018" s="149" t="s">
        <v>148</v>
      </c>
      <c r="H1018" s="150">
        <v>89.010999999999996</v>
      </c>
      <c r="I1018" s="151"/>
      <c r="J1018" s="152">
        <f>ROUND(I1018*H1018,2)</f>
        <v>0</v>
      </c>
      <c r="K1018" s="148" t="s">
        <v>149</v>
      </c>
      <c r="L1018" s="36"/>
      <c r="M1018" s="153" t="s">
        <v>3</v>
      </c>
      <c r="N1018" s="154" t="s">
        <v>43</v>
      </c>
      <c r="O1018" s="56"/>
      <c r="P1018" s="155">
        <f>O1018*H1018</f>
        <v>0</v>
      </c>
      <c r="Q1018" s="155">
        <v>0</v>
      </c>
      <c r="R1018" s="155">
        <f>Q1018*H1018</f>
        <v>0</v>
      </c>
      <c r="S1018" s="155">
        <v>1.0000000000000001E-5</v>
      </c>
      <c r="T1018" s="156">
        <f>S1018*H1018</f>
        <v>8.9011000000000005E-4</v>
      </c>
      <c r="U1018" s="35"/>
      <c r="V1018" s="35"/>
      <c r="W1018" s="35"/>
      <c r="X1018" s="35"/>
      <c r="Y1018" s="35"/>
      <c r="Z1018" s="35"/>
      <c r="AA1018" s="35"/>
      <c r="AB1018" s="35"/>
      <c r="AC1018" s="35"/>
      <c r="AD1018" s="35"/>
      <c r="AE1018" s="35"/>
      <c r="AR1018" s="157" t="s">
        <v>94</v>
      </c>
      <c r="AT1018" s="157" t="s">
        <v>145</v>
      </c>
      <c r="AU1018" s="157" t="s">
        <v>91</v>
      </c>
      <c r="AY1018" s="20" t="s">
        <v>142</v>
      </c>
      <c r="BE1018" s="158">
        <f>IF(N1018="základní",J1018,0)</f>
        <v>0</v>
      </c>
      <c r="BF1018" s="158">
        <f>IF(N1018="snížená",J1018,0)</f>
        <v>0</v>
      </c>
      <c r="BG1018" s="158">
        <f>IF(N1018="zákl. přenesená",J1018,0)</f>
        <v>0</v>
      </c>
      <c r="BH1018" s="158">
        <f>IF(N1018="sníž. přenesená",J1018,0)</f>
        <v>0</v>
      </c>
      <c r="BI1018" s="158">
        <f>IF(N1018="nulová",J1018,0)</f>
        <v>0</v>
      </c>
      <c r="BJ1018" s="20" t="s">
        <v>81</v>
      </c>
      <c r="BK1018" s="158">
        <f>ROUND(I1018*H1018,2)</f>
        <v>0</v>
      </c>
      <c r="BL1018" s="20" t="s">
        <v>94</v>
      </c>
      <c r="BM1018" s="157" t="s">
        <v>1412</v>
      </c>
    </row>
    <row r="1019" spans="1:65" s="2" customFormat="1" ht="11.25">
      <c r="A1019" s="35"/>
      <c r="B1019" s="36"/>
      <c r="C1019" s="35"/>
      <c r="D1019" s="159" t="s">
        <v>151</v>
      </c>
      <c r="E1019" s="35"/>
      <c r="F1019" s="160" t="s">
        <v>1116</v>
      </c>
      <c r="G1019" s="35"/>
      <c r="H1019" s="35"/>
      <c r="I1019" s="161"/>
      <c r="J1019" s="35"/>
      <c r="K1019" s="35"/>
      <c r="L1019" s="36"/>
      <c r="M1019" s="162"/>
      <c r="N1019" s="163"/>
      <c r="O1019" s="56"/>
      <c r="P1019" s="56"/>
      <c r="Q1019" s="56"/>
      <c r="R1019" s="56"/>
      <c r="S1019" s="56"/>
      <c r="T1019" s="57"/>
      <c r="U1019" s="35"/>
      <c r="V1019" s="35"/>
      <c r="W1019" s="35"/>
      <c r="X1019" s="35"/>
      <c r="Y1019" s="35"/>
      <c r="Z1019" s="35"/>
      <c r="AA1019" s="35"/>
      <c r="AB1019" s="35"/>
      <c r="AC1019" s="35"/>
      <c r="AD1019" s="35"/>
      <c r="AE1019" s="35"/>
      <c r="AT1019" s="20" t="s">
        <v>151</v>
      </c>
      <c r="AU1019" s="20" t="s">
        <v>91</v>
      </c>
    </row>
    <row r="1020" spans="1:65" s="13" customFormat="1" ht="11.25">
      <c r="B1020" s="164"/>
      <c r="D1020" s="165" t="s">
        <v>153</v>
      </c>
      <c r="E1020" s="166" t="s">
        <v>3</v>
      </c>
      <c r="F1020" s="167" t="s">
        <v>1075</v>
      </c>
      <c r="H1020" s="166" t="s">
        <v>3</v>
      </c>
      <c r="I1020" s="168"/>
      <c r="L1020" s="164"/>
      <c r="M1020" s="169"/>
      <c r="N1020" s="170"/>
      <c r="O1020" s="170"/>
      <c r="P1020" s="170"/>
      <c r="Q1020" s="170"/>
      <c r="R1020" s="170"/>
      <c r="S1020" s="170"/>
      <c r="T1020" s="171"/>
      <c r="AT1020" s="166" t="s">
        <v>153</v>
      </c>
      <c r="AU1020" s="166" t="s">
        <v>91</v>
      </c>
      <c r="AV1020" s="13" t="s">
        <v>15</v>
      </c>
      <c r="AW1020" s="13" t="s">
        <v>33</v>
      </c>
      <c r="AX1020" s="13" t="s">
        <v>71</v>
      </c>
      <c r="AY1020" s="166" t="s">
        <v>142</v>
      </c>
    </row>
    <row r="1021" spans="1:65" s="14" customFormat="1" ht="11.25">
      <c r="B1021" s="172"/>
      <c r="D1021" s="165" t="s">
        <v>153</v>
      </c>
      <c r="E1021" s="173" t="s">
        <v>3</v>
      </c>
      <c r="F1021" s="174" t="s">
        <v>1117</v>
      </c>
      <c r="H1021" s="175">
        <v>14.548</v>
      </c>
      <c r="I1021" s="176"/>
      <c r="L1021" s="172"/>
      <c r="M1021" s="177"/>
      <c r="N1021" s="178"/>
      <c r="O1021" s="178"/>
      <c r="P1021" s="178"/>
      <c r="Q1021" s="178"/>
      <c r="R1021" s="178"/>
      <c r="S1021" s="178"/>
      <c r="T1021" s="179"/>
      <c r="AT1021" s="173" t="s">
        <v>153</v>
      </c>
      <c r="AU1021" s="173" t="s">
        <v>91</v>
      </c>
      <c r="AV1021" s="14" t="s">
        <v>81</v>
      </c>
      <c r="AW1021" s="14" t="s">
        <v>33</v>
      </c>
      <c r="AX1021" s="14" t="s">
        <v>71</v>
      </c>
      <c r="AY1021" s="173" t="s">
        <v>142</v>
      </c>
    </row>
    <row r="1022" spans="1:65" s="14" customFormat="1" ht="11.25">
      <c r="B1022" s="172"/>
      <c r="D1022" s="165" t="s">
        <v>153</v>
      </c>
      <c r="E1022" s="173" t="s">
        <v>3</v>
      </c>
      <c r="F1022" s="174" t="s">
        <v>1118</v>
      </c>
      <c r="H1022" s="175">
        <v>0.86299999999999999</v>
      </c>
      <c r="I1022" s="176"/>
      <c r="L1022" s="172"/>
      <c r="M1022" s="177"/>
      <c r="N1022" s="178"/>
      <c r="O1022" s="178"/>
      <c r="P1022" s="178"/>
      <c r="Q1022" s="178"/>
      <c r="R1022" s="178"/>
      <c r="S1022" s="178"/>
      <c r="T1022" s="179"/>
      <c r="AT1022" s="173" t="s">
        <v>153</v>
      </c>
      <c r="AU1022" s="173" t="s">
        <v>91</v>
      </c>
      <c r="AV1022" s="14" t="s">
        <v>81</v>
      </c>
      <c r="AW1022" s="14" t="s">
        <v>33</v>
      </c>
      <c r="AX1022" s="14" t="s">
        <v>71</v>
      </c>
      <c r="AY1022" s="173" t="s">
        <v>142</v>
      </c>
    </row>
    <row r="1023" spans="1:65" s="14" customFormat="1" ht="11.25">
      <c r="B1023" s="172"/>
      <c r="D1023" s="165" t="s">
        <v>153</v>
      </c>
      <c r="E1023" s="173" t="s">
        <v>3</v>
      </c>
      <c r="F1023" s="174" t="s">
        <v>1119</v>
      </c>
      <c r="H1023" s="175">
        <v>0.90800000000000003</v>
      </c>
      <c r="I1023" s="176"/>
      <c r="L1023" s="172"/>
      <c r="M1023" s="177"/>
      <c r="N1023" s="178"/>
      <c r="O1023" s="178"/>
      <c r="P1023" s="178"/>
      <c r="Q1023" s="178"/>
      <c r="R1023" s="178"/>
      <c r="S1023" s="178"/>
      <c r="T1023" s="179"/>
      <c r="AT1023" s="173" t="s">
        <v>153</v>
      </c>
      <c r="AU1023" s="173" t="s">
        <v>91</v>
      </c>
      <c r="AV1023" s="14" t="s">
        <v>81</v>
      </c>
      <c r="AW1023" s="14" t="s">
        <v>33</v>
      </c>
      <c r="AX1023" s="14" t="s">
        <v>71</v>
      </c>
      <c r="AY1023" s="173" t="s">
        <v>142</v>
      </c>
    </row>
    <row r="1024" spans="1:65" s="14" customFormat="1" ht="11.25">
      <c r="B1024" s="172"/>
      <c r="D1024" s="165" t="s">
        <v>153</v>
      </c>
      <c r="E1024" s="173" t="s">
        <v>3</v>
      </c>
      <c r="F1024" s="174" t="s">
        <v>1120</v>
      </c>
      <c r="H1024" s="175">
        <v>0.63300000000000001</v>
      </c>
      <c r="I1024" s="176"/>
      <c r="L1024" s="172"/>
      <c r="M1024" s="177"/>
      <c r="N1024" s="178"/>
      <c r="O1024" s="178"/>
      <c r="P1024" s="178"/>
      <c r="Q1024" s="178"/>
      <c r="R1024" s="178"/>
      <c r="S1024" s="178"/>
      <c r="T1024" s="179"/>
      <c r="AT1024" s="173" t="s">
        <v>153</v>
      </c>
      <c r="AU1024" s="173" t="s">
        <v>91</v>
      </c>
      <c r="AV1024" s="14" t="s">
        <v>81</v>
      </c>
      <c r="AW1024" s="14" t="s">
        <v>33</v>
      </c>
      <c r="AX1024" s="14" t="s">
        <v>71</v>
      </c>
      <c r="AY1024" s="173" t="s">
        <v>142</v>
      </c>
    </row>
    <row r="1025" spans="2:51" s="14" customFormat="1" ht="11.25">
      <c r="B1025" s="172"/>
      <c r="D1025" s="165" t="s">
        <v>153</v>
      </c>
      <c r="E1025" s="173" t="s">
        <v>3</v>
      </c>
      <c r="F1025" s="174" t="s">
        <v>1413</v>
      </c>
      <c r="H1025" s="175">
        <v>2.8050000000000002</v>
      </c>
      <c r="I1025" s="176"/>
      <c r="L1025" s="172"/>
      <c r="M1025" s="177"/>
      <c r="N1025" s="178"/>
      <c r="O1025" s="178"/>
      <c r="P1025" s="178"/>
      <c r="Q1025" s="178"/>
      <c r="R1025" s="178"/>
      <c r="S1025" s="178"/>
      <c r="T1025" s="179"/>
      <c r="AT1025" s="173" t="s">
        <v>153</v>
      </c>
      <c r="AU1025" s="173" t="s">
        <v>91</v>
      </c>
      <c r="AV1025" s="14" t="s">
        <v>81</v>
      </c>
      <c r="AW1025" s="14" t="s">
        <v>33</v>
      </c>
      <c r="AX1025" s="14" t="s">
        <v>71</v>
      </c>
      <c r="AY1025" s="173" t="s">
        <v>142</v>
      </c>
    </row>
    <row r="1026" spans="2:51" s="14" customFormat="1" ht="11.25">
      <c r="B1026" s="172"/>
      <c r="D1026" s="165" t="s">
        <v>153</v>
      </c>
      <c r="E1026" s="173" t="s">
        <v>3</v>
      </c>
      <c r="F1026" s="174" t="s">
        <v>1122</v>
      </c>
      <c r="H1026" s="175">
        <v>4.5</v>
      </c>
      <c r="I1026" s="176"/>
      <c r="L1026" s="172"/>
      <c r="M1026" s="177"/>
      <c r="N1026" s="178"/>
      <c r="O1026" s="178"/>
      <c r="P1026" s="178"/>
      <c r="Q1026" s="178"/>
      <c r="R1026" s="178"/>
      <c r="S1026" s="178"/>
      <c r="T1026" s="179"/>
      <c r="AT1026" s="173" t="s">
        <v>153</v>
      </c>
      <c r="AU1026" s="173" t="s">
        <v>91</v>
      </c>
      <c r="AV1026" s="14" t="s">
        <v>81</v>
      </c>
      <c r="AW1026" s="14" t="s">
        <v>33</v>
      </c>
      <c r="AX1026" s="14" t="s">
        <v>71</v>
      </c>
      <c r="AY1026" s="173" t="s">
        <v>142</v>
      </c>
    </row>
    <row r="1027" spans="2:51" s="14" customFormat="1" ht="11.25">
      <c r="B1027" s="172"/>
      <c r="D1027" s="165" t="s">
        <v>153</v>
      </c>
      <c r="E1027" s="173" t="s">
        <v>3</v>
      </c>
      <c r="F1027" s="174" t="s">
        <v>1123</v>
      </c>
      <c r="H1027" s="175">
        <v>1.948</v>
      </c>
      <c r="I1027" s="176"/>
      <c r="L1027" s="172"/>
      <c r="M1027" s="177"/>
      <c r="N1027" s="178"/>
      <c r="O1027" s="178"/>
      <c r="P1027" s="178"/>
      <c r="Q1027" s="178"/>
      <c r="R1027" s="178"/>
      <c r="S1027" s="178"/>
      <c r="T1027" s="179"/>
      <c r="AT1027" s="173" t="s">
        <v>153</v>
      </c>
      <c r="AU1027" s="173" t="s">
        <v>91</v>
      </c>
      <c r="AV1027" s="14" t="s">
        <v>81</v>
      </c>
      <c r="AW1027" s="14" t="s">
        <v>33</v>
      </c>
      <c r="AX1027" s="14" t="s">
        <v>71</v>
      </c>
      <c r="AY1027" s="173" t="s">
        <v>142</v>
      </c>
    </row>
    <row r="1028" spans="2:51" s="14" customFormat="1" ht="11.25">
      <c r="B1028" s="172"/>
      <c r="D1028" s="165" t="s">
        <v>153</v>
      </c>
      <c r="E1028" s="173" t="s">
        <v>3</v>
      </c>
      <c r="F1028" s="174" t="s">
        <v>1124</v>
      </c>
      <c r="H1028" s="175">
        <v>2.2770000000000001</v>
      </c>
      <c r="I1028" s="176"/>
      <c r="L1028" s="172"/>
      <c r="M1028" s="177"/>
      <c r="N1028" s="178"/>
      <c r="O1028" s="178"/>
      <c r="P1028" s="178"/>
      <c r="Q1028" s="178"/>
      <c r="R1028" s="178"/>
      <c r="S1028" s="178"/>
      <c r="T1028" s="179"/>
      <c r="AT1028" s="173" t="s">
        <v>153</v>
      </c>
      <c r="AU1028" s="173" t="s">
        <v>91</v>
      </c>
      <c r="AV1028" s="14" t="s">
        <v>81</v>
      </c>
      <c r="AW1028" s="14" t="s">
        <v>33</v>
      </c>
      <c r="AX1028" s="14" t="s">
        <v>71</v>
      </c>
      <c r="AY1028" s="173" t="s">
        <v>142</v>
      </c>
    </row>
    <row r="1029" spans="2:51" s="14" customFormat="1" ht="11.25">
      <c r="B1029" s="172"/>
      <c r="D1029" s="165" t="s">
        <v>153</v>
      </c>
      <c r="E1029" s="173" t="s">
        <v>3</v>
      </c>
      <c r="F1029" s="174" t="s">
        <v>1125</v>
      </c>
      <c r="H1029" s="175">
        <v>28.347999999999999</v>
      </c>
      <c r="I1029" s="176"/>
      <c r="L1029" s="172"/>
      <c r="M1029" s="177"/>
      <c r="N1029" s="178"/>
      <c r="O1029" s="178"/>
      <c r="P1029" s="178"/>
      <c r="Q1029" s="178"/>
      <c r="R1029" s="178"/>
      <c r="S1029" s="178"/>
      <c r="T1029" s="179"/>
      <c r="AT1029" s="173" t="s">
        <v>153</v>
      </c>
      <c r="AU1029" s="173" t="s">
        <v>91</v>
      </c>
      <c r="AV1029" s="14" t="s">
        <v>81</v>
      </c>
      <c r="AW1029" s="14" t="s">
        <v>33</v>
      </c>
      <c r="AX1029" s="14" t="s">
        <v>71</v>
      </c>
      <c r="AY1029" s="173" t="s">
        <v>142</v>
      </c>
    </row>
    <row r="1030" spans="2:51" s="14" customFormat="1" ht="11.25">
      <c r="B1030" s="172"/>
      <c r="D1030" s="165" t="s">
        <v>153</v>
      </c>
      <c r="E1030" s="173" t="s">
        <v>3</v>
      </c>
      <c r="F1030" s="174" t="s">
        <v>1126</v>
      </c>
      <c r="H1030" s="175">
        <v>1.44</v>
      </c>
      <c r="I1030" s="176"/>
      <c r="L1030" s="172"/>
      <c r="M1030" s="177"/>
      <c r="N1030" s="178"/>
      <c r="O1030" s="178"/>
      <c r="P1030" s="178"/>
      <c r="Q1030" s="178"/>
      <c r="R1030" s="178"/>
      <c r="S1030" s="178"/>
      <c r="T1030" s="179"/>
      <c r="AT1030" s="173" t="s">
        <v>153</v>
      </c>
      <c r="AU1030" s="173" t="s">
        <v>91</v>
      </c>
      <c r="AV1030" s="14" t="s">
        <v>81</v>
      </c>
      <c r="AW1030" s="14" t="s">
        <v>33</v>
      </c>
      <c r="AX1030" s="14" t="s">
        <v>71</v>
      </c>
      <c r="AY1030" s="173" t="s">
        <v>142</v>
      </c>
    </row>
    <row r="1031" spans="2:51" s="14" customFormat="1" ht="11.25">
      <c r="B1031" s="172"/>
      <c r="D1031" s="165" t="s">
        <v>153</v>
      </c>
      <c r="E1031" s="173" t="s">
        <v>3</v>
      </c>
      <c r="F1031" s="174" t="s">
        <v>1127</v>
      </c>
      <c r="H1031" s="175">
        <v>1.0349999999999999</v>
      </c>
      <c r="I1031" s="176"/>
      <c r="L1031" s="172"/>
      <c r="M1031" s="177"/>
      <c r="N1031" s="178"/>
      <c r="O1031" s="178"/>
      <c r="P1031" s="178"/>
      <c r="Q1031" s="178"/>
      <c r="R1031" s="178"/>
      <c r="S1031" s="178"/>
      <c r="T1031" s="179"/>
      <c r="AT1031" s="173" t="s">
        <v>153</v>
      </c>
      <c r="AU1031" s="173" t="s">
        <v>91</v>
      </c>
      <c r="AV1031" s="14" t="s">
        <v>81</v>
      </c>
      <c r="AW1031" s="14" t="s">
        <v>33</v>
      </c>
      <c r="AX1031" s="14" t="s">
        <v>71</v>
      </c>
      <c r="AY1031" s="173" t="s">
        <v>142</v>
      </c>
    </row>
    <row r="1032" spans="2:51" s="14" customFormat="1" ht="11.25">
      <c r="B1032" s="172"/>
      <c r="D1032" s="165" t="s">
        <v>153</v>
      </c>
      <c r="E1032" s="173" t="s">
        <v>3</v>
      </c>
      <c r="F1032" s="174" t="s">
        <v>1128</v>
      </c>
      <c r="H1032" s="175">
        <v>1.9670000000000001</v>
      </c>
      <c r="I1032" s="176"/>
      <c r="L1032" s="172"/>
      <c r="M1032" s="177"/>
      <c r="N1032" s="178"/>
      <c r="O1032" s="178"/>
      <c r="P1032" s="178"/>
      <c r="Q1032" s="178"/>
      <c r="R1032" s="178"/>
      <c r="S1032" s="178"/>
      <c r="T1032" s="179"/>
      <c r="AT1032" s="173" t="s">
        <v>153</v>
      </c>
      <c r="AU1032" s="173" t="s">
        <v>91</v>
      </c>
      <c r="AV1032" s="14" t="s">
        <v>81</v>
      </c>
      <c r="AW1032" s="14" t="s">
        <v>33</v>
      </c>
      <c r="AX1032" s="14" t="s">
        <v>71</v>
      </c>
      <c r="AY1032" s="173" t="s">
        <v>142</v>
      </c>
    </row>
    <row r="1033" spans="2:51" s="14" customFormat="1" ht="11.25">
      <c r="B1033" s="172"/>
      <c r="D1033" s="165" t="s">
        <v>153</v>
      </c>
      <c r="E1033" s="173" t="s">
        <v>3</v>
      </c>
      <c r="F1033" s="174" t="s">
        <v>1129</v>
      </c>
      <c r="H1033" s="175">
        <v>0.69</v>
      </c>
      <c r="I1033" s="176"/>
      <c r="L1033" s="172"/>
      <c r="M1033" s="177"/>
      <c r="N1033" s="178"/>
      <c r="O1033" s="178"/>
      <c r="P1033" s="178"/>
      <c r="Q1033" s="178"/>
      <c r="R1033" s="178"/>
      <c r="S1033" s="178"/>
      <c r="T1033" s="179"/>
      <c r="AT1033" s="173" t="s">
        <v>153</v>
      </c>
      <c r="AU1033" s="173" t="s">
        <v>91</v>
      </c>
      <c r="AV1033" s="14" t="s">
        <v>81</v>
      </c>
      <c r="AW1033" s="14" t="s">
        <v>33</v>
      </c>
      <c r="AX1033" s="14" t="s">
        <v>71</v>
      </c>
      <c r="AY1033" s="173" t="s">
        <v>142</v>
      </c>
    </row>
    <row r="1034" spans="2:51" s="14" customFormat="1" ht="11.25">
      <c r="B1034" s="172"/>
      <c r="D1034" s="165" t="s">
        <v>153</v>
      </c>
      <c r="E1034" s="173" t="s">
        <v>3</v>
      </c>
      <c r="F1034" s="174" t="s">
        <v>1130</v>
      </c>
      <c r="H1034" s="175">
        <v>0.69</v>
      </c>
      <c r="I1034" s="176"/>
      <c r="L1034" s="172"/>
      <c r="M1034" s="177"/>
      <c r="N1034" s="178"/>
      <c r="O1034" s="178"/>
      <c r="P1034" s="178"/>
      <c r="Q1034" s="178"/>
      <c r="R1034" s="178"/>
      <c r="S1034" s="178"/>
      <c r="T1034" s="179"/>
      <c r="AT1034" s="173" t="s">
        <v>153</v>
      </c>
      <c r="AU1034" s="173" t="s">
        <v>91</v>
      </c>
      <c r="AV1034" s="14" t="s">
        <v>81</v>
      </c>
      <c r="AW1034" s="14" t="s">
        <v>33</v>
      </c>
      <c r="AX1034" s="14" t="s">
        <v>71</v>
      </c>
      <c r="AY1034" s="173" t="s">
        <v>142</v>
      </c>
    </row>
    <row r="1035" spans="2:51" s="14" customFormat="1" ht="11.25">
      <c r="B1035" s="172"/>
      <c r="D1035" s="165" t="s">
        <v>153</v>
      </c>
      <c r="E1035" s="173" t="s">
        <v>3</v>
      </c>
      <c r="F1035" s="174" t="s">
        <v>1131</v>
      </c>
      <c r="H1035" s="175">
        <v>1.403</v>
      </c>
      <c r="I1035" s="176"/>
      <c r="L1035" s="172"/>
      <c r="M1035" s="177"/>
      <c r="N1035" s="178"/>
      <c r="O1035" s="178"/>
      <c r="P1035" s="178"/>
      <c r="Q1035" s="178"/>
      <c r="R1035" s="178"/>
      <c r="S1035" s="178"/>
      <c r="T1035" s="179"/>
      <c r="AT1035" s="173" t="s">
        <v>153</v>
      </c>
      <c r="AU1035" s="173" t="s">
        <v>91</v>
      </c>
      <c r="AV1035" s="14" t="s">
        <v>81</v>
      </c>
      <c r="AW1035" s="14" t="s">
        <v>33</v>
      </c>
      <c r="AX1035" s="14" t="s">
        <v>71</v>
      </c>
      <c r="AY1035" s="173" t="s">
        <v>142</v>
      </c>
    </row>
    <row r="1036" spans="2:51" s="14" customFormat="1" ht="11.25">
      <c r="B1036" s="172"/>
      <c r="D1036" s="165" t="s">
        <v>153</v>
      </c>
      <c r="E1036" s="173" t="s">
        <v>3</v>
      </c>
      <c r="F1036" s="174" t="s">
        <v>1131</v>
      </c>
      <c r="H1036" s="175">
        <v>1.403</v>
      </c>
      <c r="I1036" s="176"/>
      <c r="L1036" s="172"/>
      <c r="M1036" s="177"/>
      <c r="N1036" s="178"/>
      <c r="O1036" s="178"/>
      <c r="P1036" s="178"/>
      <c r="Q1036" s="178"/>
      <c r="R1036" s="178"/>
      <c r="S1036" s="178"/>
      <c r="T1036" s="179"/>
      <c r="AT1036" s="173" t="s">
        <v>153</v>
      </c>
      <c r="AU1036" s="173" t="s">
        <v>91</v>
      </c>
      <c r="AV1036" s="14" t="s">
        <v>81</v>
      </c>
      <c r="AW1036" s="14" t="s">
        <v>33</v>
      </c>
      <c r="AX1036" s="14" t="s">
        <v>71</v>
      </c>
      <c r="AY1036" s="173" t="s">
        <v>142</v>
      </c>
    </row>
    <row r="1037" spans="2:51" s="14" customFormat="1" ht="11.25">
      <c r="B1037" s="172"/>
      <c r="D1037" s="165" t="s">
        <v>153</v>
      </c>
      <c r="E1037" s="173" t="s">
        <v>3</v>
      </c>
      <c r="F1037" s="174" t="s">
        <v>1132</v>
      </c>
      <c r="H1037" s="175">
        <v>2.4500000000000002</v>
      </c>
      <c r="I1037" s="176"/>
      <c r="L1037" s="172"/>
      <c r="M1037" s="177"/>
      <c r="N1037" s="178"/>
      <c r="O1037" s="178"/>
      <c r="P1037" s="178"/>
      <c r="Q1037" s="178"/>
      <c r="R1037" s="178"/>
      <c r="S1037" s="178"/>
      <c r="T1037" s="179"/>
      <c r="AT1037" s="173" t="s">
        <v>153</v>
      </c>
      <c r="AU1037" s="173" t="s">
        <v>91</v>
      </c>
      <c r="AV1037" s="14" t="s">
        <v>81</v>
      </c>
      <c r="AW1037" s="14" t="s">
        <v>33</v>
      </c>
      <c r="AX1037" s="14" t="s">
        <v>71</v>
      </c>
      <c r="AY1037" s="173" t="s">
        <v>142</v>
      </c>
    </row>
    <row r="1038" spans="2:51" s="14" customFormat="1" ht="11.25">
      <c r="B1038" s="172"/>
      <c r="D1038" s="165" t="s">
        <v>153</v>
      </c>
      <c r="E1038" s="173" t="s">
        <v>3</v>
      </c>
      <c r="F1038" s="174" t="s">
        <v>1133</v>
      </c>
      <c r="H1038" s="175">
        <v>2.4729999999999999</v>
      </c>
      <c r="I1038" s="176"/>
      <c r="L1038" s="172"/>
      <c r="M1038" s="177"/>
      <c r="N1038" s="178"/>
      <c r="O1038" s="178"/>
      <c r="P1038" s="178"/>
      <c r="Q1038" s="178"/>
      <c r="R1038" s="178"/>
      <c r="S1038" s="178"/>
      <c r="T1038" s="179"/>
      <c r="AT1038" s="173" t="s">
        <v>153</v>
      </c>
      <c r="AU1038" s="173" t="s">
        <v>91</v>
      </c>
      <c r="AV1038" s="14" t="s">
        <v>81</v>
      </c>
      <c r="AW1038" s="14" t="s">
        <v>33</v>
      </c>
      <c r="AX1038" s="14" t="s">
        <v>71</v>
      </c>
      <c r="AY1038" s="173" t="s">
        <v>142</v>
      </c>
    </row>
    <row r="1039" spans="2:51" s="14" customFormat="1" ht="11.25">
      <c r="B1039" s="172"/>
      <c r="D1039" s="165" t="s">
        <v>153</v>
      </c>
      <c r="E1039" s="173" t="s">
        <v>3</v>
      </c>
      <c r="F1039" s="174" t="s">
        <v>1414</v>
      </c>
      <c r="H1039" s="175">
        <v>18.63</v>
      </c>
      <c r="I1039" s="176"/>
      <c r="L1039" s="172"/>
      <c r="M1039" s="177"/>
      <c r="N1039" s="178"/>
      <c r="O1039" s="178"/>
      <c r="P1039" s="178"/>
      <c r="Q1039" s="178"/>
      <c r="R1039" s="178"/>
      <c r="S1039" s="178"/>
      <c r="T1039" s="179"/>
      <c r="AT1039" s="173" t="s">
        <v>153</v>
      </c>
      <c r="AU1039" s="173" t="s">
        <v>91</v>
      </c>
      <c r="AV1039" s="14" t="s">
        <v>81</v>
      </c>
      <c r="AW1039" s="14" t="s">
        <v>33</v>
      </c>
      <c r="AX1039" s="14" t="s">
        <v>71</v>
      </c>
      <c r="AY1039" s="173" t="s">
        <v>142</v>
      </c>
    </row>
    <row r="1040" spans="2:51" s="15" customFormat="1" ht="11.25">
      <c r="B1040" s="180"/>
      <c r="D1040" s="165" t="s">
        <v>153</v>
      </c>
      <c r="E1040" s="181" t="s">
        <v>3</v>
      </c>
      <c r="F1040" s="182" t="s">
        <v>162</v>
      </c>
      <c r="H1040" s="183">
        <v>89.010999999999996</v>
      </c>
      <c r="I1040" s="184"/>
      <c r="L1040" s="180"/>
      <c r="M1040" s="185"/>
      <c r="N1040" s="186"/>
      <c r="O1040" s="186"/>
      <c r="P1040" s="186"/>
      <c r="Q1040" s="186"/>
      <c r="R1040" s="186"/>
      <c r="S1040" s="186"/>
      <c r="T1040" s="187"/>
      <c r="AT1040" s="181" t="s">
        <v>153</v>
      </c>
      <c r="AU1040" s="181" t="s">
        <v>91</v>
      </c>
      <c r="AV1040" s="15" t="s">
        <v>94</v>
      </c>
      <c r="AW1040" s="15" t="s">
        <v>33</v>
      </c>
      <c r="AX1040" s="15" t="s">
        <v>15</v>
      </c>
      <c r="AY1040" s="181" t="s">
        <v>142</v>
      </c>
    </row>
    <row r="1041" spans="1:65" s="12" customFormat="1" ht="20.85" customHeight="1">
      <c r="B1041" s="132"/>
      <c r="D1041" s="133" t="s">
        <v>70</v>
      </c>
      <c r="E1041" s="143" t="s">
        <v>578</v>
      </c>
      <c r="F1041" s="143" t="s">
        <v>1415</v>
      </c>
      <c r="I1041" s="135"/>
      <c r="J1041" s="144">
        <f>BK1041</f>
        <v>0</v>
      </c>
      <c r="L1041" s="132"/>
      <c r="M1041" s="137"/>
      <c r="N1041" s="138"/>
      <c r="O1041" s="138"/>
      <c r="P1041" s="139">
        <f>SUM(P1042:P1106)</f>
        <v>0</v>
      </c>
      <c r="Q1041" s="138"/>
      <c r="R1041" s="139">
        <f>SUM(R1042:R1106)</f>
        <v>36.103378859999992</v>
      </c>
      <c r="S1041" s="138"/>
      <c r="T1041" s="140">
        <f>SUM(T1042:T1106)</f>
        <v>0</v>
      </c>
      <c r="AR1041" s="133" t="s">
        <v>15</v>
      </c>
      <c r="AT1041" s="141" t="s">
        <v>70</v>
      </c>
      <c r="AU1041" s="141" t="s">
        <v>81</v>
      </c>
      <c r="AY1041" s="133" t="s">
        <v>142</v>
      </c>
      <c r="BK1041" s="142">
        <f>SUM(BK1042:BK1106)</f>
        <v>0</v>
      </c>
    </row>
    <row r="1042" spans="1:65" s="2" customFormat="1" ht="33" customHeight="1">
      <c r="A1042" s="35"/>
      <c r="B1042" s="145"/>
      <c r="C1042" s="146" t="s">
        <v>1416</v>
      </c>
      <c r="D1042" s="146" t="s">
        <v>145</v>
      </c>
      <c r="E1042" s="147" t="s">
        <v>1417</v>
      </c>
      <c r="F1042" s="148" t="s">
        <v>1418</v>
      </c>
      <c r="G1042" s="149" t="s">
        <v>172</v>
      </c>
      <c r="H1042" s="150">
        <v>0.26300000000000001</v>
      </c>
      <c r="I1042" s="151"/>
      <c r="J1042" s="152">
        <f>ROUND(I1042*H1042,2)</f>
        <v>0</v>
      </c>
      <c r="K1042" s="148" t="s">
        <v>149</v>
      </c>
      <c r="L1042" s="36"/>
      <c r="M1042" s="153" t="s">
        <v>3</v>
      </c>
      <c r="N1042" s="154" t="s">
        <v>43</v>
      </c>
      <c r="O1042" s="56"/>
      <c r="P1042" s="155">
        <f>O1042*H1042</f>
        <v>0</v>
      </c>
      <c r="Q1042" s="155">
        <v>2.5018699999999998</v>
      </c>
      <c r="R1042" s="155">
        <f>Q1042*H1042</f>
        <v>0.65799180999999995</v>
      </c>
      <c r="S1042" s="155">
        <v>0</v>
      </c>
      <c r="T1042" s="156">
        <f>S1042*H1042</f>
        <v>0</v>
      </c>
      <c r="U1042" s="35"/>
      <c r="V1042" s="35"/>
      <c r="W1042" s="35"/>
      <c r="X1042" s="35"/>
      <c r="Y1042" s="35"/>
      <c r="Z1042" s="35"/>
      <c r="AA1042" s="35"/>
      <c r="AB1042" s="35"/>
      <c r="AC1042" s="35"/>
      <c r="AD1042" s="35"/>
      <c r="AE1042" s="35"/>
      <c r="AR1042" s="157" t="s">
        <v>94</v>
      </c>
      <c r="AT1042" s="157" t="s">
        <v>145</v>
      </c>
      <c r="AU1042" s="157" t="s">
        <v>91</v>
      </c>
      <c r="AY1042" s="20" t="s">
        <v>142</v>
      </c>
      <c r="BE1042" s="158">
        <f>IF(N1042="základní",J1042,0)</f>
        <v>0</v>
      </c>
      <c r="BF1042" s="158">
        <f>IF(N1042="snížená",J1042,0)</f>
        <v>0</v>
      </c>
      <c r="BG1042" s="158">
        <f>IF(N1042="zákl. přenesená",J1042,0)</f>
        <v>0</v>
      </c>
      <c r="BH1042" s="158">
        <f>IF(N1042="sníž. přenesená",J1042,0)</f>
        <v>0</v>
      </c>
      <c r="BI1042" s="158">
        <f>IF(N1042="nulová",J1042,0)</f>
        <v>0</v>
      </c>
      <c r="BJ1042" s="20" t="s">
        <v>81</v>
      </c>
      <c r="BK1042" s="158">
        <f>ROUND(I1042*H1042,2)</f>
        <v>0</v>
      </c>
      <c r="BL1042" s="20" t="s">
        <v>94</v>
      </c>
      <c r="BM1042" s="157" t="s">
        <v>1419</v>
      </c>
    </row>
    <row r="1043" spans="1:65" s="2" customFormat="1" ht="11.25">
      <c r="A1043" s="35"/>
      <c r="B1043" s="36"/>
      <c r="C1043" s="35"/>
      <c r="D1043" s="159" t="s">
        <v>151</v>
      </c>
      <c r="E1043" s="35"/>
      <c r="F1043" s="160" t="s">
        <v>1420</v>
      </c>
      <c r="G1043" s="35"/>
      <c r="H1043" s="35"/>
      <c r="I1043" s="161"/>
      <c r="J1043" s="35"/>
      <c r="K1043" s="35"/>
      <c r="L1043" s="36"/>
      <c r="M1043" s="162"/>
      <c r="N1043" s="163"/>
      <c r="O1043" s="56"/>
      <c r="P1043" s="56"/>
      <c r="Q1043" s="56"/>
      <c r="R1043" s="56"/>
      <c r="S1043" s="56"/>
      <c r="T1043" s="57"/>
      <c r="U1043" s="35"/>
      <c r="V1043" s="35"/>
      <c r="W1043" s="35"/>
      <c r="X1043" s="35"/>
      <c r="Y1043" s="35"/>
      <c r="Z1043" s="35"/>
      <c r="AA1043" s="35"/>
      <c r="AB1043" s="35"/>
      <c r="AC1043" s="35"/>
      <c r="AD1043" s="35"/>
      <c r="AE1043" s="35"/>
      <c r="AT1043" s="20" t="s">
        <v>151</v>
      </c>
      <c r="AU1043" s="20" t="s">
        <v>91</v>
      </c>
    </row>
    <row r="1044" spans="1:65" s="13" customFormat="1" ht="11.25">
      <c r="B1044" s="164"/>
      <c r="D1044" s="165" t="s">
        <v>153</v>
      </c>
      <c r="E1044" s="166" t="s">
        <v>3</v>
      </c>
      <c r="F1044" s="167" t="s">
        <v>1421</v>
      </c>
      <c r="H1044" s="166" t="s">
        <v>3</v>
      </c>
      <c r="I1044" s="168"/>
      <c r="L1044" s="164"/>
      <c r="M1044" s="169"/>
      <c r="N1044" s="170"/>
      <c r="O1044" s="170"/>
      <c r="P1044" s="170"/>
      <c r="Q1044" s="170"/>
      <c r="R1044" s="170"/>
      <c r="S1044" s="170"/>
      <c r="T1044" s="171"/>
      <c r="AT1044" s="166" t="s">
        <v>153</v>
      </c>
      <c r="AU1044" s="166" t="s">
        <v>91</v>
      </c>
      <c r="AV1044" s="13" t="s">
        <v>15</v>
      </c>
      <c r="AW1044" s="13" t="s">
        <v>33</v>
      </c>
      <c r="AX1044" s="13" t="s">
        <v>71</v>
      </c>
      <c r="AY1044" s="166" t="s">
        <v>142</v>
      </c>
    </row>
    <row r="1045" spans="1:65" s="14" customFormat="1" ht="11.25">
      <c r="B1045" s="172"/>
      <c r="D1045" s="165" t="s">
        <v>153</v>
      </c>
      <c r="E1045" s="173" t="s">
        <v>3</v>
      </c>
      <c r="F1045" s="174" t="s">
        <v>1422</v>
      </c>
      <c r="H1045" s="175">
        <v>0.113</v>
      </c>
      <c r="I1045" s="176"/>
      <c r="L1045" s="172"/>
      <c r="M1045" s="177"/>
      <c r="N1045" s="178"/>
      <c r="O1045" s="178"/>
      <c r="P1045" s="178"/>
      <c r="Q1045" s="178"/>
      <c r="R1045" s="178"/>
      <c r="S1045" s="178"/>
      <c r="T1045" s="179"/>
      <c r="AT1045" s="173" t="s">
        <v>153</v>
      </c>
      <c r="AU1045" s="173" t="s">
        <v>91</v>
      </c>
      <c r="AV1045" s="14" t="s">
        <v>81</v>
      </c>
      <c r="AW1045" s="14" t="s">
        <v>33</v>
      </c>
      <c r="AX1045" s="14" t="s">
        <v>71</v>
      </c>
      <c r="AY1045" s="173" t="s">
        <v>142</v>
      </c>
    </row>
    <row r="1046" spans="1:65" s="13" customFormat="1" ht="11.25">
      <c r="B1046" s="164"/>
      <c r="D1046" s="165" t="s">
        <v>153</v>
      </c>
      <c r="E1046" s="166" t="s">
        <v>3</v>
      </c>
      <c r="F1046" s="167" t="s">
        <v>1423</v>
      </c>
      <c r="H1046" s="166" t="s">
        <v>3</v>
      </c>
      <c r="I1046" s="168"/>
      <c r="L1046" s="164"/>
      <c r="M1046" s="169"/>
      <c r="N1046" s="170"/>
      <c r="O1046" s="170"/>
      <c r="P1046" s="170"/>
      <c r="Q1046" s="170"/>
      <c r="R1046" s="170"/>
      <c r="S1046" s="170"/>
      <c r="T1046" s="171"/>
      <c r="AT1046" s="166" t="s">
        <v>153</v>
      </c>
      <c r="AU1046" s="166" t="s">
        <v>91</v>
      </c>
      <c r="AV1046" s="13" t="s">
        <v>15</v>
      </c>
      <c r="AW1046" s="13" t="s">
        <v>33</v>
      </c>
      <c r="AX1046" s="13" t="s">
        <v>71</v>
      </c>
      <c r="AY1046" s="166" t="s">
        <v>142</v>
      </c>
    </row>
    <row r="1047" spans="1:65" s="14" customFormat="1" ht="11.25">
      <c r="B1047" s="172"/>
      <c r="D1047" s="165" t="s">
        <v>153</v>
      </c>
      <c r="E1047" s="173" t="s">
        <v>3</v>
      </c>
      <c r="F1047" s="174" t="s">
        <v>1424</v>
      </c>
      <c r="H1047" s="175">
        <v>0.15</v>
      </c>
      <c r="I1047" s="176"/>
      <c r="L1047" s="172"/>
      <c r="M1047" s="177"/>
      <c r="N1047" s="178"/>
      <c r="O1047" s="178"/>
      <c r="P1047" s="178"/>
      <c r="Q1047" s="178"/>
      <c r="R1047" s="178"/>
      <c r="S1047" s="178"/>
      <c r="T1047" s="179"/>
      <c r="AT1047" s="173" t="s">
        <v>153</v>
      </c>
      <c r="AU1047" s="173" t="s">
        <v>91</v>
      </c>
      <c r="AV1047" s="14" t="s">
        <v>81</v>
      </c>
      <c r="AW1047" s="14" t="s">
        <v>33</v>
      </c>
      <c r="AX1047" s="14" t="s">
        <v>71</v>
      </c>
      <c r="AY1047" s="173" t="s">
        <v>142</v>
      </c>
    </row>
    <row r="1048" spans="1:65" s="15" customFormat="1" ht="11.25">
      <c r="B1048" s="180"/>
      <c r="D1048" s="165" t="s">
        <v>153</v>
      </c>
      <c r="E1048" s="181" t="s">
        <v>3</v>
      </c>
      <c r="F1048" s="182" t="s">
        <v>162</v>
      </c>
      <c r="H1048" s="183">
        <v>0.26300000000000001</v>
      </c>
      <c r="I1048" s="184"/>
      <c r="L1048" s="180"/>
      <c r="M1048" s="185"/>
      <c r="N1048" s="186"/>
      <c r="O1048" s="186"/>
      <c r="P1048" s="186"/>
      <c r="Q1048" s="186"/>
      <c r="R1048" s="186"/>
      <c r="S1048" s="186"/>
      <c r="T1048" s="187"/>
      <c r="AT1048" s="181" t="s">
        <v>153</v>
      </c>
      <c r="AU1048" s="181" t="s">
        <v>91</v>
      </c>
      <c r="AV1048" s="15" t="s">
        <v>94</v>
      </c>
      <c r="AW1048" s="15" t="s">
        <v>33</v>
      </c>
      <c r="AX1048" s="15" t="s">
        <v>15</v>
      </c>
      <c r="AY1048" s="181" t="s">
        <v>142</v>
      </c>
    </row>
    <row r="1049" spans="1:65" s="2" customFormat="1" ht="37.9" customHeight="1">
      <c r="A1049" s="35"/>
      <c r="B1049" s="145"/>
      <c r="C1049" s="146" t="s">
        <v>1425</v>
      </c>
      <c r="D1049" s="146" t="s">
        <v>145</v>
      </c>
      <c r="E1049" s="147" t="s">
        <v>1426</v>
      </c>
      <c r="F1049" s="148" t="s">
        <v>1427</v>
      </c>
      <c r="G1049" s="149" t="s">
        <v>172</v>
      </c>
      <c r="H1049" s="150">
        <v>0.26300000000000001</v>
      </c>
      <c r="I1049" s="151"/>
      <c r="J1049" s="152">
        <f>ROUND(I1049*H1049,2)</f>
        <v>0</v>
      </c>
      <c r="K1049" s="148" t="s">
        <v>149</v>
      </c>
      <c r="L1049" s="36"/>
      <c r="M1049" s="153" t="s">
        <v>3</v>
      </c>
      <c r="N1049" s="154" t="s">
        <v>43</v>
      </c>
      <c r="O1049" s="56"/>
      <c r="P1049" s="155">
        <f>O1049*H1049</f>
        <v>0</v>
      </c>
      <c r="Q1049" s="155">
        <v>0</v>
      </c>
      <c r="R1049" s="155">
        <f>Q1049*H1049</f>
        <v>0</v>
      </c>
      <c r="S1049" s="155">
        <v>0</v>
      </c>
      <c r="T1049" s="156">
        <f>S1049*H1049</f>
        <v>0</v>
      </c>
      <c r="U1049" s="35"/>
      <c r="V1049" s="35"/>
      <c r="W1049" s="35"/>
      <c r="X1049" s="35"/>
      <c r="Y1049" s="35"/>
      <c r="Z1049" s="35"/>
      <c r="AA1049" s="35"/>
      <c r="AB1049" s="35"/>
      <c r="AC1049" s="35"/>
      <c r="AD1049" s="35"/>
      <c r="AE1049" s="35"/>
      <c r="AR1049" s="157" t="s">
        <v>94</v>
      </c>
      <c r="AT1049" s="157" t="s">
        <v>145</v>
      </c>
      <c r="AU1049" s="157" t="s">
        <v>91</v>
      </c>
      <c r="AY1049" s="20" t="s">
        <v>142</v>
      </c>
      <c r="BE1049" s="158">
        <f>IF(N1049="základní",J1049,0)</f>
        <v>0</v>
      </c>
      <c r="BF1049" s="158">
        <f>IF(N1049="snížená",J1049,0)</f>
        <v>0</v>
      </c>
      <c r="BG1049" s="158">
        <f>IF(N1049="zákl. přenesená",J1049,0)</f>
        <v>0</v>
      </c>
      <c r="BH1049" s="158">
        <f>IF(N1049="sníž. přenesená",J1049,0)</f>
        <v>0</v>
      </c>
      <c r="BI1049" s="158">
        <f>IF(N1049="nulová",J1049,0)</f>
        <v>0</v>
      </c>
      <c r="BJ1049" s="20" t="s">
        <v>81</v>
      </c>
      <c r="BK1049" s="158">
        <f>ROUND(I1049*H1049,2)</f>
        <v>0</v>
      </c>
      <c r="BL1049" s="20" t="s">
        <v>94</v>
      </c>
      <c r="BM1049" s="157" t="s">
        <v>1428</v>
      </c>
    </row>
    <row r="1050" spans="1:65" s="2" customFormat="1" ht="11.25">
      <c r="A1050" s="35"/>
      <c r="B1050" s="36"/>
      <c r="C1050" s="35"/>
      <c r="D1050" s="159" t="s">
        <v>151</v>
      </c>
      <c r="E1050" s="35"/>
      <c r="F1050" s="160" t="s">
        <v>1429</v>
      </c>
      <c r="G1050" s="35"/>
      <c r="H1050" s="35"/>
      <c r="I1050" s="161"/>
      <c r="J1050" s="35"/>
      <c r="K1050" s="35"/>
      <c r="L1050" s="36"/>
      <c r="M1050" s="162"/>
      <c r="N1050" s="163"/>
      <c r="O1050" s="56"/>
      <c r="P1050" s="56"/>
      <c r="Q1050" s="56"/>
      <c r="R1050" s="56"/>
      <c r="S1050" s="56"/>
      <c r="T1050" s="57"/>
      <c r="U1050" s="35"/>
      <c r="V1050" s="35"/>
      <c r="W1050" s="35"/>
      <c r="X1050" s="35"/>
      <c r="Y1050" s="35"/>
      <c r="Z1050" s="35"/>
      <c r="AA1050" s="35"/>
      <c r="AB1050" s="35"/>
      <c r="AC1050" s="35"/>
      <c r="AD1050" s="35"/>
      <c r="AE1050" s="35"/>
      <c r="AT1050" s="20" t="s">
        <v>151</v>
      </c>
      <c r="AU1050" s="20" t="s">
        <v>91</v>
      </c>
    </row>
    <row r="1051" spans="1:65" s="2" customFormat="1" ht="44.25" customHeight="1">
      <c r="A1051" s="35"/>
      <c r="B1051" s="145"/>
      <c r="C1051" s="146" t="s">
        <v>1430</v>
      </c>
      <c r="D1051" s="146" t="s">
        <v>145</v>
      </c>
      <c r="E1051" s="147" t="s">
        <v>1431</v>
      </c>
      <c r="F1051" s="148" t="s">
        <v>1432</v>
      </c>
      <c r="G1051" s="149" t="s">
        <v>172</v>
      </c>
      <c r="H1051" s="150">
        <v>0.26300000000000001</v>
      </c>
      <c r="I1051" s="151"/>
      <c r="J1051" s="152">
        <f>ROUND(I1051*H1051,2)</f>
        <v>0</v>
      </c>
      <c r="K1051" s="148" t="s">
        <v>149</v>
      </c>
      <c r="L1051" s="36"/>
      <c r="M1051" s="153" t="s">
        <v>3</v>
      </c>
      <c r="N1051" s="154" t="s">
        <v>43</v>
      </c>
      <c r="O1051" s="56"/>
      <c r="P1051" s="155">
        <f>O1051*H1051</f>
        <v>0</v>
      </c>
      <c r="Q1051" s="155">
        <v>0</v>
      </c>
      <c r="R1051" s="155">
        <f>Q1051*H1051</f>
        <v>0</v>
      </c>
      <c r="S1051" s="155">
        <v>0</v>
      </c>
      <c r="T1051" s="156">
        <f>S1051*H1051</f>
        <v>0</v>
      </c>
      <c r="U1051" s="35"/>
      <c r="V1051" s="35"/>
      <c r="W1051" s="35"/>
      <c r="X1051" s="35"/>
      <c r="Y1051" s="35"/>
      <c r="Z1051" s="35"/>
      <c r="AA1051" s="35"/>
      <c r="AB1051" s="35"/>
      <c r="AC1051" s="35"/>
      <c r="AD1051" s="35"/>
      <c r="AE1051" s="35"/>
      <c r="AR1051" s="157" t="s">
        <v>94</v>
      </c>
      <c r="AT1051" s="157" t="s">
        <v>145</v>
      </c>
      <c r="AU1051" s="157" t="s">
        <v>91</v>
      </c>
      <c r="AY1051" s="20" t="s">
        <v>142</v>
      </c>
      <c r="BE1051" s="158">
        <f>IF(N1051="základní",J1051,0)</f>
        <v>0</v>
      </c>
      <c r="BF1051" s="158">
        <f>IF(N1051="snížená",J1051,0)</f>
        <v>0</v>
      </c>
      <c r="BG1051" s="158">
        <f>IF(N1051="zákl. přenesená",J1051,0)</f>
        <v>0</v>
      </c>
      <c r="BH1051" s="158">
        <f>IF(N1051="sníž. přenesená",J1051,0)</f>
        <v>0</v>
      </c>
      <c r="BI1051" s="158">
        <f>IF(N1051="nulová",J1051,0)</f>
        <v>0</v>
      </c>
      <c r="BJ1051" s="20" t="s">
        <v>81</v>
      </c>
      <c r="BK1051" s="158">
        <f>ROUND(I1051*H1051,2)</f>
        <v>0</v>
      </c>
      <c r="BL1051" s="20" t="s">
        <v>94</v>
      </c>
      <c r="BM1051" s="157" t="s">
        <v>1433</v>
      </c>
    </row>
    <row r="1052" spans="1:65" s="2" customFormat="1" ht="11.25">
      <c r="A1052" s="35"/>
      <c r="B1052" s="36"/>
      <c r="C1052" s="35"/>
      <c r="D1052" s="159" t="s">
        <v>151</v>
      </c>
      <c r="E1052" s="35"/>
      <c r="F1052" s="160" t="s">
        <v>1434</v>
      </c>
      <c r="G1052" s="35"/>
      <c r="H1052" s="35"/>
      <c r="I1052" s="161"/>
      <c r="J1052" s="35"/>
      <c r="K1052" s="35"/>
      <c r="L1052" s="36"/>
      <c r="M1052" s="162"/>
      <c r="N1052" s="163"/>
      <c r="O1052" s="56"/>
      <c r="P1052" s="56"/>
      <c r="Q1052" s="56"/>
      <c r="R1052" s="56"/>
      <c r="S1052" s="56"/>
      <c r="T1052" s="57"/>
      <c r="U1052" s="35"/>
      <c r="V1052" s="35"/>
      <c r="W1052" s="35"/>
      <c r="X1052" s="35"/>
      <c r="Y1052" s="35"/>
      <c r="Z1052" s="35"/>
      <c r="AA1052" s="35"/>
      <c r="AB1052" s="35"/>
      <c r="AC1052" s="35"/>
      <c r="AD1052" s="35"/>
      <c r="AE1052" s="35"/>
      <c r="AT1052" s="20" t="s">
        <v>151</v>
      </c>
      <c r="AU1052" s="20" t="s">
        <v>91</v>
      </c>
    </row>
    <row r="1053" spans="1:65" s="2" customFormat="1" ht="16.5" customHeight="1">
      <c r="A1053" s="35"/>
      <c r="B1053" s="145"/>
      <c r="C1053" s="146" t="s">
        <v>1435</v>
      </c>
      <c r="D1053" s="146" t="s">
        <v>145</v>
      </c>
      <c r="E1053" s="147" t="s">
        <v>1436</v>
      </c>
      <c r="F1053" s="148" t="s">
        <v>1437</v>
      </c>
      <c r="G1053" s="149" t="s">
        <v>148</v>
      </c>
      <c r="H1053" s="150">
        <v>3.99</v>
      </c>
      <c r="I1053" s="151"/>
      <c r="J1053" s="152">
        <f>ROUND(I1053*H1053,2)</f>
        <v>0</v>
      </c>
      <c r="K1053" s="148" t="s">
        <v>149</v>
      </c>
      <c r="L1053" s="36"/>
      <c r="M1053" s="153" t="s">
        <v>3</v>
      </c>
      <c r="N1053" s="154" t="s">
        <v>43</v>
      </c>
      <c r="O1053" s="56"/>
      <c r="P1053" s="155">
        <f>O1053*H1053</f>
        <v>0</v>
      </c>
      <c r="Q1053" s="155">
        <v>1.6070000000000001E-2</v>
      </c>
      <c r="R1053" s="155">
        <f>Q1053*H1053</f>
        <v>6.4119300000000004E-2</v>
      </c>
      <c r="S1053" s="155">
        <v>0</v>
      </c>
      <c r="T1053" s="156">
        <f>S1053*H1053</f>
        <v>0</v>
      </c>
      <c r="U1053" s="35"/>
      <c r="V1053" s="35"/>
      <c r="W1053" s="35"/>
      <c r="X1053" s="35"/>
      <c r="Y1053" s="35"/>
      <c r="Z1053" s="35"/>
      <c r="AA1053" s="35"/>
      <c r="AB1053" s="35"/>
      <c r="AC1053" s="35"/>
      <c r="AD1053" s="35"/>
      <c r="AE1053" s="35"/>
      <c r="AR1053" s="157" t="s">
        <v>94</v>
      </c>
      <c r="AT1053" s="157" t="s">
        <v>145</v>
      </c>
      <c r="AU1053" s="157" t="s">
        <v>91</v>
      </c>
      <c r="AY1053" s="20" t="s">
        <v>142</v>
      </c>
      <c r="BE1053" s="158">
        <f>IF(N1053="základní",J1053,0)</f>
        <v>0</v>
      </c>
      <c r="BF1053" s="158">
        <f>IF(N1053="snížená",J1053,0)</f>
        <v>0</v>
      </c>
      <c r="BG1053" s="158">
        <f>IF(N1053="zákl. přenesená",J1053,0)</f>
        <v>0</v>
      </c>
      <c r="BH1053" s="158">
        <f>IF(N1053="sníž. přenesená",J1053,0)</f>
        <v>0</v>
      </c>
      <c r="BI1053" s="158">
        <f>IF(N1053="nulová",J1053,0)</f>
        <v>0</v>
      </c>
      <c r="BJ1053" s="20" t="s">
        <v>81</v>
      </c>
      <c r="BK1053" s="158">
        <f>ROUND(I1053*H1053,2)</f>
        <v>0</v>
      </c>
      <c r="BL1053" s="20" t="s">
        <v>94</v>
      </c>
      <c r="BM1053" s="157" t="s">
        <v>1438</v>
      </c>
    </row>
    <row r="1054" spans="1:65" s="2" customFormat="1" ht="11.25">
      <c r="A1054" s="35"/>
      <c r="B1054" s="36"/>
      <c r="C1054" s="35"/>
      <c r="D1054" s="159" t="s">
        <v>151</v>
      </c>
      <c r="E1054" s="35"/>
      <c r="F1054" s="160" t="s">
        <v>1439</v>
      </c>
      <c r="G1054" s="35"/>
      <c r="H1054" s="35"/>
      <c r="I1054" s="161"/>
      <c r="J1054" s="35"/>
      <c r="K1054" s="35"/>
      <c r="L1054" s="36"/>
      <c r="M1054" s="162"/>
      <c r="N1054" s="163"/>
      <c r="O1054" s="56"/>
      <c r="P1054" s="56"/>
      <c r="Q1054" s="56"/>
      <c r="R1054" s="56"/>
      <c r="S1054" s="56"/>
      <c r="T1054" s="57"/>
      <c r="U1054" s="35"/>
      <c r="V1054" s="35"/>
      <c r="W1054" s="35"/>
      <c r="X1054" s="35"/>
      <c r="Y1054" s="35"/>
      <c r="Z1054" s="35"/>
      <c r="AA1054" s="35"/>
      <c r="AB1054" s="35"/>
      <c r="AC1054" s="35"/>
      <c r="AD1054" s="35"/>
      <c r="AE1054" s="35"/>
      <c r="AT1054" s="20" t="s">
        <v>151</v>
      </c>
      <c r="AU1054" s="20" t="s">
        <v>91</v>
      </c>
    </row>
    <row r="1055" spans="1:65" s="13" customFormat="1" ht="11.25">
      <c r="B1055" s="164"/>
      <c r="D1055" s="165" t="s">
        <v>153</v>
      </c>
      <c r="E1055" s="166" t="s">
        <v>3</v>
      </c>
      <c r="F1055" s="167" t="s">
        <v>1421</v>
      </c>
      <c r="H1055" s="166" t="s">
        <v>3</v>
      </c>
      <c r="I1055" s="168"/>
      <c r="L1055" s="164"/>
      <c r="M1055" s="169"/>
      <c r="N1055" s="170"/>
      <c r="O1055" s="170"/>
      <c r="P1055" s="170"/>
      <c r="Q1055" s="170"/>
      <c r="R1055" s="170"/>
      <c r="S1055" s="170"/>
      <c r="T1055" s="171"/>
      <c r="AT1055" s="166" t="s">
        <v>153</v>
      </c>
      <c r="AU1055" s="166" t="s">
        <v>91</v>
      </c>
      <c r="AV1055" s="13" t="s">
        <v>15</v>
      </c>
      <c r="AW1055" s="13" t="s">
        <v>33</v>
      </c>
      <c r="AX1055" s="13" t="s">
        <v>71</v>
      </c>
      <c r="AY1055" s="166" t="s">
        <v>142</v>
      </c>
    </row>
    <row r="1056" spans="1:65" s="14" customFormat="1" ht="11.25">
      <c r="B1056" s="172"/>
      <c r="D1056" s="165" t="s">
        <v>153</v>
      </c>
      <c r="E1056" s="173" t="s">
        <v>3</v>
      </c>
      <c r="F1056" s="174" t="s">
        <v>1440</v>
      </c>
      <c r="H1056" s="175">
        <v>1.19</v>
      </c>
      <c r="I1056" s="176"/>
      <c r="L1056" s="172"/>
      <c r="M1056" s="177"/>
      <c r="N1056" s="178"/>
      <c r="O1056" s="178"/>
      <c r="P1056" s="178"/>
      <c r="Q1056" s="178"/>
      <c r="R1056" s="178"/>
      <c r="S1056" s="178"/>
      <c r="T1056" s="179"/>
      <c r="AT1056" s="173" t="s">
        <v>153</v>
      </c>
      <c r="AU1056" s="173" t="s">
        <v>91</v>
      </c>
      <c r="AV1056" s="14" t="s">
        <v>81</v>
      </c>
      <c r="AW1056" s="14" t="s">
        <v>33</v>
      </c>
      <c r="AX1056" s="14" t="s">
        <v>71</v>
      </c>
      <c r="AY1056" s="173" t="s">
        <v>142</v>
      </c>
    </row>
    <row r="1057" spans="1:65" s="13" customFormat="1" ht="11.25">
      <c r="B1057" s="164"/>
      <c r="D1057" s="165" t="s">
        <v>153</v>
      </c>
      <c r="E1057" s="166" t="s">
        <v>3</v>
      </c>
      <c r="F1057" s="167" t="s">
        <v>1423</v>
      </c>
      <c r="H1057" s="166" t="s">
        <v>3</v>
      </c>
      <c r="I1057" s="168"/>
      <c r="L1057" s="164"/>
      <c r="M1057" s="169"/>
      <c r="N1057" s="170"/>
      <c r="O1057" s="170"/>
      <c r="P1057" s="170"/>
      <c r="Q1057" s="170"/>
      <c r="R1057" s="170"/>
      <c r="S1057" s="170"/>
      <c r="T1057" s="171"/>
      <c r="AT1057" s="166" t="s">
        <v>153</v>
      </c>
      <c r="AU1057" s="166" t="s">
        <v>91</v>
      </c>
      <c r="AV1057" s="13" t="s">
        <v>15</v>
      </c>
      <c r="AW1057" s="13" t="s">
        <v>33</v>
      </c>
      <c r="AX1057" s="13" t="s">
        <v>71</v>
      </c>
      <c r="AY1057" s="166" t="s">
        <v>142</v>
      </c>
    </row>
    <row r="1058" spans="1:65" s="14" customFormat="1" ht="11.25">
      <c r="B1058" s="172"/>
      <c r="D1058" s="165" t="s">
        <v>153</v>
      </c>
      <c r="E1058" s="173" t="s">
        <v>3</v>
      </c>
      <c r="F1058" s="174" t="s">
        <v>1441</v>
      </c>
      <c r="H1058" s="175">
        <v>2.8</v>
      </c>
      <c r="I1058" s="176"/>
      <c r="L1058" s="172"/>
      <c r="M1058" s="177"/>
      <c r="N1058" s="178"/>
      <c r="O1058" s="178"/>
      <c r="P1058" s="178"/>
      <c r="Q1058" s="178"/>
      <c r="R1058" s="178"/>
      <c r="S1058" s="178"/>
      <c r="T1058" s="179"/>
      <c r="AT1058" s="173" t="s">
        <v>153</v>
      </c>
      <c r="AU1058" s="173" t="s">
        <v>91</v>
      </c>
      <c r="AV1058" s="14" t="s">
        <v>81</v>
      </c>
      <c r="AW1058" s="14" t="s">
        <v>33</v>
      </c>
      <c r="AX1058" s="14" t="s">
        <v>71</v>
      </c>
      <c r="AY1058" s="173" t="s">
        <v>142</v>
      </c>
    </row>
    <row r="1059" spans="1:65" s="15" customFormat="1" ht="11.25">
      <c r="B1059" s="180"/>
      <c r="D1059" s="165" t="s">
        <v>153</v>
      </c>
      <c r="E1059" s="181" t="s">
        <v>3</v>
      </c>
      <c r="F1059" s="182" t="s">
        <v>162</v>
      </c>
      <c r="H1059" s="183">
        <v>3.99</v>
      </c>
      <c r="I1059" s="184"/>
      <c r="L1059" s="180"/>
      <c r="M1059" s="185"/>
      <c r="N1059" s="186"/>
      <c r="O1059" s="186"/>
      <c r="P1059" s="186"/>
      <c r="Q1059" s="186"/>
      <c r="R1059" s="186"/>
      <c r="S1059" s="186"/>
      <c r="T1059" s="187"/>
      <c r="AT1059" s="181" t="s">
        <v>153</v>
      </c>
      <c r="AU1059" s="181" t="s">
        <v>91</v>
      </c>
      <c r="AV1059" s="15" t="s">
        <v>94</v>
      </c>
      <c r="AW1059" s="15" t="s">
        <v>33</v>
      </c>
      <c r="AX1059" s="15" t="s">
        <v>15</v>
      </c>
      <c r="AY1059" s="181" t="s">
        <v>142</v>
      </c>
    </row>
    <row r="1060" spans="1:65" s="2" customFormat="1" ht="16.5" customHeight="1">
      <c r="A1060" s="35"/>
      <c r="B1060" s="145"/>
      <c r="C1060" s="146" t="s">
        <v>1442</v>
      </c>
      <c r="D1060" s="146" t="s">
        <v>145</v>
      </c>
      <c r="E1060" s="147" t="s">
        <v>1443</v>
      </c>
      <c r="F1060" s="148" t="s">
        <v>1444</v>
      </c>
      <c r="G1060" s="149" t="s">
        <v>148</v>
      </c>
      <c r="H1060" s="150">
        <v>3.99</v>
      </c>
      <c r="I1060" s="151"/>
      <c r="J1060" s="152">
        <f>ROUND(I1060*H1060,2)</f>
        <v>0</v>
      </c>
      <c r="K1060" s="148" t="s">
        <v>149</v>
      </c>
      <c r="L1060" s="36"/>
      <c r="M1060" s="153" t="s">
        <v>3</v>
      </c>
      <c r="N1060" s="154" t="s">
        <v>43</v>
      </c>
      <c r="O1060" s="56"/>
      <c r="P1060" s="155">
        <f>O1060*H1060</f>
        <v>0</v>
      </c>
      <c r="Q1060" s="155">
        <v>0</v>
      </c>
      <c r="R1060" s="155">
        <f>Q1060*H1060</f>
        <v>0</v>
      </c>
      <c r="S1060" s="155">
        <v>0</v>
      </c>
      <c r="T1060" s="156">
        <f>S1060*H1060</f>
        <v>0</v>
      </c>
      <c r="U1060" s="35"/>
      <c r="V1060" s="35"/>
      <c r="W1060" s="35"/>
      <c r="X1060" s="35"/>
      <c r="Y1060" s="35"/>
      <c r="Z1060" s="35"/>
      <c r="AA1060" s="35"/>
      <c r="AB1060" s="35"/>
      <c r="AC1060" s="35"/>
      <c r="AD1060" s="35"/>
      <c r="AE1060" s="35"/>
      <c r="AR1060" s="157" t="s">
        <v>94</v>
      </c>
      <c r="AT1060" s="157" t="s">
        <v>145</v>
      </c>
      <c r="AU1060" s="157" t="s">
        <v>91</v>
      </c>
      <c r="AY1060" s="20" t="s">
        <v>142</v>
      </c>
      <c r="BE1060" s="158">
        <f>IF(N1060="základní",J1060,0)</f>
        <v>0</v>
      </c>
      <c r="BF1060" s="158">
        <f>IF(N1060="snížená",J1060,0)</f>
        <v>0</v>
      </c>
      <c r="BG1060" s="158">
        <f>IF(N1060="zákl. přenesená",J1060,0)</f>
        <v>0</v>
      </c>
      <c r="BH1060" s="158">
        <f>IF(N1060="sníž. přenesená",J1060,0)</f>
        <v>0</v>
      </c>
      <c r="BI1060" s="158">
        <f>IF(N1060="nulová",J1060,0)</f>
        <v>0</v>
      </c>
      <c r="BJ1060" s="20" t="s">
        <v>81</v>
      </c>
      <c r="BK1060" s="158">
        <f>ROUND(I1060*H1060,2)</f>
        <v>0</v>
      </c>
      <c r="BL1060" s="20" t="s">
        <v>94</v>
      </c>
      <c r="BM1060" s="157" t="s">
        <v>1445</v>
      </c>
    </row>
    <row r="1061" spans="1:65" s="2" customFormat="1" ht="11.25">
      <c r="A1061" s="35"/>
      <c r="B1061" s="36"/>
      <c r="C1061" s="35"/>
      <c r="D1061" s="159" t="s">
        <v>151</v>
      </c>
      <c r="E1061" s="35"/>
      <c r="F1061" s="160" t="s">
        <v>1446</v>
      </c>
      <c r="G1061" s="35"/>
      <c r="H1061" s="35"/>
      <c r="I1061" s="161"/>
      <c r="J1061" s="35"/>
      <c r="K1061" s="35"/>
      <c r="L1061" s="36"/>
      <c r="M1061" s="162"/>
      <c r="N1061" s="163"/>
      <c r="O1061" s="56"/>
      <c r="P1061" s="56"/>
      <c r="Q1061" s="56"/>
      <c r="R1061" s="56"/>
      <c r="S1061" s="56"/>
      <c r="T1061" s="57"/>
      <c r="U1061" s="35"/>
      <c r="V1061" s="35"/>
      <c r="W1061" s="35"/>
      <c r="X1061" s="35"/>
      <c r="Y1061" s="35"/>
      <c r="Z1061" s="35"/>
      <c r="AA1061" s="35"/>
      <c r="AB1061" s="35"/>
      <c r="AC1061" s="35"/>
      <c r="AD1061" s="35"/>
      <c r="AE1061" s="35"/>
      <c r="AT1061" s="20" t="s">
        <v>151</v>
      </c>
      <c r="AU1061" s="20" t="s">
        <v>91</v>
      </c>
    </row>
    <row r="1062" spans="1:65" s="2" customFormat="1" ht="21.75" customHeight="1">
      <c r="A1062" s="35"/>
      <c r="B1062" s="145"/>
      <c r="C1062" s="146" t="s">
        <v>1447</v>
      </c>
      <c r="D1062" s="146" t="s">
        <v>145</v>
      </c>
      <c r="E1062" s="147" t="s">
        <v>1448</v>
      </c>
      <c r="F1062" s="148" t="s">
        <v>1449</v>
      </c>
      <c r="G1062" s="149" t="s">
        <v>359</v>
      </c>
      <c r="H1062" s="150">
        <v>7.0000000000000001E-3</v>
      </c>
      <c r="I1062" s="151"/>
      <c r="J1062" s="152">
        <f>ROUND(I1062*H1062,2)</f>
        <v>0</v>
      </c>
      <c r="K1062" s="148" t="s">
        <v>149</v>
      </c>
      <c r="L1062" s="36"/>
      <c r="M1062" s="153" t="s">
        <v>3</v>
      </c>
      <c r="N1062" s="154" t="s">
        <v>43</v>
      </c>
      <c r="O1062" s="56"/>
      <c r="P1062" s="155">
        <f>O1062*H1062</f>
        <v>0</v>
      </c>
      <c r="Q1062" s="155">
        <v>1.06277</v>
      </c>
      <c r="R1062" s="155">
        <f>Q1062*H1062</f>
        <v>7.4393899999999997E-3</v>
      </c>
      <c r="S1062" s="155">
        <v>0</v>
      </c>
      <c r="T1062" s="156">
        <f>S1062*H1062</f>
        <v>0</v>
      </c>
      <c r="U1062" s="35"/>
      <c r="V1062" s="35"/>
      <c r="W1062" s="35"/>
      <c r="X1062" s="35"/>
      <c r="Y1062" s="35"/>
      <c r="Z1062" s="35"/>
      <c r="AA1062" s="35"/>
      <c r="AB1062" s="35"/>
      <c r="AC1062" s="35"/>
      <c r="AD1062" s="35"/>
      <c r="AE1062" s="35"/>
      <c r="AR1062" s="157" t="s">
        <v>94</v>
      </c>
      <c r="AT1062" s="157" t="s">
        <v>145</v>
      </c>
      <c r="AU1062" s="157" t="s">
        <v>91</v>
      </c>
      <c r="AY1062" s="20" t="s">
        <v>142</v>
      </c>
      <c r="BE1062" s="158">
        <f>IF(N1062="základní",J1062,0)</f>
        <v>0</v>
      </c>
      <c r="BF1062" s="158">
        <f>IF(N1062="snížená",J1062,0)</f>
        <v>0</v>
      </c>
      <c r="BG1062" s="158">
        <f>IF(N1062="zákl. přenesená",J1062,0)</f>
        <v>0</v>
      </c>
      <c r="BH1062" s="158">
        <f>IF(N1062="sníž. přenesená",J1062,0)</f>
        <v>0</v>
      </c>
      <c r="BI1062" s="158">
        <f>IF(N1062="nulová",J1062,0)</f>
        <v>0</v>
      </c>
      <c r="BJ1062" s="20" t="s">
        <v>81</v>
      </c>
      <c r="BK1062" s="158">
        <f>ROUND(I1062*H1062,2)</f>
        <v>0</v>
      </c>
      <c r="BL1062" s="20" t="s">
        <v>94</v>
      </c>
      <c r="BM1062" s="157" t="s">
        <v>1450</v>
      </c>
    </row>
    <row r="1063" spans="1:65" s="2" customFormat="1" ht="11.25">
      <c r="A1063" s="35"/>
      <c r="B1063" s="36"/>
      <c r="C1063" s="35"/>
      <c r="D1063" s="159" t="s">
        <v>151</v>
      </c>
      <c r="E1063" s="35"/>
      <c r="F1063" s="160" t="s">
        <v>1451</v>
      </c>
      <c r="G1063" s="35"/>
      <c r="H1063" s="35"/>
      <c r="I1063" s="161"/>
      <c r="J1063" s="35"/>
      <c r="K1063" s="35"/>
      <c r="L1063" s="36"/>
      <c r="M1063" s="162"/>
      <c r="N1063" s="163"/>
      <c r="O1063" s="56"/>
      <c r="P1063" s="56"/>
      <c r="Q1063" s="56"/>
      <c r="R1063" s="56"/>
      <c r="S1063" s="56"/>
      <c r="T1063" s="57"/>
      <c r="U1063" s="35"/>
      <c r="V1063" s="35"/>
      <c r="W1063" s="35"/>
      <c r="X1063" s="35"/>
      <c r="Y1063" s="35"/>
      <c r="Z1063" s="35"/>
      <c r="AA1063" s="35"/>
      <c r="AB1063" s="35"/>
      <c r="AC1063" s="35"/>
      <c r="AD1063" s="35"/>
      <c r="AE1063" s="35"/>
      <c r="AT1063" s="20" t="s">
        <v>151</v>
      </c>
      <c r="AU1063" s="20" t="s">
        <v>91</v>
      </c>
    </row>
    <row r="1064" spans="1:65" s="13" customFormat="1" ht="11.25">
      <c r="B1064" s="164"/>
      <c r="D1064" s="165" t="s">
        <v>153</v>
      </c>
      <c r="E1064" s="166" t="s">
        <v>3</v>
      </c>
      <c r="F1064" s="167" t="s">
        <v>1421</v>
      </c>
      <c r="H1064" s="166" t="s">
        <v>3</v>
      </c>
      <c r="I1064" s="168"/>
      <c r="L1064" s="164"/>
      <c r="M1064" s="169"/>
      <c r="N1064" s="170"/>
      <c r="O1064" s="170"/>
      <c r="P1064" s="170"/>
      <c r="Q1064" s="170"/>
      <c r="R1064" s="170"/>
      <c r="S1064" s="170"/>
      <c r="T1064" s="171"/>
      <c r="AT1064" s="166" t="s">
        <v>153</v>
      </c>
      <c r="AU1064" s="166" t="s">
        <v>91</v>
      </c>
      <c r="AV1064" s="13" t="s">
        <v>15</v>
      </c>
      <c r="AW1064" s="13" t="s">
        <v>33</v>
      </c>
      <c r="AX1064" s="13" t="s">
        <v>71</v>
      </c>
      <c r="AY1064" s="166" t="s">
        <v>142</v>
      </c>
    </row>
    <row r="1065" spans="1:65" s="14" customFormat="1" ht="11.25">
      <c r="B1065" s="172"/>
      <c r="D1065" s="165" t="s">
        <v>153</v>
      </c>
      <c r="E1065" s="173" t="s">
        <v>3</v>
      </c>
      <c r="F1065" s="174" t="s">
        <v>1452</v>
      </c>
      <c r="H1065" s="175">
        <v>3.0000000000000001E-3</v>
      </c>
      <c r="I1065" s="176"/>
      <c r="L1065" s="172"/>
      <c r="M1065" s="177"/>
      <c r="N1065" s="178"/>
      <c r="O1065" s="178"/>
      <c r="P1065" s="178"/>
      <c r="Q1065" s="178"/>
      <c r="R1065" s="178"/>
      <c r="S1065" s="178"/>
      <c r="T1065" s="179"/>
      <c r="AT1065" s="173" t="s">
        <v>153</v>
      </c>
      <c r="AU1065" s="173" t="s">
        <v>91</v>
      </c>
      <c r="AV1065" s="14" t="s">
        <v>81</v>
      </c>
      <c r="AW1065" s="14" t="s">
        <v>33</v>
      </c>
      <c r="AX1065" s="14" t="s">
        <v>71</v>
      </c>
      <c r="AY1065" s="173" t="s">
        <v>142</v>
      </c>
    </row>
    <row r="1066" spans="1:65" s="13" customFormat="1" ht="11.25">
      <c r="B1066" s="164"/>
      <c r="D1066" s="165" t="s">
        <v>153</v>
      </c>
      <c r="E1066" s="166" t="s">
        <v>3</v>
      </c>
      <c r="F1066" s="167" t="s">
        <v>1423</v>
      </c>
      <c r="H1066" s="166" t="s">
        <v>3</v>
      </c>
      <c r="I1066" s="168"/>
      <c r="L1066" s="164"/>
      <c r="M1066" s="169"/>
      <c r="N1066" s="170"/>
      <c r="O1066" s="170"/>
      <c r="P1066" s="170"/>
      <c r="Q1066" s="170"/>
      <c r="R1066" s="170"/>
      <c r="S1066" s="170"/>
      <c r="T1066" s="171"/>
      <c r="AT1066" s="166" t="s">
        <v>153</v>
      </c>
      <c r="AU1066" s="166" t="s">
        <v>91</v>
      </c>
      <c r="AV1066" s="13" t="s">
        <v>15</v>
      </c>
      <c r="AW1066" s="13" t="s">
        <v>33</v>
      </c>
      <c r="AX1066" s="13" t="s">
        <v>71</v>
      </c>
      <c r="AY1066" s="166" t="s">
        <v>142</v>
      </c>
    </row>
    <row r="1067" spans="1:65" s="14" customFormat="1" ht="11.25">
      <c r="B1067" s="172"/>
      <c r="D1067" s="165" t="s">
        <v>153</v>
      </c>
      <c r="E1067" s="173" t="s">
        <v>3</v>
      </c>
      <c r="F1067" s="174" t="s">
        <v>1453</v>
      </c>
      <c r="H1067" s="175">
        <v>4.0000000000000001E-3</v>
      </c>
      <c r="I1067" s="176"/>
      <c r="L1067" s="172"/>
      <c r="M1067" s="177"/>
      <c r="N1067" s="178"/>
      <c r="O1067" s="178"/>
      <c r="P1067" s="178"/>
      <c r="Q1067" s="178"/>
      <c r="R1067" s="178"/>
      <c r="S1067" s="178"/>
      <c r="T1067" s="179"/>
      <c r="AT1067" s="173" t="s">
        <v>153</v>
      </c>
      <c r="AU1067" s="173" t="s">
        <v>91</v>
      </c>
      <c r="AV1067" s="14" t="s">
        <v>81</v>
      </c>
      <c r="AW1067" s="14" t="s">
        <v>33</v>
      </c>
      <c r="AX1067" s="14" t="s">
        <v>71</v>
      </c>
      <c r="AY1067" s="173" t="s">
        <v>142</v>
      </c>
    </row>
    <row r="1068" spans="1:65" s="15" customFormat="1" ht="11.25">
      <c r="B1068" s="180"/>
      <c r="D1068" s="165" t="s">
        <v>153</v>
      </c>
      <c r="E1068" s="181" t="s">
        <v>3</v>
      </c>
      <c r="F1068" s="182" t="s">
        <v>162</v>
      </c>
      <c r="H1068" s="183">
        <v>7.0000000000000001E-3</v>
      </c>
      <c r="I1068" s="184"/>
      <c r="L1068" s="180"/>
      <c r="M1068" s="185"/>
      <c r="N1068" s="186"/>
      <c r="O1068" s="186"/>
      <c r="P1068" s="186"/>
      <c r="Q1068" s="186"/>
      <c r="R1068" s="186"/>
      <c r="S1068" s="186"/>
      <c r="T1068" s="187"/>
      <c r="AT1068" s="181" t="s">
        <v>153</v>
      </c>
      <c r="AU1068" s="181" t="s">
        <v>91</v>
      </c>
      <c r="AV1068" s="15" t="s">
        <v>94</v>
      </c>
      <c r="AW1068" s="15" t="s">
        <v>33</v>
      </c>
      <c r="AX1068" s="15" t="s">
        <v>15</v>
      </c>
      <c r="AY1068" s="181" t="s">
        <v>142</v>
      </c>
    </row>
    <row r="1069" spans="1:65" s="2" customFormat="1" ht="24.2" customHeight="1">
      <c r="A1069" s="35"/>
      <c r="B1069" s="145"/>
      <c r="C1069" s="146" t="s">
        <v>1454</v>
      </c>
      <c r="D1069" s="146" t="s">
        <v>145</v>
      </c>
      <c r="E1069" s="147" t="s">
        <v>1455</v>
      </c>
      <c r="F1069" s="148" t="s">
        <v>1456</v>
      </c>
      <c r="G1069" s="149" t="s">
        <v>172</v>
      </c>
      <c r="H1069" s="150">
        <v>22</v>
      </c>
      <c r="I1069" s="151"/>
      <c r="J1069" s="152">
        <f>ROUND(I1069*H1069,2)</f>
        <v>0</v>
      </c>
      <c r="K1069" s="148" t="s">
        <v>3</v>
      </c>
      <c r="L1069" s="36"/>
      <c r="M1069" s="153" t="s">
        <v>3</v>
      </c>
      <c r="N1069" s="154" t="s">
        <v>43</v>
      </c>
      <c r="O1069" s="56"/>
      <c r="P1069" s="155">
        <f>O1069*H1069</f>
        <v>0</v>
      </c>
      <c r="Q1069" s="155">
        <v>1.202</v>
      </c>
      <c r="R1069" s="155">
        <f>Q1069*H1069</f>
        <v>26.443999999999999</v>
      </c>
      <c r="S1069" s="155">
        <v>0</v>
      </c>
      <c r="T1069" s="156">
        <f>S1069*H1069</f>
        <v>0</v>
      </c>
      <c r="U1069" s="35"/>
      <c r="V1069" s="35"/>
      <c r="W1069" s="35"/>
      <c r="X1069" s="35"/>
      <c r="Y1069" s="35"/>
      <c r="Z1069" s="35"/>
      <c r="AA1069" s="35"/>
      <c r="AB1069" s="35"/>
      <c r="AC1069" s="35"/>
      <c r="AD1069" s="35"/>
      <c r="AE1069" s="35"/>
      <c r="AR1069" s="157" t="s">
        <v>94</v>
      </c>
      <c r="AT1069" s="157" t="s">
        <v>145</v>
      </c>
      <c r="AU1069" s="157" t="s">
        <v>91</v>
      </c>
      <c r="AY1069" s="20" t="s">
        <v>142</v>
      </c>
      <c r="BE1069" s="158">
        <f>IF(N1069="základní",J1069,0)</f>
        <v>0</v>
      </c>
      <c r="BF1069" s="158">
        <f>IF(N1069="snížená",J1069,0)</f>
        <v>0</v>
      </c>
      <c r="BG1069" s="158">
        <f>IF(N1069="zákl. přenesená",J1069,0)</f>
        <v>0</v>
      </c>
      <c r="BH1069" s="158">
        <f>IF(N1069="sníž. přenesená",J1069,0)</f>
        <v>0</v>
      </c>
      <c r="BI1069" s="158">
        <f>IF(N1069="nulová",J1069,0)</f>
        <v>0</v>
      </c>
      <c r="BJ1069" s="20" t="s">
        <v>81</v>
      </c>
      <c r="BK1069" s="158">
        <f>ROUND(I1069*H1069,2)</f>
        <v>0</v>
      </c>
      <c r="BL1069" s="20" t="s">
        <v>94</v>
      </c>
      <c r="BM1069" s="157" t="s">
        <v>1457</v>
      </c>
    </row>
    <row r="1070" spans="1:65" s="13" customFormat="1" ht="11.25">
      <c r="B1070" s="164"/>
      <c r="D1070" s="165" t="s">
        <v>153</v>
      </c>
      <c r="E1070" s="166" t="s">
        <v>3</v>
      </c>
      <c r="F1070" s="167" t="s">
        <v>219</v>
      </c>
      <c r="H1070" s="166" t="s">
        <v>3</v>
      </c>
      <c r="I1070" s="168"/>
      <c r="L1070" s="164"/>
      <c r="M1070" s="169"/>
      <c r="N1070" s="170"/>
      <c r="O1070" s="170"/>
      <c r="P1070" s="170"/>
      <c r="Q1070" s="170"/>
      <c r="R1070" s="170"/>
      <c r="S1070" s="170"/>
      <c r="T1070" s="171"/>
      <c r="AT1070" s="166" t="s">
        <v>153</v>
      </c>
      <c r="AU1070" s="166" t="s">
        <v>91</v>
      </c>
      <c r="AV1070" s="13" t="s">
        <v>15</v>
      </c>
      <c r="AW1070" s="13" t="s">
        <v>33</v>
      </c>
      <c r="AX1070" s="13" t="s">
        <v>71</v>
      </c>
      <c r="AY1070" s="166" t="s">
        <v>142</v>
      </c>
    </row>
    <row r="1071" spans="1:65" s="14" customFormat="1" ht="11.25">
      <c r="B1071" s="172"/>
      <c r="D1071" s="165" t="s">
        <v>153</v>
      </c>
      <c r="E1071" s="173" t="s">
        <v>3</v>
      </c>
      <c r="F1071" s="174" t="s">
        <v>220</v>
      </c>
      <c r="H1071" s="175">
        <v>11</v>
      </c>
      <c r="I1071" s="176"/>
      <c r="L1071" s="172"/>
      <c r="M1071" s="177"/>
      <c r="N1071" s="178"/>
      <c r="O1071" s="178"/>
      <c r="P1071" s="178"/>
      <c r="Q1071" s="178"/>
      <c r="R1071" s="178"/>
      <c r="S1071" s="178"/>
      <c r="T1071" s="179"/>
      <c r="AT1071" s="173" t="s">
        <v>153</v>
      </c>
      <c r="AU1071" s="173" t="s">
        <v>91</v>
      </c>
      <c r="AV1071" s="14" t="s">
        <v>81</v>
      </c>
      <c r="AW1071" s="14" t="s">
        <v>33</v>
      </c>
      <c r="AX1071" s="14" t="s">
        <v>71</v>
      </c>
      <c r="AY1071" s="173" t="s">
        <v>142</v>
      </c>
    </row>
    <row r="1072" spans="1:65" s="13" customFormat="1" ht="11.25">
      <c r="B1072" s="164"/>
      <c r="D1072" s="165" t="s">
        <v>153</v>
      </c>
      <c r="E1072" s="166" t="s">
        <v>3</v>
      </c>
      <c r="F1072" s="167" t="s">
        <v>221</v>
      </c>
      <c r="H1072" s="166" t="s">
        <v>3</v>
      </c>
      <c r="I1072" s="168"/>
      <c r="L1072" s="164"/>
      <c r="M1072" s="169"/>
      <c r="N1072" s="170"/>
      <c r="O1072" s="170"/>
      <c r="P1072" s="170"/>
      <c r="Q1072" s="170"/>
      <c r="R1072" s="170"/>
      <c r="S1072" s="170"/>
      <c r="T1072" s="171"/>
      <c r="AT1072" s="166" t="s">
        <v>153</v>
      </c>
      <c r="AU1072" s="166" t="s">
        <v>91</v>
      </c>
      <c r="AV1072" s="13" t="s">
        <v>15</v>
      </c>
      <c r="AW1072" s="13" t="s">
        <v>33</v>
      </c>
      <c r="AX1072" s="13" t="s">
        <v>71</v>
      </c>
      <c r="AY1072" s="166" t="s">
        <v>142</v>
      </c>
    </row>
    <row r="1073" spans="1:65" s="14" customFormat="1" ht="11.25">
      <c r="B1073" s="172"/>
      <c r="D1073" s="165" t="s">
        <v>153</v>
      </c>
      <c r="E1073" s="173" t="s">
        <v>3</v>
      </c>
      <c r="F1073" s="174" t="s">
        <v>220</v>
      </c>
      <c r="H1073" s="175">
        <v>11</v>
      </c>
      <c r="I1073" s="176"/>
      <c r="L1073" s="172"/>
      <c r="M1073" s="177"/>
      <c r="N1073" s="178"/>
      <c r="O1073" s="178"/>
      <c r="P1073" s="178"/>
      <c r="Q1073" s="178"/>
      <c r="R1073" s="178"/>
      <c r="S1073" s="178"/>
      <c r="T1073" s="179"/>
      <c r="AT1073" s="173" t="s">
        <v>153</v>
      </c>
      <c r="AU1073" s="173" t="s">
        <v>91</v>
      </c>
      <c r="AV1073" s="14" t="s">
        <v>81</v>
      </c>
      <c r="AW1073" s="14" t="s">
        <v>33</v>
      </c>
      <c r="AX1073" s="14" t="s">
        <v>71</v>
      </c>
      <c r="AY1073" s="173" t="s">
        <v>142</v>
      </c>
    </row>
    <row r="1074" spans="1:65" s="15" customFormat="1" ht="11.25">
      <c r="B1074" s="180"/>
      <c r="D1074" s="165" t="s">
        <v>153</v>
      </c>
      <c r="E1074" s="181" t="s">
        <v>3</v>
      </c>
      <c r="F1074" s="182" t="s">
        <v>162</v>
      </c>
      <c r="H1074" s="183">
        <v>22</v>
      </c>
      <c r="I1074" s="184"/>
      <c r="L1074" s="180"/>
      <c r="M1074" s="185"/>
      <c r="N1074" s="186"/>
      <c r="O1074" s="186"/>
      <c r="P1074" s="186"/>
      <c r="Q1074" s="186"/>
      <c r="R1074" s="186"/>
      <c r="S1074" s="186"/>
      <c r="T1074" s="187"/>
      <c r="AT1074" s="181" t="s">
        <v>153</v>
      </c>
      <c r="AU1074" s="181" t="s">
        <v>91</v>
      </c>
      <c r="AV1074" s="15" t="s">
        <v>94</v>
      </c>
      <c r="AW1074" s="15" t="s">
        <v>33</v>
      </c>
      <c r="AX1074" s="15" t="s">
        <v>15</v>
      </c>
      <c r="AY1074" s="181" t="s">
        <v>142</v>
      </c>
    </row>
    <row r="1075" spans="1:65" s="2" customFormat="1" ht="24.2" customHeight="1">
      <c r="A1075" s="35"/>
      <c r="B1075" s="145"/>
      <c r="C1075" s="146" t="s">
        <v>1458</v>
      </c>
      <c r="D1075" s="146" t="s">
        <v>145</v>
      </c>
      <c r="E1075" s="147" t="s">
        <v>1459</v>
      </c>
      <c r="F1075" s="148" t="s">
        <v>1460</v>
      </c>
      <c r="G1075" s="149" t="s">
        <v>148</v>
      </c>
      <c r="H1075" s="150">
        <v>15.25</v>
      </c>
      <c r="I1075" s="151"/>
      <c r="J1075" s="152">
        <f>ROUND(I1075*H1075,2)</f>
        <v>0</v>
      </c>
      <c r="K1075" s="148" t="s">
        <v>149</v>
      </c>
      <c r="L1075" s="36"/>
      <c r="M1075" s="153" t="s">
        <v>3</v>
      </c>
      <c r="N1075" s="154" t="s">
        <v>43</v>
      </c>
      <c r="O1075" s="56"/>
      <c r="P1075" s="155">
        <f>O1075*H1075</f>
        <v>0</v>
      </c>
      <c r="Q1075" s="155">
        <v>0.27560000000000001</v>
      </c>
      <c r="R1075" s="155">
        <f>Q1075*H1075</f>
        <v>4.2029000000000005</v>
      </c>
      <c r="S1075" s="155">
        <v>0</v>
      </c>
      <c r="T1075" s="156">
        <f>S1075*H1075</f>
        <v>0</v>
      </c>
      <c r="U1075" s="35"/>
      <c r="V1075" s="35"/>
      <c r="W1075" s="35"/>
      <c r="X1075" s="35"/>
      <c r="Y1075" s="35"/>
      <c r="Z1075" s="35"/>
      <c r="AA1075" s="35"/>
      <c r="AB1075" s="35"/>
      <c r="AC1075" s="35"/>
      <c r="AD1075" s="35"/>
      <c r="AE1075" s="35"/>
      <c r="AR1075" s="157" t="s">
        <v>94</v>
      </c>
      <c r="AT1075" s="157" t="s">
        <v>145</v>
      </c>
      <c r="AU1075" s="157" t="s">
        <v>91</v>
      </c>
      <c r="AY1075" s="20" t="s">
        <v>142</v>
      </c>
      <c r="BE1075" s="158">
        <f>IF(N1075="základní",J1075,0)</f>
        <v>0</v>
      </c>
      <c r="BF1075" s="158">
        <f>IF(N1075="snížená",J1075,0)</f>
        <v>0</v>
      </c>
      <c r="BG1075" s="158">
        <f>IF(N1075="zákl. přenesená",J1075,0)</f>
        <v>0</v>
      </c>
      <c r="BH1075" s="158">
        <f>IF(N1075="sníž. přenesená",J1075,0)</f>
        <v>0</v>
      </c>
      <c r="BI1075" s="158">
        <f>IF(N1075="nulová",J1075,0)</f>
        <v>0</v>
      </c>
      <c r="BJ1075" s="20" t="s">
        <v>81</v>
      </c>
      <c r="BK1075" s="158">
        <f>ROUND(I1075*H1075,2)</f>
        <v>0</v>
      </c>
      <c r="BL1075" s="20" t="s">
        <v>94</v>
      </c>
      <c r="BM1075" s="157" t="s">
        <v>1461</v>
      </c>
    </row>
    <row r="1076" spans="1:65" s="2" customFormat="1" ht="11.25">
      <c r="A1076" s="35"/>
      <c r="B1076" s="36"/>
      <c r="C1076" s="35"/>
      <c r="D1076" s="159" t="s">
        <v>151</v>
      </c>
      <c r="E1076" s="35"/>
      <c r="F1076" s="160" t="s">
        <v>1462</v>
      </c>
      <c r="G1076" s="35"/>
      <c r="H1076" s="35"/>
      <c r="I1076" s="161"/>
      <c r="J1076" s="35"/>
      <c r="K1076" s="35"/>
      <c r="L1076" s="36"/>
      <c r="M1076" s="162"/>
      <c r="N1076" s="163"/>
      <c r="O1076" s="56"/>
      <c r="P1076" s="56"/>
      <c r="Q1076" s="56"/>
      <c r="R1076" s="56"/>
      <c r="S1076" s="56"/>
      <c r="T1076" s="57"/>
      <c r="U1076" s="35"/>
      <c r="V1076" s="35"/>
      <c r="W1076" s="35"/>
      <c r="X1076" s="35"/>
      <c r="Y1076" s="35"/>
      <c r="Z1076" s="35"/>
      <c r="AA1076" s="35"/>
      <c r="AB1076" s="35"/>
      <c r="AC1076" s="35"/>
      <c r="AD1076" s="35"/>
      <c r="AE1076" s="35"/>
      <c r="AT1076" s="20" t="s">
        <v>151</v>
      </c>
      <c r="AU1076" s="20" t="s">
        <v>91</v>
      </c>
    </row>
    <row r="1077" spans="1:65" s="14" customFormat="1" ht="11.25">
      <c r="B1077" s="172"/>
      <c r="D1077" s="165" t="s">
        <v>153</v>
      </c>
      <c r="E1077" s="173" t="s">
        <v>3</v>
      </c>
      <c r="F1077" s="174" t="s">
        <v>1463</v>
      </c>
      <c r="H1077" s="175">
        <v>15.25</v>
      </c>
      <c r="I1077" s="176"/>
      <c r="L1077" s="172"/>
      <c r="M1077" s="177"/>
      <c r="N1077" s="178"/>
      <c r="O1077" s="178"/>
      <c r="P1077" s="178"/>
      <c r="Q1077" s="178"/>
      <c r="R1077" s="178"/>
      <c r="S1077" s="178"/>
      <c r="T1077" s="179"/>
      <c r="AT1077" s="173" t="s">
        <v>153</v>
      </c>
      <c r="AU1077" s="173" t="s">
        <v>91</v>
      </c>
      <c r="AV1077" s="14" t="s">
        <v>81</v>
      </c>
      <c r="AW1077" s="14" t="s">
        <v>33</v>
      </c>
      <c r="AX1077" s="14" t="s">
        <v>15</v>
      </c>
      <c r="AY1077" s="173" t="s">
        <v>142</v>
      </c>
    </row>
    <row r="1078" spans="1:65" s="2" customFormat="1" ht="33" customHeight="1">
      <c r="A1078" s="35"/>
      <c r="B1078" s="145"/>
      <c r="C1078" s="146" t="s">
        <v>1464</v>
      </c>
      <c r="D1078" s="146" t="s">
        <v>145</v>
      </c>
      <c r="E1078" s="147" t="s">
        <v>1465</v>
      </c>
      <c r="F1078" s="148" t="s">
        <v>1466</v>
      </c>
      <c r="G1078" s="149" t="s">
        <v>148</v>
      </c>
      <c r="H1078" s="150">
        <v>15.52</v>
      </c>
      <c r="I1078" s="151"/>
      <c r="J1078" s="152">
        <f>ROUND(I1078*H1078,2)</f>
        <v>0</v>
      </c>
      <c r="K1078" s="148" t="s">
        <v>149</v>
      </c>
      <c r="L1078" s="36"/>
      <c r="M1078" s="153" t="s">
        <v>3</v>
      </c>
      <c r="N1078" s="154" t="s">
        <v>43</v>
      </c>
      <c r="O1078" s="56"/>
      <c r="P1078" s="155">
        <f>O1078*H1078</f>
        <v>0</v>
      </c>
      <c r="Q1078" s="155">
        <v>0.22136</v>
      </c>
      <c r="R1078" s="155">
        <f>Q1078*H1078</f>
        <v>3.4355072</v>
      </c>
      <c r="S1078" s="155">
        <v>0</v>
      </c>
      <c r="T1078" s="156">
        <f>S1078*H1078</f>
        <v>0</v>
      </c>
      <c r="U1078" s="35"/>
      <c r="V1078" s="35"/>
      <c r="W1078" s="35"/>
      <c r="X1078" s="35"/>
      <c r="Y1078" s="35"/>
      <c r="Z1078" s="35"/>
      <c r="AA1078" s="35"/>
      <c r="AB1078" s="35"/>
      <c r="AC1078" s="35"/>
      <c r="AD1078" s="35"/>
      <c r="AE1078" s="35"/>
      <c r="AR1078" s="157" t="s">
        <v>94</v>
      </c>
      <c r="AT1078" s="157" t="s">
        <v>145</v>
      </c>
      <c r="AU1078" s="157" t="s">
        <v>91</v>
      </c>
      <c r="AY1078" s="20" t="s">
        <v>142</v>
      </c>
      <c r="BE1078" s="158">
        <f>IF(N1078="základní",J1078,0)</f>
        <v>0</v>
      </c>
      <c r="BF1078" s="158">
        <f>IF(N1078="snížená",J1078,0)</f>
        <v>0</v>
      </c>
      <c r="BG1078" s="158">
        <f>IF(N1078="zákl. přenesená",J1078,0)</f>
        <v>0</v>
      </c>
      <c r="BH1078" s="158">
        <f>IF(N1078="sníž. přenesená",J1078,0)</f>
        <v>0</v>
      </c>
      <c r="BI1078" s="158">
        <f>IF(N1078="nulová",J1078,0)</f>
        <v>0</v>
      </c>
      <c r="BJ1078" s="20" t="s">
        <v>81</v>
      </c>
      <c r="BK1078" s="158">
        <f>ROUND(I1078*H1078,2)</f>
        <v>0</v>
      </c>
      <c r="BL1078" s="20" t="s">
        <v>94</v>
      </c>
      <c r="BM1078" s="157" t="s">
        <v>1467</v>
      </c>
    </row>
    <row r="1079" spans="1:65" s="2" customFormat="1" ht="11.25">
      <c r="A1079" s="35"/>
      <c r="B1079" s="36"/>
      <c r="C1079" s="35"/>
      <c r="D1079" s="159" t="s">
        <v>151</v>
      </c>
      <c r="E1079" s="35"/>
      <c r="F1079" s="160" t="s">
        <v>1468</v>
      </c>
      <c r="G1079" s="35"/>
      <c r="H1079" s="35"/>
      <c r="I1079" s="161"/>
      <c r="J1079" s="35"/>
      <c r="K1079" s="35"/>
      <c r="L1079" s="36"/>
      <c r="M1079" s="162"/>
      <c r="N1079" s="163"/>
      <c r="O1079" s="56"/>
      <c r="P1079" s="56"/>
      <c r="Q1079" s="56"/>
      <c r="R1079" s="56"/>
      <c r="S1079" s="56"/>
      <c r="T1079" s="57"/>
      <c r="U1079" s="35"/>
      <c r="V1079" s="35"/>
      <c r="W1079" s="35"/>
      <c r="X1079" s="35"/>
      <c r="Y1079" s="35"/>
      <c r="Z1079" s="35"/>
      <c r="AA1079" s="35"/>
      <c r="AB1079" s="35"/>
      <c r="AC1079" s="35"/>
      <c r="AD1079" s="35"/>
      <c r="AE1079" s="35"/>
      <c r="AT1079" s="20" t="s">
        <v>151</v>
      </c>
      <c r="AU1079" s="20" t="s">
        <v>91</v>
      </c>
    </row>
    <row r="1080" spans="1:65" s="2" customFormat="1" ht="37.9" customHeight="1">
      <c r="A1080" s="35"/>
      <c r="B1080" s="145"/>
      <c r="C1080" s="146" t="s">
        <v>1469</v>
      </c>
      <c r="D1080" s="146" t="s">
        <v>145</v>
      </c>
      <c r="E1080" s="147" t="s">
        <v>1470</v>
      </c>
      <c r="F1080" s="148" t="s">
        <v>1471</v>
      </c>
      <c r="G1080" s="149" t="s">
        <v>148</v>
      </c>
      <c r="H1080" s="150">
        <v>13.62</v>
      </c>
      <c r="I1080" s="151"/>
      <c r="J1080" s="152">
        <f>ROUND(I1080*H1080,2)</f>
        <v>0</v>
      </c>
      <c r="K1080" s="148" t="s">
        <v>149</v>
      </c>
      <c r="L1080" s="36"/>
      <c r="M1080" s="153" t="s">
        <v>3</v>
      </c>
      <c r="N1080" s="154" t="s">
        <v>43</v>
      </c>
      <c r="O1080" s="56"/>
      <c r="P1080" s="155">
        <f>O1080*H1080</f>
        <v>0</v>
      </c>
      <c r="Q1080" s="155">
        <v>2E-3</v>
      </c>
      <c r="R1080" s="155">
        <f>Q1080*H1080</f>
        <v>2.724E-2</v>
      </c>
      <c r="S1080" s="155">
        <v>0</v>
      </c>
      <c r="T1080" s="156">
        <f>S1080*H1080</f>
        <v>0</v>
      </c>
      <c r="U1080" s="35"/>
      <c r="V1080" s="35"/>
      <c r="W1080" s="35"/>
      <c r="X1080" s="35"/>
      <c r="Y1080" s="35"/>
      <c r="Z1080" s="35"/>
      <c r="AA1080" s="35"/>
      <c r="AB1080" s="35"/>
      <c r="AC1080" s="35"/>
      <c r="AD1080" s="35"/>
      <c r="AE1080" s="35"/>
      <c r="AR1080" s="157" t="s">
        <v>94</v>
      </c>
      <c r="AT1080" s="157" t="s">
        <v>145</v>
      </c>
      <c r="AU1080" s="157" t="s">
        <v>91</v>
      </c>
      <c r="AY1080" s="20" t="s">
        <v>142</v>
      </c>
      <c r="BE1080" s="158">
        <f>IF(N1080="základní",J1080,0)</f>
        <v>0</v>
      </c>
      <c r="BF1080" s="158">
        <f>IF(N1080="snížená",J1080,0)</f>
        <v>0</v>
      </c>
      <c r="BG1080" s="158">
        <f>IF(N1080="zákl. přenesená",J1080,0)</f>
        <v>0</v>
      </c>
      <c r="BH1080" s="158">
        <f>IF(N1080="sníž. přenesená",J1080,0)</f>
        <v>0</v>
      </c>
      <c r="BI1080" s="158">
        <f>IF(N1080="nulová",J1080,0)</f>
        <v>0</v>
      </c>
      <c r="BJ1080" s="20" t="s">
        <v>81</v>
      </c>
      <c r="BK1080" s="158">
        <f>ROUND(I1080*H1080,2)</f>
        <v>0</v>
      </c>
      <c r="BL1080" s="20" t="s">
        <v>94</v>
      </c>
      <c r="BM1080" s="157" t="s">
        <v>1472</v>
      </c>
    </row>
    <row r="1081" spans="1:65" s="2" customFormat="1" ht="11.25">
      <c r="A1081" s="35"/>
      <c r="B1081" s="36"/>
      <c r="C1081" s="35"/>
      <c r="D1081" s="159" t="s">
        <v>151</v>
      </c>
      <c r="E1081" s="35"/>
      <c r="F1081" s="160" t="s">
        <v>1473</v>
      </c>
      <c r="G1081" s="35"/>
      <c r="H1081" s="35"/>
      <c r="I1081" s="161"/>
      <c r="J1081" s="35"/>
      <c r="K1081" s="35"/>
      <c r="L1081" s="36"/>
      <c r="M1081" s="162"/>
      <c r="N1081" s="163"/>
      <c r="O1081" s="56"/>
      <c r="P1081" s="56"/>
      <c r="Q1081" s="56"/>
      <c r="R1081" s="56"/>
      <c r="S1081" s="56"/>
      <c r="T1081" s="57"/>
      <c r="U1081" s="35"/>
      <c r="V1081" s="35"/>
      <c r="W1081" s="35"/>
      <c r="X1081" s="35"/>
      <c r="Y1081" s="35"/>
      <c r="Z1081" s="35"/>
      <c r="AA1081" s="35"/>
      <c r="AB1081" s="35"/>
      <c r="AC1081" s="35"/>
      <c r="AD1081" s="35"/>
      <c r="AE1081" s="35"/>
      <c r="AT1081" s="20" t="s">
        <v>151</v>
      </c>
      <c r="AU1081" s="20" t="s">
        <v>91</v>
      </c>
    </row>
    <row r="1082" spans="1:65" s="13" customFormat="1" ht="11.25">
      <c r="B1082" s="164"/>
      <c r="D1082" s="165" t="s">
        <v>153</v>
      </c>
      <c r="E1082" s="166" t="s">
        <v>3</v>
      </c>
      <c r="F1082" s="167" t="s">
        <v>1474</v>
      </c>
      <c r="H1082" s="166" t="s">
        <v>3</v>
      </c>
      <c r="I1082" s="168"/>
      <c r="L1082" s="164"/>
      <c r="M1082" s="169"/>
      <c r="N1082" s="170"/>
      <c r="O1082" s="170"/>
      <c r="P1082" s="170"/>
      <c r="Q1082" s="170"/>
      <c r="R1082" s="170"/>
      <c r="S1082" s="170"/>
      <c r="T1082" s="171"/>
      <c r="AT1082" s="166" t="s">
        <v>153</v>
      </c>
      <c r="AU1082" s="166" t="s">
        <v>91</v>
      </c>
      <c r="AV1082" s="13" t="s">
        <v>15</v>
      </c>
      <c r="AW1082" s="13" t="s">
        <v>33</v>
      </c>
      <c r="AX1082" s="13" t="s">
        <v>71</v>
      </c>
      <c r="AY1082" s="166" t="s">
        <v>142</v>
      </c>
    </row>
    <row r="1083" spans="1:65" s="14" customFormat="1" ht="11.25">
      <c r="B1083" s="172"/>
      <c r="D1083" s="165" t="s">
        <v>153</v>
      </c>
      <c r="E1083" s="173" t="s">
        <v>3</v>
      </c>
      <c r="F1083" s="174" t="s">
        <v>593</v>
      </c>
      <c r="H1083" s="175">
        <v>13.62</v>
      </c>
      <c r="I1083" s="176"/>
      <c r="L1083" s="172"/>
      <c r="M1083" s="177"/>
      <c r="N1083" s="178"/>
      <c r="O1083" s="178"/>
      <c r="P1083" s="178"/>
      <c r="Q1083" s="178"/>
      <c r="R1083" s="178"/>
      <c r="S1083" s="178"/>
      <c r="T1083" s="179"/>
      <c r="AT1083" s="173" t="s">
        <v>153</v>
      </c>
      <c r="AU1083" s="173" t="s">
        <v>91</v>
      </c>
      <c r="AV1083" s="14" t="s">
        <v>81</v>
      </c>
      <c r="AW1083" s="14" t="s">
        <v>33</v>
      </c>
      <c r="AX1083" s="14" t="s">
        <v>15</v>
      </c>
      <c r="AY1083" s="173" t="s">
        <v>142</v>
      </c>
    </row>
    <row r="1084" spans="1:65" s="2" customFormat="1" ht="21.75" customHeight="1">
      <c r="A1084" s="35"/>
      <c r="B1084" s="145"/>
      <c r="C1084" s="191" t="s">
        <v>1475</v>
      </c>
      <c r="D1084" s="191" t="s">
        <v>704</v>
      </c>
      <c r="E1084" s="192" t="s">
        <v>1476</v>
      </c>
      <c r="F1084" s="193" t="s">
        <v>1477</v>
      </c>
      <c r="G1084" s="194" t="s">
        <v>148</v>
      </c>
      <c r="H1084" s="195">
        <v>14.981999999999999</v>
      </c>
      <c r="I1084" s="196"/>
      <c r="J1084" s="197">
        <f>ROUND(I1084*H1084,2)</f>
        <v>0</v>
      </c>
      <c r="K1084" s="193" t="s">
        <v>149</v>
      </c>
      <c r="L1084" s="198"/>
      <c r="M1084" s="199" t="s">
        <v>3</v>
      </c>
      <c r="N1084" s="200" t="s">
        <v>43</v>
      </c>
      <c r="O1084" s="56"/>
      <c r="P1084" s="155">
        <f>O1084*H1084</f>
        <v>0</v>
      </c>
      <c r="Q1084" s="155">
        <v>8.4379999999999997E-2</v>
      </c>
      <c r="R1084" s="155">
        <f>Q1084*H1084</f>
        <v>1.2641811599999999</v>
      </c>
      <c r="S1084" s="155">
        <v>0</v>
      </c>
      <c r="T1084" s="156">
        <f>S1084*H1084</f>
        <v>0</v>
      </c>
      <c r="U1084" s="35"/>
      <c r="V1084" s="35"/>
      <c r="W1084" s="35"/>
      <c r="X1084" s="35"/>
      <c r="Y1084" s="35"/>
      <c r="Z1084" s="35"/>
      <c r="AA1084" s="35"/>
      <c r="AB1084" s="35"/>
      <c r="AC1084" s="35"/>
      <c r="AD1084" s="35"/>
      <c r="AE1084" s="35"/>
      <c r="AR1084" s="157" t="s">
        <v>209</v>
      </c>
      <c r="AT1084" s="157" t="s">
        <v>704</v>
      </c>
      <c r="AU1084" s="157" t="s">
        <v>91</v>
      </c>
      <c r="AY1084" s="20" t="s">
        <v>142</v>
      </c>
      <c r="BE1084" s="158">
        <f>IF(N1084="základní",J1084,0)</f>
        <v>0</v>
      </c>
      <c r="BF1084" s="158">
        <f>IF(N1084="snížená",J1084,0)</f>
        <v>0</v>
      </c>
      <c r="BG1084" s="158">
        <f>IF(N1084="zákl. přenesená",J1084,0)</f>
        <v>0</v>
      </c>
      <c r="BH1084" s="158">
        <f>IF(N1084="sníž. přenesená",J1084,0)</f>
        <v>0</v>
      </c>
      <c r="BI1084" s="158">
        <f>IF(N1084="nulová",J1084,0)</f>
        <v>0</v>
      </c>
      <c r="BJ1084" s="20" t="s">
        <v>81</v>
      </c>
      <c r="BK1084" s="158">
        <f>ROUND(I1084*H1084,2)</f>
        <v>0</v>
      </c>
      <c r="BL1084" s="20" t="s">
        <v>94</v>
      </c>
      <c r="BM1084" s="157" t="s">
        <v>1478</v>
      </c>
    </row>
    <row r="1085" spans="1:65" s="14" customFormat="1" ht="11.25">
      <c r="B1085" s="172"/>
      <c r="D1085" s="165" t="s">
        <v>153</v>
      </c>
      <c r="F1085" s="174" t="s">
        <v>1479</v>
      </c>
      <c r="H1085" s="175">
        <v>14.981999999999999</v>
      </c>
      <c r="I1085" s="176"/>
      <c r="L1085" s="172"/>
      <c r="M1085" s="177"/>
      <c r="N1085" s="178"/>
      <c r="O1085" s="178"/>
      <c r="P1085" s="178"/>
      <c r="Q1085" s="178"/>
      <c r="R1085" s="178"/>
      <c r="S1085" s="178"/>
      <c r="T1085" s="179"/>
      <c r="AT1085" s="173" t="s">
        <v>153</v>
      </c>
      <c r="AU1085" s="173" t="s">
        <v>91</v>
      </c>
      <c r="AV1085" s="14" t="s">
        <v>81</v>
      </c>
      <c r="AW1085" s="14" t="s">
        <v>4</v>
      </c>
      <c r="AX1085" s="14" t="s">
        <v>15</v>
      </c>
      <c r="AY1085" s="173" t="s">
        <v>142</v>
      </c>
    </row>
    <row r="1086" spans="1:65" s="2" customFormat="1" ht="16.5" customHeight="1">
      <c r="A1086" s="35"/>
      <c r="B1086" s="145"/>
      <c r="C1086" s="146" t="s">
        <v>1480</v>
      </c>
      <c r="D1086" s="146" t="s">
        <v>145</v>
      </c>
      <c r="E1086" s="147" t="s">
        <v>1481</v>
      </c>
      <c r="F1086" s="148" t="s">
        <v>1482</v>
      </c>
      <c r="G1086" s="149" t="s">
        <v>148</v>
      </c>
      <c r="H1086" s="150">
        <v>262.24</v>
      </c>
      <c r="I1086" s="151"/>
      <c r="J1086" s="152">
        <f>ROUND(I1086*H1086,2)</f>
        <v>0</v>
      </c>
      <c r="K1086" s="148" t="s">
        <v>3</v>
      </c>
      <c r="L1086" s="36"/>
      <c r="M1086" s="153" t="s">
        <v>3</v>
      </c>
      <c r="N1086" s="154" t="s">
        <v>43</v>
      </c>
      <c r="O1086" s="56"/>
      <c r="P1086" s="155">
        <f>O1086*H1086</f>
        <v>0</v>
      </c>
      <c r="Q1086" s="155">
        <v>0</v>
      </c>
      <c r="R1086" s="155">
        <f>Q1086*H1086</f>
        <v>0</v>
      </c>
      <c r="S1086" s="155">
        <v>0</v>
      </c>
      <c r="T1086" s="156">
        <f>S1086*H1086</f>
        <v>0</v>
      </c>
      <c r="U1086" s="35"/>
      <c r="V1086" s="35"/>
      <c r="W1086" s="35"/>
      <c r="X1086" s="35"/>
      <c r="Y1086" s="35"/>
      <c r="Z1086" s="35"/>
      <c r="AA1086" s="35"/>
      <c r="AB1086" s="35"/>
      <c r="AC1086" s="35"/>
      <c r="AD1086" s="35"/>
      <c r="AE1086" s="35"/>
      <c r="AR1086" s="157" t="s">
        <v>94</v>
      </c>
      <c r="AT1086" s="157" t="s">
        <v>145</v>
      </c>
      <c r="AU1086" s="157" t="s">
        <v>91</v>
      </c>
      <c r="AY1086" s="20" t="s">
        <v>142</v>
      </c>
      <c r="BE1086" s="158">
        <f>IF(N1086="základní",J1086,0)</f>
        <v>0</v>
      </c>
      <c r="BF1086" s="158">
        <f>IF(N1086="snížená",J1086,0)</f>
        <v>0</v>
      </c>
      <c r="BG1086" s="158">
        <f>IF(N1086="zákl. přenesená",J1086,0)</f>
        <v>0</v>
      </c>
      <c r="BH1086" s="158">
        <f>IF(N1086="sníž. přenesená",J1086,0)</f>
        <v>0</v>
      </c>
      <c r="BI1086" s="158">
        <f>IF(N1086="nulová",J1086,0)</f>
        <v>0</v>
      </c>
      <c r="BJ1086" s="20" t="s">
        <v>81</v>
      </c>
      <c r="BK1086" s="158">
        <f>ROUND(I1086*H1086,2)</f>
        <v>0</v>
      </c>
      <c r="BL1086" s="20" t="s">
        <v>94</v>
      </c>
      <c r="BM1086" s="157" t="s">
        <v>1483</v>
      </c>
    </row>
    <row r="1087" spans="1:65" s="13" customFormat="1" ht="11.25">
      <c r="B1087" s="164"/>
      <c r="D1087" s="165" t="s">
        <v>153</v>
      </c>
      <c r="E1087" s="166" t="s">
        <v>3</v>
      </c>
      <c r="F1087" s="167" t="s">
        <v>1484</v>
      </c>
      <c r="H1087" s="166" t="s">
        <v>3</v>
      </c>
      <c r="I1087" s="168"/>
      <c r="L1087" s="164"/>
      <c r="M1087" s="169"/>
      <c r="N1087" s="170"/>
      <c r="O1087" s="170"/>
      <c r="P1087" s="170"/>
      <c r="Q1087" s="170"/>
      <c r="R1087" s="170"/>
      <c r="S1087" s="170"/>
      <c r="T1087" s="171"/>
      <c r="AT1087" s="166" t="s">
        <v>153</v>
      </c>
      <c r="AU1087" s="166" t="s">
        <v>91</v>
      </c>
      <c r="AV1087" s="13" t="s">
        <v>15</v>
      </c>
      <c r="AW1087" s="13" t="s">
        <v>33</v>
      </c>
      <c r="AX1087" s="13" t="s">
        <v>71</v>
      </c>
      <c r="AY1087" s="166" t="s">
        <v>142</v>
      </c>
    </row>
    <row r="1088" spans="1:65" s="14" customFormat="1" ht="11.25">
      <c r="B1088" s="172"/>
      <c r="D1088" s="165" t="s">
        <v>153</v>
      </c>
      <c r="E1088" s="173" t="s">
        <v>3</v>
      </c>
      <c r="F1088" s="174" t="s">
        <v>1485</v>
      </c>
      <c r="H1088" s="175">
        <v>65.7</v>
      </c>
      <c r="I1088" s="176"/>
      <c r="L1088" s="172"/>
      <c r="M1088" s="177"/>
      <c r="N1088" s="178"/>
      <c r="O1088" s="178"/>
      <c r="P1088" s="178"/>
      <c r="Q1088" s="178"/>
      <c r="R1088" s="178"/>
      <c r="S1088" s="178"/>
      <c r="T1088" s="179"/>
      <c r="AT1088" s="173" t="s">
        <v>153</v>
      </c>
      <c r="AU1088" s="173" t="s">
        <v>91</v>
      </c>
      <c r="AV1088" s="14" t="s">
        <v>81</v>
      </c>
      <c r="AW1088" s="14" t="s">
        <v>33</v>
      </c>
      <c r="AX1088" s="14" t="s">
        <v>71</v>
      </c>
      <c r="AY1088" s="173" t="s">
        <v>142</v>
      </c>
    </row>
    <row r="1089" spans="2:51" s="13" customFormat="1" ht="11.25">
      <c r="B1089" s="164"/>
      <c r="D1089" s="165" t="s">
        <v>153</v>
      </c>
      <c r="E1089" s="166" t="s">
        <v>3</v>
      </c>
      <c r="F1089" s="167" t="s">
        <v>1486</v>
      </c>
      <c r="H1089" s="166" t="s">
        <v>3</v>
      </c>
      <c r="I1089" s="168"/>
      <c r="L1089" s="164"/>
      <c r="M1089" s="169"/>
      <c r="N1089" s="170"/>
      <c r="O1089" s="170"/>
      <c r="P1089" s="170"/>
      <c r="Q1089" s="170"/>
      <c r="R1089" s="170"/>
      <c r="S1089" s="170"/>
      <c r="T1089" s="171"/>
      <c r="AT1089" s="166" t="s">
        <v>153</v>
      </c>
      <c r="AU1089" s="166" t="s">
        <v>91</v>
      </c>
      <c r="AV1089" s="13" t="s">
        <v>15</v>
      </c>
      <c r="AW1089" s="13" t="s">
        <v>33</v>
      </c>
      <c r="AX1089" s="13" t="s">
        <v>71</v>
      </c>
      <c r="AY1089" s="166" t="s">
        <v>142</v>
      </c>
    </row>
    <row r="1090" spans="2:51" s="14" customFormat="1" ht="11.25">
      <c r="B1090" s="172"/>
      <c r="D1090" s="165" t="s">
        <v>153</v>
      </c>
      <c r="E1090" s="173" t="s">
        <v>3</v>
      </c>
      <c r="F1090" s="174" t="s">
        <v>1487</v>
      </c>
      <c r="H1090" s="175">
        <v>2.64</v>
      </c>
      <c r="I1090" s="176"/>
      <c r="L1090" s="172"/>
      <c r="M1090" s="177"/>
      <c r="N1090" s="178"/>
      <c r="O1090" s="178"/>
      <c r="P1090" s="178"/>
      <c r="Q1090" s="178"/>
      <c r="R1090" s="178"/>
      <c r="S1090" s="178"/>
      <c r="T1090" s="179"/>
      <c r="AT1090" s="173" t="s">
        <v>153</v>
      </c>
      <c r="AU1090" s="173" t="s">
        <v>91</v>
      </c>
      <c r="AV1090" s="14" t="s">
        <v>81</v>
      </c>
      <c r="AW1090" s="14" t="s">
        <v>33</v>
      </c>
      <c r="AX1090" s="14" t="s">
        <v>71</v>
      </c>
      <c r="AY1090" s="173" t="s">
        <v>142</v>
      </c>
    </row>
    <row r="1091" spans="2:51" s="13" customFormat="1" ht="11.25">
      <c r="B1091" s="164"/>
      <c r="D1091" s="165" t="s">
        <v>153</v>
      </c>
      <c r="E1091" s="166" t="s">
        <v>3</v>
      </c>
      <c r="F1091" s="167" t="s">
        <v>1488</v>
      </c>
      <c r="H1091" s="166" t="s">
        <v>3</v>
      </c>
      <c r="I1091" s="168"/>
      <c r="L1091" s="164"/>
      <c r="M1091" s="169"/>
      <c r="N1091" s="170"/>
      <c r="O1091" s="170"/>
      <c r="P1091" s="170"/>
      <c r="Q1091" s="170"/>
      <c r="R1091" s="170"/>
      <c r="S1091" s="170"/>
      <c r="T1091" s="171"/>
      <c r="AT1091" s="166" t="s">
        <v>153</v>
      </c>
      <c r="AU1091" s="166" t="s">
        <v>91</v>
      </c>
      <c r="AV1091" s="13" t="s">
        <v>15</v>
      </c>
      <c r="AW1091" s="13" t="s">
        <v>33</v>
      </c>
      <c r="AX1091" s="13" t="s">
        <v>71</v>
      </c>
      <c r="AY1091" s="166" t="s">
        <v>142</v>
      </c>
    </row>
    <row r="1092" spans="2:51" s="14" customFormat="1" ht="11.25">
      <c r="B1092" s="172"/>
      <c r="D1092" s="165" t="s">
        <v>153</v>
      </c>
      <c r="E1092" s="173" t="s">
        <v>3</v>
      </c>
      <c r="F1092" s="174" t="s">
        <v>1489</v>
      </c>
      <c r="H1092" s="175">
        <v>27.45</v>
      </c>
      <c r="I1092" s="176"/>
      <c r="L1092" s="172"/>
      <c r="M1092" s="177"/>
      <c r="N1092" s="178"/>
      <c r="O1092" s="178"/>
      <c r="P1092" s="178"/>
      <c r="Q1092" s="178"/>
      <c r="R1092" s="178"/>
      <c r="S1092" s="178"/>
      <c r="T1092" s="179"/>
      <c r="AT1092" s="173" t="s">
        <v>153</v>
      </c>
      <c r="AU1092" s="173" t="s">
        <v>91</v>
      </c>
      <c r="AV1092" s="14" t="s">
        <v>81</v>
      </c>
      <c r="AW1092" s="14" t="s">
        <v>33</v>
      </c>
      <c r="AX1092" s="14" t="s">
        <v>71</v>
      </c>
      <c r="AY1092" s="173" t="s">
        <v>142</v>
      </c>
    </row>
    <row r="1093" spans="2:51" s="13" customFormat="1" ht="11.25">
      <c r="B1093" s="164"/>
      <c r="D1093" s="165" t="s">
        <v>153</v>
      </c>
      <c r="E1093" s="166" t="s">
        <v>3</v>
      </c>
      <c r="F1093" s="167" t="s">
        <v>1490</v>
      </c>
      <c r="H1093" s="166" t="s">
        <v>3</v>
      </c>
      <c r="I1093" s="168"/>
      <c r="L1093" s="164"/>
      <c r="M1093" s="169"/>
      <c r="N1093" s="170"/>
      <c r="O1093" s="170"/>
      <c r="P1093" s="170"/>
      <c r="Q1093" s="170"/>
      <c r="R1093" s="170"/>
      <c r="S1093" s="170"/>
      <c r="T1093" s="171"/>
      <c r="AT1093" s="166" t="s">
        <v>153</v>
      </c>
      <c r="AU1093" s="166" t="s">
        <v>91</v>
      </c>
      <c r="AV1093" s="13" t="s">
        <v>15</v>
      </c>
      <c r="AW1093" s="13" t="s">
        <v>33</v>
      </c>
      <c r="AX1093" s="13" t="s">
        <v>71</v>
      </c>
      <c r="AY1093" s="166" t="s">
        <v>142</v>
      </c>
    </row>
    <row r="1094" spans="2:51" s="14" customFormat="1" ht="11.25">
      <c r="B1094" s="172"/>
      <c r="D1094" s="165" t="s">
        <v>153</v>
      </c>
      <c r="E1094" s="173" t="s">
        <v>3</v>
      </c>
      <c r="F1094" s="174" t="s">
        <v>1491</v>
      </c>
      <c r="H1094" s="175">
        <v>11.68</v>
      </c>
      <c r="I1094" s="176"/>
      <c r="L1094" s="172"/>
      <c r="M1094" s="177"/>
      <c r="N1094" s="178"/>
      <c r="O1094" s="178"/>
      <c r="P1094" s="178"/>
      <c r="Q1094" s="178"/>
      <c r="R1094" s="178"/>
      <c r="S1094" s="178"/>
      <c r="T1094" s="179"/>
      <c r="AT1094" s="173" t="s">
        <v>153</v>
      </c>
      <c r="AU1094" s="173" t="s">
        <v>91</v>
      </c>
      <c r="AV1094" s="14" t="s">
        <v>81</v>
      </c>
      <c r="AW1094" s="14" t="s">
        <v>33</v>
      </c>
      <c r="AX1094" s="14" t="s">
        <v>71</v>
      </c>
      <c r="AY1094" s="173" t="s">
        <v>142</v>
      </c>
    </row>
    <row r="1095" spans="2:51" s="13" customFormat="1" ht="11.25">
      <c r="B1095" s="164"/>
      <c r="D1095" s="165" t="s">
        <v>153</v>
      </c>
      <c r="E1095" s="166" t="s">
        <v>3</v>
      </c>
      <c r="F1095" s="167" t="s">
        <v>1492</v>
      </c>
      <c r="H1095" s="166" t="s">
        <v>3</v>
      </c>
      <c r="I1095" s="168"/>
      <c r="L1095" s="164"/>
      <c r="M1095" s="169"/>
      <c r="N1095" s="170"/>
      <c r="O1095" s="170"/>
      <c r="P1095" s="170"/>
      <c r="Q1095" s="170"/>
      <c r="R1095" s="170"/>
      <c r="S1095" s="170"/>
      <c r="T1095" s="171"/>
      <c r="AT1095" s="166" t="s">
        <v>153</v>
      </c>
      <c r="AU1095" s="166" t="s">
        <v>91</v>
      </c>
      <c r="AV1095" s="13" t="s">
        <v>15</v>
      </c>
      <c r="AW1095" s="13" t="s">
        <v>33</v>
      </c>
      <c r="AX1095" s="13" t="s">
        <v>71</v>
      </c>
      <c r="AY1095" s="166" t="s">
        <v>142</v>
      </c>
    </row>
    <row r="1096" spans="2:51" s="14" customFormat="1" ht="11.25">
      <c r="B1096" s="172"/>
      <c r="D1096" s="165" t="s">
        <v>153</v>
      </c>
      <c r="E1096" s="173" t="s">
        <v>3</v>
      </c>
      <c r="F1096" s="174" t="s">
        <v>1493</v>
      </c>
      <c r="H1096" s="175">
        <v>11.91</v>
      </c>
      <c r="I1096" s="176"/>
      <c r="L1096" s="172"/>
      <c r="M1096" s="177"/>
      <c r="N1096" s="178"/>
      <c r="O1096" s="178"/>
      <c r="P1096" s="178"/>
      <c r="Q1096" s="178"/>
      <c r="R1096" s="178"/>
      <c r="S1096" s="178"/>
      <c r="T1096" s="179"/>
      <c r="AT1096" s="173" t="s">
        <v>153</v>
      </c>
      <c r="AU1096" s="173" t="s">
        <v>91</v>
      </c>
      <c r="AV1096" s="14" t="s">
        <v>81</v>
      </c>
      <c r="AW1096" s="14" t="s">
        <v>33</v>
      </c>
      <c r="AX1096" s="14" t="s">
        <v>71</v>
      </c>
      <c r="AY1096" s="173" t="s">
        <v>142</v>
      </c>
    </row>
    <row r="1097" spans="2:51" s="14" customFormat="1" ht="11.25">
      <c r="B1097" s="172"/>
      <c r="D1097" s="165" t="s">
        <v>153</v>
      </c>
      <c r="E1097" s="173" t="s">
        <v>3</v>
      </c>
      <c r="F1097" s="174" t="s">
        <v>1494</v>
      </c>
      <c r="H1097" s="175">
        <v>9.9499999999999993</v>
      </c>
      <c r="I1097" s="176"/>
      <c r="L1097" s="172"/>
      <c r="M1097" s="177"/>
      <c r="N1097" s="178"/>
      <c r="O1097" s="178"/>
      <c r="P1097" s="178"/>
      <c r="Q1097" s="178"/>
      <c r="R1097" s="178"/>
      <c r="S1097" s="178"/>
      <c r="T1097" s="179"/>
      <c r="AT1097" s="173" t="s">
        <v>153</v>
      </c>
      <c r="AU1097" s="173" t="s">
        <v>91</v>
      </c>
      <c r="AV1097" s="14" t="s">
        <v>81</v>
      </c>
      <c r="AW1097" s="14" t="s">
        <v>33</v>
      </c>
      <c r="AX1097" s="14" t="s">
        <v>71</v>
      </c>
      <c r="AY1097" s="173" t="s">
        <v>142</v>
      </c>
    </row>
    <row r="1098" spans="2:51" s="13" customFormat="1" ht="11.25">
      <c r="B1098" s="164"/>
      <c r="D1098" s="165" t="s">
        <v>153</v>
      </c>
      <c r="E1098" s="166" t="s">
        <v>3</v>
      </c>
      <c r="F1098" s="167" t="s">
        <v>1495</v>
      </c>
      <c r="H1098" s="166" t="s">
        <v>3</v>
      </c>
      <c r="I1098" s="168"/>
      <c r="L1098" s="164"/>
      <c r="M1098" s="169"/>
      <c r="N1098" s="170"/>
      <c r="O1098" s="170"/>
      <c r="P1098" s="170"/>
      <c r="Q1098" s="170"/>
      <c r="R1098" s="170"/>
      <c r="S1098" s="170"/>
      <c r="T1098" s="171"/>
      <c r="AT1098" s="166" t="s">
        <v>153</v>
      </c>
      <c r="AU1098" s="166" t="s">
        <v>91</v>
      </c>
      <c r="AV1098" s="13" t="s">
        <v>15</v>
      </c>
      <c r="AW1098" s="13" t="s">
        <v>33</v>
      </c>
      <c r="AX1098" s="13" t="s">
        <v>71</v>
      </c>
      <c r="AY1098" s="166" t="s">
        <v>142</v>
      </c>
    </row>
    <row r="1099" spans="2:51" s="14" customFormat="1" ht="11.25">
      <c r="B1099" s="172"/>
      <c r="D1099" s="165" t="s">
        <v>153</v>
      </c>
      <c r="E1099" s="173" t="s">
        <v>3</v>
      </c>
      <c r="F1099" s="174" t="s">
        <v>1496</v>
      </c>
      <c r="H1099" s="175">
        <v>92.85</v>
      </c>
      <c r="I1099" s="176"/>
      <c r="L1099" s="172"/>
      <c r="M1099" s="177"/>
      <c r="N1099" s="178"/>
      <c r="O1099" s="178"/>
      <c r="P1099" s="178"/>
      <c r="Q1099" s="178"/>
      <c r="R1099" s="178"/>
      <c r="S1099" s="178"/>
      <c r="T1099" s="179"/>
      <c r="AT1099" s="173" t="s">
        <v>153</v>
      </c>
      <c r="AU1099" s="173" t="s">
        <v>91</v>
      </c>
      <c r="AV1099" s="14" t="s">
        <v>81</v>
      </c>
      <c r="AW1099" s="14" t="s">
        <v>33</v>
      </c>
      <c r="AX1099" s="14" t="s">
        <v>71</v>
      </c>
      <c r="AY1099" s="173" t="s">
        <v>142</v>
      </c>
    </row>
    <row r="1100" spans="2:51" s="13" customFormat="1" ht="11.25">
      <c r="B1100" s="164"/>
      <c r="D1100" s="165" t="s">
        <v>153</v>
      </c>
      <c r="E1100" s="166" t="s">
        <v>3</v>
      </c>
      <c r="F1100" s="167" t="s">
        <v>1497</v>
      </c>
      <c r="H1100" s="166" t="s">
        <v>3</v>
      </c>
      <c r="I1100" s="168"/>
      <c r="L1100" s="164"/>
      <c r="M1100" s="169"/>
      <c r="N1100" s="170"/>
      <c r="O1100" s="170"/>
      <c r="P1100" s="170"/>
      <c r="Q1100" s="170"/>
      <c r="R1100" s="170"/>
      <c r="S1100" s="170"/>
      <c r="T1100" s="171"/>
      <c r="AT1100" s="166" t="s">
        <v>153</v>
      </c>
      <c r="AU1100" s="166" t="s">
        <v>91</v>
      </c>
      <c r="AV1100" s="13" t="s">
        <v>15</v>
      </c>
      <c r="AW1100" s="13" t="s">
        <v>33</v>
      </c>
      <c r="AX1100" s="13" t="s">
        <v>71</v>
      </c>
      <c r="AY1100" s="166" t="s">
        <v>142</v>
      </c>
    </row>
    <row r="1101" spans="2:51" s="14" customFormat="1" ht="11.25">
      <c r="B1101" s="172"/>
      <c r="D1101" s="165" t="s">
        <v>153</v>
      </c>
      <c r="E1101" s="173" t="s">
        <v>3</v>
      </c>
      <c r="F1101" s="174" t="s">
        <v>1498</v>
      </c>
      <c r="H1101" s="175">
        <v>24.4</v>
      </c>
      <c r="I1101" s="176"/>
      <c r="L1101" s="172"/>
      <c r="M1101" s="177"/>
      <c r="N1101" s="178"/>
      <c r="O1101" s="178"/>
      <c r="P1101" s="178"/>
      <c r="Q1101" s="178"/>
      <c r="R1101" s="178"/>
      <c r="S1101" s="178"/>
      <c r="T1101" s="179"/>
      <c r="AT1101" s="173" t="s">
        <v>153</v>
      </c>
      <c r="AU1101" s="173" t="s">
        <v>91</v>
      </c>
      <c r="AV1101" s="14" t="s">
        <v>81</v>
      </c>
      <c r="AW1101" s="14" t="s">
        <v>33</v>
      </c>
      <c r="AX1101" s="14" t="s">
        <v>71</v>
      </c>
      <c r="AY1101" s="173" t="s">
        <v>142</v>
      </c>
    </row>
    <row r="1102" spans="2:51" s="13" customFormat="1" ht="11.25">
      <c r="B1102" s="164"/>
      <c r="D1102" s="165" t="s">
        <v>153</v>
      </c>
      <c r="E1102" s="166" t="s">
        <v>3</v>
      </c>
      <c r="F1102" s="167" t="s">
        <v>1499</v>
      </c>
      <c r="H1102" s="166" t="s">
        <v>3</v>
      </c>
      <c r="I1102" s="168"/>
      <c r="L1102" s="164"/>
      <c r="M1102" s="169"/>
      <c r="N1102" s="170"/>
      <c r="O1102" s="170"/>
      <c r="P1102" s="170"/>
      <c r="Q1102" s="170"/>
      <c r="R1102" s="170"/>
      <c r="S1102" s="170"/>
      <c r="T1102" s="171"/>
      <c r="AT1102" s="166" t="s">
        <v>153</v>
      </c>
      <c r="AU1102" s="166" t="s">
        <v>91</v>
      </c>
      <c r="AV1102" s="13" t="s">
        <v>15</v>
      </c>
      <c r="AW1102" s="13" t="s">
        <v>33</v>
      </c>
      <c r="AX1102" s="13" t="s">
        <v>71</v>
      </c>
      <c r="AY1102" s="166" t="s">
        <v>142</v>
      </c>
    </row>
    <row r="1103" spans="2:51" s="14" customFormat="1" ht="11.25">
      <c r="B1103" s="172"/>
      <c r="D1103" s="165" t="s">
        <v>153</v>
      </c>
      <c r="E1103" s="173" t="s">
        <v>3</v>
      </c>
      <c r="F1103" s="174" t="s">
        <v>1500</v>
      </c>
      <c r="H1103" s="175">
        <v>2.04</v>
      </c>
      <c r="I1103" s="176"/>
      <c r="L1103" s="172"/>
      <c r="M1103" s="177"/>
      <c r="N1103" s="178"/>
      <c r="O1103" s="178"/>
      <c r="P1103" s="178"/>
      <c r="Q1103" s="178"/>
      <c r="R1103" s="178"/>
      <c r="S1103" s="178"/>
      <c r="T1103" s="179"/>
      <c r="AT1103" s="173" t="s">
        <v>153</v>
      </c>
      <c r="AU1103" s="173" t="s">
        <v>91</v>
      </c>
      <c r="AV1103" s="14" t="s">
        <v>81</v>
      </c>
      <c r="AW1103" s="14" t="s">
        <v>33</v>
      </c>
      <c r="AX1103" s="14" t="s">
        <v>71</v>
      </c>
      <c r="AY1103" s="173" t="s">
        <v>142</v>
      </c>
    </row>
    <row r="1104" spans="2:51" s="13" customFormat="1" ht="11.25">
      <c r="B1104" s="164"/>
      <c r="D1104" s="165" t="s">
        <v>153</v>
      </c>
      <c r="E1104" s="166" t="s">
        <v>3</v>
      </c>
      <c r="F1104" s="167" t="s">
        <v>1474</v>
      </c>
      <c r="H1104" s="166" t="s">
        <v>3</v>
      </c>
      <c r="I1104" s="168"/>
      <c r="L1104" s="164"/>
      <c r="M1104" s="169"/>
      <c r="N1104" s="170"/>
      <c r="O1104" s="170"/>
      <c r="P1104" s="170"/>
      <c r="Q1104" s="170"/>
      <c r="R1104" s="170"/>
      <c r="S1104" s="170"/>
      <c r="T1104" s="171"/>
      <c r="AT1104" s="166" t="s">
        <v>153</v>
      </c>
      <c r="AU1104" s="166" t="s">
        <v>91</v>
      </c>
      <c r="AV1104" s="13" t="s">
        <v>15</v>
      </c>
      <c r="AW1104" s="13" t="s">
        <v>33</v>
      </c>
      <c r="AX1104" s="13" t="s">
        <v>71</v>
      </c>
      <c r="AY1104" s="166" t="s">
        <v>142</v>
      </c>
    </row>
    <row r="1105" spans="1:65" s="14" customFormat="1" ht="11.25">
      <c r="B1105" s="172"/>
      <c r="D1105" s="165" t="s">
        <v>153</v>
      </c>
      <c r="E1105" s="173" t="s">
        <v>3</v>
      </c>
      <c r="F1105" s="174" t="s">
        <v>593</v>
      </c>
      <c r="H1105" s="175">
        <v>13.62</v>
      </c>
      <c r="I1105" s="176"/>
      <c r="L1105" s="172"/>
      <c r="M1105" s="177"/>
      <c r="N1105" s="178"/>
      <c r="O1105" s="178"/>
      <c r="P1105" s="178"/>
      <c r="Q1105" s="178"/>
      <c r="R1105" s="178"/>
      <c r="S1105" s="178"/>
      <c r="T1105" s="179"/>
      <c r="AT1105" s="173" t="s">
        <v>153</v>
      </c>
      <c r="AU1105" s="173" t="s">
        <v>91</v>
      </c>
      <c r="AV1105" s="14" t="s">
        <v>81</v>
      </c>
      <c r="AW1105" s="14" t="s">
        <v>33</v>
      </c>
      <c r="AX1105" s="14" t="s">
        <v>71</v>
      </c>
      <c r="AY1105" s="173" t="s">
        <v>142</v>
      </c>
    </row>
    <row r="1106" spans="1:65" s="15" customFormat="1" ht="11.25">
      <c r="B1106" s="180"/>
      <c r="D1106" s="165" t="s">
        <v>153</v>
      </c>
      <c r="E1106" s="181" t="s">
        <v>3</v>
      </c>
      <c r="F1106" s="182" t="s">
        <v>162</v>
      </c>
      <c r="H1106" s="183">
        <v>262.24</v>
      </c>
      <c r="I1106" s="184"/>
      <c r="L1106" s="180"/>
      <c r="M1106" s="185"/>
      <c r="N1106" s="186"/>
      <c r="O1106" s="186"/>
      <c r="P1106" s="186"/>
      <c r="Q1106" s="186"/>
      <c r="R1106" s="186"/>
      <c r="S1106" s="186"/>
      <c r="T1106" s="187"/>
      <c r="AT1106" s="181" t="s">
        <v>153</v>
      </c>
      <c r="AU1106" s="181" t="s">
        <v>91</v>
      </c>
      <c r="AV1106" s="15" t="s">
        <v>94</v>
      </c>
      <c r="AW1106" s="15" t="s">
        <v>33</v>
      </c>
      <c r="AX1106" s="15" t="s">
        <v>15</v>
      </c>
      <c r="AY1106" s="181" t="s">
        <v>142</v>
      </c>
    </row>
    <row r="1107" spans="1:65" s="12" customFormat="1" ht="22.9" customHeight="1">
      <c r="B1107" s="132"/>
      <c r="D1107" s="133" t="s">
        <v>70</v>
      </c>
      <c r="E1107" s="143" t="s">
        <v>209</v>
      </c>
      <c r="F1107" s="143" t="s">
        <v>1501</v>
      </c>
      <c r="I1107" s="135"/>
      <c r="J1107" s="144">
        <f>BK1107</f>
        <v>0</v>
      </c>
      <c r="L1107" s="132"/>
      <c r="M1107" s="137"/>
      <c r="N1107" s="138"/>
      <c r="O1107" s="138"/>
      <c r="P1107" s="139">
        <f>SUM(P1108:P1115)</f>
        <v>0</v>
      </c>
      <c r="Q1107" s="138"/>
      <c r="R1107" s="139">
        <f>SUM(R1108:R1115)</f>
        <v>18.910399999999999</v>
      </c>
      <c r="S1107" s="138"/>
      <c r="T1107" s="140">
        <f>SUM(T1108:T1115)</f>
        <v>0</v>
      </c>
      <c r="AR1107" s="133" t="s">
        <v>15</v>
      </c>
      <c r="AT1107" s="141" t="s">
        <v>70</v>
      </c>
      <c r="AU1107" s="141" t="s">
        <v>15</v>
      </c>
      <c r="AY1107" s="133" t="s">
        <v>142</v>
      </c>
      <c r="BK1107" s="142">
        <f>SUM(BK1108:BK1115)</f>
        <v>0</v>
      </c>
    </row>
    <row r="1108" spans="1:65" s="2" customFormat="1" ht="44.25" customHeight="1">
      <c r="A1108" s="35"/>
      <c r="B1108" s="145"/>
      <c r="C1108" s="146" t="s">
        <v>1502</v>
      </c>
      <c r="D1108" s="146" t="s">
        <v>145</v>
      </c>
      <c r="E1108" s="147" t="s">
        <v>1503</v>
      </c>
      <c r="F1108" s="148" t="s">
        <v>1504</v>
      </c>
      <c r="G1108" s="149" t="s">
        <v>236</v>
      </c>
      <c r="H1108" s="150">
        <v>10</v>
      </c>
      <c r="I1108" s="151"/>
      <c r="J1108" s="152">
        <f>ROUND(I1108*H1108,2)</f>
        <v>0</v>
      </c>
      <c r="K1108" s="148" t="s">
        <v>149</v>
      </c>
      <c r="L1108" s="36"/>
      <c r="M1108" s="153" t="s">
        <v>3</v>
      </c>
      <c r="N1108" s="154" t="s">
        <v>43</v>
      </c>
      <c r="O1108" s="56"/>
      <c r="P1108" s="155">
        <f>O1108*H1108</f>
        <v>0</v>
      </c>
      <c r="Q1108" s="155">
        <v>5.0600000000000003E-3</v>
      </c>
      <c r="R1108" s="155">
        <f>Q1108*H1108</f>
        <v>5.0600000000000006E-2</v>
      </c>
      <c r="S1108" s="155">
        <v>0</v>
      </c>
      <c r="T1108" s="156">
        <f>S1108*H1108</f>
        <v>0</v>
      </c>
      <c r="U1108" s="35"/>
      <c r="V1108" s="35"/>
      <c r="W1108" s="35"/>
      <c r="X1108" s="35"/>
      <c r="Y1108" s="35"/>
      <c r="Z1108" s="35"/>
      <c r="AA1108" s="35"/>
      <c r="AB1108" s="35"/>
      <c r="AC1108" s="35"/>
      <c r="AD1108" s="35"/>
      <c r="AE1108" s="35"/>
      <c r="AR1108" s="157" t="s">
        <v>94</v>
      </c>
      <c r="AT1108" s="157" t="s">
        <v>145</v>
      </c>
      <c r="AU1108" s="157" t="s">
        <v>81</v>
      </c>
      <c r="AY1108" s="20" t="s">
        <v>142</v>
      </c>
      <c r="BE1108" s="158">
        <f>IF(N1108="základní",J1108,0)</f>
        <v>0</v>
      </c>
      <c r="BF1108" s="158">
        <f>IF(N1108="snížená",J1108,0)</f>
        <v>0</v>
      </c>
      <c r="BG1108" s="158">
        <f>IF(N1108="zákl. přenesená",J1108,0)</f>
        <v>0</v>
      </c>
      <c r="BH1108" s="158">
        <f>IF(N1108="sníž. přenesená",J1108,0)</f>
        <v>0</v>
      </c>
      <c r="BI1108" s="158">
        <f>IF(N1108="nulová",J1108,0)</f>
        <v>0</v>
      </c>
      <c r="BJ1108" s="20" t="s">
        <v>81</v>
      </c>
      <c r="BK1108" s="158">
        <f>ROUND(I1108*H1108,2)</f>
        <v>0</v>
      </c>
      <c r="BL1108" s="20" t="s">
        <v>94</v>
      </c>
      <c r="BM1108" s="157" t="s">
        <v>1505</v>
      </c>
    </row>
    <row r="1109" spans="1:65" s="2" customFormat="1" ht="11.25">
      <c r="A1109" s="35"/>
      <c r="B1109" s="36"/>
      <c r="C1109" s="35"/>
      <c r="D1109" s="159" t="s">
        <v>151</v>
      </c>
      <c r="E1109" s="35"/>
      <c r="F1109" s="160" t="s">
        <v>1506</v>
      </c>
      <c r="G1109" s="35"/>
      <c r="H1109" s="35"/>
      <c r="I1109" s="161"/>
      <c r="J1109" s="35"/>
      <c r="K1109" s="35"/>
      <c r="L1109" s="36"/>
      <c r="M1109" s="162"/>
      <c r="N1109" s="163"/>
      <c r="O1109" s="56"/>
      <c r="P1109" s="56"/>
      <c r="Q1109" s="56"/>
      <c r="R1109" s="56"/>
      <c r="S1109" s="56"/>
      <c r="T1109" s="57"/>
      <c r="U1109" s="35"/>
      <c r="V1109" s="35"/>
      <c r="W1109" s="35"/>
      <c r="X1109" s="35"/>
      <c r="Y1109" s="35"/>
      <c r="Z1109" s="35"/>
      <c r="AA1109" s="35"/>
      <c r="AB1109" s="35"/>
      <c r="AC1109" s="35"/>
      <c r="AD1109" s="35"/>
      <c r="AE1109" s="35"/>
      <c r="AT1109" s="20" t="s">
        <v>151</v>
      </c>
      <c r="AU1109" s="20" t="s">
        <v>81</v>
      </c>
    </row>
    <row r="1110" spans="1:65" s="14" customFormat="1" ht="11.25">
      <c r="B1110" s="172"/>
      <c r="D1110" s="165" t="s">
        <v>153</v>
      </c>
      <c r="E1110" s="173" t="s">
        <v>3</v>
      </c>
      <c r="F1110" s="174" t="s">
        <v>222</v>
      </c>
      <c r="H1110" s="175">
        <v>10</v>
      </c>
      <c r="I1110" s="176"/>
      <c r="L1110" s="172"/>
      <c r="M1110" s="177"/>
      <c r="N1110" s="178"/>
      <c r="O1110" s="178"/>
      <c r="P1110" s="178"/>
      <c r="Q1110" s="178"/>
      <c r="R1110" s="178"/>
      <c r="S1110" s="178"/>
      <c r="T1110" s="179"/>
      <c r="AT1110" s="173" t="s">
        <v>153</v>
      </c>
      <c r="AU1110" s="173" t="s">
        <v>81</v>
      </c>
      <c r="AV1110" s="14" t="s">
        <v>81</v>
      </c>
      <c r="AW1110" s="14" t="s">
        <v>33</v>
      </c>
      <c r="AX1110" s="14" t="s">
        <v>15</v>
      </c>
      <c r="AY1110" s="173" t="s">
        <v>142</v>
      </c>
    </row>
    <row r="1111" spans="1:65" s="2" customFormat="1" ht="66.75" customHeight="1">
      <c r="A1111" s="35"/>
      <c r="B1111" s="145"/>
      <c r="C1111" s="146" t="s">
        <v>1507</v>
      </c>
      <c r="D1111" s="146" t="s">
        <v>145</v>
      </c>
      <c r="E1111" s="147" t="s">
        <v>1508</v>
      </c>
      <c r="F1111" s="148" t="s">
        <v>1509</v>
      </c>
      <c r="G1111" s="149" t="s">
        <v>225</v>
      </c>
      <c r="H1111" s="150">
        <v>60</v>
      </c>
      <c r="I1111" s="151"/>
      <c r="J1111" s="152">
        <f>ROUND(I1111*H1111,2)</f>
        <v>0</v>
      </c>
      <c r="K1111" s="148" t="s">
        <v>149</v>
      </c>
      <c r="L1111" s="36"/>
      <c r="M1111" s="153" t="s">
        <v>3</v>
      </c>
      <c r="N1111" s="154" t="s">
        <v>43</v>
      </c>
      <c r="O1111" s="56"/>
      <c r="P1111" s="155">
        <f>O1111*H1111</f>
        <v>0</v>
      </c>
      <c r="Q1111" s="155">
        <v>0.31433</v>
      </c>
      <c r="R1111" s="155">
        <f>Q1111*H1111</f>
        <v>18.8598</v>
      </c>
      <c r="S1111" s="155">
        <v>0</v>
      </c>
      <c r="T1111" s="156">
        <f>S1111*H1111</f>
        <v>0</v>
      </c>
      <c r="U1111" s="35"/>
      <c r="V1111" s="35"/>
      <c r="W1111" s="35"/>
      <c r="X1111" s="35"/>
      <c r="Y1111" s="35"/>
      <c r="Z1111" s="35"/>
      <c r="AA1111" s="35"/>
      <c r="AB1111" s="35"/>
      <c r="AC1111" s="35"/>
      <c r="AD1111" s="35"/>
      <c r="AE1111" s="35"/>
      <c r="AR1111" s="157" t="s">
        <v>94</v>
      </c>
      <c r="AT1111" s="157" t="s">
        <v>145</v>
      </c>
      <c r="AU1111" s="157" t="s">
        <v>81</v>
      </c>
      <c r="AY1111" s="20" t="s">
        <v>142</v>
      </c>
      <c r="BE1111" s="158">
        <f>IF(N1111="základní",J1111,0)</f>
        <v>0</v>
      </c>
      <c r="BF1111" s="158">
        <f>IF(N1111="snížená",J1111,0)</f>
        <v>0</v>
      </c>
      <c r="BG1111" s="158">
        <f>IF(N1111="zákl. přenesená",J1111,0)</f>
        <v>0</v>
      </c>
      <c r="BH1111" s="158">
        <f>IF(N1111="sníž. přenesená",J1111,0)</f>
        <v>0</v>
      </c>
      <c r="BI1111" s="158">
        <f>IF(N1111="nulová",J1111,0)</f>
        <v>0</v>
      </c>
      <c r="BJ1111" s="20" t="s">
        <v>81</v>
      </c>
      <c r="BK1111" s="158">
        <f>ROUND(I1111*H1111,2)</f>
        <v>0</v>
      </c>
      <c r="BL1111" s="20" t="s">
        <v>94</v>
      </c>
      <c r="BM1111" s="157" t="s">
        <v>1510</v>
      </c>
    </row>
    <row r="1112" spans="1:65" s="2" customFormat="1" ht="11.25">
      <c r="A1112" s="35"/>
      <c r="B1112" s="36"/>
      <c r="C1112" s="35"/>
      <c r="D1112" s="159" t="s">
        <v>151</v>
      </c>
      <c r="E1112" s="35"/>
      <c r="F1112" s="160" t="s">
        <v>1511</v>
      </c>
      <c r="G1112" s="35"/>
      <c r="H1112" s="35"/>
      <c r="I1112" s="161"/>
      <c r="J1112" s="35"/>
      <c r="K1112" s="35"/>
      <c r="L1112" s="36"/>
      <c r="M1112" s="162"/>
      <c r="N1112" s="163"/>
      <c r="O1112" s="56"/>
      <c r="P1112" s="56"/>
      <c r="Q1112" s="56"/>
      <c r="R1112" s="56"/>
      <c r="S1112" s="56"/>
      <c r="T1112" s="57"/>
      <c r="U1112" s="35"/>
      <c r="V1112" s="35"/>
      <c r="W1112" s="35"/>
      <c r="X1112" s="35"/>
      <c r="Y1112" s="35"/>
      <c r="Z1112" s="35"/>
      <c r="AA1112" s="35"/>
      <c r="AB1112" s="35"/>
      <c r="AC1112" s="35"/>
      <c r="AD1112" s="35"/>
      <c r="AE1112" s="35"/>
      <c r="AT1112" s="20" t="s">
        <v>151</v>
      </c>
      <c r="AU1112" s="20" t="s">
        <v>81</v>
      </c>
    </row>
    <row r="1113" spans="1:65" s="13" customFormat="1" ht="11.25">
      <c r="B1113" s="164"/>
      <c r="D1113" s="165" t="s">
        <v>153</v>
      </c>
      <c r="E1113" s="166" t="s">
        <v>3</v>
      </c>
      <c r="F1113" s="167" t="s">
        <v>668</v>
      </c>
      <c r="H1113" s="166" t="s">
        <v>3</v>
      </c>
      <c r="I1113" s="168"/>
      <c r="L1113" s="164"/>
      <c r="M1113" s="169"/>
      <c r="N1113" s="170"/>
      <c r="O1113" s="170"/>
      <c r="P1113" s="170"/>
      <c r="Q1113" s="170"/>
      <c r="R1113" s="170"/>
      <c r="S1113" s="170"/>
      <c r="T1113" s="171"/>
      <c r="AT1113" s="166" t="s">
        <v>153</v>
      </c>
      <c r="AU1113" s="166" t="s">
        <v>81</v>
      </c>
      <c r="AV1113" s="13" t="s">
        <v>15</v>
      </c>
      <c r="AW1113" s="13" t="s">
        <v>33</v>
      </c>
      <c r="AX1113" s="13" t="s">
        <v>71</v>
      </c>
      <c r="AY1113" s="166" t="s">
        <v>142</v>
      </c>
    </row>
    <row r="1114" spans="1:65" s="14" customFormat="1" ht="11.25">
      <c r="B1114" s="172"/>
      <c r="D1114" s="165" t="s">
        <v>153</v>
      </c>
      <c r="E1114" s="173" t="s">
        <v>3</v>
      </c>
      <c r="F1114" s="174" t="s">
        <v>1512</v>
      </c>
      <c r="H1114" s="175">
        <v>60</v>
      </c>
      <c r="I1114" s="176"/>
      <c r="L1114" s="172"/>
      <c r="M1114" s="177"/>
      <c r="N1114" s="178"/>
      <c r="O1114" s="178"/>
      <c r="P1114" s="178"/>
      <c r="Q1114" s="178"/>
      <c r="R1114" s="178"/>
      <c r="S1114" s="178"/>
      <c r="T1114" s="179"/>
      <c r="AT1114" s="173" t="s">
        <v>153</v>
      </c>
      <c r="AU1114" s="173" t="s">
        <v>81</v>
      </c>
      <c r="AV1114" s="14" t="s">
        <v>81</v>
      </c>
      <c r="AW1114" s="14" t="s">
        <v>33</v>
      </c>
      <c r="AX1114" s="14" t="s">
        <v>71</v>
      </c>
      <c r="AY1114" s="173" t="s">
        <v>142</v>
      </c>
    </row>
    <row r="1115" spans="1:65" s="15" customFormat="1" ht="11.25">
      <c r="B1115" s="180"/>
      <c r="D1115" s="165" t="s">
        <v>153</v>
      </c>
      <c r="E1115" s="181" t="s">
        <v>3</v>
      </c>
      <c r="F1115" s="182" t="s">
        <v>162</v>
      </c>
      <c r="H1115" s="183">
        <v>60</v>
      </c>
      <c r="I1115" s="184"/>
      <c r="L1115" s="180"/>
      <c r="M1115" s="185"/>
      <c r="N1115" s="186"/>
      <c r="O1115" s="186"/>
      <c r="P1115" s="186"/>
      <c r="Q1115" s="186"/>
      <c r="R1115" s="186"/>
      <c r="S1115" s="186"/>
      <c r="T1115" s="187"/>
      <c r="AT1115" s="181" t="s">
        <v>153</v>
      </c>
      <c r="AU1115" s="181" t="s">
        <v>81</v>
      </c>
      <c r="AV1115" s="15" t="s">
        <v>94</v>
      </c>
      <c r="AW1115" s="15" t="s">
        <v>33</v>
      </c>
      <c r="AX1115" s="15" t="s">
        <v>15</v>
      </c>
      <c r="AY1115" s="181" t="s">
        <v>142</v>
      </c>
    </row>
    <row r="1116" spans="1:65" s="12" customFormat="1" ht="22.9" customHeight="1">
      <c r="B1116" s="132"/>
      <c r="D1116" s="133" t="s">
        <v>70</v>
      </c>
      <c r="E1116" s="143" t="s">
        <v>143</v>
      </c>
      <c r="F1116" s="143" t="s">
        <v>144</v>
      </c>
      <c r="I1116" s="135"/>
      <c r="J1116" s="144">
        <f>BK1116</f>
        <v>0</v>
      </c>
      <c r="L1116" s="132"/>
      <c r="M1116" s="137"/>
      <c r="N1116" s="138"/>
      <c r="O1116" s="138"/>
      <c r="P1116" s="139">
        <f>P1117+P1119+P1153</f>
        <v>0</v>
      </c>
      <c r="Q1116" s="138"/>
      <c r="R1116" s="139">
        <f>R1117+R1119+R1153</f>
        <v>0.2450128</v>
      </c>
      <c r="S1116" s="138"/>
      <c r="T1116" s="140">
        <f>T1117+T1119+T1153</f>
        <v>0.12770000000000001</v>
      </c>
      <c r="AR1116" s="133" t="s">
        <v>15</v>
      </c>
      <c r="AT1116" s="141" t="s">
        <v>70</v>
      </c>
      <c r="AU1116" s="141" t="s">
        <v>15</v>
      </c>
      <c r="AY1116" s="133" t="s">
        <v>142</v>
      </c>
      <c r="BK1116" s="142">
        <f>BK1117+BK1119+BK1153</f>
        <v>0</v>
      </c>
    </row>
    <row r="1117" spans="1:65" s="12" customFormat="1" ht="20.85" customHeight="1">
      <c r="B1117" s="132"/>
      <c r="D1117" s="133" t="s">
        <v>70</v>
      </c>
      <c r="E1117" s="143" t="s">
        <v>1435</v>
      </c>
      <c r="F1117" s="143" t="s">
        <v>1513</v>
      </c>
      <c r="I1117" s="135"/>
      <c r="J1117" s="144">
        <f>BK1117</f>
        <v>0</v>
      </c>
      <c r="L1117" s="132"/>
      <c r="M1117" s="137"/>
      <c r="N1117" s="138"/>
      <c r="O1117" s="138"/>
      <c r="P1117" s="139">
        <f>P1118</f>
        <v>0</v>
      </c>
      <c r="Q1117" s="138"/>
      <c r="R1117" s="139">
        <f>R1118</f>
        <v>0</v>
      </c>
      <c r="S1117" s="138"/>
      <c r="T1117" s="140">
        <f>T1118</f>
        <v>0</v>
      </c>
      <c r="AR1117" s="133" t="s">
        <v>15</v>
      </c>
      <c r="AT1117" s="141" t="s">
        <v>70</v>
      </c>
      <c r="AU1117" s="141" t="s">
        <v>81</v>
      </c>
      <c r="AY1117" s="133" t="s">
        <v>142</v>
      </c>
      <c r="BK1117" s="142">
        <f>BK1118</f>
        <v>0</v>
      </c>
    </row>
    <row r="1118" spans="1:65" s="2" customFormat="1" ht="24.2" customHeight="1">
      <c r="A1118" s="35"/>
      <c r="B1118" s="145"/>
      <c r="C1118" s="146" t="s">
        <v>1514</v>
      </c>
      <c r="D1118" s="146" t="s">
        <v>145</v>
      </c>
      <c r="E1118" s="147" t="s">
        <v>1515</v>
      </c>
      <c r="F1118" s="148" t="s">
        <v>1516</v>
      </c>
      <c r="G1118" s="149" t="s">
        <v>391</v>
      </c>
      <c r="H1118" s="150">
        <v>1</v>
      </c>
      <c r="I1118" s="151"/>
      <c r="J1118" s="152">
        <f>ROUND(I1118*H1118,2)</f>
        <v>0</v>
      </c>
      <c r="K1118" s="148" t="s">
        <v>3</v>
      </c>
      <c r="L1118" s="36"/>
      <c r="M1118" s="153" t="s">
        <v>3</v>
      </c>
      <c r="N1118" s="154" t="s">
        <v>43</v>
      </c>
      <c r="O1118" s="56"/>
      <c r="P1118" s="155">
        <f>O1118*H1118</f>
        <v>0</v>
      </c>
      <c r="Q1118" s="155">
        <v>0</v>
      </c>
      <c r="R1118" s="155">
        <f>Q1118*H1118</f>
        <v>0</v>
      </c>
      <c r="S1118" s="155">
        <v>0</v>
      </c>
      <c r="T1118" s="156">
        <f>S1118*H1118</f>
        <v>0</v>
      </c>
      <c r="U1118" s="35"/>
      <c r="V1118" s="35"/>
      <c r="W1118" s="35"/>
      <c r="X1118" s="35"/>
      <c r="Y1118" s="35"/>
      <c r="Z1118" s="35"/>
      <c r="AA1118" s="35"/>
      <c r="AB1118" s="35"/>
      <c r="AC1118" s="35"/>
      <c r="AD1118" s="35"/>
      <c r="AE1118" s="35"/>
      <c r="AR1118" s="157" t="s">
        <v>94</v>
      </c>
      <c r="AT1118" s="157" t="s">
        <v>145</v>
      </c>
      <c r="AU1118" s="157" t="s">
        <v>91</v>
      </c>
      <c r="AY1118" s="20" t="s">
        <v>142</v>
      </c>
      <c r="BE1118" s="158">
        <f>IF(N1118="základní",J1118,0)</f>
        <v>0</v>
      </c>
      <c r="BF1118" s="158">
        <f>IF(N1118="snížená",J1118,0)</f>
        <v>0</v>
      </c>
      <c r="BG1118" s="158">
        <f>IF(N1118="zákl. přenesená",J1118,0)</f>
        <v>0</v>
      </c>
      <c r="BH1118" s="158">
        <f>IF(N1118="sníž. přenesená",J1118,0)</f>
        <v>0</v>
      </c>
      <c r="BI1118" s="158">
        <f>IF(N1118="nulová",J1118,0)</f>
        <v>0</v>
      </c>
      <c r="BJ1118" s="20" t="s">
        <v>81</v>
      </c>
      <c r="BK1118" s="158">
        <f>ROUND(I1118*H1118,2)</f>
        <v>0</v>
      </c>
      <c r="BL1118" s="20" t="s">
        <v>94</v>
      </c>
      <c r="BM1118" s="157" t="s">
        <v>1517</v>
      </c>
    </row>
    <row r="1119" spans="1:65" s="12" customFormat="1" ht="20.85" customHeight="1">
      <c r="B1119" s="132"/>
      <c r="D1119" s="133" t="s">
        <v>70</v>
      </c>
      <c r="E1119" s="143" t="s">
        <v>1442</v>
      </c>
      <c r="F1119" s="143" t="s">
        <v>1518</v>
      </c>
      <c r="I1119" s="135"/>
      <c r="J1119" s="144">
        <f>BK1119</f>
        <v>0</v>
      </c>
      <c r="L1119" s="132"/>
      <c r="M1119" s="137"/>
      <c r="N1119" s="138"/>
      <c r="O1119" s="138"/>
      <c r="P1119" s="139">
        <f>SUM(P1120:P1152)</f>
        <v>0</v>
      </c>
      <c r="Q1119" s="138"/>
      <c r="R1119" s="139">
        <f>SUM(R1120:R1152)</f>
        <v>6.1341799999999995E-2</v>
      </c>
      <c r="S1119" s="138"/>
      <c r="T1119" s="140">
        <f>SUM(T1120:T1152)</f>
        <v>0</v>
      </c>
      <c r="AR1119" s="133" t="s">
        <v>15</v>
      </c>
      <c r="AT1119" s="141" t="s">
        <v>70</v>
      </c>
      <c r="AU1119" s="141" t="s">
        <v>81</v>
      </c>
      <c r="AY1119" s="133" t="s">
        <v>142</v>
      </c>
      <c r="BK1119" s="142">
        <f>SUM(BK1120:BK1152)</f>
        <v>0</v>
      </c>
    </row>
    <row r="1120" spans="1:65" s="2" customFormat="1" ht="44.25" customHeight="1">
      <c r="A1120" s="35"/>
      <c r="B1120" s="145"/>
      <c r="C1120" s="146" t="s">
        <v>1519</v>
      </c>
      <c r="D1120" s="146" t="s">
        <v>145</v>
      </c>
      <c r="E1120" s="147" t="s">
        <v>1520</v>
      </c>
      <c r="F1120" s="148" t="s">
        <v>1521</v>
      </c>
      <c r="G1120" s="149" t="s">
        <v>148</v>
      </c>
      <c r="H1120" s="150">
        <v>695</v>
      </c>
      <c r="I1120" s="151"/>
      <c r="J1120" s="152">
        <f>ROUND(I1120*H1120,2)</f>
        <v>0</v>
      </c>
      <c r="K1120" s="148" t="s">
        <v>149</v>
      </c>
      <c r="L1120" s="36"/>
      <c r="M1120" s="153" t="s">
        <v>3</v>
      </c>
      <c r="N1120" s="154" t="s">
        <v>43</v>
      </c>
      <c r="O1120" s="56"/>
      <c r="P1120" s="155">
        <f>O1120*H1120</f>
        <v>0</v>
      </c>
      <c r="Q1120" s="155">
        <v>0</v>
      </c>
      <c r="R1120" s="155">
        <f>Q1120*H1120</f>
        <v>0</v>
      </c>
      <c r="S1120" s="155">
        <v>0</v>
      </c>
      <c r="T1120" s="156">
        <f>S1120*H1120</f>
        <v>0</v>
      </c>
      <c r="U1120" s="35"/>
      <c r="V1120" s="35"/>
      <c r="W1120" s="35"/>
      <c r="X1120" s="35"/>
      <c r="Y1120" s="35"/>
      <c r="Z1120" s="35"/>
      <c r="AA1120" s="35"/>
      <c r="AB1120" s="35"/>
      <c r="AC1120" s="35"/>
      <c r="AD1120" s="35"/>
      <c r="AE1120" s="35"/>
      <c r="AR1120" s="157" t="s">
        <v>94</v>
      </c>
      <c r="AT1120" s="157" t="s">
        <v>145</v>
      </c>
      <c r="AU1120" s="157" t="s">
        <v>91</v>
      </c>
      <c r="AY1120" s="20" t="s">
        <v>142</v>
      </c>
      <c r="BE1120" s="158">
        <f>IF(N1120="základní",J1120,0)</f>
        <v>0</v>
      </c>
      <c r="BF1120" s="158">
        <f>IF(N1120="snížená",J1120,0)</f>
        <v>0</v>
      </c>
      <c r="BG1120" s="158">
        <f>IF(N1120="zákl. přenesená",J1120,0)</f>
        <v>0</v>
      </c>
      <c r="BH1120" s="158">
        <f>IF(N1120="sníž. přenesená",J1120,0)</f>
        <v>0</v>
      </c>
      <c r="BI1120" s="158">
        <f>IF(N1120="nulová",J1120,0)</f>
        <v>0</v>
      </c>
      <c r="BJ1120" s="20" t="s">
        <v>81</v>
      </c>
      <c r="BK1120" s="158">
        <f>ROUND(I1120*H1120,2)</f>
        <v>0</v>
      </c>
      <c r="BL1120" s="20" t="s">
        <v>94</v>
      </c>
      <c r="BM1120" s="157" t="s">
        <v>1522</v>
      </c>
    </row>
    <row r="1121" spans="1:65" s="2" customFormat="1" ht="11.25">
      <c r="A1121" s="35"/>
      <c r="B1121" s="36"/>
      <c r="C1121" s="35"/>
      <c r="D1121" s="159" t="s">
        <v>151</v>
      </c>
      <c r="E1121" s="35"/>
      <c r="F1121" s="160" t="s">
        <v>1523</v>
      </c>
      <c r="G1121" s="35"/>
      <c r="H1121" s="35"/>
      <c r="I1121" s="161"/>
      <c r="J1121" s="35"/>
      <c r="K1121" s="35"/>
      <c r="L1121" s="36"/>
      <c r="M1121" s="162"/>
      <c r="N1121" s="163"/>
      <c r="O1121" s="56"/>
      <c r="P1121" s="56"/>
      <c r="Q1121" s="56"/>
      <c r="R1121" s="56"/>
      <c r="S1121" s="56"/>
      <c r="T1121" s="57"/>
      <c r="U1121" s="35"/>
      <c r="V1121" s="35"/>
      <c r="W1121" s="35"/>
      <c r="X1121" s="35"/>
      <c r="Y1121" s="35"/>
      <c r="Z1121" s="35"/>
      <c r="AA1121" s="35"/>
      <c r="AB1121" s="35"/>
      <c r="AC1121" s="35"/>
      <c r="AD1121" s="35"/>
      <c r="AE1121" s="35"/>
      <c r="AT1121" s="20" t="s">
        <v>151</v>
      </c>
      <c r="AU1121" s="20" t="s">
        <v>91</v>
      </c>
    </row>
    <row r="1122" spans="1:65" s="13" customFormat="1" ht="11.25">
      <c r="B1122" s="164"/>
      <c r="D1122" s="165" t="s">
        <v>153</v>
      </c>
      <c r="E1122" s="166" t="s">
        <v>3</v>
      </c>
      <c r="F1122" s="167" t="s">
        <v>339</v>
      </c>
      <c r="H1122" s="166" t="s">
        <v>3</v>
      </c>
      <c r="I1122" s="168"/>
      <c r="L1122" s="164"/>
      <c r="M1122" s="169"/>
      <c r="N1122" s="170"/>
      <c r="O1122" s="170"/>
      <c r="P1122" s="170"/>
      <c r="Q1122" s="170"/>
      <c r="R1122" s="170"/>
      <c r="S1122" s="170"/>
      <c r="T1122" s="171"/>
      <c r="AT1122" s="166" t="s">
        <v>153</v>
      </c>
      <c r="AU1122" s="166" t="s">
        <v>91</v>
      </c>
      <c r="AV1122" s="13" t="s">
        <v>15</v>
      </c>
      <c r="AW1122" s="13" t="s">
        <v>33</v>
      </c>
      <c r="AX1122" s="13" t="s">
        <v>71</v>
      </c>
      <c r="AY1122" s="166" t="s">
        <v>142</v>
      </c>
    </row>
    <row r="1123" spans="1:65" s="14" customFormat="1" ht="11.25">
      <c r="B1123" s="172"/>
      <c r="D1123" s="165" t="s">
        <v>153</v>
      </c>
      <c r="E1123" s="173" t="s">
        <v>3</v>
      </c>
      <c r="F1123" s="174" t="s">
        <v>1524</v>
      </c>
      <c r="H1123" s="175">
        <v>185</v>
      </c>
      <c r="I1123" s="176"/>
      <c r="L1123" s="172"/>
      <c r="M1123" s="177"/>
      <c r="N1123" s="178"/>
      <c r="O1123" s="178"/>
      <c r="P1123" s="178"/>
      <c r="Q1123" s="178"/>
      <c r="R1123" s="178"/>
      <c r="S1123" s="178"/>
      <c r="T1123" s="179"/>
      <c r="AT1123" s="173" t="s">
        <v>153</v>
      </c>
      <c r="AU1123" s="173" t="s">
        <v>91</v>
      </c>
      <c r="AV1123" s="14" t="s">
        <v>81</v>
      </c>
      <c r="AW1123" s="14" t="s">
        <v>33</v>
      </c>
      <c r="AX1123" s="14" t="s">
        <v>71</v>
      </c>
      <c r="AY1123" s="173" t="s">
        <v>142</v>
      </c>
    </row>
    <row r="1124" spans="1:65" s="13" customFormat="1" ht="11.25">
      <c r="B1124" s="164"/>
      <c r="D1124" s="165" t="s">
        <v>153</v>
      </c>
      <c r="E1124" s="166" t="s">
        <v>3</v>
      </c>
      <c r="F1124" s="167" t="s">
        <v>341</v>
      </c>
      <c r="H1124" s="166" t="s">
        <v>3</v>
      </c>
      <c r="I1124" s="168"/>
      <c r="L1124" s="164"/>
      <c r="M1124" s="169"/>
      <c r="N1124" s="170"/>
      <c r="O1124" s="170"/>
      <c r="P1124" s="170"/>
      <c r="Q1124" s="170"/>
      <c r="R1124" s="170"/>
      <c r="S1124" s="170"/>
      <c r="T1124" s="171"/>
      <c r="AT1124" s="166" t="s">
        <v>153</v>
      </c>
      <c r="AU1124" s="166" t="s">
        <v>91</v>
      </c>
      <c r="AV1124" s="13" t="s">
        <v>15</v>
      </c>
      <c r="AW1124" s="13" t="s">
        <v>33</v>
      </c>
      <c r="AX1124" s="13" t="s">
        <v>71</v>
      </c>
      <c r="AY1124" s="166" t="s">
        <v>142</v>
      </c>
    </row>
    <row r="1125" spans="1:65" s="14" customFormat="1" ht="11.25">
      <c r="B1125" s="172"/>
      <c r="D1125" s="165" t="s">
        <v>153</v>
      </c>
      <c r="E1125" s="173" t="s">
        <v>3</v>
      </c>
      <c r="F1125" s="174" t="s">
        <v>1525</v>
      </c>
      <c r="H1125" s="175">
        <v>150</v>
      </c>
      <c r="I1125" s="176"/>
      <c r="L1125" s="172"/>
      <c r="M1125" s="177"/>
      <c r="N1125" s="178"/>
      <c r="O1125" s="178"/>
      <c r="P1125" s="178"/>
      <c r="Q1125" s="178"/>
      <c r="R1125" s="178"/>
      <c r="S1125" s="178"/>
      <c r="T1125" s="179"/>
      <c r="AT1125" s="173" t="s">
        <v>153</v>
      </c>
      <c r="AU1125" s="173" t="s">
        <v>91</v>
      </c>
      <c r="AV1125" s="14" t="s">
        <v>81</v>
      </c>
      <c r="AW1125" s="14" t="s">
        <v>33</v>
      </c>
      <c r="AX1125" s="14" t="s">
        <v>71</v>
      </c>
      <c r="AY1125" s="173" t="s">
        <v>142</v>
      </c>
    </row>
    <row r="1126" spans="1:65" s="13" customFormat="1" ht="11.25">
      <c r="B1126" s="164"/>
      <c r="D1126" s="165" t="s">
        <v>153</v>
      </c>
      <c r="E1126" s="166" t="s">
        <v>3</v>
      </c>
      <c r="F1126" s="167" t="s">
        <v>343</v>
      </c>
      <c r="H1126" s="166" t="s">
        <v>3</v>
      </c>
      <c r="I1126" s="168"/>
      <c r="L1126" s="164"/>
      <c r="M1126" s="169"/>
      <c r="N1126" s="170"/>
      <c r="O1126" s="170"/>
      <c r="P1126" s="170"/>
      <c r="Q1126" s="170"/>
      <c r="R1126" s="170"/>
      <c r="S1126" s="170"/>
      <c r="T1126" s="171"/>
      <c r="AT1126" s="166" t="s">
        <v>153</v>
      </c>
      <c r="AU1126" s="166" t="s">
        <v>91</v>
      </c>
      <c r="AV1126" s="13" t="s">
        <v>15</v>
      </c>
      <c r="AW1126" s="13" t="s">
        <v>33</v>
      </c>
      <c r="AX1126" s="13" t="s">
        <v>71</v>
      </c>
      <c r="AY1126" s="166" t="s">
        <v>142</v>
      </c>
    </row>
    <row r="1127" spans="1:65" s="14" customFormat="1" ht="11.25">
      <c r="B1127" s="172"/>
      <c r="D1127" s="165" t="s">
        <v>153</v>
      </c>
      <c r="E1127" s="173" t="s">
        <v>3</v>
      </c>
      <c r="F1127" s="174" t="s">
        <v>1526</v>
      </c>
      <c r="H1127" s="175">
        <v>155</v>
      </c>
      <c r="I1127" s="176"/>
      <c r="L1127" s="172"/>
      <c r="M1127" s="177"/>
      <c r="N1127" s="178"/>
      <c r="O1127" s="178"/>
      <c r="P1127" s="178"/>
      <c r="Q1127" s="178"/>
      <c r="R1127" s="178"/>
      <c r="S1127" s="178"/>
      <c r="T1127" s="179"/>
      <c r="AT1127" s="173" t="s">
        <v>153</v>
      </c>
      <c r="AU1127" s="173" t="s">
        <v>91</v>
      </c>
      <c r="AV1127" s="14" t="s">
        <v>81</v>
      </c>
      <c r="AW1127" s="14" t="s">
        <v>33</v>
      </c>
      <c r="AX1127" s="14" t="s">
        <v>71</v>
      </c>
      <c r="AY1127" s="173" t="s">
        <v>142</v>
      </c>
    </row>
    <row r="1128" spans="1:65" s="13" customFormat="1" ht="11.25">
      <c r="B1128" s="164"/>
      <c r="D1128" s="165" t="s">
        <v>153</v>
      </c>
      <c r="E1128" s="166" t="s">
        <v>3</v>
      </c>
      <c r="F1128" s="167" t="s">
        <v>345</v>
      </c>
      <c r="H1128" s="166" t="s">
        <v>3</v>
      </c>
      <c r="I1128" s="168"/>
      <c r="L1128" s="164"/>
      <c r="M1128" s="169"/>
      <c r="N1128" s="170"/>
      <c r="O1128" s="170"/>
      <c r="P1128" s="170"/>
      <c r="Q1128" s="170"/>
      <c r="R1128" s="170"/>
      <c r="S1128" s="170"/>
      <c r="T1128" s="171"/>
      <c r="AT1128" s="166" t="s">
        <v>153</v>
      </c>
      <c r="AU1128" s="166" t="s">
        <v>91</v>
      </c>
      <c r="AV1128" s="13" t="s">
        <v>15</v>
      </c>
      <c r="AW1128" s="13" t="s">
        <v>33</v>
      </c>
      <c r="AX1128" s="13" t="s">
        <v>71</v>
      </c>
      <c r="AY1128" s="166" t="s">
        <v>142</v>
      </c>
    </row>
    <row r="1129" spans="1:65" s="14" customFormat="1" ht="11.25">
      <c r="B1129" s="172"/>
      <c r="D1129" s="165" t="s">
        <v>153</v>
      </c>
      <c r="E1129" s="173" t="s">
        <v>3</v>
      </c>
      <c r="F1129" s="174" t="s">
        <v>1527</v>
      </c>
      <c r="H1129" s="175">
        <v>205</v>
      </c>
      <c r="I1129" s="176"/>
      <c r="L1129" s="172"/>
      <c r="M1129" s="177"/>
      <c r="N1129" s="178"/>
      <c r="O1129" s="178"/>
      <c r="P1129" s="178"/>
      <c r="Q1129" s="178"/>
      <c r="R1129" s="178"/>
      <c r="S1129" s="178"/>
      <c r="T1129" s="179"/>
      <c r="AT1129" s="173" t="s">
        <v>153</v>
      </c>
      <c r="AU1129" s="173" t="s">
        <v>91</v>
      </c>
      <c r="AV1129" s="14" t="s">
        <v>81</v>
      </c>
      <c r="AW1129" s="14" t="s">
        <v>33</v>
      </c>
      <c r="AX1129" s="14" t="s">
        <v>71</v>
      </c>
      <c r="AY1129" s="173" t="s">
        <v>142</v>
      </c>
    </row>
    <row r="1130" spans="1:65" s="15" customFormat="1" ht="11.25">
      <c r="B1130" s="180"/>
      <c r="D1130" s="165" t="s">
        <v>153</v>
      </c>
      <c r="E1130" s="181" t="s">
        <v>3</v>
      </c>
      <c r="F1130" s="182" t="s">
        <v>162</v>
      </c>
      <c r="H1130" s="183">
        <v>695</v>
      </c>
      <c r="I1130" s="184"/>
      <c r="L1130" s="180"/>
      <c r="M1130" s="185"/>
      <c r="N1130" s="186"/>
      <c r="O1130" s="186"/>
      <c r="P1130" s="186"/>
      <c r="Q1130" s="186"/>
      <c r="R1130" s="186"/>
      <c r="S1130" s="186"/>
      <c r="T1130" s="187"/>
      <c r="AT1130" s="181" t="s">
        <v>153</v>
      </c>
      <c r="AU1130" s="181" t="s">
        <v>91</v>
      </c>
      <c r="AV1130" s="15" t="s">
        <v>94</v>
      </c>
      <c r="AW1130" s="15" t="s">
        <v>33</v>
      </c>
      <c r="AX1130" s="15" t="s">
        <v>15</v>
      </c>
      <c r="AY1130" s="181" t="s">
        <v>142</v>
      </c>
    </row>
    <row r="1131" spans="1:65" s="2" customFormat="1" ht="49.15" customHeight="1">
      <c r="A1131" s="35"/>
      <c r="B1131" s="145"/>
      <c r="C1131" s="146" t="s">
        <v>1528</v>
      </c>
      <c r="D1131" s="146" t="s">
        <v>145</v>
      </c>
      <c r="E1131" s="147" t="s">
        <v>1529</v>
      </c>
      <c r="F1131" s="148" t="s">
        <v>1530</v>
      </c>
      <c r="G1131" s="149" t="s">
        <v>148</v>
      </c>
      <c r="H1131" s="150">
        <v>64635</v>
      </c>
      <c r="I1131" s="151"/>
      <c r="J1131" s="152">
        <f>ROUND(I1131*H1131,2)</f>
        <v>0</v>
      </c>
      <c r="K1131" s="148" t="s">
        <v>149</v>
      </c>
      <c r="L1131" s="36"/>
      <c r="M1131" s="153" t="s">
        <v>3</v>
      </c>
      <c r="N1131" s="154" t="s">
        <v>43</v>
      </c>
      <c r="O1131" s="56"/>
      <c r="P1131" s="155">
        <f>O1131*H1131</f>
        <v>0</v>
      </c>
      <c r="Q1131" s="155">
        <v>0</v>
      </c>
      <c r="R1131" s="155">
        <f>Q1131*H1131</f>
        <v>0</v>
      </c>
      <c r="S1131" s="155">
        <v>0</v>
      </c>
      <c r="T1131" s="156">
        <f>S1131*H1131</f>
        <v>0</v>
      </c>
      <c r="U1131" s="35"/>
      <c r="V1131" s="35"/>
      <c r="W1131" s="35"/>
      <c r="X1131" s="35"/>
      <c r="Y1131" s="35"/>
      <c r="Z1131" s="35"/>
      <c r="AA1131" s="35"/>
      <c r="AB1131" s="35"/>
      <c r="AC1131" s="35"/>
      <c r="AD1131" s="35"/>
      <c r="AE1131" s="35"/>
      <c r="AR1131" s="157" t="s">
        <v>94</v>
      </c>
      <c r="AT1131" s="157" t="s">
        <v>145</v>
      </c>
      <c r="AU1131" s="157" t="s">
        <v>91</v>
      </c>
      <c r="AY1131" s="20" t="s">
        <v>142</v>
      </c>
      <c r="BE1131" s="158">
        <f>IF(N1131="základní",J1131,0)</f>
        <v>0</v>
      </c>
      <c r="BF1131" s="158">
        <f>IF(N1131="snížená",J1131,0)</f>
        <v>0</v>
      </c>
      <c r="BG1131" s="158">
        <f>IF(N1131="zákl. přenesená",J1131,0)</f>
        <v>0</v>
      </c>
      <c r="BH1131" s="158">
        <f>IF(N1131="sníž. přenesená",J1131,0)</f>
        <v>0</v>
      </c>
      <c r="BI1131" s="158">
        <f>IF(N1131="nulová",J1131,0)</f>
        <v>0</v>
      </c>
      <c r="BJ1131" s="20" t="s">
        <v>81</v>
      </c>
      <c r="BK1131" s="158">
        <f>ROUND(I1131*H1131,2)</f>
        <v>0</v>
      </c>
      <c r="BL1131" s="20" t="s">
        <v>94</v>
      </c>
      <c r="BM1131" s="157" t="s">
        <v>1531</v>
      </c>
    </row>
    <row r="1132" spans="1:65" s="2" customFormat="1" ht="11.25">
      <c r="A1132" s="35"/>
      <c r="B1132" s="36"/>
      <c r="C1132" s="35"/>
      <c r="D1132" s="159" t="s">
        <v>151</v>
      </c>
      <c r="E1132" s="35"/>
      <c r="F1132" s="160" t="s">
        <v>1532</v>
      </c>
      <c r="G1132" s="35"/>
      <c r="H1132" s="35"/>
      <c r="I1132" s="161"/>
      <c r="J1132" s="35"/>
      <c r="K1132" s="35"/>
      <c r="L1132" s="36"/>
      <c r="M1132" s="162"/>
      <c r="N1132" s="163"/>
      <c r="O1132" s="56"/>
      <c r="P1132" s="56"/>
      <c r="Q1132" s="56"/>
      <c r="R1132" s="56"/>
      <c r="S1132" s="56"/>
      <c r="T1132" s="57"/>
      <c r="U1132" s="35"/>
      <c r="V1132" s="35"/>
      <c r="W1132" s="35"/>
      <c r="X1132" s="35"/>
      <c r="Y1132" s="35"/>
      <c r="Z1132" s="35"/>
      <c r="AA1132" s="35"/>
      <c r="AB1132" s="35"/>
      <c r="AC1132" s="35"/>
      <c r="AD1132" s="35"/>
      <c r="AE1132" s="35"/>
      <c r="AT1132" s="20" t="s">
        <v>151</v>
      </c>
      <c r="AU1132" s="20" t="s">
        <v>91</v>
      </c>
    </row>
    <row r="1133" spans="1:65" s="14" customFormat="1" ht="11.25">
      <c r="B1133" s="172"/>
      <c r="D1133" s="165" t="s">
        <v>153</v>
      </c>
      <c r="E1133" s="173" t="s">
        <v>3</v>
      </c>
      <c r="F1133" s="174" t="s">
        <v>1533</v>
      </c>
      <c r="H1133" s="175">
        <v>64635</v>
      </c>
      <c r="I1133" s="176"/>
      <c r="L1133" s="172"/>
      <c r="M1133" s="177"/>
      <c r="N1133" s="178"/>
      <c r="O1133" s="178"/>
      <c r="P1133" s="178"/>
      <c r="Q1133" s="178"/>
      <c r="R1133" s="178"/>
      <c r="S1133" s="178"/>
      <c r="T1133" s="179"/>
      <c r="AT1133" s="173" t="s">
        <v>153</v>
      </c>
      <c r="AU1133" s="173" t="s">
        <v>91</v>
      </c>
      <c r="AV1133" s="14" t="s">
        <v>81</v>
      </c>
      <c r="AW1133" s="14" t="s">
        <v>33</v>
      </c>
      <c r="AX1133" s="14" t="s">
        <v>15</v>
      </c>
      <c r="AY1133" s="173" t="s">
        <v>142</v>
      </c>
    </row>
    <row r="1134" spans="1:65" s="2" customFormat="1" ht="44.25" customHeight="1">
      <c r="A1134" s="35"/>
      <c r="B1134" s="145"/>
      <c r="C1134" s="146" t="s">
        <v>1534</v>
      </c>
      <c r="D1134" s="146" t="s">
        <v>145</v>
      </c>
      <c r="E1134" s="147" t="s">
        <v>1535</v>
      </c>
      <c r="F1134" s="148" t="s">
        <v>1536</v>
      </c>
      <c r="G1134" s="149" t="s">
        <v>148</v>
      </c>
      <c r="H1134" s="150">
        <v>695</v>
      </c>
      <c r="I1134" s="151"/>
      <c r="J1134" s="152">
        <f>ROUND(I1134*H1134,2)</f>
        <v>0</v>
      </c>
      <c r="K1134" s="148" t="s">
        <v>149</v>
      </c>
      <c r="L1134" s="36"/>
      <c r="M1134" s="153" t="s">
        <v>3</v>
      </c>
      <c r="N1134" s="154" t="s">
        <v>43</v>
      </c>
      <c r="O1134" s="56"/>
      <c r="P1134" s="155">
        <f>O1134*H1134</f>
        <v>0</v>
      </c>
      <c r="Q1134" s="155">
        <v>0</v>
      </c>
      <c r="R1134" s="155">
        <f>Q1134*H1134</f>
        <v>0</v>
      </c>
      <c r="S1134" s="155">
        <v>0</v>
      </c>
      <c r="T1134" s="156">
        <f>S1134*H1134</f>
        <v>0</v>
      </c>
      <c r="U1134" s="35"/>
      <c r="V1134" s="35"/>
      <c r="W1134" s="35"/>
      <c r="X1134" s="35"/>
      <c r="Y1134" s="35"/>
      <c r="Z1134" s="35"/>
      <c r="AA1134" s="35"/>
      <c r="AB1134" s="35"/>
      <c r="AC1134" s="35"/>
      <c r="AD1134" s="35"/>
      <c r="AE1134" s="35"/>
      <c r="AR1134" s="157" t="s">
        <v>94</v>
      </c>
      <c r="AT1134" s="157" t="s">
        <v>145</v>
      </c>
      <c r="AU1134" s="157" t="s">
        <v>91</v>
      </c>
      <c r="AY1134" s="20" t="s">
        <v>142</v>
      </c>
      <c r="BE1134" s="158">
        <f>IF(N1134="základní",J1134,0)</f>
        <v>0</v>
      </c>
      <c r="BF1134" s="158">
        <f>IF(N1134="snížená",J1134,0)</f>
        <v>0</v>
      </c>
      <c r="BG1134" s="158">
        <f>IF(N1134="zákl. přenesená",J1134,0)</f>
        <v>0</v>
      </c>
      <c r="BH1134" s="158">
        <f>IF(N1134="sníž. přenesená",J1134,0)</f>
        <v>0</v>
      </c>
      <c r="BI1134" s="158">
        <f>IF(N1134="nulová",J1134,0)</f>
        <v>0</v>
      </c>
      <c r="BJ1134" s="20" t="s">
        <v>81</v>
      </c>
      <c r="BK1134" s="158">
        <f>ROUND(I1134*H1134,2)</f>
        <v>0</v>
      </c>
      <c r="BL1134" s="20" t="s">
        <v>94</v>
      </c>
      <c r="BM1134" s="157" t="s">
        <v>1537</v>
      </c>
    </row>
    <row r="1135" spans="1:65" s="2" customFormat="1" ht="11.25">
      <c r="A1135" s="35"/>
      <c r="B1135" s="36"/>
      <c r="C1135" s="35"/>
      <c r="D1135" s="159" t="s">
        <v>151</v>
      </c>
      <c r="E1135" s="35"/>
      <c r="F1135" s="160" t="s">
        <v>1538</v>
      </c>
      <c r="G1135" s="35"/>
      <c r="H1135" s="35"/>
      <c r="I1135" s="161"/>
      <c r="J1135" s="35"/>
      <c r="K1135" s="35"/>
      <c r="L1135" s="36"/>
      <c r="M1135" s="162"/>
      <c r="N1135" s="163"/>
      <c r="O1135" s="56"/>
      <c r="P1135" s="56"/>
      <c r="Q1135" s="56"/>
      <c r="R1135" s="56"/>
      <c r="S1135" s="56"/>
      <c r="T1135" s="57"/>
      <c r="U1135" s="35"/>
      <c r="V1135" s="35"/>
      <c r="W1135" s="35"/>
      <c r="X1135" s="35"/>
      <c r="Y1135" s="35"/>
      <c r="Z1135" s="35"/>
      <c r="AA1135" s="35"/>
      <c r="AB1135" s="35"/>
      <c r="AC1135" s="35"/>
      <c r="AD1135" s="35"/>
      <c r="AE1135" s="35"/>
      <c r="AT1135" s="20" t="s">
        <v>151</v>
      </c>
      <c r="AU1135" s="20" t="s">
        <v>91</v>
      </c>
    </row>
    <row r="1136" spans="1:65" s="2" customFormat="1" ht="24.2" customHeight="1">
      <c r="A1136" s="35"/>
      <c r="B1136" s="145"/>
      <c r="C1136" s="146" t="s">
        <v>1539</v>
      </c>
      <c r="D1136" s="146" t="s">
        <v>145</v>
      </c>
      <c r="E1136" s="147" t="s">
        <v>1540</v>
      </c>
      <c r="F1136" s="148" t="s">
        <v>1541</v>
      </c>
      <c r="G1136" s="149" t="s">
        <v>148</v>
      </c>
      <c r="H1136" s="150">
        <v>695</v>
      </c>
      <c r="I1136" s="151"/>
      <c r="J1136" s="152">
        <f>ROUND(I1136*H1136,2)</f>
        <v>0</v>
      </c>
      <c r="K1136" s="148" t="s">
        <v>149</v>
      </c>
      <c r="L1136" s="36"/>
      <c r="M1136" s="153" t="s">
        <v>3</v>
      </c>
      <c r="N1136" s="154" t="s">
        <v>43</v>
      </c>
      <c r="O1136" s="56"/>
      <c r="P1136" s="155">
        <f>O1136*H1136</f>
        <v>0</v>
      </c>
      <c r="Q1136" s="155">
        <v>0</v>
      </c>
      <c r="R1136" s="155">
        <f>Q1136*H1136</f>
        <v>0</v>
      </c>
      <c r="S1136" s="155">
        <v>0</v>
      </c>
      <c r="T1136" s="156">
        <f>S1136*H1136</f>
        <v>0</v>
      </c>
      <c r="U1136" s="35"/>
      <c r="V1136" s="35"/>
      <c r="W1136" s="35"/>
      <c r="X1136" s="35"/>
      <c r="Y1136" s="35"/>
      <c r="Z1136" s="35"/>
      <c r="AA1136" s="35"/>
      <c r="AB1136" s="35"/>
      <c r="AC1136" s="35"/>
      <c r="AD1136" s="35"/>
      <c r="AE1136" s="35"/>
      <c r="AR1136" s="157" t="s">
        <v>94</v>
      </c>
      <c r="AT1136" s="157" t="s">
        <v>145</v>
      </c>
      <c r="AU1136" s="157" t="s">
        <v>91</v>
      </c>
      <c r="AY1136" s="20" t="s">
        <v>142</v>
      </c>
      <c r="BE1136" s="158">
        <f>IF(N1136="základní",J1136,0)</f>
        <v>0</v>
      </c>
      <c r="BF1136" s="158">
        <f>IF(N1136="snížená",J1136,0)</f>
        <v>0</v>
      </c>
      <c r="BG1136" s="158">
        <f>IF(N1136="zákl. přenesená",J1136,0)</f>
        <v>0</v>
      </c>
      <c r="BH1136" s="158">
        <f>IF(N1136="sníž. přenesená",J1136,0)</f>
        <v>0</v>
      </c>
      <c r="BI1136" s="158">
        <f>IF(N1136="nulová",J1136,0)</f>
        <v>0</v>
      </c>
      <c r="BJ1136" s="20" t="s">
        <v>81</v>
      </c>
      <c r="BK1136" s="158">
        <f>ROUND(I1136*H1136,2)</f>
        <v>0</v>
      </c>
      <c r="BL1136" s="20" t="s">
        <v>94</v>
      </c>
      <c r="BM1136" s="157" t="s">
        <v>1542</v>
      </c>
    </row>
    <row r="1137" spans="1:65" s="2" customFormat="1" ht="11.25">
      <c r="A1137" s="35"/>
      <c r="B1137" s="36"/>
      <c r="C1137" s="35"/>
      <c r="D1137" s="159" t="s">
        <v>151</v>
      </c>
      <c r="E1137" s="35"/>
      <c r="F1137" s="160" t="s">
        <v>1543</v>
      </c>
      <c r="G1137" s="35"/>
      <c r="H1137" s="35"/>
      <c r="I1137" s="161"/>
      <c r="J1137" s="35"/>
      <c r="K1137" s="35"/>
      <c r="L1137" s="36"/>
      <c r="M1137" s="162"/>
      <c r="N1137" s="163"/>
      <c r="O1137" s="56"/>
      <c r="P1137" s="56"/>
      <c r="Q1137" s="56"/>
      <c r="R1137" s="56"/>
      <c r="S1137" s="56"/>
      <c r="T1137" s="57"/>
      <c r="U1137" s="35"/>
      <c r="V1137" s="35"/>
      <c r="W1137" s="35"/>
      <c r="X1137" s="35"/>
      <c r="Y1137" s="35"/>
      <c r="Z1137" s="35"/>
      <c r="AA1137" s="35"/>
      <c r="AB1137" s="35"/>
      <c r="AC1137" s="35"/>
      <c r="AD1137" s="35"/>
      <c r="AE1137" s="35"/>
      <c r="AT1137" s="20" t="s">
        <v>151</v>
      </c>
      <c r="AU1137" s="20" t="s">
        <v>91</v>
      </c>
    </row>
    <row r="1138" spans="1:65" s="2" customFormat="1" ht="33" customHeight="1">
      <c r="A1138" s="35"/>
      <c r="B1138" s="145"/>
      <c r="C1138" s="146" t="s">
        <v>1544</v>
      </c>
      <c r="D1138" s="146" t="s">
        <v>145</v>
      </c>
      <c r="E1138" s="147" t="s">
        <v>1545</v>
      </c>
      <c r="F1138" s="148" t="s">
        <v>1546</v>
      </c>
      <c r="G1138" s="149" t="s">
        <v>148</v>
      </c>
      <c r="H1138" s="150">
        <v>64635</v>
      </c>
      <c r="I1138" s="151"/>
      <c r="J1138" s="152">
        <f>ROUND(I1138*H1138,2)</f>
        <v>0</v>
      </c>
      <c r="K1138" s="148" t="s">
        <v>149</v>
      </c>
      <c r="L1138" s="36"/>
      <c r="M1138" s="153" t="s">
        <v>3</v>
      </c>
      <c r="N1138" s="154" t="s">
        <v>43</v>
      </c>
      <c r="O1138" s="56"/>
      <c r="P1138" s="155">
        <f>O1138*H1138</f>
        <v>0</v>
      </c>
      <c r="Q1138" s="155">
        <v>0</v>
      </c>
      <c r="R1138" s="155">
        <f>Q1138*H1138</f>
        <v>0</v>
      </c>
      <c r="S1138" s="155">
        <v>0</v>
      </c>
      <c r="T1138" s="156">
        <f>S1138*H1138</f>
        <v>0</v>
      </c>
      <c r="U1138" s="35"/>
      <c r="V1138" s="35"/>
      <c r="W1138" s="35"/>
      <c r="X1138" s="35"/>
      <c r="Y1138" s="35"/>
      <c r="Z1138" s="35"/>
      <c r="AA1138" s="35"/>
      <c r="AB1138" s="35"/>
      <c r="AC1138" s="35"/>
      <c r="AD1138" s="35"/>
      <c r="AE1138" s="35"/>
      <c r="AR1138" s="157" t="s">
        <v>94</v>
      </c>
      <c r="AT1138" s="157" t="s">
        <v>145</v>
      </c>
      <c r="AU1138" s="157" t="s">
        <v>91</v>
      </c>
      <c r="AY1138" s="20" t="s">
        <v>142</v>
      </c>
      <c r="BE1138" s="158">
        <f>IF(N1138="základní",J1138,0)</f>
        <v>0</v>
      </c>
      <c r="BF1138" s="158">
        <f>IF(N1138="snížená",J1138,0)</f>
        <v>0</v>
      </c>
      <c r="BG1138" s="158">
        <f>IF(N1138="zákl. přenesená",J1138,0)</f>
        <v>0</v>
      </c>
      <c r="BH1138" s="158">
        <f>IF(N1138="sníž. přenesená",J1138,0)</f>
        <v>0</v>
      </c>
      <c r="BI1138" s="158">
        <f>IF(N1138="nulová",J1138,0)</f>
        <v>0</v>
      </c>
      <c r="BJ1138" s="20" t="s">
        <v>81</v>
      </c>
      <c r="BK1138" s="158">
        <f>ROUND(I1138*H1138,2)</f>
        <v>0</v>
      </c>
      <c r="BL1138" s="20" t="s">
        <v>94</v>
      </c>
      <c r="BM1138" s="157" t="s">
        <v>1547</v>
      </c>
    </row>
    <row r="1139" spans="1:65" s="2" customFormat="1" ht="11.25">
      <c r="A1139" s="35"/>
      <c r="B1139" s="36"/>
      <c r="C1139" s="35"/>
      <c r="D1139" s="159" t="s">
        <v>151</v>
      </c>
      <c r="E1139" s="35"/>
      <c r="F1139" s="160" t="s">
        <v>1548</v>
      </c>
      <c r="G1139" s="35"/>
      <c r="H1139" s="35"/>
      <c r="I1139" s="161"/>
      <c r="J1139" s="35"/>
      <c r="K1139" s="35"/>
      <c r="L1139" s="36"/>
      <c r="M1139" s="162"/>
      <c r="N1139" s="163"/>
      <c r="O1139" s="56"/>
      <c r="P1139" s="56"/>
      <c r="Q1139" s="56"/>
      <c r="R1139" s="56"/>
      <c r="S1139" s="56"/>
      <c r="T1139" s="57"/>
      <c r="U1139" s="35"/>
      <c r="V1139" s="35"/>
      <c r="W1139" s="35"/>
      <c r="X1139" s="35"/>
      <c r="Y1139" s="35"/>
      <c r="Z1139" s="35"/>
      <c r="AA1139" s="35"/>
      <c r="AB1139" s="35"/>
      <c r="AC1139" s="35"/>
      <c r="AD1139" s="35"/>
      <c r="AE1139" s="35"/>
      <c r="AT1139" s="20" t="s">
        <v>151</v>
      </c>
      <c r="AU1139" s="20" t="s">
        <v>91</v>
      </c>
    </row>
    <row r="1140" spans="1:65" s="2" customFormat="1" ht="24.2" customHeight="1">
      <c r="A1140" s="35"/>
      <c r="B1140" s="145"/>
      <c r="C1140" s="146" t="s">
        <v>1549</v>
      </c>
      <c r="D1140" s="146" t="s">
        <v>145</v>
      </c>
      <c r="E1140" s="147" t="s">
        <v>1550</v>
      </c>
      <c r="F1140" s="148" t="s">
        <v>1551</v>
      </c>
      <c r="G1140" s="149" t="s">
        <v>148</v>
      </c>
      <c r="H1140" s="150">
        <v>695</v>
      </c>
      <c r="I1140" s="151"/>
      <c r="J1140" s="152">
        <f>ROUND(I1140*H1140,2)</f>
        <v>0</v>
      </c>
      <c r="K1140" s="148" t="s">
        <v>149</v>
      </c>
      <c r="L1140" s="36"/>
      <c r="M1140" s="153" t="s">
        <v>3</v>
      </c>
      <c r="N1140" s="154" t="s">
        <v>43</v>
      </c>
      <c r="O1140" s="56"/>
      <c r="P1140" s="155">
        <f>O1140*H1140</f>
        <v>0</v>
      </c>
      <c r="Q1140" s="155">
        <v>0</v>
      </c>
      <c r="R1140" s="155">
        <f>Q1140*H1140</f>
        <v>0</v>
      </c>
      <c r="S1140" s="155">
        <v>0</v>
      </c>
      <c r="T1140" s="156">
        <f>S1140*H1140</f>
        <v>0</v>
      </c>
      <c r="U1140" s="35"/>
      <c r="V1140" s="35"/>
      <c r="W1140" s="35"/>
      <c r="X1140" s="35"/>
      <c r="Y1140" s="35"/>
      <c r="Z1140" s="35"/>
      <c r="AA1140" s="35"/>
      <c r="AB1140" s="35"/>
      <c r="AC1140" s="35"/>
      <c r="AD1140" s="35"/>
      <c r="AE1140" s="35"/>
      <c r="AR1140" s="157" t="s">
        <v>94</v>
      </c>
      <c r="AT1140" s="157" t="s">
        <v>145</v>
      </c>
      <c r="AU1140" s="157" t="s">
        <v>91</v>
      </c>
      <c r="AY1140" s="20" t="s">
        <v>142</v>
      </c>
      <c r="BE1140" s="158">
        <f>IF(N1140="základní",J1140,0)</f>
        <v>0</v>
      </c>
      <c r="BF1140" s="158">
        <f>IF(N1140="snížená",J1140,0)</f>
        <v>0</v>
      </c>
      <c r="BG1140" s="158">
        <f>IF(N1140="zákl. přenesená",J1140,0)</f>
        <v>0</v>
      </c>
      <c r="BH1140" s="158">
        <f>IF(N1140="sníž. přenesená",J1140,0)</f>
        <v>0</v>
      </c>
      <c r="BI1140" s="158">
        <f>IF(N1140="nulová",J1140,0)</f>
        <v>0</v>
      </c>
      <c r="BJ1140" s="20" t="s">
        <v>81</v>
      </c>
      <c r="BK1140" s="158">
        <f>ROUND(I1140*H1140,2)</f>
        <v>0</v>
      </c>
      <c r="BL1140" s="20" t="s">
        <v>94</v>
      </c>
      <c r="BM1140" s="157" t="s">
        <v>1552</v>
      </c>
    </row>
    <row r="1141" spans="1:65" s="2" customFormat="1" ht="11.25">
      <c r="A1141" s="35"/>
      <c r="B1141" s="36"/>
      <c r="C1141" s="35"/>
      <c r="D1141" s="159" t="s">
        <v>151</v>
      </c>
      <c r="E1141" s="35"/>
      <c r="F1141" s="160" t="s">
        <v>1553</v>
      </c>
      <c r="G1141" s="35"/>
      <c r="H1141" s="35"/>
      <c r="I1141" s="161"/>
      <c r="J1141" s="35"/>
      <c r="K1141" s="35"/>
      <c r="L1141" s="36"/>
      <c r="M1141" s="162"/>
      <c r="N1141" s="163"/>
      <c r="O1141" s="56"/>
      <c r="P1141" s="56"/>
      <c r="Q1141" s="56"/>
      <c r="R1141" s="56"/>
      <c r="S1141" s="56"/>
      <c r="T1141" s="57"/>
      <c r="U1141" s="35"/>
      <c r="V1141" s="35"/>
      <c r="W1141" s="35"/>
      <c r="X1141" s="35"/>
      <c r="Y1141" s="35"/>
      <c r="Z1141" s="35"/>
      <c r="AA1141" s="35"/>
      <c r="AB1141" s="35"/>
      <c r="AC1141" s="35"/>
      <c r="AD1141" s="35"/>
      <c r="AE1141" s="35"/>
      <c r="AT1141" s="20" t="s">
        <v>151</v>
      </c>
      <c r="AU1141" s="20" t="s">
        <v>91</v>
      </c>
    </row>
    <row r="1142" spans="1:65" s="2" customFormat="1" ht="37.9" customHeight="1">
      <c r="A1142" s="35"/>
      <c r="B1142" s="145"/>
      <c r="C1142" s="146" t="s">
        <v>1554</v>
      </c>
      <c r="D1142" s="146" t="s">
        <v>145</v>
      </c>
      <c r="E1142" s="147" t="s">
        <v>1555</v>
      </c>
      <c r="F1142" s="148" t="s">
        <v>1556</v>
      </c>
      <c r="G1142" s="149" t="s">
        <v>148</v>
      </c>
      <c r="H1142" s="150">
        <v>471.86</v>
      </c>
      <c r="I1142" s="151"/>
      <c r="J1142" s="152">
        <f>ROUND(I1142*H1142,2)</f>
        <v>0</v>
      </c>
      <c r="K1142" s="148" t="s">
        <v>149</v>
      </c>
      <c r="L1142" s="36"/>
      <c r="M1142" s="153" t="s">
        <v>3</v>
      </c>
      <c r="N1142" s="154" t="s">
        <v>43</v>
      </c>
      <c r="O1142" s="56"/>
      <c r="P1142" s="155">
        <f>O1142*H1142</f>
        <v>0</v>
      </c>
      <c r="Q1142" s="155">
        <v>1.2999999999999999E-4</v>
      </c>
      <c r="R1142" s="155">
        <f>Q1142*H1142</f>
        <v>6.1341799999999995E-2</v>
      </c>
      <c r="S1142" s="155">
        <v>0</v>
      </c>
      <c r="T1142" s="156">
        <f>S1142*H1142</f>
        <v>0</v>
      </c>
      <c r="U1142" s="35"/>
      <c r="V1142" s="35"/>
      <c r="W1142" s="35"/>
      <c r="X1142" s="35"/>
      <c r="Y1142" s="35"/>
      <c r="Z1142" s="35"/>
      <c r="AA1142" s="35"/>
      <c r="AB1142" s="35"/>
      <c r="AC1142" s="35"/>
      <c r="AD1142" s="35"/>
      <c r="AE1142" s="35"/>
      <c r="AR1142" s="157" t="s">
        <v>94</v>
      </c>
      <c r="AT1142" s="157" t="s">
        <v>145</v>
      </c>
      <c r="AU1142" s="157" t="s">
        <v>91</v>
      </c>
      <c r="AY1142" s="20" t="s">
        <v>142</v>
      </c>
      <c r="BE1142" s="158">
        <f>IF(N1142="základní",J1142,0)</f>
        <v>0</v>
      </c>
      <c r="BF1142" s="158">
        <f>IF(N1142="snížená",J1142,0)</f>
        <v>0</v>
      </c>
      <c r="BG1142" s="158">
        <f>IF(N1142="zákl. přenesená",J1142,0)</f>
        <v>0</v>
      </c>
      <c r="BH1142" s="158">
        <f>IF(N1142="sníž. přenesená",J1142,0)</f>
        <v>0</v>
      </c>
      <c r="BI1142" s="158">
        <f>IF(N1142="nulová",J1142,0)</f>
        <v>0</v>
      </c>
      <c r="BJ1142" s="20" t="s">
        <v>81</v>
      </c>
      <c r="BK1142" s="158">
        <f>ROUND(I1142*H1142,2)</f>
        <v>0</v>
      </c>
      <c r="BL1142" s="20" t="s">
        <v>94</v>
      </c>
      <c r="BM1142" s="157" t="s">
        <v>1557</v>
      </c>
    </row>
    <row r="1143" spans="1:65" s="2" customFormat="1" ht="11.25">
      <c r="A1143" s="35"/>
      <c r="B1143" s="36"/>
      <c r="C1143" s="35"/>
      <c r="D1143" s="159" t="s">
        <v>151</v>
      </c>
      <c r="E1143" s="35"/>
      <c r="F1143" s="160" t="s">
        <v>1558</v>
      </c>
      <c r="G1143" s="35"/>
      <c r="H1143" s="35"/>
      <c r="I1143" s="161"/>
      <c r="J1143" s="35"/>
      <c r="K1143" s="35"/>
      <c r="L1143" s="36"/>
      <c r="M1143" s="162"/>
      <c r="N1143" s="163"/>
      <c r="O1143" s="56"/>
      <c r="P1143" s="56"/>
      <c r="Q1143" s="56"/>
      <c r="R1143" s="56"/>
      <c r="S1143" s="56"/>
      <c r="T1143" s="57"/>
      <c r="U1143" s="35"/>
      <c r="V1143" s="35"/>
      <c r="W1143" s="35"/>
      <c r="X1143" s="35"/>
      <c r="Y1143" s="35"/>
      <c r="Z1143" s="35"/>
      <c r="AA1143" s="35"/>
      <c r="AB1143" s="35"/>
      <c r="AC1143" s="35"/>
      <c r="AD1143" s="35"/>
      <c r="AE1143" s="35"/>
      <c r="AT1143" s="20" t="s">
        <v>151</v>
      </c>
      <c r="AU1143" s="20" t="s">
        <v>91</v>
      </c>
    </row>
    <row r="1144" spans="1:65" s="13" customFormat="1" ht="11.25">
      <c r="B1144" s="164"/>
      <c r="D1144" s="165" t="s">
        <v>153</v>
      </c>
      <c r="E1144" s="166" t="s">
        <v>3</v>
      </c>
      <c r="F1144" s="167" t="s">
        <v>167</v>
      </c>
      <c r="H1144" s="166" t="s">
        <v>3</v>
      </c>
      <c r="I1144" s="168"/>
      <c r="L1144" s="164"/>
      <c r="M1144" s="169"/>
      <c r="N1144" s="170"/>
      <c r="O1144" s="170"/>
      <c r="P1144" s="170"/>
      <c r="Q1144" s="170"/>
      <c r="R1144" s="170"/>
      <c r="S1144" s="170"/>
      <c r="T1144" s="171"/>
      <c r="AT1144" s="166" t="s">
        <v>153</v>
      </c>
      <c r="AU1144" s="166" t="s">
        <v>91</v>
      </c>
      <c r="AV1144" s="13" t="s">
        <v>15</v>
      </c>
      <c r="AW1144" s="13" t="s">
        <v>33</v>
      </c>
      <c r="AX1144" s="13" t="s">
        <v>71</v>
      </c>
      <c r="AY1144" s="166" t="s">
        <v>142</v>
      </c>
    </row>
    <row r="1145" spans="1:65" s="14" customFormat="1" ht="22.5">
      <c r="B1145" s="172"/>
      <c r="D1145" s="165" t="s">
        <v>153</v>
      </c>
      <c r="E1145" s="173" t="s">
        <v>3</v>
      </c>
      <c r="F1145" s="174" t="s">
        <v>249</v>
      </c>
      <c r="H1145" s="175">
        <v>124.57</v>
      </c>
      <c r="I1145" s="176"/>
      <c r="L1145" s="172"/>
      <c r="M1145" s="177"/>
      <c r="N1145" s="178"/>
      <c r="O1145" s="178"/>
      <c r="P1145" s="178"/>
      <c r="Q1145" s="178"/>
      <c r="R1145" s="178"/>
      <c r="S1145" s="178"/>
      <c r="T1145" s="179"/>
      <c r="AT1145" s="173" t="s">
        <v>153</v>
      </c>
      <c r="AU1145" s="173" t="s">
        <v>91</v>
      </c>
      <c r="AV1145" s="14" t="s">
        <v>81</v>
      </c>
      <c r="AW1145" s="14" t="s">
        <v>33</v>
      </c>
      <c r="AX1145" s="14" t="s">
        <v>71</v>
      </c>
      <c r="AY1145" s="173" t="s">
        <v>142</v>
      </c>
    </row>
    <row r="1146" spans="1:65" s="13" customFormat="1" ht="11.25">
      <c r="B1146" s="164"/>
      <c r="D1146" s="165" t="s">
        <v>153</v>
      </c>
      <c r="E1146" s="166" t="s">
        <v>3</v>
      </c>
      <c r="F1146" s="167" t="s">
        <v>154</v>
      </c>
      <c r="H1146" s="166" t="s">
        <v>3</v>
      </c>
      <c r="I1146" s="168"/>
      <c r="L1146" s="164"/>
      <c r="M1146" s="169"/>
      <c r="N1146" s="170"/>
      <c r="O1146" s="170"/>
      <c r="P1146" s="170"/>
      <c r="Q1146" s="170"/>
      <c r="R1146" s="170"/>
      <c r="S1146" s="170"/>
      <c r="T1146" s="171"/>
      <c r="AT1146" s="166" t="s">
        <v>153</v>
      </c>
      <c r="AU1146" s="166" t="s">
        <v>91</v>
      </c>
      <c r="AV1146" s="13" t="s">
        <v>15</v>
      </c>
      <c r="AW1146" s="13" t="s">
        <v>33</v>
      </c>
      <c r="AX1146" s="13" t="s">
        <v>71</v>
      </c>
      <c r="AY1146" s="166" t="s">
        <v>142</v>
      </c>
    </row>
    <row r="1147" spans="1:65" s="14" customFormat="1" ht="22.5">
      <c r="B1147" s="172"/>
      <c r="D1147" s="165" t="s">
        <v>153</v>
      </c>
      <c r="E1147" s="173" t="s">
        <v>3</v>
      </c>
      <c r="F1147" s="174" t="s">
        <v>1139</v>
      </c>
      <c r="H1147" s="175">
        <v>127.06</v>
      </c>
      <c r="I1147" s="176"/>
      <c r="L1147" s="172"/>
      <c r="M1147" s="177"/>
      <c r="N1147" s="178"/>
      <c r="O1147" s="178"/>
      <c r="P1147" s="178"/>
      <c r="Q1147" s="178"/>
      <c r="R1147" s="178"/>
      <c r="S1147" s="178"/>
      <c r="T1147" s="179"/>
      <c r="AT1147" s="173" t="s">
        <v>153</v>
      </c>
      <c r="AU1147" s="173" t="s">
        <v>91</v>
      </c>
      <c r="AV1147" s="14" t="s">
        <v>81</v>
      </c>
      <c r="AW1147" s="14" t="s">
        <v>33</v>
      </c>
      <c r="AX1147" s="14" t="s">
        <v>71</v>
      </c>
      <c r="AY1147" s="173" t="s">
        <v>142</v>
      </c>
    </row>
    <row r="1148" spans="1:65" s="13" customFormat="1" ht="11.25">
      <c r="B1148" s="164"/>
      <c r="D1148" s="165" t="s">
        <v>153</v>
      </c>
      <c r="E1148" s="166" t="s">
        <v>3</v>
      </c>
      <c r="F1148" s="167" t="s">
        <v>157</v>
      </c>
      <c r="H1148" s="166" t="s">
        <v>3</v>
      </c>
      <c r="I1148" s="168"/>
      <c r="L1148" s="164"/>
      <c r="M1148" s="169"/>
      <c r="N1148" s="170"/>
      <c r="O1148" s="170"/>
      <c r="P1148" s="170"/>
      <c r="Q1148" s="170"/>
      <c r="R1148" s="170"/>
      <c r="S1148" s="170"/>
      <c r="T1148" s="171"/>
      <c r="AT1148" s="166" t="s">
        <v>153</v>
      </c>
      <c r="AU1148" s="166" t="s">
        <v>91</v>
      </c>
      <c r="AV1148" s="13" t="s">
        <v>15</v>
      </c>
      <c r="AW1148" s="13" t="s">
        <v>33</v>
      </c>
      <c r="AX1148" s="13" t="s">
        <v>71</v>
      </c>
      <c r="AY1148" s="166" t="s">
        <v>142</v>
      </c>
    </row>
    <row r="1149" spans="1:65" s="14" customFormat="1" ht="22.5">
      <c r="B1149" s="172"/>
      <c r="D1149" s="165" t="s">
        <v>153</v>
      </c>
      <c r="E1149" s="173" t="s">
        <v>3</v>
      </c>
      <c r="F1149" s="174" t="s">
        <v>1140</v>
      </c>
      <c r="H1149" s="175">
        <v>116.27</v>
      </c>
      <c r="I1149" s="176"/>
      <c r="L1149" s="172"/>
      <c r="M1149" s="177"/>
      <c r="N1149" s="178"/>
      <c r="O1149" s="178"/>
      <c r="P1149" s="178"/>
      <c r="Q1149" s="178"/>
      <c r="R1149" s="178"/>
      <c r="S1149" s="178"/>
      <c r="T1149" s="179"/>
      <c r="AT1149" s="173" t="s">
        <v>153</v>
      </c>
      <c r="AU1149" s="173" t="s">
        <v>91</v>
      </c>
      <c r="AV1149" s="14" t="s">
        <v>81</v>
      </c>
      <c r="AW1149" s="14" t="s">
        <v>33</v>
      </c>
      <c r="AX1149" s="14" t="s">
        <v>71</v>
      </c>
      <c r="AY1149" s="173" t="s">
        <v>142</v>
      </c>
    </row>
    <row r="1150" spans="1:65" s="13" customFormat="1" ht="11.25">
      <c r="B1150" s="164"/>
      <c r="D1150" s="165" t="s">
        <v>153</v>
      </c>
      <c r="E1150" s="166" t="s">
        <v>3</v>
      </c>
      <c r="F1150" s="167" t="s">
        <v>159</v>
      </c>
      <c r="H1150" s="166" t="s">
        <v>3</v>
      </c>
      <c r="I1150" s="168"/>
      <c r="L1150" s="164"/>
      <c r="M1150" s="169"/>
      <c r="N1150" s="170"/>
      <c r="O1150" s="170"/>
      <c r="P1150" s="170"/>
      <c r="Q1150" s="170"/>
      <c r="R1150" s="170"/>
      <c r="S1150" s="170"/>
      <c r="T1150" s="171"/>
      <c r="AT1150" s="166" t="s">
        <v>153</v>
      </c>
      <c r="AU1150" s="166" t="s">
        <v>91</v>
      </c>
      <c r="AV1150" s="13" t="s">
        <v>15</v>
      </c>
      <c r="AW1150" s="13" t="s">
        <v>33</v>
      </c>
      <c r="AX1150" s="13" t="s">
        <v>71</v>
      </c>
      <c r="AY1150" s="166" t="s">
        <v>142</v>
      </c>
    </row>
    <row r="1151" spans="1:65" s="14" customFormat="1" ht="22.5">
      <c r="B1151" s="172"/>
      <c r="D1151" s="165" t="s">
        <v>153</v>
      </c>
      <c r="E1151" s="173" t="s">
        <v>3</v>
      </c>
      <c r="F1151" s="174" t="s">
        <v>1141</v>
      </c>
      <c r="H1151" s="175">
        <v>103.96</v>
      </c>
      <c r="I1151" s="176"/>
      <c r="L1151" s="172"/>
      <c r="M1151" s="177"/>
      <c r="N1151" s="178"/>
      <c r="O1151" s="178"/>
      <c r="P1151" s="178"/>
      <c r="Q1151" s="178"/>
      <c r="R1151" s="178"/>
      <c r="S1151" s="178"/>
      <c r="T1151" s="179"/>
      <c r="AT1151" s="173" t="s">
        <v>153</v>
      </c>
      <c r="AU1151" s="173" t="s">
        <v>91</v>
      </c>
      <c r="AV1151" s="14" t="s">
        <v>81</v>
      </c>
      <c r="AW1151" s="14" t="s">
        <v>33</v>
      </c>
      <c r="AX1151" s="14" t="s">
        <v>71</v>
      </c>
      <c r="AY1151" s="173" t="s">
        <v>142</v>
      </c>
    </row>
    <row r="1152" spans="1:65" s="15" customFormat="1" ht="11.25">
      <c r="B1152" s="180"/>
      <c r="D1152" s="165" t="s">
        <v>153</v>
      </c>
      <c r="E1152" s="181" t="s">
        <v>3</v>
      </c>
      <c r="F1152" s="182" t="s">
        <v>162</v>
      </c>
      <c r="H1152" s="183">
        <v>471.86</v>
      </c>
      <c r="I1152" s="184"/>
      <c r="L1152" s="180"/>
      <c r="M1152" s="185"/>
      <c r="N1152" s="186"/>
      <c r="O1152" s="186"/>
      <c r="P1152" s="186"/>
      <c r="Q1152" s="186"/>
      <c r="R1152" s="186"/>
      <c r="S1152" s="186"/>
      <c r="T1152" s="187"/>
      <c r="AT1152" s="181" t="s">
        <v>153</v>
      </c>
      <c r="AU1152" s="181" t="s">
        <v>91</v>
      </c>
      <c r="AV1152" s="15" t="s">
        <v>94</v>
      </c>
      <c r="AW1152" s="15" t="s">
        <v>33</v>
      </c>
      <c r="AX1152" s="15" t="s">
        <v>15</v>
      </c>
      <c r="AY1152" s="181" t="s">
        <v>142</v>
      </c>
    </row>
    <row r="1153" spans="1:65" s="12" customFormat="1" ht="20.85" customHeight="1">
      <c r="B1153" s="132"/>
      <c r="D1153" s="133" t="s">
        <v>70</v>
      </c>
      <c r="E1153" s="143" t="s">
        <v>1447</v>
      </c>
      <c r="F1153" s="143" t="s">
        <v>1559</v>
      </c>
      <c r="I1153" s="135"/>
      <c r="J1153" s="144">
        <f>BK1153</f>
        <v>0</v>
      </c>
      <c r="L1153" s="132"/>
      <c r="M1153" s="137"/>
      <c r="N1153" s="138"/>
      <c r="O1153" s="138"/>
      <c r="P1153" s="139">
        <f>SUM(P1154:P1177)</f>
        <v>0</v>
      </c>
      <c r="Q1153" s="138"/>
      <c r="R1153" s="139">
        <f>SUM(R1154:R1177)</f>
        <v>0.183671</v>
      </c>
      <c r="S1153" s="138"/>
      <c r="T1153" s="140">
        <f>SUM(T1154:T1177)</f>
        <v>0.12770000000000001</v>
      </c>
      <c r="AR1153" s="133" t="s">
        <v>15</v>
      </c>
      <c r="AT1153" s="141" t="s">
        <v>70</v>
      </c>
      <c r="AU1153" s="141" t="s">
        <v>81</v>
      </c>
      <c r="AY1153" s="133" t="s">
        <v>142</v>
      </c>
      <c r="BK1153" s="142">
        <f>SUM(BK1154:BK1177)</f>
        <v>0</v>
      </c>
    </row>
    <row r="1154" spans="1:65" s="2" customFormat="1" ht="49.15" customHeight="1">
      <c r="A1154" s="35"/>
      <c r="B1154" s="145"/>
      <c r="C1154" s="146" t="s">
        <v>1560</v>
      </c>
      <c r="D1154" s="146" t="s">
        <v>145</v>
      </c>
      <c r="E1154" s="147" t="s">
        <v>1561</v>
      </c>
      <c r="F1154" s="148" t="s">
        <v>1562</v>
      </c>
      <c r="G1154" s="149" t="s">
        <v>1563</v>
      </c>
      <c r="H1154" s="150">
        <v>1</v>
      </c>
      <c r="I1154" s="151"/>
      <c r="J1154" s="152">
        <f>ROUND(I1154*H1154,2)</f>
        <v>0</v>
      </c>
      <c r="K1154" s="148" t="s">
        <v>149</v>
      </c>
      <c r="L1154" s="36"/>
      <c r="M1154" s="153" t="s">
        <v>3</v>
      </c>
      <c r="N1154" s="154" t="s">
        <v>43</v>
      </c>
      <c r="O1154" s="56"/>
      <c r="P1154" s="155">
        <f>O1154*H1154</f>
        <v>0</v>
      </c>
      <c r="Q1154" s="155">
        <v>0.14465</v>
      </c>
      <c r="R1154" s="155">
        <f>Q1154*H1154</f>
        <v>0.14465</v>
      </c>
      <c r="S1154" s="155">
        <v>0.112</v>
      </c>
      <c r="T1154" s="156">
        <f>S1154*H1154</f>
        <v>0.112</v>
      </c>
      <c r="U1154" s="35"/>
      <c r="V1154" s="35"/>
      <c r="W1154" s="35"/>
      <c r="X1154" s="35"/>
      <c r="Y1154" s="35"/>
      <c r="Z1154" s="35"/>
      <c r="AA1154" s="35"/>
      <c r="AB1154" s="35"/>
      <c r="AC1154" s="35"/>
      <c r="AD1154" s="35"/>
      <c r="AE1154" s="35"/>
      <c r="AR1154" s="157" t="s">
        <v>94</v>
      </c>
      <c r="AT1154" s="157" t="s">
        <v>145</v>
      </c>
      <c r="AU1154" s="157" t="s">
        <v>91</v>
      </c>
      <c r="AY1154" s="20" t="s">
        <v>142</v>
      </c>
      <c r="BE1154" s="158">
        <f>IF(N1154="základní",J1154,0)</f>
        <v>0</v>
      </c>
      <c r="BF1154" s="158">
        <f>IF(N1154="snížená",J1154,0)</f>
        <v>0</v>
      </c>
      <c r="BG1154" s="158">
        <f>IF(N1154="zákl. přenesená",J1154,0)</f>
        <v>0</v>
      </c>
      <c r="BH1154" s="158">
        <f>IF(N1154="sníž. přenesená",J1154,0)</f>
        <v>0</v>
      </c>
      <c r="BI1154" s="158">
        <f>IF(N1154="nulová",J1154,0)</f>
        <v>0</v>
      </c>
      <c r="BJ1154" s="20" t="s">
        <v>81</v>
      </c>
      <c r="BK1154" s="158">
        <f>ROUND(I1154*H1154,2)</f>
        <v>0</v>
      </c>
      <c r="BL1154" s="20" t="s">
        <v>94</v>
      </c>
      <c r="BM1154" s="157" t="s">
        <v>1564</v>
      </c>
    </row>
    <row r="1155" spans="1:65" s="2" customFormat="1" ht="11.25">
      <c r="A1155" s="35"/>
      <c r="B1155" s="36"/>
      <c r="C1155" s="35"/>
      <c r="D1155" s="159" t="s">
        <v>151</v>
      </c>
      <c r="E1155" s="35"/>
      <c r="F1155" s="160" t="s">
        <v>1565</v>
      </c>
      <c r="G1155" s="35"/>
      <c r="H1155" s="35"/>
      <c r="I1155" s="161"/>
      <c r="J1155" s="35"/>
      <c r="K1155" s="35"/>
      <c r="L1155" s="36"/>
      <c r="M1155" s="162"/>
      <c r="N1155" s="163"/>
      <c r="O1155" s="56"/>
      <c r="P1155" s="56"/>
      <c r="Q1155" s="56"/>
      <c r="R1155" s="56"/>
      <c r="S1155" s="56"/>
      <c r="T1155" s="57"/>
      <c r="U1155" s="35"/>
      <c r="V1155" s="35"/>
      <c r="W1155" s="35"/>
      <c r="X1155" s="35"/>
      <c r="Y1155" s="35"/>
      <c r="Z1155" s="35"/>
      <c r="AA1155" s="35"/>
      <c r="AB1155" s="35"/>
      <c r="AC1155" s="35"/>
      <c r="AD1155" s="35"/>
      <c r="AE1155" s="35"/>
      <c r="AT1155" s="20" t="s">
        <v>151</v>
      </c>
      <c r="AU1155" s="20" t="s">
        <v>91</v>
      </c>
    </row>
    <row r="1156" spans="1:65" s="14" customFormat="1" ht="11.25">
      <c r="B1156" s="172"/>
      <c r="D1156" s="165" t="s">
        <v>153</v>
      </c>
      <c r="E1156" s="173" t="s">
        <v>3</v>
      </c>
      <c r="F1156" s="174" t="s">
        <v>15</v>
      </c>
      <c r="H1156" s="175">
        <v>1</v>
      </c>
      <c r="I1156" s="176"/>
      <c r="L1156" s="172"/>
      <c r="M1156" s="177"/>
      <c r="N1156" s="178"/>
      <c r="O1156" s="178"/>
      <c r="P1156" s="178"/>
      <c r="Q1156" s="178"/>
      <c r="R1156" s="178"/>
      <c r="S1156" s="178"/>
      <c r="T1156" s="179"/>
      <c r="AT1156" s="173" t="s">
        <v>153</v>
      </c>
      <c r="AU1156" s="173" t="s">
        <v>91</v>
      </c>
      <c r="AV1156" s="14" t="s">
        <v>81</v>
      </c>
      <c r="AW1156" s="14" t="s">
        <v>33</v>
      </c>
      <c r="AX1156" s="14" t="s">
        <v>15</v>
      </c>
      <c r="AY1156" s="173" t="s">
        <v>142</v>
      </c>
    </row>
    <row r="1157" spans="1:65" s="2" customFormat="1" ht="76.349999999999994" customHeight="1">
      <c r="A1157" s="35"/>
      <c r="B1157" s="145"/>
      <c r="C1157" s="146" t="s">
        <v>1566</v>
      </c>
      <c r="D1157" s="146" t="s">
        <v>145</v>
      </c>
      <c r="E1157" s="147" t="s">
        <v>1567</v>
      </c>
      <c r="F1157" s="148" t="s">
        <v>1568</v>
      </c>
      <c r="G1157" s="149" t="s">
        <v>225</v>
      </c>
      <c r="H1157" s="150">
        <v>12.7</v>
      </c>
      <c r="I1157" s="151"/>
      <c r="J1157" s="152">
        <f>ROUND(I1157*H1157,2)</f>
        <v>0</v>
      </c>
      <c r="K1157" s="148" t="s">
        <v>149</v>
      </c>
      <c r="L1157" s="36"/>
      <c r="M1157" s="153" t="s">
        <v>3</v>
      </c>
      <c r="N1157" s="154" t="s">
        <v>43</v>
      </c>
      <c r="O1157" s="56"/>
      <c r="P1157" s="155">
        <f>O1157*H1157</f>
        <v>0</v>
      </c>
      <c r="Q1157" s="155">
        <v>1.0300000000000001E-3</v>
      </c>
      <c r="R1157" s="155">
        <f>Q1157*H1157</f>
        <v>1.3081000000000001E-2</v>
      </c>
      <c r="S1157" s="155">
        <v>0</v>
      </c>
      <c r="T1157" s="156">
        <f>S1157*H1157</f>
        <v>0</v>
      </c>
      <c r="U1157" s="35"/>
      <c r="V1157" s="35"/>
      <c r="W1157" s="35"/>
      <c r="X1157" s="35"/>
      <c r="Y1157" s="35"/>
      <c r="Z1157" s="35"/>
      <c r="AA1157" s="35"/>
      <c r="AB1157" s="35"/>
      <c r="AC1157" s="35"/>
      <c r="AD1157" s="35"/>
      <c r="AE1157" s="35"/>
      <c r="AR1157" s="157" t="s">
        <v>94</v>
      </c>
      <c r="AT1157" s="157" t="s">
        <v>145</v>
      </c>
      <c r="AU1157" s="157" t="s">
        <v>91</v>
      </c>
      <c r="AY1157" s="20" t="s">
        <v>142</v>
      </c>
      <c r="BE1157" s="158">
        <f>IF(N1157="základní",J1157,0)</f>
        <v>0</v>
      </c>
      <c r="BF1157" s="158">
        <f>IF(N1157="snížená",J1157,0)</f>
        <v>0</v>
      </c>
      <c r="BG1157" s="158">
        <f>IF(N1157="zákl. přenesená",J1157,0)</f>
        <v>0</v>
      </c>
      <c r="BH1157" s="158">
        <f>IF(N1157="sníž. přenesená",J1157,0)</f>
        <v>0</v>
      </c>
      <c r="BI1157" s="158">
        <f>IF(N1157="nulová",J1157,0)</f>
        <v>0</v>
      </c>
      <c r="BJ1157" s="20" t="s">
        <v>81</v>
      </c>
      <c r="BK1157" s="158">
        <f>ROUND(I1157*H1157,2)</f>
        <v>0</v>
      </c>
      <c r="BL1157" s="20" t="s">
        <v>94</v>
      </c>
      <c r="BM1157" s="157" t="s">
        <v>1569</v>
      </c>
    </row>
    <row r="1158" spans="1:65" s="2" customFormat="1" ht="11.25">
      <c r="A1158" s="35"/>
      <c r="B1158" s="36"/>
      <c r="C1158" s="35"/>
      <c r="D1158" s="159" t="s">
        <v>151</v>
      </c>
      <c r="E1158" s="35"/>
      <c r="F1158" s="160" t="s">
        <v>1570</v>
      </c>
      <c r="G1158" s="35"/>
      <c r="H1158" s="35"/>
      <c r="I1158" s="161"/>
      <c r="J1158" s="35"/>
      <c r="K1158" s="35"/>
      <c r="L1158" s="36"/>
      <c r="M1158" s="162"/>
      <c r="N1158" s="163"/>
      <c r="O1158" s="56"/>
      <c r="P1158" s="56"/>
      <c r="Q1158" s="56"/>
      <c r="R1158" s="56"/>
      <c r="S1158" s="56"/>
      <c r="T1158" s="57"/>
      <c r="U1158" s="35"/>
      <c r="V1158" s="35"/>
      <c r="W1158" s="35"/>
      <c r="X1158" s="35"/>
      <c r="Y1158" s="35"/>
      <c r="Z1158" s="35"/>
      <c r="AA1158" s="35"/>
      <c r="AB1158" s="35"/>
      <c r="AC1158" s="35"/>
      <c r="AD1158" s="35"/>
      <c r="AE1158" s="35"/>
      <c r="AT1158" s="20" t="s">
        <v>151</v>
      </c>
      <c r="AU1158" s="20" t="s">
        <v>91</v>
      </c>
    </row>
    <row r="1159" spans="1:65" s="14" customFormat="1" ht="11.25">
      <c r="B1159" s="172"/>
      <c r="D1159" s="165" t="s">
        <v>153</v>
      </c>
      <c r="E1159" s="173" t="s">
        <v>3</v>
      </c>
      <c r="F1159" s="174" t="s">
        <v>1571</v>
      </c>
      <c r="H1159" s="175">
        <v>12.7</v>
      </c>
      <c r="I1159" s="176"/>
      <c r="L1159" s="172"/>
      <c r="M1159" s="177"/>
      <c r="N1159" s="178"/>
      <c r="O1159" s="178"/>
      <c r="P1159" s="178"/>
      <c r="Q1159" s="178"/>
      <c r="R1159" s="178"/>
      <c r="S1159" s="178"/>
      <c r="T1159" s="179"/>
      <c r="AT1159" s="173" t="s">
        <v>153</v>
      </c>
      <c r="AU1159" s="173" t="s">
        <v>91</v>
      </c>
      <c r="AV1159" s="14" t="s">
        <v>81</v>
      </c>
      <c r="AW1159" s="14" t="s">
        <v>33</v>
      </c>
      <c r="AX1159" s="14" t="s">
        <v>15</v>
      </c>
      <c r="AY1159" s="173" t="s">
        <v>142</v>
      </c>
    </row>
    <row r="1160" spans="1:65" s="2" customFormat="1" ht="37.9" customHeight="1">
      <c r="A1160" s="35"/>
      <c r="B1160" s="145"/>
      <c r="C1160" s="146" t="s">
        <v>1572</v>
      </c>
      <c r="D1160" s="146" t="s">
        <v>145</v>
      </c>
      <c r="E1160" s="147" t="s">
        <v>1573</v>
      </c>
      <c r="F1160" s="148" t="s">
        <v>1574</v>
      </c>
      <c r="G1160" s="149" t="s">
        <v>225</v>
      </c>
      <c r="H1160" s="150">
        <v>15.7</v>
      </c>
      <c r="I1160" s="151"/>
      <c r="J1160" s="152">
        <f>ROUND(I1160*H1160,2)</f>
        <v>0</v>
      </c>
      <c r="K1160" s="148" t="s">
        <v>149</v>
      </c>
      <c r="L1160" s="36"/>
      <c r="M1160" s="153" t="s">
        <v>3</v>
      </c>
      <c r="N1160" s="154" t="s">
        <v>43</v>
      </c>
      <c r="O1160" s="56"/>
      <c r="P1160" s="155">
        <f>O1160*H1160</f>
        <v>0</v>
      </c>
      <c r="Q1160" s="155">
        <v>0</v>
      </c>
      <c r="R1160" s="155">
        <f>Q1160*H1160</f>
        <v>0</v>
      </c>
      <c r="S1160" s="155">
        <v>1E-3</v>
      </c>
      <c r="T1160" s="156">
        <f>S1160*H1160</f>
        <v>1.5699999999999999E-2</v>
      </c>
      <c r="U1160" s="35"/>
      <c r="V1160" s="35"/>
      <c r="W1160" s="35"/>
      <c r="X1160" s="35"/>
      <c r="Y1160" s="35"/>
      <c r="Z1160" s="35"/>
      <c r="AA1160" s="35"/>
      <c r="AB1160" s="35"/>
      <c r="AC1160" s="35"/>
      <c r="AD1160" s="35"/>
      <c r="AE1160" s="35"/>
      <c r="AR1160" s="157" t="s">
        <v>94</v>
      </c>
      <c r="AT1160" s="157" t="s">
        <v>145</v>
      </c>
      <c r="AU1160" s="157" t="s">
        <v>91</v>
      </c>
      <c r="AY1160" s="20" t="s">
        <v>142</v>
      </c>
      <c r="BE1160" s="158">
        <f>IF(N1160="základní",J1160,0)</f>
        <v>0</v>
      </c>
      <c r="BF1160" s="158">
        <f>IF(N1160="snížená",J1160,0)</f>
        <v>0</v>
      </c>
      <c r="BG1160" s="158">
        <f>IF(N1160="zákl. přenesená",J1160,0)</f>
        <v>0</v>
      </c>
      <c r="BH1160" s="158">
        <f>IF(N1160="sníž. přenesená",J1160,0)</f>
        <v>0</v>
      </c>
      <c r="BI1160" s="158">
        <f>IF(N1160="nulová",J1160,0)</f>
        <v>0</v>
      </c>
      <c r="BJ1160" s="20" t="s">
        <v>81</v>
      </c>
      <c r="BK1160" s="158">
        <f>ROUND(I1160*H1160,2)</f>
        <v>0</v>
      </c>
      <c r="BL1160" s="20" t="s">
        <v>94</v>
      </c>
      <c r="BM1160" s="157" t="s">
        <v>1575</v>
      </c>
    </row>
    <row r="1161" spans="1:65" s="2" customFormat="1" ht="11.25">
      <c r="A1161" s="35"/>
      <c r="B1161" s="36"/>
      <c r="C1161" s="35"/>
      <c r="D1161" s="159" t="s">
        <v>151</v>
      </c>
      <c r="E1161" s="35"/>
      <c r="F1161" s="160" t="s">
        <v>1576</v>
      </c>
      <c r="G1161" s="35"/>
      <c r="H1161" s="35"/>
      <c r="I1161" s="161"/>
      <c r="J1161" s="35"/>
      <c r="K1161" s="35"/>
      <c r="L1161" s="36"/>
      <c r="M1161" s="162"/>
      <c r="N1161" s="163"/>
      <c r="O1161" s="56"/>
      <c r="P1161" s="56"/>
      <c r="Q1161" s="56"/>
      <c r="R1161" s="56"/>
      <c r="S1161" s="56"/>
      <c r="T1161" s="57"/>
      <c r="U1161" s="35"/>
      <c r="V1161" s="35"/>
      <c r="W1161" s="35"/>
      <c r="X1161" s="35"/>
      <c r="Y1161" s="35"/>
      <c r="Z1161" s="35"/>
      <c r="AA1161" s="35"/>
      <c r="AB1161" s="35"/>
      <c r="AC1161" s="35"/>
      <c r="AD1161" s="35"/>
      <c r="AE1161" s="35"/>
      <c r="AT1161" s="20" t="s">
        <v>151</v>
      </c>
      <c r="AU1161" s="20" t="s">
        <v>91</v>
      </c>
    </row>
    <row r="1162" spans="1:65" s="2" customFormat="1" ht="37.9" customHeight="1">
      <c r="A1162" s="35"/>
      <c r="B1162" s="145"/>
      <c r="C1162" s="146" t="s">
        <v>1577</v>
      </c>
      <c r="D1162" s="146" t="s">
        <v>145</v>
      </c>
      <c r="E1162" s="147" t="s">
        <v>1578</v>
      </c>
      <c r="F1162" s="148" t="s">
        <v>1579</v>
      </c>
      <c r="G1162" s="149" t="s">
        <v>148</v>
      </c>
      <c r="H1162" s="150">
        <v>648.5</v>
      </c>
      <c r="I1162" s="151"/>
      <c r="J1162" s="152">
        <f>ROUND(I1162*H1162,2)</f>
        <v>0</v>
      </c>
      <c r="K1162" s="148" t="s">
        <v>149</v>
      </c>
      <c r="L1162" s="36"/>
      <c r="M1162" s="153" t="s">
        <v>3</v>
      </c>
      <c r="N1162" s="154" t="s">
        <v>43</v>
      </c>
      <c r="O1162" s="56"/>
      <c r="P1162" s="155">
        <f>O1162*H1162</f>
        <v>0</v>
      </c>
      <c r="Q1162" s="155">
        <v>4.0000000000000003E-5</v>
      </c>
      <c r="R1162" s="155">
        <f>Q1162*H1162</f>
        <v>2.5940000000000001E-2</v>
      </c>
      <c r="S1162" s="155">
        <v>0</v>
      </c>
      <c r="T1162" s="156">
        <f>S1162*H1162</f>
        <v>0</v>
      </c>
      <c r="U1162" s="35"/>
      <c r="V1162" s="35"/>
      <c r="W1162" s="35"/>
      <c r="X1162" s="35"/>
      <c r="Y1162" s="35"/>
      <c r="Z1162" s="35"/>
      <c r="AA1162" s="35"/>
      <c r="AB1162" s="35"/>
      <c r="AC1162" s="35"/>
      <c r="AD1162" s="35"/>
      <c r="AE1162" s="35"/>
      <c r="AR1162" s="157" t="s">
        <v>94</v>
      </c>
      <c r="AT1162" s="157" t="s">
        <v>145</v>
      </c>
      <c r="AU1162" s="157" t="s">
        <v>91</v>
      </c>
      <c r="AY1162" s="20" t="s">
        <v>142</v>
      </c>
      <c r="BE1162" s="158">
        <f>IF(N1162="základní",J1162,0)</f>
        <v>0</v>
      </c>
      <c r="BF1162" s="158">
        <f>IF(N1162="snížená",J1162,0)</f>
        <v>0</v>
      </c>
      <c r="BG1162" s="158">
        <f>IF(N1162="zákl. přenesená",J1162,0)</f>
        <v>0</v>
      </c>
      <c r="BH1162" s="158">
        <f>IF(N1162="sníž. přenesená",J1162,0)</f>
        <v>0</v>
      </c>
      <c r="BI1162" s="158">
        <f>IF(N1162="nulová",J1162,0)</f>
        <v>0</v>
      </c>
      <c r="BJ1162" s="20" t="s">
        <v>81</v>
      </c>
      <c r="BK1162" s="158">
        <f>ROUND(I1162*H1162,2)</f>
        <v>0</v>
      </c>
      <c r="BL1162" s="20" t="s">
        <v>94</v>
      </c>
      <c r="BM1162" s="157" t="s">
        <v>1580</v>
      </c>
    </row>
    <row r="1163" spans="1:65" s="2" customFormat="1" ht="11.25">
      <c r="A1163" s="35"/>
      <c r="B1163" s="36"/>
      <c r="C1163" s="35"/>
      <c r="D1163" s="159" t="s">
        <v>151</v>
      </c>
      <c r="E1163" s="35"/>
      <c r="F1163" s="160" t="s">
        <v>1581</v>
      </c>
      <c r="G1163" s="35"/>
      <c r="H1163" s="35"/>
      <c r="I1163" s="161"/>
      <c r="J1163" s="35"/>
      <c r="K1163" s="35"/>
      <c r="L1163" s="36"/>
      <c r="M1163" s="162"/>
      <c r="N1163" s="163"/>
      <c r="O1163" s="56"/>
      <c r="P1163" s="56"/>
      <c r="Q1163" s="56"/>
      <c r="R1163" s="56"/>
      <c r="S1163" s="56"/>
      <c r="T1163" s="57"/>
      <c r="U1163" s="35"/>
      <c r="V1163" s="35"/>
      <c r="W1163" s="35"/>
      <c r="X1163" s="35"/>
      <c r="Y1163" s="35"/>
      <c r="Z1163" s="35"/>
      <c r="AA1163" s="35"/>
      <c r="AB1163" s="35"/>
      <c r="AC1163" s="35"/>
      <c r="AD1163" s="35"/>
      <c r="AE1163" s="35"/>
      <c r="AT1163" s="20" t="s">
        <v>151</v>
      </c>
      <c r="AU1163" s="20" t="s">
        <v>91</v>
      </c>
    </row>
    <row r="1164" spans="1:65" s="13" customFormat="1" ht="11.25">
      <c r="B1164" s="164"/>
      <c r="D1164" s="165" t="s">
        <v>153</v>
      </c>
      <c r="E1164" s="166" t="s">
        <v>3</v>
      </c>
      <c r="F1164" s="167" t="s">
        <v>167</v>
      </c>
      <c r="H1164" s="166" t="s">
        <v>3</v>
      </c>
      <c r="I1164" s="168"/>
      <c r="L1164" s="164"/>
      <c r="M1164" s="169"/>
      <c r="N1164" s="170"/>
      <c r="O1164" s="170"/>
      <c r="P1164" s="170"/>
      <c r="Q1164" s="170"/>
      <c r="R1164" s="170"/>
      <c r="S1164" s="170"/>
      <c r="T1164" s="171"/>
      <c r="AT1164" s="166" t="s">
        <v>153</v>
      </c>
      <c r="AU1164" s="166" t="s">
        <v>91</v>
      </c>
      <c r="AV1164" s="13" t="s">
        <v>15</v>
      </c>
      <c r="AW1164" s="13" t="s">
        <v>33</v>
      </c>
      <c r="AX1164" s="13" t="s">
        <v>71</v>
      </c>
      <c r="AY1164" s="166" t="s">
        <v>142</v>
      </c>
    </row>
    <row r="1165" spans="1:65" s="14" customFormat="1" ht="11.25">
      <c r="B1165" s="172"/>
      <c r="D1165" s="165" t="s">
        <v>153</v>
      </c>
      <c r="E1165" s="173" t="s">
        <v>3</v>
      </c>
      <c r="F1165" s="174" t="s">
        <v>1582</v>
      </c>
      <c r="H1165" s="175">
        <v>166</v>
      </c>
      <c r="I1165" s="176"/>
      <c r="L1165" s="172"/>
      <c r="M1165" s="177"/>
      <c r="N1165" s="178"/>
      <c r="O1165" s="178"/>
      <c r="P1165" s="178"/>
      <c r="Q1165" s="178"/>
      <c r="R1165" s="178"/>
      <c r="S1165" s="178"/>
      <c r="T1165" s="179"/>
      <c r="AT1165" s="173" t="s">
        <v>153</v>
      </c>
      <c r="AU1165" s="173" t="s">
        <v>91</v>
      </c>
      <c r="AV1165" s="14" t="s">
        <v>81</v>
      </c>
      <c r="AW1165" s="14" t="s">
        <v>33</v>
      </c>
      <c r="AX1165" s="14" t="s">
        <v>71</v>
      </c>
      <c r="AY1165" s="173" t="s">
        <v>142</v>
      </c>
    </row>
    <row r="1166" spans="1:65" s="13" customFormat="1" ht="11.25">
      <c r="B1166" s="164"/>
      <c r="D1166" s="165" t="s">
        <v>153</v>
      </c>
      <c r="E1166" s="166" t="s">
        <v>3</v>
      </c>
      <c r="F1166" s="167" t="s">
        <v>154</v>
      </c>
      <c r="H1166" s="166" t="s">
        <v>3</v>
      </c>
      <c r="I1166" s="168"/>
      <c r="L1166" s="164"/>
      <c r="M1166" s="169"/>
      <c r="N1166" s="170"/>
      <c r="O1166" s="170"/>
      <c r="P1166" s="170"/>
      <c r="Q1166" s="170"/>
      <c r="R1166" s="170"/>
      <c r="S1166" s="170"/>
      <c r="T1166" s="171"/>
      <c r="AT1166" s="166" t="s">
        <v>153</v>
      </c>
      <c r="AU1166" s="166" t="s">
        <v>91</v>
      </c>
      <c r="AV1166" s="13" t="s">
        <v>15</v>
      </c>
      <c r="AW1166" s="13" t="s">
        <v>33</v>
      </c>
      <c r="AX1166" s="13" t="s">
        <v>71</v>
      </c>
      <c r="AY1166" s="166" t="s">
        <v>142</v>
      </c>
    </row>
    <row r="1167" spans="1:65" s="14" customFormat="1" ht="11.25">
      <c r="B1167" s="172"/>
      <c r="D1167" s="165" t="s">
        <v>153</v>
      </c>
      <c r="E1167" s="173" t="s">
        <v>3</v>
      </c>
      <c r="F1167" s="174" t="s">
        <v>1583</v>
      </c>
      <c r="H1167" s="175">
        <v>168</v>
      </c>
      <c r="I1167" s="176"/>
      <c r="L1167" s="172"/>
      <c r="M1167" s="177"/>
      <c r="N1167" s="178"/>
      <c r="O1167" s="178"/>
      <c r="P1167" s="178"/>
      <c r="Q1167" s="178"/>
      <c r="R1167" s="178"/>
      <c r="S1167" s="178"/>
      <c r="T1167" s="179"/>
      <c r="AT1167" s="173" t="s">
        <v>153</v>
      </c>
      <c r="AU1167" s="173" t="s">
        <v>91</v>
      </c>
      <c r="AV1167" s="14" t="s">
        <v>81</v>
      </c>
      <c r="AW1167" s="14" t="s">
        <v>33</v>
      </c>
      <c r="AX1167" s="14" t="s">
        <v>71</v>
      </c>
      <c r="AY1167" s="173" t="s">
        <v>142</v>
      </c>
    </row>
    <row r="1168" spans="1:65" s="13" customFormat="1" ht="11.25">
      <c r="B1168" s="164"/>
      <c r="D1168" s="165" t="s">
        <v>153</v>
      </c>
      <c r="E1168" s="166" t="s">
        <v>3</v>
      </c>
      <c r="F1168" s="167" t="s">
        <v>157</v>
      </c>
      <c r="H1168" s="166" t="s">
        <v>3</v>
      </c>
      <c r="I1168" s="168"/>
      <c r="L1168" s="164"/>
      <c r="M1168" s="169"/>
      <c r="N1168" s="170"/>
      <c r="O1168" s="170"/>
      <c r="P1168" s="170"/>
      <c r="Q1168" s="170"/>
      <c r="R1168" s="170"/>
      <c r="S1168" s="170"/>
      <c r="T1168" s="171"/>
      <c r="AT1168" s="166" t="s">
        <v>153</v>
      </c>
      <c r="AU1168" s="166" t="s">
        <v>91</v>
      </c>
      <c r="AV1168" s="13" t="s">
        <v>15</v>
      </c>
      <c r="AW1168" s="13" t="s">
        <v>33</v>
      </c>
      <c r="AX1168" s="13" t="s">
        <v>71</v>
      </c>
      <c r="AY1168" s="166" t="s">
        <v>142</v>
      </c>
    </row>
    <row r="1169" spans="1:65" s="14" customFormat="1" ht="11.25">
      <c r="B1169" s="172"/>
      <c r="D1169" s="165" t="s">
        <v>153</v>
      </c>
      <c r="E1169" s="173" t="s">
        <v>3</v>
      </c>
      <c r="F1169" s="174" t="s">
        <v>1584</v>
      </c>
      <c r="H1169" s="175">
        <v>155.5</v>
      </c>
      <c r="I1169" s="176"/>
      <c r="L1169" s="172"/>
      <c r="M1169" s="177"/>
      <c r="N1169" s="178"/>
      <c r="O1169" s="178"/>
      <c r="P1169" s="178"/>
      <c r="Q1169" s="178"/>
      <c r="R1169" s="178"/>
      <c r="S1169" s="178"/>
      <c r="T1169" s="179"/>
      <c r="AT1169" s="173" t="s">
        <v>153</v>
      </c>
      <c r="AU1169" s="173" t="s">
        <v>91</v>
      </c>
      <c r="AV1169" s="14" t="s">
        <v>81</v>
      </c>
      <c r="AW1169" s="14" t="s">
        <v>33</v>
      </c>
      <c r="AX1169" s="14" t="s">
        <v>71</v>
      </c>
      <c r="AY1169" s="173" t="s">
        <v>142</v>
      </c>
    </row>
    <row r="1170" spans="1:65" s="13" customFormat="1" ht="11.25">
      <c r="B1170" s="164"/>
      <c r="D1170" s="165" t="s">
        <v>153</v>
      </c>
      <c r="E1170" s="166" t="s">
        <v>3</v>
      </c>
      <c r="F1170" s="167" t="s">
        <v>159</v>
      </c>
      <c r="H1170" s="166" t="s">
        <v>3</v>
      </c>
      <c r="I1170" s="168"/>
      <c r="L1170" s="164"/>
      <c r="M1170" s="169"/>
      <c r="N1170" s="170"/>
      <c r="O1170" s="170"/>
      <c r="P1170" s="170"/>
      <c r="Q1170" s="170"/>
      <c r="R1170" s="170"/>
      <c r="S1170" s="170"/>
      <c r="T1170" s="171"/>
      <c r="AT1170" s="166" t="s">
        <v>153</v>
      </c>
      <c r="AU1170" s="166" t="s">
        <v>91</v>
      </c>
      <c r="AV1170" s="13" t="s">
        <v>15</v>
      </c>
      <c r="AW1170" s="13" t="s">
        <v>33</v>
      </c>
      <c r="AX1170" s="13" t="s">
        <v>71</v>
      </c>
      <c r="AY1170" s="166" t="s">
        <v>142</v>
      </c>
    </row>
    <row r="1171" spans="1:65" s="14" customFormat="1" ht="11.25">
      <c r="B1171" s="172"/>
      <c r="D1171" s="165" t="s">
        <v>153</v>
      </c>
      <c r="E1171" s="173" t="s">
        <v>3</v>
      </c>
      <c r="F1171" s="174" t="s">
        <v>1585</v>
      </c>
      <c r="H1171" s="175">
        <v>159</v>
      </c>
      <c r="I1171" s="176"/>
      <c r="L1171" s="172"/>
      <c r="M1171" s="177"/>
      <c r="N1171" s="178"/>
      <c r="O1171" s="178"/>
      <c r="P1171" s="178"/>
      <c r="Q1171" s="178"/>
      <c r="R1171" s="178"/>
      <c r="S1171" s="178"/>
      <c r="T1171" s="179"/>
      <c r="AT1171" s="173" t="s">
        <v>153</v>
      </c>
      <c r="AU1171" s="173" t="s">
        <v>91</v>
      </c>
      <c r="AV1171" s="14" t="s">
        <v>81</v>
      </c>
      <c r="AW1171" s="14" t="s">
        <v>33</v>
      </c>
      <c r="AX1171" s="14" t="s">
        <v>71</v>
      </c>
      <c r="AY1171" s="173" t="s">
        <v>142</v>
      </c>
    </row>
    <row r="1172" spans="1:65" s="15" customFormat="1" ht="11.25">
      <c r="B1172" s="180"/>
      <c r="D1172" s="165" t="s">
        <v>153</v>
      </c>
      <c r="E1172" s="181" t="s">
        <v>3</v>
      </c>
      <c r="F1172" s="182" t="s">
        <v>162</v>
      </c>
      <c r="H1172" s="183">
        <v>648.5</v>
      </c>
      <c r="I1172" s="184"/>
      <c r="L1172" s="180"/>
      <c r="M1172" s="185"/>
      <c r="N1172" s="186"/>
      <c r="O1172" s="186"/>
      <c r="P1172" s="186"/>
      <c r="Q1172" s="186"/>
      <c r="R1172" s="186"/>
      <c r="S1172" s="186"/>
      <c r="T1172" s="187"/>
      <c r="AT1172" s="181" t="s">
        <v>153</v>
      </c>
      <c r="AU1172" s="181" t="s">
        <v>91</v>
      </c>
      <c r="AV1172" s="15" t="s">
        <v>94</v>
      </c>
      <c r="AW1172" s="15" t="s">
        <v>33</v>
      </c>
      <c r="AX1172" s="15" t="s">
        <v>15</v>
      </c>
      <c r="AY1172" s="181" t="s">
        <v>142</v>
      </c>
    </row>
    <row r="1173" spans="1:65" s="2" customFormat="1" ht="21.75" customHeight="1">
      <c r="A1173" s="35"/>
      <c r="B1173" s="145"/>
      <c r="C1173" s="146" t="s">
        <v>1586</v>
      </c>
      <c r="D1173" s="146" t="s">
        <v>145</v>
      </c>
      <c r="E1173" s="147" t="s">
        <v>1587</v>
      </c>
      <c r="F1173" s="148" t="s">
        <v>1588</v>
      </c>
      <c r="G1173" s="149" t="s">
        <v>236</v>
      </c>
      <c r="H1173" s="150">
        <v>2</v>
      </c>
      <c r="I1173" s="151"/>
      <c r="J1173" s="152">
        <f>ROUND(I1173*H1173,2)</f>
        <v>0</v>
      </c>
      <c r="K1173" s="148" t="s">
        <v>3</v>
      </c>
      <c r="L1173" s="36"/>
      <c r="M1173" s="153" t="s">
        <v>3</v>
      </c>
      <c r="N1173" s="154" t="s">
        <v>43</v>
      </c>
      <c r="O1173" s="56"/>
      <c r="P1173" s="155">
        <f>O1173*H1173</f>
        <v>0</v>
      </c>
      <c r="Q1173" s="155">
        <v>0</v>
      </c>
      <c r="R1173" s="155">
        <f>Q1173*H1173</f>
        <v>0</v>
      </c>
      <c r="S1173" s="155">
        <v>0</v>
      </c>
      <c r="T1173" s="156">
        <f>S1173*H1173</f>
        <v>0</v>
      </c>
      <c r="U1173" s="35"/>
      <c r="V1173" s="35"/>
      <c r="W1173" s="35"/>
      <c r="X1173" s="35"/>
      <c r="Y1173" s="35"/>
      <c r="Z1173" s="35"/>
      <c r="AA1173" s="35"/>
      <c r="AB1173" s="35"/>
      <c r="AC1173" s="35"/>
      <c r="AD1173" s="35"/>
      <c r="AE1173" s="35"/>
      <c r="AR1173" s="157" t="s">
        <v>94</v>
      </c>
      <c r="AT1173" s="157" t="s">
        <v>145</v>
      </c>
      <c r="AU1173" s="157" t="s">
        <v>91</v>
      </c>
      <c r="AY1173" s="20" t="s">
        <v>142</v>
      </c>
      <c r="BE1173" s="158">
        <f>IF(N1173="základní",J1173,0)</f>
        <v>0</v>
      </c>
      <c r="BF1173" s="158">
        <f>IF(N1173="snížená",J1173,0)</f>
        <v>0</v>
      </c>
      <c r="BG1173" s="158">
        <f>IF(N1173="zákl. přenesená",J1173,0)</f>
        <v>0</v>
      </c>
      <c r="BH1173" s="158">
        <f>IF(N1173="sníž. přenesená",J1173,0)</f>
        <v>0</v>
      </c>
      <c r="BI1173" s="158">
        <f>IF(N1173="nulová",J1173,0)</f>
        <v>0</v>
      </c>
      <c r="BJ1173" s="20" t="s">
        <v>81</v>
      </c>
      <c r="BK1173" s="158">
        <f>ROUND(I1173*H1173,2)</f>
        <v>0</v>
      </c>
      <c r="BL1173" s="20" t="s">
        <v>94</v>
      </c>
      <c r="BM1173" s="157" t="s">
        <v>1589</v>
      </c>
    </row>
    <row r="1174" spans="1:65" s="2" customFormat="1" ht="24.2" customHeight="1">
      <c r="A1174" s="35"/>
      <c r="B1174" s="145"/>
      <c r="C1174" s="146" t="s">
        <v>1590</v>
      </c>
      <c r="D1174" s="146" t="s">
        <v>145</v>
      </c>
      <c r="E1174" s="147" t="s">
        <v>1591</v>
      </c>
      <c r="F1174" s="148" t="s">
        <v>1592</v>
      </c>
      <c r="G1174" s="149" t="s">
        <v>236</v>
      </c>
      <c r="H1174" s="150">
        <v>1</v>
      </c>
      <c r="I1174" s="151"/>
      <c r="J1174" s="152">
        <f>ROUND(I1174*H1174,2)</f>
        <v>0</v>
      </c>
      <c r="K1174" s="148" t="s">
        <v>3</v>
      </c>
      <c r="L1174" s="36"/>
      <c r="M1174" s="153" t="s">
        <v>3</v>
      </c>
      <c r="N1174" s="154" t="s">
        <v>43</v>
      </c>
      <c r="O1174" s="56"/>
      <c r="P1174" s="155">
        <f>O1174*H1174</f>
        <v>0</v>
      </c>
      <c r="Q1174" s="155">
        <v>0</v>
      </c>
      <c r="R1174" s="155">
        <f>Q1174*H1174</f>
        <v>0</v>
      </c>
      <c r="S1174" s="155">
        <v>0</v>
      </c>
      <c r="T1174" s="156">
        <f>S1174*H1174</f>
        <v>0</v>
      </c>
      <c r="U1174" s="35"/>
      <c r="V1174" s="35"/>
      <c r="W1174" s="35"/>
      <c r="X1174" s="35"/>
      <c r="Y1174" s="35"/>
      <c r="Z1174" s="35"/>
      <c r="AA1174" s="35"/>
      <c r="AB1174" s="35"/>
      <c r="AC1174" s="35"/>
      <c r="AD1174" s="35"/>
      <c r="AE1174" s="35"/>
      <c r="AR1174" s="157" t="s">
        <v>94</v>
      </c>
      <c r="AT1174" s="157" t="s">
        <v>145</v>
      </c>
      <c r="AU1174" s="157" t="s">
        <v>91</v>
      </c>
      <c r="AY1174" s="20" t="s">
        <v>142</v>
      </c>
      <c r="BE1174" s="158">
        <f>IF(N1174="základní",J1174,0)</f>
        <v>0</v>
      </c>
      <c r="BF1174" s="158">
        <f>IF(N1174="snížená",J1174,0)</f>
        <v>0</v>
      </c>
      <c r="BG1174" s="158">
        <f>IF(N1174="zákl. přenesená",J1174,0)</f>
        <v>0</v>
      </c>
      <c r="BH1174" s="158">
        <f>IF(N1174="sníž. přenesená",J1174,0)</f>
        <v>0</v>
      </c>
      <c r="BI1174" s="158">
        <f>IF(N1174="nulová",J1174,0)</f>
        <v>0</v>
      </c>
      <c r="BJ1174" s="20" t="s">
        <v>81</v>
      </c>
      <c r="BK1174" s="158">
        <f>ROUND(I1174*H1174,2)</f>
        <v>0</v>
      </c>
      <c r="BL1174" s="20" t="s">
        <v>94</v>
      </c>
      <c r="BM1174" s="157" t="s">
        <v>1593</v>
      </c>
    </row>
    <row r="1175" spans="1:65" s="2" customFormat="1" ht="16.5" customHeight="1">
      <c r="A1175" s="35"/>
      <c r="B1175" s="145"/>
      <c r="C1175" s="146" t="s">
        <v>1594</v>
      </c>
      <c r="D1175" s="146" t="s">
        <v>145</v>
      </c>
      <c r="E1175" s="147" t="s">
        <v>1595</v>
      </c>
      <c r="F1175" s="148" t="s">
        <v>1596</v>
      </c>
      <c r="G1175" s="149" t="s">
        <v>391</v>
      </c>
      <c r="H1175" s="150">
        <v>1</v>
      </c>
      <c r="I1175" s="151"/>
      <c r="J1175" s="152">
        <f>ROUND(I1175*H1175,2)</f>
        <v>0</v>
      </c>
      <c r="K1175" s="148" t="s">
        <v>3</v>
      </c>
      <c r="L1175" s="36"/>
      <c r="M1175" s="153" t="s">
        <v>3</v>
      </c>
      <c r="N1175" s="154" t="s">
        <v>43</v>
      </c>
      <c r="O1175" s="56"/>
      <c r="P1175" s="155">
        <f>O1175*H1175</f>
        <v>0</v>
      </c>
      <c r="Q1175" s="155">
        <v>0</v>
      </c>
      <c r="R1175" s="155">
        <f>Q1175*H1175</f>
        <v>0</v>
      </c>
      <c r="S1175" s="155">
        <v>0</v>
      </c>
      <c r="T1175" s="156">
        <f>S1175*H1175</f>
        <v>0</v>
      </c>
      <c r="U1175" s="35"/>
      <c r="V1175" s="35"/>
      <c r="W1175" s="35"/>
      <c r="X1175" s="35"/>
      <c r="Y1175" s="35"/>
      <c r="Z1175" s="35"/>
      <c r="AA1175" s="35"/>
      <c r="AB1175" s="35"/>
      <c r="AC1175" s="35"/>
      <c r="AD1175" s="35"/>
      <c r="AE1175" s="35"/>
      <c r="AR1175" s="157" t="s">
        <v>94</v>
      </c>
      <c r="AT1175" s="157" t="s">
        <v>145</v>
      </c>
      <c r="AU1175" s="157" t="s">
        <v>91</v>
      </c>
      <c r="AY1175" s="20" t="s">
        <v>142</v>
      </c>
      <c r="BE1175" s="158">
        <f>IF(N1175="základní",J1175,0)</f>
        <v>0</v>
      </c>
      <c r="BF1175" s="158">
        <f>IF(N1175="snížená",J1175,0)</f>
        <v>0</v>
      </c>
      <c r="BG1175" s="158">
        <f>IF(N1175="zákl. přenesená",J1175,0)</f>
        <v>0</v>
      </c>
      <c r="BH1175" s="158">
        <f>IF(N1175="sníž. přenesená",J1175,0)</f>
        <v>0</v>
      </c>
      <c r="BI1175" s="158">
        <f>IF(N1175="nulová",J1175,0)</f>
        <v>0</v>
      </c>
      <c r="BJ1175" s="20" t="s">
        <v>81</v>
      </c>
      <c r="BK1175" s="158">
        <f>ROUND(I1175*H1175,2)</f>
        <v>0</v>
      </c>
      <c r="BL1175" s="20" t="s">
        <v>94</v>
      </c>
      <c r="BM1175" s="157" t="s">
        <v>1597</v>
      </c>
    </row>
    <row r="1176" spans="1:65" s="2" customFormat="1" ht="16.5" customHeight="1">
      <c r="A1176" s="35"/>
      <c r="B1176" s="145"/>
      <c r="C1176" s="146" t="s">
        <v>1598</v>
      </c>
      <c r="D1176" s="146" t="s">
        <v>145</v>
      </c>
      <c r="E1176" s="147" t="s">
        <v>1599</v>
      </c>
      <c r="F1176" s="148" t="s">
        <v>1600</v>
      </c>
      <c r="G1176" s="149" t="s">
        <v>236</v>
      </c>
      <c r="H1176" s="150">
        <v>6</v>
      </c>
      <c r="I1176" s="151"/>
      <c r="J1176" s="152">
        <f>ROUND(I1176*H1176,2)</f>
        <v>0</v>
      </c>
      <c r="K1176" s="148" t="s">
        <v>3</v>
      </c>
      <c r="L1176" s="36"/>
      <c r="M1176" s="153" t="s">
        <v>3</v>
      </c>
      <c r="N1176" s="154" t="s">
        <v>43</v>
      </c>
      <c r="O1176" s="56"/>
      <c r="P1176" s="155">
        <f>O1176*H1176</f>
        <v>0</v>
      </c>
      <c r="Q1176" s="155">
        <v>0</v>
      </c>
      <c r="R1176" s="155">
        <f>Q1176*H1176</f>
        <v>0</v>
      </c>
      <c r="S1176" s="155">
        <v>0</v>
      </c>
      <c r="T1176" s="156">
        <f>S1176*H1176</f>
        <v>0</v>
      </c>
      <c r="U1176" s="35"/>
      <c r="V1176" s="35"/>
      <c r="W1176" s="35"/>
      <c r="X1176" s="35"/>
      <c r="Y1176" s="35"/>
      <c r="Z1176" s="35"/>
      <c r="AA1176" s="35"/>
      <c r="AB1176" s="35"/>
      <c r="AC1176" s="35"/>
      <c r="AD1176" s="35"/>
      <c r="AE1176" s="35"/>
      <c r="AR1176" s="157" t="s">
        <v>94</v>
      </c>
      <c r="AT1176" s="157" t="s">
        <v>145</v>
      </c>
      <c r="AU1176" s="157" t="s">
        <v>91</v>
      </c>
      <c r="AY1176" s="20" t="s">
        <v>142</v>
      </c>
      <c r="BE1176" s="158">
        <f>IF(N1176="základní",J1176,0)</f>
        <v>0</v>
      </c>
      <c r="BF1176" s="158">
        <f>IF(N1176="snížená",J1176,0)</f>
        <v>0</v>
      </c>
      <c r="BG1176" s="158">
        <f>IF(N1176="zákl. přenesená",J1176,0)</f>
        <v>0</v>
      </c>
      <c r="BH1176" s="158">
        <f>IF(N1176="sníž. přenesená",J1176,0)</f>
        <v>0</v>
      </c>
      <c r="BI1176" s="158">
        <f>IF(N1176="nulová",J1176,0)</f>
        <v>0</v>
      </c>
      <c r="BJ1176" s="20" t="s">
        <v>81</v>
      </c>
      <c r="BK1176" s="158">
        <f>ROUND(I1176*H1176,2)</f>
        <v>0</v>
      </c>
      <c r="BL1176" s="20" t="s">
        <v>94</v>
      </c>
      <c r="BM1176" s="157" t="s">
        <v>1601</v>
      </c>
    </row>
    <row r="1177" spans="1:65" s="2" customFormat="1" ht="16.5" customHeight="1">
      <c r="A1177" s="35"/>
      <c r="B1177" s="145"/>
      <c r="C1177" s="146" t="s">
        <v>1602</v>
      </c>
      <c r="D1177" s="146" t="s">
        <v>145</v>
      </c>
      <c r="E1177" s="147" t="s">
        <v>1603</v>
      </c>
      <c r="F1177" s="148" t="s">
        <v>1604</v>
      </c>
      <c r="G1177" s="149" t="s">
        <v>391</v>
      </c>
      <c r="H1177" s="150">
        <v>1</v>
      </c>
      <c r="I1177" s="151"/>
      <c r="J1177" s="152">
        <f>ROUND(I1177*H1177,2)</f>
        <v>0</v>
      </c>
      <c r="K1177" s="148" t="s">
        <v>3</v>
      </c>
      <c r="L1177" s="36"/>
      <c r="M1177" s="153" t="s">
        <v>3</v>
      </c>
      <c r="N1177" s="154" t="s">
        <v>43</v>
      </c>
      <c r="O1177" s="56"/>
      <c r="P1177" s="155">
        <f>O1177*H1177</f>
        <v>0</v>
      </c>
      <c r="Q1177" s="155">
        <v>0</v>
      </c>
      <c r="R1177" s="155">
        <f>Q1177*H1177</f>
        <v>0</v>
      </c>
      <c r="S1177" s="155">
        <v>0</v>
      </c>
      <c r="T1177" s="156">
        <f>S1177*H1177</f>
        <v>0</v>
      </c>
      <c r="U1177" s="35"/>
      <c r="V1177" s="35"/>
      <c r="W1177" s="35"/>
      <c r="X1177" s="35"/>
      <c r="Y1177" s="35"/>
      <c r="Z1177" s="35"/>
      <c r="AA1177" s="35"/>
      <c r="AB1177" s="35"/>
      <c r="AC1177" s="35"/>
      <c r="AD1177" s="35"/>
      <c r="AE1177" s="35"/>
      <c r="AR1177" s="157" t="s">
        <v>94</v>
      </c>
      <c r="AT1177" s="157" t="s">
        <v>145</v>
      </c>
      <c r="AU1177" s="157" t="s">
        <v>91</v>
      </c>
      <c r="AY1177" s="20" t="s">
        <v>142</v>
      </c>
      <c r="BE1177" s="158">
        <f>IF(N1177="základní",J1177,0)</f>
        <v>0</v>
      </c>
      <c r="BF1177" s="158">
        <f>IF(N1177="snížená",J1177,0)</f>
        <v>0</v>
      </c>
      <c r="BG1177" s="158">
        <f>IF(N1177="zákl. přenesená",J1177,0)</f>
        <v>0</v>
      </c>
      <c r="BH1177" s="158">
        <f>IF(N1177="sníž. přenesená",J1177,0)</f>
        <v>0</v>
      </c>
      <c r="BI1177" s="158">
        <f>IF(N1177="nulová",J1177,0)</f>
        <v>0</v>
      </c>
      <c r="BJ1177" s="20" t="s">
        <v>81</v>
      </c>
      <c r="BK1177" s="158">
        <f>ROUND(I1177*H1177,2)</f>
        <v>0</v>
      </c>
      <c r="BL1177" s="20" t="s">
        <v>94</v>
      </c>
      <c r="BM1177" s="157" t="s">
        <v>1605</v>
      </c>
    </row>
    <row r="1178" spans="1:65" s="12" customFormat="1" ht="22.9" customHeight="1">
      <c r="B1178" s="132"/>
      <c r="D1178" s="133" t="s">
        <v>70</v>
      </c>
      <c r="E1178" s="143" t="s">
        <v>1606</v>
      </c>
      <c r="F1178" s="143" t="s">
        <v>1607</v>
      </c>
      <c r="I1178" s="135"/>
      <c r="J1178" s="144">
        <f>BK1178</f>
        <v>0</v>
      </c>
      <c r="L1178" s="132"/>
      <c r="M1178" s="137"/>
      <c r="N1178" s="138"/>
      <c r="O1178" s="138"/>
      <c r="P1178" s="139">
        <f>SUM(P1179:P1180)</f>
        <v>0</v>
      </c>
      <c r="Q1178" s="138"/>
      <c r="R1178" s="139">
        <f>SUM(R1179:R1180)</f>
        <v>0</v>
      </c>
      <c r="S1178" s="138"/>
      <c r="T1178" s="140">
        <f>SUM(T1179:T1180)</f>
        <v>0</v>
      </c>
      <c r="AR1178" s="133" t="s">
        <v>15</v>
      </c>
      <c r="AT1178" s="141" t="s">
        <v>70</v>
      </c>
      <c r="AU1178" s="141" t="s">
        <v>15</v>
      </c>
      <c r="AY1178" s="133" t="s">
        <v>142</v>
      </c>
      <c r="BK1178" s="142">
        <f>SUM(BK1179:BK1180)</f>
        <v>0</v>
      </c>
    </row>
    <row r="1179" spans="1:65" s="2" customFormat="1" ht="55.5" customHeight="1">
      <c r="A1179" s="35"/>
      <c r="B1179" s="145"/>
      <c r="C1179" s="146" t="s">
        <v>1608</v>
      </c>
      <c r="D1179" s="146" t="s">
        <v>145</v>
      </c>
      <c r="E1179" s="147" t="s">
        <v>1609</v>
      </c>
      <c r="F1179" s="148" t="s">
        <v>1610</v>
      </c>
      <c r="G1179" s="149" t="s">
        <v>359</v>
      </c>
      <c r="H1179" s="150">
        <v>190.328</v>
      </c>
      <c r="I1179" s="151"/>
      <c r="J1179" s="152">
        <f>ROUND(I1179*H1179,2)</f>
        <v>0</v>
      </c>
      <c r="K1179" s="148" t="s">
        <v>149</v>
      </c>
      <c r="L1179" s="36"/>
      <c r="M1179" s="153" t="s">
        <v>3</v>
      </c>
      <c r="N1179" s="154" t="s">
        <v>43</v>
      </c>
      <c r="O1179" s="56"/>
      <c r="P1179" s="155">
        <f>O1179*H1179</f>
        <v>0</v>
      </c>
      <c r="Q1179" s="155">
        <v>0</v>
      </c>
      <c r="R1179" s="155">
        <f>Q1179*H1179</f>
        <v>0</v>
      </c>
      <c r="S1179" s="155">
        <v>0</v>
      </c>
      <c r="T1179" s="156">
        <f>S1179*H1179</f>
        <v>0</v>
      </c>
      <c r="U1179" s="35"/>
      <c r="V1179" s="35"/>
      <c r="W1179" s="35"/>
      <c r="X1179" s="35"/>
      <c r="Y1179" s="35"/>
      <c r="Z1179" s="35"/>
      <c r="AA1179" s="35"/>
      <c r="AB1179" s="35"/>
      <c r="AC1179" s="35"/>
      <c r="AD1179" s="35"/>
      <c r="AE1179" s="35"/>
      <c r="AR1179" s="157" t="s">
        <v>94</v>
      </c>
      <c r="AT1179" s="157" t="s">
        <v>145</v>
      </c>
      <c r="AU1179" s="157" t="s">
        <v>81</v>
      </c>
      <c r="AY1179" s="20" t="s">
        <v>142</v>
      </c>
      <c r="BE1179" s="158">
        <f>IF(N1179="základní",J1179,0)</f>
        <v>0</v>
      </c>
      <c r="BF1179" s="158">
        <f>IF(N1179="snížená",J1179,0)</f>
        <v>0</v>
      </c>
      <c r="BG1179" s="158">
        <f>IF(N1179="zákl. přenesená",J1179,0)</f>
        <v>0</v>
      </c>
      <c r="BH1179" s="158">
        <f>IF(N1179="sníž. přenesená",J1179,0)</f>
        <v>0</v>
      </c>
      <c r="BI1179" s="158">
        <f>IF(N1179="nulová",J1179,0)</f>
        <v>0</v>
      </c>
      <c r="BJ1179" s="20" t="s">
        <v>81</v>
      </c>
      <c r="BK1179" s="158">
        <f>ROUND(I1179*H1179,2)</f>
        <v>0</v>
      </c>
      <c r="BL1179" s="20" t="s">
        <v>94</v>
      </c>
      <c r="BM1179" s="157" t="s">
        <v>1611</v>
      </c>
    </row>
    <row r="1180" spans="1:65" s="2" customFormat="1" ht="11.25">
      <c r="A1180" s="35"/>
      <c r="B1180" s="36"/>
      <c r="C1180" s="35"/>
      <c r="D1180" s="159" t="s">
        <v>151</v>
      </c>
      <c r="E1180" s="35"/>
      <c r="F1180" s="160" t="s">
        <v>1612</v>
      </c>
      <c r="G1180" s="35"/>
      <c r="H1180" s="35"/>
      <c r="I1180" s="161"/>
      <c r="J1180" s="35"/>
      <c r="K1180" s="35"/>
      <c r="L1180" s="36"/>
      <c r="M1180" s="162"/>
      <c r="N1180" s="163"/>
      <c r="O1180" s="56"/>
      <c r="P1180" s="56"/>
      <c r="Q1180" s="56"/>
      <c r="R1180" s="56"/>
      <c r="S1180" s="56"/>
      <c r="T1180" s="57"/>
      <c r="U1180" s="35"/>
      <c r="V1180" s="35"/>
      <c r="W1180" s="35"/>
      <c r="X1180" s="35"/>
      <c r="Y1180" s="35"/>
      <c r="Z1180" s="35"/>
      <c r="AA1180" s="35"/>
      <c r="AB1180" s="35"/>
      <c r="AC1180" s="35"/>
      <c r="AD1180" s="35"/>
      <c r="AE1180" s="35"/>
      <c r="AT1180" s="20" t="s">
        <v>151</v>
      </c>
      <c r="AU1180" s="20" t="s">
        <v>81</v>
      </c>
    </row>
    <row r="1181" spans="1:65" s="12" customFormat="1" ht="25.9" customHeight="1">
      <c r="B1181" s="132"/>
      <c r="D1181" s="133" t="s">
        <v>70</v>
      </c>
      <c r="E1181" s="134" t="s">
        <v>393</v>
      </c>
      <c r="F1181" s="134" t="s">
        <v>394</v>
      </c>
      <c r="I1181" s="135"/>
      <c r="J1181" s="136">
        <f>BK1181</f>
        <v>0</v>
      </c>
      <c r="L1181" s="132"/>
      <c r="M1181" s="137"/>
      <c r="N1181" s="138"/>
      <c r="O1181" s="138"/>
      <c r="P1181" s="139">
        <f>P1182+P1190+P1216+P1359+P1547+P1749+P1799+P1839+P1887+P1908+P2153+P2164+P2267+P2508+P2528</f>
        <v>0</v>
      </c>
      <c r="Q1181" s="138"/>
      <c r="R1181" s="139">
        <f>R1182+R1190+R1216+R1359+R1547+R1749+R1799+R1839+R1887+R1908+R2153+R2164+R2267+R2508+R2528</f>
        <v>52.669236521092003</v>
      </c>
      <c r="S1181" s="138"/>
      <c r="T1181" s="140">
        <f>T1182+T1190+T1216+T1359+T1547+T1749+T1799+T1839+T1887+T1908+T2153+T2164+T2267+T2508+T2528</f>
        <v>0</v>
      </c>
      <c r="AR1181" s="133" t="s">
        <v>81</v>
      </c>
      <c r="AT1181" s="141" t="s">
        <v>70</v>
      </c>
      <c r="AU1181" s="141" t="s">
        <v>71</v>
      </c>
      <c r="AY1181" s="133" t="s">
        <v>142</v>
      </c>
      <c r="BK1181" s="142">
        <f>BK1182+BK1190+BK1216+BK1359+BK1547+BK1749+BK1799+BK1839+BK1887+BK1908+BK2153+BK2164+BK2267+BK2508+BK2528</f>
        <v>0</v>
      </c>
    </row>
    <row r="1182" spans="1:65" s="12" customFormat="1" ht="22.9" customHeight="1">
      <c r="B1182" s="132"/>
      <c r="D1182" s="133" t="s">
        <v>70</v>
      </c>
      <c r="E1182" s="143" t="s">
        <v>1613</v>
      </c>
      <c r="F1182" s="143" t="s">
        <v>1614</v>
      </c>
      <c r="I1182" s="135"/>
      <c r="J1182" s="144">
        <f>BK1182</f>
        <v>0</v>
      </c>
      <c r="L1182" s="132"/>
      <c r="M1182" s="137"/>
      <c r="N1182" s="138"/>
      <c r="O1182" s="138"/>
      <c r="P1182" s="139">
        <f>SUM(P1183:P1189)</f>
        <v>0</v>
      </c>
      <c r="Q1182" s="138"/>
      <c r="R1182" s="139">
        <f>SUM(R1183:R1189)</f>
        <v>5.1040000000000002E-2</v>
      </c>
      <c r="S1182" s="138"/>
      <c r="T1182" s="140">
        <f>SUM(T1183:T1189)</f>
        <v>0</v>
      </c>
      <c r="AR1182" s="133" t="s">
        <v>81</v>
      </c>
      <c r="AT1182" s="141" t="s">
        <v>70</v>
      </c>
      <c r="AU1182" s="141" t="s">
        <v>15</v>
      </c>
      <c r="AY1182" s="133" t="s">
        <v>142</v>
      </c>
      <c r="BK1182" s="142">
        <f>SUM(BK1183:BK1189)</f>
        <v>0</v>
      </c>
    </row>
    <row r="1183" spans="1:65" s="2" customFormat="1" ht="44.25" customHeight="1">
      <c r="A1183" s="35"/>
      <c r="B1183" s="145"/>
      <c r="C1183" s="146" t="s">
        <v>1615</v>
      </c>
      <c r="D1183" s="146" t="s">
        <v>145</v>
      </c>
      <c r="E1183" s="147" t="s">
        <v>1616</v>
      </c>
      <c r="F1183" s="148" t="s">
        <v>1617</v>
      </c>
      <c r="G1183" s="149" t="s">
        <v>148</v>
      </c>
      <c r="H1183" s="150">
        <v>104.4</v>
      </c>
      <c r="I1183" s="151"/>
      <c r="J1183" s="152">
        <f>ROUND(I1183*H1183,2)</f>
        <v>0</v>
      </c>
      <c r="K1183" s="148" t="s">
        <v>149</v>
      </c>
      <c r="L1183" s="36"/>
      <c r="M1183" s="153" t="s">
        <v>3</v>
      </c>
      <c r="N1183" s="154" t="s">
        <v>43</v>
      </c>
      <c r="O1183" s="56"/>
      <c r="P1183" s="155">
        <f>O1183*H1183</f>
        <v>0</v>
      </c>
      <c r="Q1183" s="155">
        <v>4.0000000000000002E-4</v>
      </c>
      <c r="R1183" s="155">
        <f>Q1183*H1183</f>
        <v>4.1760000000000005E-2</v>
      </c>
      <c r="S1183" s="155">
        <v>0</v>
      </c>
      <c r="T1183" s="156">
        <f>S1183*H1183</f>
        <v>0</v>
      </c>
      <c r="U1183" s="35"/>
      <c r="V1183" s="35"/>
      <c r="W1183" s="35"/>
      <c r="X1183" s="35"/>
      <c r="Y1183" s="35"/>
      <c r="Z1183" s="35"/>
      <c r="AA1183" s="35"/>
      <c r="AB1183" s="35"/>
      <c r="AC1183" s="35"/>
      <c r="AD1183" s="35"/>
      <c r="AE1183" s="35"/>
      <c r="AR1183" s="157" t="s">
        <v>256</v>
      </c>
      <c r="AT1183" s="157" t="s">
        <v>145</v>
      </c>
      <c r="AU1183" s="157" t="s">
        <v>81</v>
      </c>
      <c r="AY1183" s="20" t="s">
        <v>142</v>
      </c>
      <c r="BE1183" s="158">
        <f>IF(N1183="základní",J1183,0)</f>
        <v>0</v>
      </c>
      <c r="BF1183" s="158">
        <f>IF(N1183="snížená",J1183,0)</f>
        <v>0</v>
      </c>
      <c r="BG1183" s="158">
        <f>IF(N1183="zákl. přenesená",J1183,0)</f>
        <v>0</v>
      </c>
      <c r="BH1183" s="158">
        <f>IF(N1183="sníž. přenesená",J1183,0)</f>
        <v>0</v>
      </c>
      <c r="BI1183" s="158">
        <f>IF(N1183="nulová",J1183,0)</f>
        <v>0</v>
      </c>
      <c r="BJ1183" s="20" t="s">
        <v>81</v>
      </c>
      <c r="BK1183" s="158">
        <f>ROUND(I1183*H1183,2)</f>
        <v>0</v>
      </c>
      <c r="BL1183" s="20" t="s">
        <v>256</v>
      </c>
      <c r="BM1183" s="157" t="s">
        <v>1618</v>
      </c>
    </row>
    <row r="1184" spans="1:65" s="2" customFormat="1" ht="11.25">
      <c r="A1184" s="35"/>
      <c r="B1184" s="36"/>
      <c r="C1184" s="35"/>
      <c r="D1184" s="159" t="s">
        <v>151</v>
      </c>
      <c r="E1184" s="35"/>
      <c r="F1184" s="160" t="s">
        <v>1619</v>
      </c>
      <c r="G1184" s="35"/>
      <c r="H1184" s="35"/>
      <c r="I1184" s="161"/>
      <c r="J1184" s="35"/>
      <c r="K1184" s="35"/>
      <c r="L1184" s="36"/>
      <c r="M1184" s="162"/>
      <c r="N1184" s="163"/>
      <c r="O1184" s="56"/>
      <c r="P1184" s="56"/>
      <c r="Q1184" s="56"/>
      <c r="R1184" s="56"/>
      <c r="S1184" s="56"/>
      <c r="T1184" s="57"/>
      <c r="U1184" s="35"/>
      <c r="V1184" s="35"/>
      <c r="W1184" s="35"/>
      <c r="X1184" s="35"/>
      <c r="Y1184" s="35"/>
      <c r="Z1184" s="35"/>
      <c r="AA1184" s="35"/>
      <c r="AB1184" s="35"/>
      <c r="AC1184" s="35"/>
      <c r="AD1184" s="35"/>
      <c r="AE1184" s="35"/>
      <c r="AT1184" s="20" t="s">
        <v>151</v>
      </c>
      <c r="AU1184" s="20" t="s">
        <v>81</v>
      </c>
    </row>
    <row r="1185" spans="1:65" s="14" customFormat="1" ht="11.25">
      <c r="B1185" s="172"/>
      <c r="D1185" s="165" t="s">
        <v>153</v>
      </c>
      <c r="E1185" s="173" t="s">
        <v>3</v>
      </c>
      <c r="F1185" s="174" t="s">
        <v>1620</v>
      </c>
      <c r="H1185" s="175">
        <v>104.4</v>
      </c>
      <c r="I1185" s="176"/>
      <c r="L1185" s="172"/>
      <c r="M1185" s="177"/>
      <c r="N1185" s="178"/>
      <c r="O1185" s="178"/>
      <c r="P1185" s="178"/>
      <c r="Q1185" s="178"/>
      <c r="R1185" s="178"/>
      <c r="S1185" s="178"/>
      <c r="T1185" s="179"/>
      <c r="AT1185" s="173" t="s">
        <v>153</v>
      </c>
      <c r="AU1185" s="173" t="s">
        <v>81</v>
      </c>
      <c r="AV1185" s="14" t="s">
        <v>81</v>
      </c>
      <c r="AW1185" s="14" t="s">
        <v>33</v>
      </c>
      <c r="AX1185" s="14" t="s">
        <v>15</v>
      </c>
      <c r="AY1185" s="173" t="s">
        <v>142</v>
      </c>
    </row>
    <row r="1186" spans="1:65" s="2" customFormat="1" ht="33" customHeight="1">
      <c r="A1186" s="35"/>
      <c r="B1186" s="145"/>
      <c r="C1186" s="146" t="s">
        <v>1621</v>
      </c>
      <c r="D1186" s="146" t="s">
        <v>145</v>
      </c>
      <c r="E1186" s="147" t="s">
        <v>1622</v>
      </c>
      <c r="F1186" s="148" t="s">
        <v>1623</v>
      </c>
      <c r="G1186" s="149" t="s">
        <v>225</v>
      </c>
      <c r="H1186" s="150">
        <v>58</v>
      </c>
      <c r="I1186" s="151"/>
      <c r="J1186" s="152">
        <f>ROUND(I1186*H1186,2)</f>
        <v>0</v>
      </c>
      <c r="K1186" s="148" t="s">
        <v>149</v>
      </c>
      <c r="L1186" s="36"/>
      <c r="M1186" s="153" t="s">
        <v>3</v>
      </c>
      <c r="N1186" s="154" t="s">
        <v>43</v>
      </c>
      <c r="O1186" s="56"/>
      <c r="P1186" s="155">
        <f>O1186*H1186</f>
        <v>0</v>
      </c>
      <c r="Q1186" s="155">
        <v>1.6000000000000001E-4</v>
      </c>
      <c r="R1186" s="155">
        <f>Q1186*H1186</f>
        <v>9.2800000000000001E-3</v>
      </c>
      <c r="S1186" s="155">
        <v>0</v>
      </c>
      <c r="T1186" s="156">
        <f>S1186*H1186</f>
        <v>0</v>
      </c>
      <c r="U1186" s="35"/>
      <c r="V1186" s="35"/>
      <c r="W1186" s="35"/>
      <c r="X1186" s="35"/>
      <c r="Y1186" s="35"/>
      <c r="Z1186" s="35"/>
      <c r="AA1186" s="35"/>
      <c r="AB1186" s="35"/>
      <c r="AC1186" s="35"/>
      <c r="AD1186" s="35"/>
      <c r="AE1186" s="35"/>
      <c r="AR1186" s="157" t="s">
        <v>256</v>
      </c>
      <c r="AT1186" s="157" t="s">
        <v>145</v>
      </c>
      <c r="AU1186" s="157" t="s">
        <v>81</v>
      </c>
      <c r="AY1186" s="20" t="s">
        <v>142</v>
      </c>
      <c r="BE1186" s="158">
        <f>IF(N1186="základní",J1186,0)</f>
        <v>0</v>
      </c>
      <c r="BF1186" s="158">
        <f>IF(N1186="snížená",J1186,0)</f>
        <v>0</v>
      </c>
      <c r="BG1186" s="158">
        <f>IF(N1186="zákl. přenesená",J1186,0)</f>
        <v>0</v>
      </c>
      <c r="BH1186" s="158">
        <f>IF(N1186="sníž. přenesená",J1186,0)</f>
        <v>0</v>
      </c>
      <c r="BI1186" s="158">
        <f>IF(N1186="nulová",J1186,0)</f>
        <v>0</v>
      </c>
      <c r="BJ1186" s="20" t="s">
        <v>81</v>
      </c>
      <c r="BK1186" s="158">
        <f>ROUND(I1186*H1186,2)</f>
        <v>0</v>
      </c>
      <c r="BL1186" s="20" t="s">
        <v>256</v>
      </c>
      <c r="BM1186" s="157" t="s">
        <v>1624</v>
      </c>
    </row>
    <row r="1187" spans="1:65" s="2" customFormat="1" ht="11.25">
      <c r="A1187" s="35"/>
      <c r="B1187" s="36"/>
      <c r="C1187" s="35"/>
      <c r="D1187" s="159" t="s">
        <v>151</v>
      </c>
      <c r="E1187" s="35"/>
      <c r="F1187" s="160" t="s">
        <v>1625</v>
      </c>
      <c r="G1187" s="35"/>
      <c r="H1187" s="35"/>
      <c r="I1187" s="161"/>
      <c r="J1187" s="35"/>
      <c r="K1187" s="35"/>
      <c r="L1187" s="36"/>
      <c r="M1187" s="162"/>
      <c r="N1187" s="163"/>
      <c r="O1187" s="56"/>
      <c r="P1187" s="56"/>
      <c r="Q1187" s="56"/>
      <c r="R1187" s="56"/>
      <c r="S1187" s="56"/>
      <c r="T1187" s="57"/>
      <c r="U1187" s="35"/>
      <c r="V1187" s="35"/>
      <c r="W1187" s="35"/>
      <c r="X1187" s="35"/>
      <c r="Y1187" s="35"/>
      <c r="Z1187" s="35"/>
      <c r="AA1187" s="35"/>
      <c r="AB1187" s="35"/>
      <c r="AC1187" s="35"/>
      <c r="AD1187" s="35"/>
      <c r="AE1187" s="35"/>
      <c r="AT1187" s="20" t="s">
        <v>151</v>
      </c>
      <c r="AU1187" s="20" t="s">
        <v>81</v>
      </c>
    </row>
    <row r="1188" spans="1:65" s="2" customFormat="1" ht="55.5" customHeight="1">
      <c r="A1188" s="35"/>
      <c r="B1188" s="145"/>
      <c r="C1188" s="146" t="s">
        <v>1626</v>
      </c>
      <c r="D1188" s="146" t="s">
        <v>145</v>
      </c>
      <c r="E1188" s="147" t="s">
        <v>1627</v>
      </c>
      <c r="F1188" s="148" t="s">
        <v>1628</v>
      </c>
      <c r="G1188" s="149" t="s">
        <v>359</v>
      </c>
      <c r="H1188" s="150">
        <v>5.0999999999999997E-2</v>
      </c>
      <c r="I1188" s="151"/>
      <c r="J1188" s="152">
        <f>ROUND(I1188*H1188,2)</f>
        <v>0</v>
      </c>
      <c r="K1188" s="148" t="s">
        <v>149</v>
      </c>
      <c r="L1188" s="36"/>
      <c r="M1188" s="153" t="s">
        <v>3</v>
      </c>
      <c r="N1188" s="154" t="s">
        <v>43</v>
      </c>
      <c r="O1188" s="56"/>
      <c r="P1188" s="155">
        <f>O1188*H1188</f>
        <v>0</v>
      </c>
      <c r="Q1188" s="155">
        <v>0</v>
      </c>
      <c r="R1188" s="155">
        <f>Q1188*H1188</f>
        <v>0</v>
      </c>
      <c r="S1188" s="155">
        <v>0</v>
      </c>
      <c r="T1188" s="156">
        <f>S1188*H1188</f>
        <v>0</v>
      </c>
      <c r="U1188" s="35"/>
      <c r="V1188" s="35"/>
      <c r="W1188" s="35"/>
      <c r="X1188" s="35"/>
      <c r="Y1188" s="35"/>
      <c r="Z1188" s="35"/>
      <c r="AA1188" s="35"/>
      <c r="AB1188" s="35"/>
      <c r="AC1188" s="35"/>
      <c r="AD1188" s="35"/>
      <c r="AE1188" s="35"/>
      <c r="AR1188" s="157" t="s">
        <v>256</v>
      </c>
      <c r="AT1188" s="157" t="s">
        <v>145</v>
      </c>
      <c r="AU1188" s="157" t="s">
        <v>81</v>
      </c>
      <c r="AY1188" s="20" t="s">
        <v>142</v>
      </c>
      <c r="BE1188" s="158">
        <f>IF(N1188="základní",J1188,0)</f>
        <v>0</v>
      </c>
      <c r="BF1188" s="158">
        <f>IF(N1188="snížená",J1188,0)</f>
        <v>0</v>
      </c>
      <c r="BG1188" s="158">
        <f>IF(N1188="zákl. přenesená",J1188,0)</f>
        <v>0</v>
      </c>
      <c r="BH1188" s="158">
        <f>IF(N1188="sníž. přenesená",J1188,0)</f>
        <v>0</v>
      </c>
      <c r="BI1188" s="158">
        <f>IF(N1188="nulová",J1188,0)</f>
        <v>0</v>
      </c>
      <c r="BJ1188" s="20" t="s">
        <v>81</v>
      </c>
      <c r="BK1188" s="158">
        <f>ROUND(I1188*H1188,2)</f>
        <v>0</v>
      </c>
      <c r="BL1188" s="20" t="s">
        <v>256</v>
      </c>
      <c r="BM1188" s="157" t="s">
        <v>1629</v>
      </c>
    </row>
    <row r="1189" spans="1:65" s="2" customFormat="1" ht="11.25">
      <c r="A1189" s="35"/>
      <c r="B1189" s="36"/>
      <c r="C1189" s="35"/>
      <c r="D1189" s="159" t="s">
        <v>151</v>
      </c>
      <c r="E1189" s="35"/>
      <c r="F1189" s="160" t="s">
        <v>1630</v>
      </c>
      <c r="G1189" s="35"/>
      <c r="H1189" s="35"/>
      <c r="I1189" s="161"/>
      <c r="J1189" s="35"/>
      <c r="K1189" s="35"/>
      <c r="L1189" s="36"/>
      <c r="M1189" s="162"/>
      <c r="N1189" s="163"/>
      <c r="O1189" s="56"/>
      <c r="P1189" s="56"/>
      <c r="Q1189" s="56"/>
      <c r="R1189" s="56"/>
      <c r="S1189" s="56"/>
      <c r="T1189" s="57"/>
      <c r="U1189" s="35"/>
      <c r="V1189" s="35"/>
      <c r="W1189" s="35"/>
      <c r="X1189" s="35"/>
      <c r="Y1189" s="35"/>
      <c r="Z1189" s="35"/>
      <c r="AA1189" s="35"/>
      <c r="AB1189" s="35"/>
      <c r="AC1189" s="35"/>
      <c r="AD1189" s="35"/>
      <c r="AE1189" s="35"/>
      <c r="AT1189" s="20" t="s">
        <v>151</v>
      </c>
      <c r="AU1189" s="20" t="s">
        <v>81</v>
      </c>
    </row>
    <row r="1190" spans="1:65" s="12" customFormat="1" ht="22.9" customHeight="1">
      <c r="B1190" s="132"/>
      <c r="D1190" s="133" t="s">
        <v>70</v>
      </c>
      <c r="E1190" s="143" t="s">
        <v>1631</v>
      </c>
      <c r="F1190" s="143" t="s">
        <v>1632</v>
      </c>
      <c r="I1190" s="135"/>
      <c r="J1190" s="144">
        <f>BK1190</f>
        <v>0</v>
      </c>
      <c r="L1190" s="132"/>
      <c r="M1190" s="137"/>
      <c r="N1190" s="138"/>
      <c r="O1190" s="138"/>
      <c r="P1190" s="139">
        <f>SUM(P1191:P1215)</f>
        <v>0</v>
      </c>
      <c r="Q1190" s="138"/>
      <c r="R1190" s="139">
        <f>SUM(R1191:R1215)</f>
        <v>0.16343870000000002</v>
      </c>
      <c r="S1190" s="138"/>
      <c r="T1190" s="140">
        <f>SUM(T1191:T1215)</f>
        <v>0</v>
      </c>
      <c r="AR1190" s="133" t="s">
        <v>81</v>
      </c>
      <c r="AT1190" s="141" t="s">
        <v>70</v>
      </c>
      <c r="AU1190" s="141" t="s">
        <v>15</v>
      </c>
      <c r="AY1190" s="133" t="s">
        <v>142</v>
      </c>
      <c r="BK1190" s="142">
        <f>SUM(BK1191:BK1215)</f>
        <v>0</v>
      </c>
    </row>
    <row r="1191" spans="1:65" s="2" customFormat="1" ht="37.9" customHeight="1">
      <c r="A1191" s="35"/>
      <c r="B1191" s="145"/>
      <c r="C1191" s="146" t="s">
        <v>1633</v>
      </c>
      <c r="D1191" s="146" t="s">
        <v>145</v>
      </c>
      <c r="E1191" s="147" t="s">
        <v>1634</v>
      </c>
      <c r="F1191" s="148" t="s">
        <v>1635</v>
      </c>
      <c r="G1191" s="149" t="s">
        <v>148</v>
      </c>
      <c r="H1191" s="150">
        <v>13.62</v>
      </c>
      <c r="I1191" s="151"/>
      <c r="J1191" s="152">
        <f>ROUND(I1191*H1191,2)</f>
        <v>0</v>
      </c>
      <c r="K1191" s="148" t="s">
        <v>149</v>
      </c>
      <c r="L1191" s="36"/>
      <c r="M1191" s="153" t="s">
        <v>3</v>
      </c>
      <c r="N1191" s="154" t="s">
        <v>43</v>
      </c>
      <c r="O1191" s="56"/>
      <c r="P1191" s="155">
        <f>O1191*H1191</f>
        <v>0</v>
      </c>
      <c r="Q1191" s="155">
        <v>0</v>
      </c>
      <c r="R1191" s="155">
        <f>Q1191*H1191</f>
        <v>0</v>
      </c>
      <c r="S1191" s="155">
        <v>0</v>
      </c>
      <c r="T1191" s="156">
        <f>S1191*H1191</f>
        <v>0</v>
      </c>
      <c r="U1191" s="35"/>
      <c r="V1191" s="35"/>
      <c r="W1191" s="35"/>
      <c r="X1191" s="35"/>
      <c r="Y1191" s="35"/>
      <c r="Z1191" s="35"/>
      <c r="AA1191" s="35"/>
      <c r="AB1191" s="35"/>
      <c r="AC1191" s="35"/>
      <c r="AD1191" s="35"/>
      <c r="AE1191" s="35"/>
      <c r="AR1191" s="157" t="s">
        <v>256</v>
      </c>
      <c r="AT1191" s="157" t="s">
        <v>145</v>
      </c>
      <c r="AU1191" s="157" t="s">
        <v>81</v>
      </c>
      <c r="AY1191" s="20" t="s">
        <v>142</v>
      </c>
      <c r="BE1191" s="158">
        <f>IF(N1191="základní",J1191,0)</f>
        <v>0</v>
      </c>
      <c r="BF1191" s="158">
        <f>IF(N1191="snížená",J1191,0)</f>
        <v>0</v>
      </c>
      <c r="BG1191" s="158">
        <f>IF(N1191="zákl. přenesená",J1191,0)</f>
        <v>0</v>
      </c>
      <c r="BH1191" s="158">
        <f>IF(N1191="sníž. přenesená",J1191,0)</f>
        <v>0</v>
      </c>
      <c r="BI1191" s="158">
        <f>IF(N1191="nulová",J1191,0)</f>
        <v>0</v>
      </c>
      <c r="BJ1191" s="20" t="s">
        <v>81</v>
      </c>
      <c r="BK1191" s="158">
        <f>ROUND(I1191*H1191,2)</f>
        <v>0</v>
      </c>
      <c r="BL1191" s="20" t="s">
        <v>256</v>
      </c>
      <c r="BM1191" s="157" t="s">
        <v>1636</v>
      </c>
    </row>
    <row r="1192" spans="1:65" s="2" customFormat="1" ht="11.25">
      <c r="A1192" s="35"/>
      <c r="B1192" s="36"/>
      <c r="C1192" s="35"/>
      <c r="D1192" s="159" t="s">
        <v>151</v>
      </c>
      <c r="E1192" s="35"/>
      <c r="F1192" s="160" t="s">
        <v>1637</v>
      </c>
      <c r="G1192" s="35"/>
      <c r="H1192" s="35"/>
      <c r="I1192" s="161"/>
      <c r="J1192" s="35"/>
      <c r="K1192" s="35"/>
      <c r="L1192" s="36"/>
      <c r="M1192" s="162"/>
      <c r="N1192" s="163"/>
      <c r="O1192" s="56"/>
      <c r="P1192" s="56"/>
      <c r="Q1192" s="56"/>
      <c r="R1192" s="56"/>
      <c r="S1192" s="56"/>
      <c r="T1192" s="57"/>
      <c r="U1192" s="35"/>
      <c r="V1192" s="35"/>
      <c r="W1192" s="35"/>
      <c r="X1192" s="35"/>
      <c r="Y1192" s="35"/>
      <c r="Z1192" s="35"/>
      <c r="AA1192" s="35"/>
      <c r="AB1192" s="35"/>
      <c r="AC1192" s="35"/>
      <c r="AD1192" s="35"/>
      <c r="AE1192" s="35"/>
      <c r="AT1192" s="20" t="s">
        <v>151</v>
      </c>
      <c r="AU1192" s="20" t="s">
        <v>81</v>
      </c>
    </row>
    <row r="1193" spans="1:65" s="13" customFormat="1" ht="11.25">
      <c r="B1193" s="164"/>
      <c r="D1193" s="165" t="s">
        <v>153</v>
      </c>
      <c r="E1193" s="166" t="s">
        <v>3</v>
      </c>
      <c r="F1193" s="167" t="s">
        <v>1474</v>
      </c>
      <c r="H1193" s="166" t="s">
        <v>3</v>
      </c>
      <c r="I1193" s="168"/>
      <c r="L1193" s="164"/>
      <c r="M1193" s="169"/>
      <c r="N1193" s="170"/>
      <c r="O1193" s="170"/>
      <c r="P1193" s="170"/>
      <c r="Q1193" s="170"/>
      <c r="R1193" s="170"/>
      <c r="S1193" s="170"/>
      <c r="T1193" s="171"/>
      <c r="AT1193" s="166" t="s">
        <v>153</v>
      </c>
      <c r="AU1193" s="166" t="s">
        <v>81</v>
      </c>
      <c r="AV1193" s="13" t="s">
        <v>15</v>
      </c>
      <c r="AW1193" s="13" t="s">
        <v>33</v>
      </c>
      <c r="AX1193" s="13" t="s">
        <v>71</v>
      </c>
      <c r="AY1193" s="166" t="s">
        <v>142</v>
      </c>
    </row>
    <row r="1194" spans="1:65" s="14" customFormat="1" ht="11.25">
      <c r="B1194" s="172"/>
      <c r="D1194" s="165" t="s">
        <v>153</v>
      </c>
      <c r="E1194" s="173" t="s">
        <v>3</v>
      </c>
      <c r="F1194" s="174" t="s">
        <v>593</v>
      </c>
      <c r="H1194" s="175">
        <v>13.62</v>
      </c>
      <c r="I1194" s="176"/>
      <c r="L1194" s="172"/>
      <c r="M1194" s="177"/>
      <c r="N1194" s="178"/>
      <c r="O1194" s="178"/>
      <c r="P1194" s="178"/>
      <c r="Q1194" s="178"/>
      <c r="R1194" s="178"/>
      <c r="S1194" s="178"/>
      <c r="T1194" s="179"/>
      <c r="AT1194" s="173" t="s">
        <v>153</v>
      </c>
      <c r="AU1194" s="173" t="s">
        <v>81</v>
      </c>
      <c r="AV1194" s="14" t="s">
        <v>81</v>
      </c>
      <c r="AW1194" s="14" t="s">
        <v>33</v>
      </c>
      <c r="AX1194" s="14" t="s">
        <v>15</v>
      </c>
      <c r="AY1194" s="173" t="s">
        <v>142</v>
      </c>
    </row>
    <row r="1195" spans="1:65" s="2" customFormat="1" ht="16.5" customHeight="1">
      <c r="A1195" s="35"/>
      <c r="B1195" s="145"/>
      <c r="C1195" s="191" t="s">
        <v>1638</v>
      </c>
      <c r="D1195" s="191" t="s">
        <v>704</v>
      </c>
      <c r="E1195" s="192" t="s">
        <v>1639</v>
      </c>
      <c r="F1195" s="193" t="s">
        <v>1640</v>
      </c>
      <c r="G1195" s="194" t="s">
        <v>359</v>
      </c>
      <c r="H1195" s="195">
        <v>4.0000000000000001E-3</v>
      </c>
      <c r="I1195" s="196"/>
      <c r="J1195" s="197">
        <f>ROUND(I1195*H1195,2)</f>
        <v>0</v>
      </c>
      <c r="K1195" s="193" t="s">
        <v>149</v>
      </c>
      <c r="L1195" s="198"/>
      <c r="M1195" s="199" t="s">
        <v>3</v>
      </c>
      <c r="N1195" s="200" t="s">
        <v>43</v>
      </c>
      <c r="O1195" s="56"/>
      <c r="P1195" s="155">
        <f>O1195*H1195</f>
        <v>0</v>
      </c>
      <c r="Q1195" s="155">
        <v>1</v>
      </c>
      <c r="R1195" s="155">
        <f>Q1195*H1195</f>
        <v>4.0000000000000001E-3</v>
      </c>
      <c r="S1195" s="155">
        <v>0</v>
      </c>
      <c r="T1195" s="156">
        <f>S1195*H1195</f>
        <v>0</v>
      </c>
      <c r="U1195" s="35"/>
      <c r="V1195" s="35"/>
      <c r="W1195" s="35"/>
      <c r="X1195" s="35"/>
      <c r="Y1195" s="35"/>
      <c r="Z1195" s="35"/>
      <c r="AA1195" s="35"/>
      <c r="AB1195" s="35"/>
      <c r="AC1195" s="35"/>
      <c r="AD1195" s="35"/>
      <c r="AE1195" s="35"/>
      <c r="AR1195" s="157" t="s">
        <v>378</v>
      </c>
      <c r="AT1195" s="157" t="s">
        <v>704</v>
      </c>
      <c r="AU1195" s="157" t="s">
        <v>81</v>
      </c>
      <c r="AY1195" s="20" t="s">
        <v>142</v>
      </c>
      <c r="BE1195" s="158">
        <f>IF(N1195="základní",J1195,0)</f>
        <v>0</v>
      </c>
      <c r="BF1195" s="158">
        <f>IF(N1195="snížená",J1195,0)</f>
        <v>0</v>
      </c>
      <c r="BG1195" s="158">
        <f>IF(N1195="zákl. přenesená",J1195,0)</f>
        <v>0</v>
      </c>
      <c r="BH1195" s="158">
        <f>IF(N1195="sníž. přenesená",J1195,0)</f>
        <v>0</v>
      </c>
      <c r="BI1195" s="158">
        <f>IF(N1195="nulová",J1195,0)</f>
        <v>0</v>
      </c>
      <c r="BJ1195" s="20" t="s">
        <v>81</v>
      </c>
      <c r="BK1195" s="158">
        <f>ROUND(I1195*H1195,2)</f>
        <v>0</v>
      </c>
      <c r="BL1195" s="20" t="s">
        <v>256</v>
      </c>
      <c r="BM1195" s="157" t="s">
        <v>1641</v>
      </c>
    </row>
    <row r="1196" spans="1:65" s="14" customFormat="1" ht="11.25">
      <c r="B1196" s="172"/>
      <c r="D1196" s="165" t="s">
        <v>153</v>
      </c>
      <c r="F1196" s="174" t="s">
        <v>1642</v>
      </c>
      <c r="H1196" s="175">
        <v>4.0000000000000001E-3</v>
      </c>
      <c r="I1196" s="176"/>
      <c r="L1196" s="172"/>
      <c r="M1196" s="177"/>
      <c r="N1196" s="178"/>
      <c r="O1196" s="178"/>
      <c r="P1196" s="178"/>
      <c r="Q1196" s="178"/>
      <c r="R1196" s="178"/>
      <c r="S1196" s="178"/>
      <c r="T1196" s="179"/>
      <c r="AT1196" s="173" t="s">
        <v>153</v>
      </c>
      <c r="AU1196" s="173" t="s">
        <v>81</v>
      </c>
      <c r="AV1196" s="14" t="s">
        <v>81</v>
      </c>
      <c r="AW1196" s="14" t="s">
        <v>4</v>
      </c>
      <c r="AX1196" s="14" t="s">
        <v>15</v>
      </c>
      <c r="AY1196" s="173" t="s">
        <v>142</v>
      </c>
    </row>
    <row r="1197" spans="1:65" s="2" customFormat="1" ht="24.2" customHeight="1">
      <c r="A1197" s="35"/>
      <c r="B1197" s="145"/>
      <c r="C1197" s="146" t="s">
        <v>1643</v>
      </c>
      <c r="D1197" s="146" t="s">
        <v>145</v>
      </c>
      <c r="E1197" s="147" t="s">
        <v>1644</v>
      </c>
      <c r="F1197" s="148" t="s">
        <v>1645</v>
      </c>
      <c r="G1197" s="149" t="s">
        <v>148</v>
      </c>
      <c r="H1197" s="150">
        <v>13.62</v>
      </c>
      <c r="I1197" s="151"/>
      <c r="J1197" s="152">
        <f>ROUND(I1197*H1197,2)</f>
        <v>0</v>
      </c>
      <c r="K1197" s="148" t="s">
        <v>149</v>
      </c>
      <c r="L1197" s="36"/>
      <c r="M1197" s="153" t="s">
        <v>3</v>
      </c>
      <c r="N1197" s="154" t="s">
        <v>43</v>
      </c>
      <c r="O1197" s="56"/>
      <c r="P1197" s="155">
        <f>O1197*H1197</f>
        <v>0</v>
      </c>
      <c r="Q1197" s="155">
        <v>8.8000000000000003E-4</v>
      </c>
      <c r="R1197" s="155">
        <f>Q1197*H1197</f>
        <v>1.1985599999999999E-2</v>
      </c>
      <c r="S1197" s="155">
        <v>0</v>
      </c>
      <c r="T1197" s="156">
        <f>S1197*H1197</f>
        <v>0</v>
      </c>
      <c r="U1197" s="35"/>
      <c r="V1197" s="35"/>
      <c r="W1197" s="35"/>
      <c r="X1197" s="35"/>
      <c r="Y1197" s="35"/>
      <c r="Z1197" s="35"/>
      <c r="AA1197" s="35"/>
      <c r="AB1197" s="35"/>
      <c r="AC1197" s="35"/>
      <c r="AD1197" s="35"/>
      <c r="AE1197" s="35"/>
      <c r="AR1197" s="157" t="s">
        <v>256</v>
      </c>
      <c r="AT1197" s="157" t="s">
        <v>145</v>
      </c>
      <c r="AU1197" s="157" t="s">
        <v>81</v>
      </c>
      <c r="AY1197" s="20" t="s">
        <v>142</v>
      </c>
      <c r="BE1197" s="158">
        <f>IF(N1197="základní",J1197,0)</f>
        <v>0</v>
      </c>
      <c r="BF1197" s="158">
        <f>IF(N1197="snížená",J1197,0)</f>
        <v>0</v>
      </c>
      <c r="BG1197" s="158">
        <f>IF(N1197="zákl. přenesená",J1197,0)</f>
        <v>0</v>
      </c>
      <c r="BH1197" s="158">
        <f>IF(N1197="sníž. přenesená",J1197,0)</f>
        <v>0</v>
      </c>
      <c r="BI1197" s="158">
        <f>IF(N1197="nulová",J1197,0)</f>
        <v>0</v>
      </c>
      <c r="BJ1197" s="20" t="s">
        <v>81</v>
      </c>
      <c r="BK1197" s="158">
        <f>ROUND(I1197*H1197,2)</f>
        <v>0</v>
      </c>
      <c r="BL1197" s="20" t="s">
        <v>256</v>
      </c>
      <c r="BM1197" s="157" t="s">
        <v>1646</v>
      </c>
    </row>
    <row r="1198" spans="1:65" s="2" customFormat="1" ht="11.25">
      <c r="A1198" s="35"/>
      <c r="B1198" s="36"/>
      <c r="C1198" s="35"/>
      <c r="D1198" s="159" t="s">
        <v>151</v>
      </c>
      <c r="E1198" s="35"/>
      <c r="F1198" s="160" t="s">
        <v>1647</v>
      </c>
      <c r="G1198" s="35"/>
      <c r="H1198" s="35"/>
      <c r="I1198" s="161"/>
      <c r="J1198" s="35"/>
      <c r="K1198" s="35"/>
      <c r="L1198" s="36"/>
      <c r="M1198" s="162"/>
      <c r="N1198" s="163"/>
      <c r="O1198" s="56"/>
      <c r="P1198" s="56"/>
      <c r="Q1198" s="56"/>
      <c r="R1198" s="56"/>
      <c r="S1198" s="56"/>
      <c r="T1198" s="57"/>
      <c r="U1198" s="35"/>
      <c r="V1198" s="35"/>
      <c r="W1198" s="35"/>
      <c r="X1198" s="35"/>
      <c r="Y1198" s="35"/>
      <c r="Z1198" s="35"/>
      <c r="AA1198" s="35"/>
      <c r="AB1198" s="35"/>
      <c r="AC1198" s="35"/>
      <c r="AD1198" s="35"/>
      <c r="AE1198" s="35"/>
      <c r="AT1198" s="20" t="s">
        <v>151</v>
      </c>
      <c r="AU1198" s="20" t="s">
        <v>81</v>
      </c>
    </row>
    <row r="1199" spans="1:65" s="2" customFormat="1" ht="49.15" customHeight="1">
      <c r="A1199" s="35"/>
      <c r="B1199" s="145"/>
      <c r="C1199" s="191" t="s">
        <v>1648</v>
      </c>
      <c r="D1199" s="191" t="s">
        <v>704</v>
      </c>
      <c r="E1199" s="192" t="s">
        <v>1649</v>
      </c>
      <c r="F1199" s="193" t="s">
        <v>1650</v>
      </c>
      <c r="G1199" s="194" t="s">
        <v>148</v>
      </c>
      <c r="H1199" s="195">
        <v>15.874000000000001</v>
      </c>
      <c r="I1199" s="196"/>
      <c r="J1199" s="197">
        <f>ROUND(I1199*H1199,2)</f>
        <v>0</v>
      </c>
      <c r="K1199" s="193" t="s">
        <v>149</v>
      </c>
      <c r="L1199" s="198"/>
      <c r="M1199" s="199" t="s">
        <v>3</v>
      </c>
      <c r="N1199" s="200" t="s">
        <v>43</v>
      </c>
      <c r="O1199" s="56"/>
      <c r="P1199" s="155">
        <f>O1199*H1199</f>
        <v>0</v>
      </c>
      <c r="Q1199" s="155">
        <v>5.4000000000000003E-3</v>
      </c>
      <c r="R1199" s="155">
        <f>Q1199*H1199</f>
        <v>8.5719600000000007E-2</v>
      </c>
      <c r="S1199" s="155">
        <v>0</v>
      </c>
      <c r="T1199" s="156">
        <f>S1199*H1199</f>
        <v>0</v>
      </c>
      <c r="U1199" s="35"/>
      <c r="V1199" s="35"/>
      <c r="W1199" s="35"/>
      <c r="X1199" s="35"/>
      <c r="Y1199" s="35"/>
      <c r="Z1199" s="35"/>
      <c r="AA1199" s="35"/>
      <c r="AB1199" s="35"/>
      <c r="AC1199" s="35"/>
      <c r="AD1199" s="35"/>
      <c r="AE1199" s="35"/>
      <c r="AR1199" s="157" t="s">
        <v>378</v>
      </c>
      <c r="AT1199" s="157" t="s">
        <v>704</v>
      </c>
      <c r="AU1199" s="157" t="s">
        <v>81</v>
      </c>
      <c r="AY1199" s="20" t="s">
        <v>142</v>
      </c>
      <c r="BE1199" s="158">
        <f>IF(N1199="základní",J1199,0)</f>
        <v>0</v>
      </c>
      <c r="BF1199" s="158">
        <f>IF(N1199="snížená",J1199,0)</f>
        <v>0</v>
      </c>
      <c r="BG1199" s="158">
        <f>IF(N1199="zákl. přenesená",J1199,0)</f>
        <v>0</v>
      </c>
      <c r="BH1199" s="158">
        <f>IF(N1199="sníž. přenesená",J1199,0)</f>
        <v>0</v>
      </c>
      <c r="BI1199" s="158">
        <f>IF(N1199="nulová",J1199,0)</f>
        <v>0</v>
      </c>
      <c r="BJ1199" s="20" t="s">
        <v>81</v>
      </c>
      <c r="BK1199" s="158">
        <f>ROUND(I1199*H1199,2)</f>
        <v>0</v>
      </c>
      <c r="BL1199" s="20" t="s">
        <v>256</v>
      </c>
      <c r="BM1199" s="157" t="s">
        <v>1651</v>
      </c>
    </row>
    <row r="1200" spans="1:65" s="14" customFormat="1" ht="11.25">
      <c r="B1200" s="172"/>
      <c r="D1200" s="165" t="s">
        <v>153</v>
      </c>
      <c r="F1200" s="174" t="s">
        <v>1652</v>
      </c>
      <c r="H1200" s="175">
        <v>15.874000000000001</v>
      </c>
      <c r="I1200" s="176"/>
      <c r="L1200" s="172"/>
      <c r="M1200" s="177"/>
      <c r="N1200" s="178"/>
      <c r="O1200" s="178"/>
      <c r="P1200" s="178"/>
      <c r="Q1200" s="178"/>
      <c r="R1200" s="178"/>
      <c r="S1200" s="178"/>
      <c r="T1200" s="179"/>
      <c r="AT1200" s="173" t="s">
        <v>153</v>
      </c>
      <c r="AU1200" s="173" t="s">
        <v>81</v>
      </c>
      <c r="AV1200" s="14" t="s">
        <v>81</v>
      </c>
      <c r="AW1200" s="14" t="s">
        <v>4</v>
      </c>
      <c r="AX1200" s="14" t="s">
        <v>15</v>
      </c>
      <c r="AY1200" s="173" t="s">
        <v>142</v>
      </c>
    </row>
    <row r="1201" spans="1:65" s="2" customFormat="1" ht="37.9" customHeight="1">
      <c r="A1201" s="35"/>
      <c r="B1201" s="145"/>
      <c r="C1201" s="146" t="s">
        <v>1653</v>
      </c>
      <c r="D1201" s="146" t="s">
        <v>145</v>
      </c>
      <c r="E1201" s="147" t="s">
        <v>1654</v>
      </c>
      <c r="F1201" s="148" t="s">
        <v>1655</v>
      </c>
      <c r="G1201" s="149" t="s">
        <v>148</v>
      </c>
      <c r="H1201" s="150">
        <v>13.62</v>
      </c>
      <c r="I1201" s="151"/>
      <c r="J1201" s="152">
        <f>ROUND(I1201*H1201,2)</f>
        <v>0</v>
      </c>
      <c r="K1201" s="148" t="s">
        <v>149</v>
      </c>
      <c r="L1201" s="36"/>
      <c r="M1201" s="153" t="s">
        <v>3</v>
      </c>
      <c r="N1201" s="154" t="s">
        <v>43</v>
      </c>
      <c r="O1201" s="56"/>
      <c r="P1201" s="155">
        <f>O1201*H1201</f>
        <v>0</v>
      </c>
      <c r="Q1201" s="155">
        <v>0</v>
      </c>
      <c r="R1201" s="155">
        <f>Q1201*H1201</f>
        <v>0</v>
      </c>
      <c r="S1201" s="155">
        <v>0</v>
      </c>
      <c r="T1201" s="156">
        <f>S1201*H1201</f>
        <v>0</v>
      </c>
      <c r="U1201" s="35"/>
      <c r="V1201" s="35"/>
      <c r="W1201" s="35"/>
      <c r="X1201" s="35"/>
      <c r="Y1201" s="35"/>
      <c r="Z1201" s="35"/>
      <c r="AA1201" s="35"/>
      <c r="AB1201" s="35"/>
      <c r="AC1201" s="35"/>
      <c r="AD1201" s="35"/>
      <c r="AE1201" s="35"/>
      <c r="AR1201" s="157" t="s">
        <v>256</v>
      </c>
      <c r="AT1201" s="157" t="s">
        <v>145</v>
      </c>
      <c r="AU1201" s="157" t="s">
        <v>81</v>
      </c>
      <c r="AY1201" s="20" t="s">
        <v>142</v>
      </c>
      <c r="BE1201" s="158">
        <f>IF(N1201="základní",J1201,0)</f>
        <v>0</v>
      </c>
      <c r="BF1201" s="158">
        <f>IF(N1201="snížená",J1201,0)</f>
        <v>0</v>
      </c>
      <c r="BG1201" s="158">
        <f>IF(N1201="zákl. přenesená",J1201,0)</f>
        <v>0</v>
      </c>
      <c r="BH1201" s="158">
        <f>IF(N1201="sníž. přenesená",J1201,0)</f>
        <v>0</v>
      </c>
      <c r="BI1201" s="158">
        <f>IF(N1201="nulová",J1201,0)</f>
        <v>0</v>
      </c>
      <c r="BJ1201" s="20" t="s">
        <v>81</v>
      </c>
      <c r="BK1201" s="158">
        <f>ROUND(I1201*H1201,2)</f>
        <v>0</v>
      </c>
      <c r="BL1201" s="20" t="s">
        <v>256</v>
      </c>
      <c r="BM1201" s="157" t="s">
        <v>1656</v>
      </c>
    </row>
    <row r="1202" spans="1:65" s="2" customFormat="1" ht="11.25">
      <c r="A1202" s="35"/>
      <c r="B1202" s="36"/>
      <c r="C1202" s="35"/>
      <c r="D1202" s="159" t="s">
        <v>151</v>
      </c>
      <c r="E1202" s="35"/>
      <c r="F1202" s="160" t="s">
        <v>1657</v>
      </c>
      <c r="G1202" s="35"/>
      <c r="H1202" s="35"/>
      <c r="I1202" s="161"/>
      <c r="J1202" s="35"/>
      <c r="K1202" s="35"/>
      <c r="L1202" s="36"/>
      <c r="M1202" s="162"/>
      <c r="N1202" s="163"/>
      <c r="O1202" s="56"/>
      <c r="P1202" s="56"/>
      <c r="Q1202" s="56"/>
      <c r="R1202" s="56"/>
      <c r="S1202" s="56"/>
      <c r="T1202" s="57"/>
      <c r="U1202" s="35"/>
      <c r="V1202" s="35"/>
      <c r="W1202" s="35"/>
      <c r="X1202" s="35"/>
      <c r="Y1202" s="35"/>
      <c r="Z1202" s="35"/>
      <c r="AA1202" s="35"/>
      <c r="AB1202" s="35"/>
      <c r="AC1202" s="35"/>
      <c r="AD1202" s="35"/>
      <c r="AE1202" s="35"/>
      <c r="AT1202" s="20" t="s">
        <v>151</v>
      </c>
      <c r="AU1202" s="20" t="s">
        <v>81</v>
      </c>
    </row>
    <row r="1203" spans="1:65" s="13" customFormat="1" ht="11.25">
      <c r="B1203" s="164"/>
      <c r="D1203" s="165" t="s">
        <v>153</v>
      </c>
      <c r="E1203" s="166" t="s">
        <v>3</v>
      </c>
      <c r="F1203" s="167" t="s">
        <v>1474</v>
      </c>
      <c r="H1203" s="166" t="s">
        <v>3</v>
      </c>
      <c r="I1203" s="168"/>
      <c r="L1203" s="164"/>
      <c r="M1203" s="169"/>
      <c r="N1203" s="170"/>
      <c r="O1203" s="170"/>
      <c r="P1203" s="170"/>
      <c r="Q1203" s="170"/>
      <c r="R1203" s="170"/>
      <c r="S1203" s="170"/>
      <c r="T1203" s="171"/>
      <c r="AT1203" s="166" t="s">
        <v>153</v>
      </c>
      <c r="AU1203" s="166" t="s">
        <v>81</v>
      </c>
      <c r="AV1203" s="13" t="s">
        <v>15</v>
      </c>
      <c r="AW1203" s="13" t="s">
        <v>33</v>
      </c>
      <c r="AX1203" s="13" t="s">
        <v>71</v>
      </c>
      <c r="AY1203" s="166" t="s">
        <v>142</v>
      </c>
    </row>
    <row r="1204" spans="1:65" s="14" customFormat="1" ht="11.25">
      <c r="B1204" s="172"/>
      <c r="D1204" s="165" t="s">
        <v>153</v>
      </c>
      <c r="E1204" s="173" t="s">
        <v>3</v>
      </c>
      <c r="F1204" s="174" t="s">
        <v>593</v>
      </c>
      <c r="H1204" s="175">
        <v>13.62</v>
      </c>
      <c r="I1204" s="176"/>
      <c r="L1204" s="172"/>
      <c r="M1204" s="177"/>
      <c r="N1204" s="178"/>
      <c r="O1204" s="178"/>
      <c r="P1204" s="178"/>
      <c r="Q1204" s="178"/>
      <c r="R1204" s="178"/>
      <c r="S1204" s="178"/>
      <c r="T1204" s="179"/>
      <c r="AT1204" s="173" t="s">
        <v>153</v>
      </c>
      <c r="AU1204" s="173" t="s">
        <v>81</v>
      </c>
      <c r="AV1204" s="14" t="s">
        <v>81</v>
      </c>
      <c r="AW1204" s="14" t="s">
        <v>33</v>
      </c>
      <c r="AX1204" s="14" t="s">
        <v>15</v>
      </c>
      <c r="AY1204" s="173" t="s">
        <v>142</v>
      </c>
    </row>
    <row r="1205" spans="1:65" s="2" customFormat="1" ht="33" customHeight="1">
      <c r="A1205" s="35"/>
      <c r="B1205" s="145"/>
      <c r="C1205" s="191" t="s">
        <v>1658</v>
      </c>
      <c r="D1205" s="191" t="s">
        <v>704</v>
      </c>
      <c r="E1205" s="192" t="s">
        <v>1659</v>
      </c>
      <c r="F1205" s="193" t="s">
        <v>1660</v>
      </c>
      <c r="G1205" s="194" t="s">
        <v>148</v>
      </c>
      <c r="H1205" s="195">
        <v>15.874000000000001</v>
      </c>
      <c r="I1205" s="196"/>
      <c r="J1205" s="197">
        <f>ROUND(I1205*H1205,2)</f>
        <v>0</v>
      </c>
      <c r="K1205" s="193" t="s">
        <v>149</v>
      </c>
      <c r="L1205" s="198"/>
      <c r="M1205" s="199" t="s">
        <v>3</v>
      </c>
      <c r="N1205" s="200" t="s">
        <v>43</v>
      </c>
      <c r="O1205" s="56"/>
      <c r="P1205" s="155">
        <f>O1205*H1205</f>
        <v>0</v>
      </c>
      <c r="Q1205" s="155">
        <v>2.5000000000000001E-3</v>
      </c>
      <c r="R1205" s="155">
        <f>Q1205*H1205</f>
        <v>3.9685000000000005E-2</v>
      </c>
      <c r="S1205" s="155">
        <v>0</v>
      </c>
      <c r="T1205" s="156">
        <f>S1205*H1205</f>
        <v>0</v>
      </c>
      <c r="U1205" s="35"/>
      <c r="V1205" s="35"/>
      <c r="W1205" s="35"/>
      <c r="X1205" s="35"/>
      <c r="Y1205" s="35"/>
      <c r="Z1205" s="35"/>
      <c r="AA1205" s="35"/>
      <c r="AB1205" s="35"/>
      <c r="AC1205" s="35"/>
      <c r="AD1205" s="35"/>
      <c r="AE1205" s="35"/>
      <c r="AR1205" s="157" t="s">
        <v>378</v>
      </c>
      <c r="AT1205" s="157" t="s">
        <v>704</v>
      </c>
      <c r="AU1205" s="157" t="s">
        <v>81</v>
      </c>
      <c r="AY1205" s="20" t="s">
        <v>142</v>
      </c>
      <c r="BE1205" s="158">
        <f>IF(N1205="základní",J1205,0)</f>
        <v>0</v>
      </c>
      <c r="BF1205" s="158">
        <f>IF(N1205="snížená",J1205,0)</f>
        <v>0</v>
      </c>
      <c r="BG1205" s="158">
        <f>IF(N1205="zákl. přenesená",J1205,0)</f>
        <v>0</v>
      </c>
      <c r="BH1205" s="158">
        <f>IF(N1205="sníž. přenesená",J1205,0)</f>
        <v>0</v>
      </c>
      <c r="BI1205" s="158">
        <f>IF(N1205="nulová",J1205,0)</f>
        <v>0</v>
      </c>
      <c r="BJ1205" s="20" t="s">
        <v>81</v>
      </c>
      <c r="BK1205" s="158">
        <f>ROUND(I1205*H1205,2)</f>
        <v>0</v>
      </c>
      <c r="BL1205" s="20" t="s">
        <v>256</v>
      </c>
      <c r="BM1205" s="157" t="s">
        <v>1661</v>
      </c>
    </row>
    <row r="1206" spans="1:65" s="14" customFormat="1" ht="11.25">
      <c r="B1206" s="172"/>
      <c r="D1206" s="165" t="s">
        <v>153</v>
      </c>
      <c r="F1206" s="174" t="s">
        <v>1652</v>
      </c>
      <c r="H1206" s="175">
        <v>15.874000000000001</v>
      </c>
      <c r="I1206" s="176"/>
      <c r="L1206" s="172"/>
      <c r="M1206" s="177"/>
      <c r="N1206" s="178"/>
      <c r="O1206" s="178"/>
      <c r="P1206" s="178"/>
      <c r="Q1206" s="178"/>
      <c r="R1206" s="178"/>
      <c r="S1206" s="178"/>
      <c r="T1206" s="179"/>
      <c r="AT1206" s="173" t="s">
        <v>153</v>
      </c>
      <c r="AU1206" s="173" t="s">
        <v>81</v>
      </c>
      <c r="AV1206" s="14" t="s">
        <v>81</v>
      </c>
      <c r="AW1206" s="14" t="s">
        <v>4</v>
      </c>
      <c r="AX1206" s="14" t="s">
        <v>15</v>
      </c>
      <c r="AY1206" s="173" t="s">
        <v>142</v>
      </c>
    </row>
    <row r="1207" spans="1:65" s="2" customFormat="1" ht="37.9" customHeight="1">
      <c r="A1207" s="35"/>
      <c r="B1207" s="145"/>
      <c r="C1207" s="146" t="s">
        <v>1662</v>
      </c>
      <c r="D1207" s="146" t="s">
        <v>145</v>
      </c>
      <c r="E1207" s="147" t="s">
        <v>1663</v>
      </c>
      <c r="F1207" s="148" t="s">
        <v>1664</v>
      </c>
      <c r="G1207" s="149" t="s">
        <v>225</v>
      </c>
      <c r="H1207" s="150">
        <v>4.95</v>
      </c>
      <c r="I1207" s="151"/>
      <c r="J1207" s="152">
        <f>ROUND(I1207*H1207,2)</f>
        <v>0</v>
      </c>
      <c r="K1207" s="148" t="s">
        <v>149</v>
      </c>
      <c r="L1207" s="36"/>
      <c r="M1207" s="153" t="s">
        <v>3</v>
      </c>
      <c r="N1207" s="154" t="s">
        <v>43</v>
      </c>
      <c r="O1207" s="56"/>
      <c r="P1207" s="155">
        <f>O1207*H1207</f>
        <v>0</v>
      </c>
      <c r="Q1207" s="155">
        <v>5.9999999999999995E-4</v>
      </c>
      <c r="R1207" s="155">
        <f>Q1207*H1207</f>
        <v>2.97E-3</v>
      </c>
      <c r="S1207" s="155">
        <v>0</v>
      </c>
      <c r="T1207" s="156">
        <f>S1207*H1207</f>
        <v>0</v>
      </c>
      <c r="U1207" s="35"/>
      <c r="V1207" s="35"/>
      <c r="W1207" s="35"/>
      <c r="X1207" s="35"/>
      <c r="Y1207" s="35"/>
      <c r="Z1207" s="35"/>
      <c r="AA1207" s="35"/>
      <c r="AB1207" s="35"/>
      <c r="AC1207" s="35"/>
      <c r="AD1207" s="35"/>
      <c r="AE1207" s="35"/>
      <c r="AR1207" s="157" t="s">
        <v>256</v>
      </c>
      <c r="AT1207" s="157" t="s">
        <v>145</v>
      </c>
      <c r="AU1207" s="157" t="s">
        <v>81</v>
      </c>
      <c r="AY1207" s="20" t="s">
        <v>142</v>
      </c>
      <c r="BE1207" s="158">
        <f>IF(N1207="základní",J1207,0)</f>
        <v>0</v>
      </c>
      <c r="BF1207" s="158">
        <f>IF(N1207="snížená",J1207,0)</f>
        <v>0</v>
      </c>
      <c r="BG1207" s="158">
        <f>IF(N1207="zákl. přenesená",J1207,0)</f>
        <v>0</v>
      </c>
      <c r="BH1207" s="158">
        <f>IF(N1207="sníž. přenesená",J1207,0)</f>
        <v>0</v>
      </c>
      <c r="BI1207" s="158">
        <f>IF(N1207="nulová",J1207,0)</f>
        <v>0</v>
      </c>
      <c r="BJ1207" s="20" t="s">
        <v>81</v>
      </c>
      <c r="BK1207" s="158">
        <f>ROUND(I1207*H1207,2)</f>
        <v>0</v>
      </c>
      <c r="BL1207" s="20" t="s">
        <v>256</v>
      </c>
      <c r="BM1207" s="157" t="s">
        <v>1665</v>
      </c>
    </row>
    <row r="1208" spans="1:65" s="2" customFormat="1" ht="11.25">
      <c r="A1208" s="35"/>
      <c r="B1208" s="36"/>
      <c r="C1208" s="35"/>
      <c r="D1208" s="159" t="s">
        <v>151</v>
      </c>
      <c r="E1208" s="35"/>
      <c r="F1208" s="160" t="s">
        <v>1666</v>
      </c>
      <c r="G1208" s="35"/>
      <c r="H1208" s="35"/>
      <c r="I1208" s="161"/>
      <c r="J1208" s="35"/>
      <c r="K1208" s="35"/>
      <c r="L1208" s="36"/>
      <c r="M1208" s="162"/>
      <c r="N1208" s="163"/>
      <c r="O1208" s="56"/>
      <c r="P1208" s="56"/>
      <c r="Q1208" s="56"/>
      <c r="R1208" s="56"/>
      <c r="S1208" s="56"/>
      <c r="T1208" s="57"/>
      <c r="U1208" s="35"/>
      <c r="V1208" s="35"/>
      <c r="W1208" s="35"/>
      <c r="X1208" s="35"/>
      <c r="Y1208" s="35"/>
      <c r="Z1208" s="35"/>
      <c r="AA1208" s="35"/>
      <c r="AB1208" s="35"/>
      <c r="AC1208" s="35"/>
      <c r="AD1208" s="35"/>
      <c r="AE1208" s="35"/>
      <c r="AT1208" s="20" t="s">
        <v>151</v>
      </c>
      <c r="AU1208" s="20" t="s">
        <v>81</v>
      </c>
    </row>
    <row r="1209" spans="1:65" s="14" customFormat="1" ht="11.25">
      <c r="B1209" s="172"/>
      <c r="D1209" s="165" t="s">
        <v>153</v>
      </c>
      <c r="E1209" s="173" t="s">
        <v>3</v>
      </c>
      <c r="F1209" s="174" t="s">
        <v>1667</v>
      </c>
      <c r="H1209" s="175">
        <v>4.95</v>
      </c>
      <c r="I1209" s="176"/>
      <c r="L1209" s="172"/>
      <c r="M1209" s="177"/>
      <c r="N1209" s="178"/>
      <c r="O1209" s="178"/>
      <c r="P1209" s="178"/>
      <c r="Q1209" s="178"/>
      <c r="R1209" s="178"/>
      <c r="S1209" s="178"/>
      <c r="T1209" s="179"/>
      <c r="AT1209" s="173" t="s">
        <v>153</v>
      </c>
      <c r="AU1209" s="173" t="s">
        <v>81</v>
      </c>
      <c r="AV1209" s="14" t="s">
        <v>81</v>
      </c>
      <c r="AW1209" s="14" t="s">
        <v>33</v>
      </c>
      <c r="AX1209" s="14" t="s">
        <v>15</v>
      </c>
      <c r="AY1209" s="173" t="s">
        <v>142</v>
      </c>
    </row>
    <row r="1210" spans="1:65" s="2" customFormat="1" ht="37.9" customHeight="1">
      <c r="A1210" s="35"/>
      <c r="B1210" s="145"/>
      <c r="C1210" s="146" t="s">
        <v>1668</v>
      </c>
      <c r="D1210" s="146" t="s">
        <v>145</v>
      </c>
      <c r="E1210" s="147" t="s">
        <v>1669</v>
      </c>
      <c r="F1210" s="148" t="s">
        <v>1670</v>
      </c>
      <c r="G1210" s="149" t="s">
        <v>225</v>
      </c>
      <c r="H1210" s="150">
        <v>4.95</v>
      </c>
      <c r="I1210" s="151"/>
      <c r="J1210" s="152">
        <f>ROUND(I1210*H1210,2)</f>
        <v>0</v>
      </c>
      <c r="K1210" s="148" t="s">
        <v>149</v>
      </c>
      <c r="L1210" s="36"/>
      <c r="M1210" s="153" t="s">
        <v>3</v>
      </c>
      <c r="N1210" s="154" t="s">
        <v>43</v>
      </c>
      <c r="O1210" s="56"/>
      <c r="P1210" s="155">
        <f>O1210*H1210</f>
        <v>0</v>
      </c>
      <c r="Q1210" s="155">
        <v>4.2999999999999999E-4</v>
      </c>
      <c r="R1210" s="155">
        <f>Q1210*H1210</f>
        <v>2.1285000000000002E-3</v>
      </c>
      <c r="S1210" s="155">
        <v>0</v>
      </c>
      <c r="T1210" s="156">
        <f>S1210*H1210</f>
        <v>0</v>
      </c>
      <c r="U1210" s="35"/>
      <c r="V1210" s="35"/>
      <c r="W1210" s="35"/>
      <c r="X1210" s="35"/>
      <c r="Y1210" s="35"/>
      <c r="Z1210" s="35"/>
      <c r="AA1210" s="35"/>
      <c r="AB1210" s="35"/>
      <c r="AC1210" s="35"/>
      <c r="AD1210" s="35"/>
      <c r="AE1210" s="35"/>
      <c r="AR1210" s="157" t="s">
        <v>256</v>
      </c>
      <c r="AT1210" s="157" t="s">
        <v>145</v>
      </c>
      <c r="AU1210" s="157" t="s">
        <v>81</v>
      </c>
      <c r="AY1210" s="20" t="s">
        <v>142</v>
      </c>
      <c r="BE1210" s="158">
        <f>IF(N1210="základní",J1210,0)</f>
        <v>0</v>
      </c>
      <c r="BF1210" s="158">
        <f>IF(N1210="snížená",J1210,0)</f>
        <v>0</v>
      </c>
      <c r="BG1210" s="158">
        <f>IF(N1210="zákl. přenesená",J1210,0)</f>
        <v>0</v>
      </c>
      <c r="BH1210" s="158">
        <f>IF(N1210="sníž. přenesená",J1210,0)</f>
        <v>0</v>
      </c>
      <c r="BI1210" s="158">
        <f>IF(N1210="nulová",J1210,0)</f>
        <v>0</v>
      </c>
      <c r="BJ1210" s="20" t="s">
        <v>81</v>
      </c>
      <c r="BK1210" s="158">
        <f>ROUND(I1210*H1210,2)</f>
        <v>0</v>
      </c>
      <c r="BL1210" s="20" t="s">
        <v>256</v>
      </c>
      <c r="BM1210" s="157" t="s">
        <v>1671</v>
      </c>
    </row>
    <row r="1211" spans="1:65" s="2" customFormat="1" ht="11.25">
      <c r="A1211" s="35"/>
      <c r="B1211" s="36"/>
      <c r="C1211" s="35"/>
      <c r="D1211" s="159" t="s">
        <v>151</v>
      </c>
      <c r="E1211" s="35"/>
      <c r="F1211" s="160" t="s">
        <v>1672</v>
      </c>
      <c r="G1211" s="35"/>
      <c r="H1211" s="35"/>
      <c r="I1211" s="161"/>
      <c r="J1211" s="35"/>
      <c r="K1211" s="35"/>
      <c r="L1211" s="36"/>
      <c r="M1211" s="162"/>
      <c r="N1211" s="163"/>
      <c r="O1211" s="56"/>
      <c r="P1211" s="56"/>
      <c r="Q1211" s="56"/>
      <c r="R1211" s="56"/>
      <c r="S1211" s="56"/>
      <c r="T1211" s="57"/>
      <c r="U1211" s="35"/>
      <c r="V1211" s="35"/>
      <c r="W1211" s="35"/>
      <c r="X1211" s="35"/>
      <c r="Y1211" s="35"/>
      <c r="Z1211" s="35"/>
      <c r="AA1211" s="35"/>
      <c r="AB1211" s="35"/>
      <c r="AC1211" s="35"/>
      <c r="AD1211" s="35"/>
      <c r="AE1211" s="35"/>
      <c r="AT1211" s="20" t="s">
        <v>151</v>
      </c>
      <c r="AU1211" s="20" t="s">
        <v>81</v>
      </c>
    </row>
    <row r="1212" spans="1:65" s="2" customFormat="1" ht="33" customHeight="1">
      <c r="A1212" s="35"/>
      <c r="B1212" s="145"/>
      <c r="C1212" s="146" t="s">
        <v>1673</v>
      </c>
      <c r="D1212" s="146" t="s">
        <v>145</v>
      </c>
      <c r="E1212" s="147" t="s">
        <v>1674</v>
      </c>
      <c r="F1212" s="148" t="s">
        <v>1675</v>
      </c>
      <c r="G1212" s="149" t="s">
        <v>225</v>
      </c>
      <c r="H1212" s="150">
        <v>11.3</v>
      </c>
      <c r="I1212" s="151"/>
      <c r="J1212" s="152">
        <f>ROUND(I1212*H1212,2)</f>
        <v>0</v>
      </c>
      <c r="K1212" s="148" t="s">
        <v>149</v>
      </c>
      <c r="L1212" s="36"/>
      <c r="M1212" s="153" t="s">
        <v>3</v>
      </c>
      <c r="N1212" s="154" t="s">
        <v>43</v>
      </c>
      <c r="O1212" s="56"/>
      <c r="P1212" s="155">
        <f>O1212*H1212</f>
        <v>0</v>
      </c>
      <c r="Q1212" s="155">
        <v>1.5E-3</v>
      </c>
      <c r="R1212" s="155">
        <f>Q1212*H1212</f>
        <v>1.695E-2</v>
      </c>
      <c r="S1212" s="155">
        <v>0</v>
      </c>
      <c r="T1212" s="156">
        <f>S1212*H1212</f>
        <v>0</v>
      </c>
      <c r="U1212" s="35"/>
      <c r="V1212" s="35"/>
      <c r="W1212" s="35"/>
      <c r="X1212" s="35"/>
      <c r="Y1212" s="35"/>
      <c r="Z1212" s="35"/>
      <c r="AA1212" s="35"/>
      <c r="AB1212" s="35"/>
      <c r="AC1212" s="35"/>
      <c r="AD1212" s="35"/>
      <c r="AE1212" s="35"/>
      <c r="AR1212" s="157" t="s">
        <v>256</v>
      </c>
      <c r="AT1212" s="157" t="s">
        <v>145</v>
      </c>
      <c r="AU1212" s="157" t="s">
        <v>81</v>
      </c>
      <c r="AY1212" s="20" t="s">
        <v>142</v>
      </c>
      <c r="BE1212" s="158">
        <f>IF(N1212="základní",J1212,0)</f>
        <v>0</v>
      </c>
      <c r="BF1212" s="158">
        <f>IF(N1212="snížená",J1212,0)</f>
        <v>0</v>
      </c>
      <c r="BG1212" s="158">
        <f>IF(N1212="zákl. přenesená",J1212,0)</f>
        <v>0</v>
      </c>
      <c r="BH1212" s="158">
        <f>IF(N1212="sníž. přenesená",J1212,0)</f>
        <v>0</v>
      </c>
      <c r="BI1212" s="158">
        <f>IF(N1212="nulová",J1212,0)</f>
        <v>0</v>
      </c>
      <c r="BJ1212" s="20" t="s">
        <v>81</v>
      </c>
      <c r="BK1212" s="158">
        <f>ROUND(I1212*H1212,2)</f>
        <v>0</v>
      </c>
      <c r="BL1212" s="20" t="s">
        <v>256</v>
      </c>
      <c r="BM1212" s="157" t="s">
        <v>1676</v>
      </c>
    </row>
    <row r="1213" spans="1:65" s="2" customFormat="1" ht="11.25">
      <c r="A1213" s="35"/>
      <c r="B1213" s="36"/>
      <c r="C1213" s="35"/>
      <c r="D1213" s="159" t="s">
        <v>151</v>
      </c>
      <c r="E1213" s="35"/>
      <c r="F1213" s="160" t="s">
        <v>1677</v>
      </c>
      <c r="G1213" s="35"/>
      <c r="H1213" s="35"/>
      <c r="I1213" s="161"/>
      <c r="J1213" s="35"/>
      <c r="K1213" s="35"/>
      <c r="L1213" s="36"/>
      <c r="M1213" s="162"/>
      <c r="N1213" s="163"/>
      <c r="O1213" s="56"/>
      <c r="P1213" s="56"/>
      <c r="Q1213" s="56"/>
      <c r="R1213" s="56"/>
      <c r="S1213" s="56"/>
      <c r="T1213" s="57"/>
      <c r="U1213" s="35"/>
      <c r="V1213" s="35"/>
      <c r="W1213" s="35"/>
      <c r="X1213" s="35"/>
      <c r="Y1213" s="35"/>
      <c r="Z1213" s="35"/>
      <c r="AA1213" s="35"/>
      <c r="AB1213" s="35"/>
      <c r="AC1213" s="35"/>
      <c r="AD1213" s="35"/>
      <c r="AE1213" s="35"/>
      <c r="AT1213" s="20" t="s">
        <v>151</v>
      </c>
      <c r="AU1213" s="20" t="s">
        <v>81</v>
      </c>
    </row>
    <row r="1214" spans="1:65" s="2" customFormat="1" ht="55.5" customHeight="1">
      <c r="A1214" s="35"/>
      <c r="B1214" s="145"/>
      <c r="C1214" s="146" t="s">
        <v>1678</v>
      </c>
      <c r="D1214" s="146" t="s">
        <v>145</v>
      </c>
      <c r="E1214" s="147" t="s">
        <v>1679</v>
      </c>
      <c r="F1214" s="148" t="s">
        <v>1680</v>
      </c>
      <c r="G1214" s="149" t="s">
        <v>359</v>
      </c>
      <c r="H1214" s="150">
        <v>0.16300000000000001</v>
      </c>
      <c r="I1214" s="151"/>
      <c r="J1214" s="152">
        <f>ROUND(I1214*H1214,2)</f>
        <v>0</v>
      </c>
      <c r="K1214" s="148" t="s">
        <v>149</v>
      </c>
      <c r="L1214" s="36"/>
      <c r="M1214" s="153" t="s">
        <v>3</v>
      </c>
      <c r="N1214" s="154" t="s">
        <v>43</v>
      </c>
      <c r="O1214" s="56"/>
      <c r="P1214" s="155">
        <f>O1214*H1214</f>
        <v>0</v>
      </c>
      <c r="Q1214" s="155">
        <v>0</v>
      </c>
      <c r="R1214" s="155">
        <f>Q1214*H1214</f>
        <v>0</v>
      </c>
      <c r="S1214" s="155">
        <v>0</v>
      </c>
      <c r="T1214" s="156">
        <f>S1214*H1214</f>
        <v>0</v>
      </c>
      <c r="U1214" s="35"/>
      <c r="V1214" s="35"/>
      <c r="W1214" s="35"/>
      <c r="X1214" s="35"/>
      <c r="Y1214" s="35"/>
      <c r="Z1214" s="35"/>
      <c r="AA1214" s="35"/>
      <c r="AB1214" s="35"/>
      <c r="AC1214" s="35"/>
      <c r="AD1214" s="35"/>
      <c r="AE1214" s="35"/>
      <c r="AR1214" s="157" t="s">
        <v>256</v>
      </c>
      <c r="AT1214" s="157" t="s">
        <v>145</v>
      </c>
      <c r="AU1214" s="157" t="s">
        <v>81</v>
      </c>
      <c r="AY1214" s="20" t="s">
        <v>142</v>
      </c>
      <c r="BE1214" s="158">
        <f>IF(N1214="základní",J1214,0)</f>
        <v>0</v>
      </c>
      <c r="BF1214" s="158">
        <f>IF(N1214="snížená",J1214,0)</f>
        <v>0</v>
      </c>
      <c r="BG1214" s="158">
        <f>IF(N1214="zákl. přenesená",J1214,0)</f>
        <v>0</v>
      </c>
      <c r="BH1214" s="158">
        <f>IF(N1214="sníž. přenesená",J1214,0)</f>
        <v>0</v>
      </c>
      <c r="BI1214" s="158">
        <f>IF(N1214="nulová",J1214,0)</f>
        <v>0</v>
      </c>
      <c r="BJ1214" s="20" t="s">
        <v>81</v>
      </c>
      <c r="BK1214" s="158">
        <f>ROUND(I1214*H1214,2)</f>
        <v>0</v>
      </c>
      <c r="BL1214" s="20" t="s">
        <v>256</v>
      </c>
      <c r="BM1214" s="157" t="s">
        <v>1681</v>
      </c>
    </row>
    <row r="1215" spans="1:65" s="2" customFormat="1" ht="11.25">
      <c r="A1215" s="35"/>
      <c r="B1215" s="36"/>
      <c r="C1215" s="35"/>
      <c r="D1215" s="159" t="s">
        <v>151</v>
      </c>
      <c r="E1215" s="35"/>
      <c r="F1215" s="160" t="s">
        <v>1682</v>
      </c>
      <c r="G1215" s="35"/>
      <c r="H1215" s="35"/>
      <c r="I1215" s="161"/>
      <c r="J1215" s="35"/>
      <c r="K1215" s="35"/>
      <c r="L1215" s="36"/>
      <c r="M1215" s="162"/>
      <c r="N1215" s="163"/>
      <c r="O1215" s="56"/>
      <c r="P1215" s="56"/>
      <c r="Q1215" s="56"/>
      <c r="R1215" s="56"/>
      <c r="S1215" s="56"/>
      <c r="T1215" s="57"/>
      <c r="U1215" s="35"/>
      <c r="V1215" s="35"/>
      <c r="W1215" s="35"/>
      <c r="X1215" s="35"/>
      <c r="Y1215" s="35"/>
      <c r="Z1215" s="35"/>
      <c r="AA1215" s="35"/>
      <c r="AB1215" s="35"/>
      <c r="AC1215" s="35"/>
      <c r="AD1215" s="35"/>
      <c r="AE1215" s="35"/>
      <c r="AT1215" s="20" t="s">
        <v>151</v>
      </c>
      <c r="AU1215" s="20" t="s">
        <v>81</v>
      </c>
    </row>
    <row r="1216" spans="1:65" s="12" customFormat="1" ht="22.9" customHeight="1">
      <c r="B1216" s="132"/>
      <c r="D1216" s="133" t="s">
        <v>70</v>
      </c>
      <c r="E1216" s="143" t="s">
        <v>395</v>
      </c>
      <c r="F1216" s="143" t="s">
        <v>396</v>
      </c>
      <c r="I1216" s="135"/>
      <c r="J1216" s="144">
        <f>BK1216</f>
        <v>0</v>
      </c>
      <c r="L1216" s="132"/>
      <c r="M1216" s="137"/>
      <c r="N1216" s="138"/>
      <c r="O1216" s="138"/>
      <c r="P1216" s="139">
        <f>SUM(P1217:P1358)</f>
        <v>0</v>
      </c>
      <c r="Q1216" s="138"/>
      <c r="R1216" s="139">
        <f>SUM(R1217:R1358)</f>
        <v>3.4258424799999996</v>
      </c>
      <c r="S1216" s="138"/>
      <c r="T1216" s="140">
        <f>SUM(T1217:T1358)</f>
        <v>0</v>
      </c>
      <c r="AR1216" s="133" t="s">
        <v>81</v>
      </c>
      <c r="AT1216" s="141" t="s">
        <v>70</v>
      </c>
      <c r="AU1216" s="141" t="s">
        <v>15</v>
      </c>
      <c r="AY1216" s="133" t="s">
        <v>142</v>
      </c>
      <c r="BK1216" s="142">
        <f>SUM(BK1217:BK1358)</f>
        <v>0</v>
      </c>
    </row>
    <row r="1217" spans="1:65" s="2" customFormat="1" ht="44.25" customHeight="1">
      <c r="A1217" s="35"/>
      <c r="B1217" s="145"/>
      <c r="C1217" s="146" t="s">
        <v>1683</v>
      </c>
      <c r="D1217" s="146" t="s">
        <v>145</v>
      </c>
      <c r="E1217" s="147" t="s">
        <v>1684</v>
      </c>
      <c r="F1217" s="148" t="s">
        <v>1685</v>
      </c>
      <c r="G1217" s="149" t="s">
        <v>148</v>
      </c>
      <c r="H1217" s="150">
        <v>20</v>
      </c>
      <c r="I1217" s="151"/>
      <c r="J1217" s="152">
        <f>ROUND(I1217*H1217,2)</f>
        <v>0</v>
      </c>
      <c r="K1217" s="148" t="s">
        <v>149</v>
      </c>
      <c r="L1217" s="36"/>
      <c r="M1217" s="153" t="s">
        <v>3</v>
      </c>
      <c r="N1217" s="154" t="s">
        <v>43</v>
      </c>
      <c r="O1217" s="56"/>
      <c r="P1217" s="155">
        <f>O1217*H1217</f>
        <v>0</v>
      </c>
      <c r="Q1217" s="155">
        <v>0</v>
      </c>
      <c r="R1217" s="155">
        <f>Q1217*H1217</f>
        <v>0</v>
      </c>
      <c r="S1217" s="155">
        <v>0</v>
      </c>
      <c r="T1217" s="156">
        <f>S1217*H1217</f>
        <v>0</v>
      </c>
      <c r="U1217" s="35"/>
      <c r="V1217" s="35"/>
      <c r="W1217" s="35"/>
      <c r="X1217" s="35"/>
      <c r="Y1217" s="35"/>
      <c r="Z1217" s="35"/>
      <c r="AA1217" s="35"/>
      <c r="AB1217" s="35"/>
      <c r="AC1217" s="35"/>
      <c r="AD1217" s="35"/>
      <c r="AE1217" s="35"/>
      <c r="AR1217" s="157" t="s">
        <v>256</v>
      </c>
      <c r="AT1217" s="157" t="s">
        <v>145</v>
      </c>
      <c r="AU1217" s="157" t="s">
        <v>81</v>
      </c>
      <c r="AY1217" s="20" t="s">
        <v>142</v>
      </c>
      <c r="BE1217" s="158">
        <f>IF(N1217="základní",J1217,0)</f>
        <v>0</v>
      </c>
      <c r="BF1217" s="158">
        <f>IF(N1217="snížená",J1217,0)</f>
        <v>0</v>
      </c>
      <c r="BG1217" s="158">
        <f>IF(N1217="zákl. přenesená",J1217,0)</f>
        <v>0</v>
      </c>
      <c r="BH1217" s="158">
        <f>IF(N1217="sníž. přenesená",J1217,0)</f>
        <v>0</v>
      </c>
      <c r="BI1217" s="158">
        <f>IF(N1217="nulová",J1217,0)</f>
        <v>0</v>
      </c>
      <c r="BJ1217" s="20" t="s">
        <v>81</v>
      </c>
      <c r="BK1217" s="158">
        <f>ROUND(I1217*H1217,2)</f>
        <v>0</v>
      </c>
      <c r="BL1217" s="20" t="s">
        <v>256</v>
      </c>
      <c r="BM1217" s="157" t="s">
        <v>1686</v>
      </c>
    </row>
    <row r="1218" spans="1:65" s="2" customFormat="1" ht="11.25">
      <c r="A1218" s="35"/>
      <c r="B1218" s="36"/>
      <c r="C1218" s="35"/>
      <c r="D1218" s="159" t="s">
        <v>151</v>
      </c>
      <c r="E1218" s="35"/>
      <c r="F1218" s="160" t="s">
        <v>1687</v>
      </c>
      <c r="G1218" s="35"/>
      <c r="H1218" s="35"/>
      <c r="I1218" s="161"/>
      <c r="J1218" s="35"/>
      <c r="K1218" s="35"/>
      <c r="L1218" s="36"/>
      <c r="M1218" s="162"/>
      <c r="N1218" s="163"/>
      <c r="O1218" s="56"/>
      <c r="P1218" s="56"/>
      <c r="Q1218" s="56"/>
      <c r="R1218" s="56"/>
      <c r="S1218" s="56"/>
      <c r="T1218" s="57"/>
      <c r="U1218" s="35"/>
      <c r="V1218" s="35"/>
      <c r="W1218" s="35"/>
      <c r="X1218" s="35"/>
      <c r="Y1218" s="35"/>
      <c r="Z1218" s="35"/>
      <c r="AA1218" s="35"/>
      <c r="AB1218" s="35"/>
      <c r="AC1218" s="35"/>
      <c r="AD1218" s="35"/>
      <c r="AE1218" s="35"/>
      <c r="AT1218" s="20" t="s">
        <v>151</v>
      </c>
      <c r="AU1218" s="20" t="s">
        <v>81</v>
      </c>
    </row>
    <row r="1219" spans="1:65" s="13" customFormat="1" ht="11.25">
      <c r="B1219" s="164"/>
      <c r="D1219" s="165" t="s">
        <v>153</v>
      </c>
      <c r="E1219" s="166" t="s">
        <v>3</v>
      </c>
      <c r="F1219" s="167" t="s">
        <v>159</v>
      </c>
      <c r="H1219" s="166" t="s">
        <v>3</v>
      </c>
      <c r="I1219" s="168"/>
      <c r="L1219" s="164"/>
      <c r="M1219" s="169"/>
      <c r="N1219" s="170"/>
      <c r="O1219" s="170"/>
      <c r="P1219" s="170"/>
      <c r="Q1219" s="170"/>
      <c r="R1219" s="170"/>
      <c r="S1219" s="170"/>
      <c r="T1219" s="171"/>
      <c r="AT1219" s="166" t="s">
        <v>153</v>
      </c>
      <c r="AU1219" s="166" t="s">
        <v>81</v>
      </c>
      <c r="AV1219" s="13" t="s">
        <v>15</v>
      </c>
      <c r="AW1219" s="13" t="s">
        <v>33</v>
      </c>
      <c r="AX1219" s="13" t="s">
        <v>71</v>
      </c>
      <c r="AY1219" s="166" t="s">
        <v>142</v>
      </c>
    </row>
    <row r="1220" spans="1:65" s="13" customFormat="1" ht="11.25">
      <c r="B1220" s="164"/>
      <c r="D1220" s="165" t="s">
        <v>153</v>
      </c>
      <c r="E1220" s="166" t="s">
        <v>3</v>
      </c>
      <c r="F1220" s="167" t="s">
        <v>1688</v>
      </c>
      <c r="H1220" s="166" t="s">
        <v>3</v>
      </c>
      <c r="I1220" s="168"/>
      <c r="L1220" s="164"/>
      <c r="M1220" s="169"/>
      <c r="N1220" s="170"/>
      <c r="O1220" s="170"/>
      <c r="P1220" s="170"/>
      <c r="Q1220" s="170"/>
      <c r="R1220" s="170"/>
      <c r="S1220" s="170"/>
      <c r="T1220" s="171"/>
      <c r="AT1220" s="166" t="s">
        <v>153</v>
      </c>
      <c r="AU1220" s="166" t="s">
        <v>81</v>
      </c>
      <c r="AV1220" s="13" t="s">
        <v>15</v>
      </c>
      <c r="AW1220" s="13" t="s">
        <v>33</v>
      </c>
      <c r="AX1220" s="13" t="s">
        <v>71</v>
      </c>
      <c r="AY1220" s="166" t="s">
        <v>142</v>
      </c>
    </row>
    <row r="1221" spans="1:65" s="14" customFormat="1" ht="11.25">
      <c r="B1221" s="172"/>
      <c r="D1221" s="165" t="s">
        <v>153</v>
      </c>
      <c r="E1221" s="173" t="s">
        <v>3</v>
      </c>
      <c r="F1221" s="174" t="s">
        <v>1689</v>
      </c>
      <c r="H1221" s="175">
        <v>5</v>
      </c>
      <c r="I1221" s="176"/>
      <c r="L1221" s="172"/>
      <c r="M1221" s="177"/>
      <c r="N1221" s="178"/>
      <c r="O1221" s="178"/>
      <c r="P1221" s="178"/>
      <c r="Q1221" s="178"/>
      <c r="R1221" s="178"/>
      <c r="S1221" s="178"/>
      <c r="T1221" s="179"/>
      <c r="AT1221" s="173" t="s">
        <v>153</v>
      </c>
      <c r="AU1221" s="173" t="s">
        <v>81</v>
      </c>
      <c r="AV1221" s="14" t="s">
        <v>81</v>
      </c>
      <c r="AW1221" s="14" t="s">
        <v>33</v>
      </c>
      <c r="AX1221" s="14" t="s">
        <v>71</v>
      </c>
      <c r="AY1221" s="173" t="s">
        <v>142</v>
      </c>
    </row>
    <row r="1222" spans="1:65" s="13" customFormat="1" ht="11.25">
      <c r="B1222" s="164"/>
      <c r="D1222" s="165" t="s">
        <v>153</v>
      </c>
      <c r="E1222" s="166" t="s">
        <v>3</v>
      </c>
      <c r="F1222" s="167" t="s">
        <v>1690</v>
      </c>
      <c r="H1222" s="166" t="s">
        <v>3</v>
      </c>
      <c r="I1222" s="168"/>
      <c r="L1222" s="164"/>
      <c r="M1222" s="169"/>
      <c r="N1222" s="170"/>
      <c r="O1222" s="170"/>
      <c r="P1222" s="170"/>
      <c r="Q1222" s="170"/>
      <c r="R1222" s="170"/>
      <c r="S1222" s="170"/>
      <c r="T1222" s="171"/>
      <c r="AT1222" s="166" t="s">
        <v>153</v>
      </c>
      <c r="AU1222" s="166" t="s">
        <v>81</v>
      </c>
      <c r="AV1222" s="13" t="s">
        <v>15</v>
      </c>
      <c r="AW1222" s="13" t="s">
        <v>33</v>
      </c>
      <c r="AX1222" s="13" t="s">
        <v>71</v>
      </c>
      <c r="AY1222" s="166" t="s">
        <v>142</v>
      </c>
    </row>
    <row r="1223" spans="1:65" s="14" customFormat="1" ht="11.25">
      <c r="B1223" s="172"/>
      <c r="D1223" s="165" t="s">
        <v>153</v>
      </c>
      <c r="E1223" s="173" t="s">
        <v>3</v>
      </c>
      <c r="F1223" s="174" t="s">
        <v>1691</v>
      </c>
      <c r="H1223" s="175">
        <v>15</v>
      </c>
      <c r="I1223" s="176"/>
      <c r="L1223" s="172"/>
      <c r="M1223" s="177"/>
      <c r="N1223" s="178"/>
      <c r="O1223" s="178"/>
      <c r="P1223" s="178"/>
      <c r="Q1223" s="178"/>
      <c r="R1223" s="178"/>
      <c r="S1223" s="178"/>
      <c r="T1223" s="179"/>
      <c r="AT1223" s="173" t="s">
        <v>153</v>
      </c>
      <c r="AU1223" s="173" t="s">
        <v>81</v>
      </c>
      <c r="AV1223" s="14" t="s">
        <v>81</v>
      </c>
      <c r="AW1223" s="14" t="s">
        <v>33</v>
      </c>
      <c r="AX1223" s="14" t="s">
        <v>71</v>
      </c>
      <c r="AY1223" s="173" t="s">
        <v>142</v>
      </c>
    </row>
    <row r="1224" spans="1:65" s="15" customFormat="1" ht="11.25">
      <c r="B1224" s="180"/>
      <c r="D1224" s="165" t="s">
        <v>153</v>
      </c>
      <c r="E1224" s="181" t="s">
        <v>3</v>
      </c>
      <c r="F1224" s="182" t="s">
        <v>162</v>
      </c>
      <c r="H1224" s="183">
        <v>20</v>
      </c>
      <c r="I1224" s="184"/>
      <c r="L1224" s="180"/>
      <c r="M1224" s="185"/>
      <c r="N1224" s="186"/>
      <c r="O1224" s="186"/>
      <c r="P1224" s="186"/>
      <c r="Q1224" s="186"/>
      <c r="R1224" s="186"/>
      <c r="S1224" s="186"/>
      <c r="T1224" s="187"/>
      <c r="AT1224" s="181" t="s">
        <v>153</v>
      </c>
      <c r="AU1224" s="181" t="s">
        <v>81</v>
      </c>
      <c r="AV1224" s="15" t="s">
        <v>94</v>
      </c>
      <c r="AW1224" s="15" t="s">
        <v>33</v>
      </c>
      <c r="AX1224" s="15" t="s">
        <v>15</v>
      </c>
      <c r="AY1224" s="181" t="s">
        <v>142</v>
      </c>
    </row>
    <row r="1225" spans="1:65" s="2" customFormat="1" ht="24.2" customHeight="1">
      <c r="A1225" s="35"/>
      <c r="B1225" s="145"/>
      <c r="C1225" s="191" t="s">
        <v>1692</v>
      </c>
      <c r="D1225" s="191" t="s">
        <v>704</v>
      </c>
      <c r="E1225" s="192" t="s">
        <v>1693</v>
      </c>
      <c r="F1225" s="193" t="s">
        <v>1694</v>
      </c>
      <c r="G1225" s="194" t="s">
        <v>148</v>
      </c>
      <c r="H1225" s="195">
        <v>21</v>
      </c>
      <c r="I1225" s="196"/>
      <c r="J1225" s="197">
        <f>ROUND(I1225*H1225,2)</f>
        <v>0</v>
      </c>
      <c r="K1225" s="193" t="s">
        <v>149</v>
      </c>
      <c r="L1225" s="198"/>
      <c r="M1225" s="199" t="s">
        <v>3</v>
      </c>
      <c r="N1225" s="200" t="s">
        <v>43</v>
      </c>
      <c r="O1225" s="56"/>
      <c r="P1225" s="155">
        <f>O1225*H1225</f>
        <v>0</v>
      </c>
      <c r="Q1225" s="155">
        <v>6.0000000000000001E-3</v>
      </c>
      <c r="R1225" s="155">
        <f>Q1225*H1225</f>
        <v>0.126</v>
      </c>
      <c r="S1225" s="155">
        <v>0</v>
      </c>
      <c r="T1225" s="156">
        <f>S1225*H1225</f>
        <v>0</v>
      </c>
      <c r="U1225" s="35"/>
      <c r="V1225" s="35"/>
      <c r="W1225" s="35"/>
      <c r="X1225" s="35"/>
      <c r="Y1225" s="35"/>
      <c r="Z1225" s="35"/>
      <c r="AA1225" s="35"/>
      <c r="AB1225" s="35"/>
      <c r="AC1225" s="35"/>
      <c r="AD1225" s="35"/>
      <c r="AE1225" s="35"/>
      <c r="AR1225" s="157" t="s">
        <v>378</v>
      </c>
      <c r="AT1225" s="157" t="s">
        <v>704</v>
      </c>
      <c r="AU1225" s="157" t="s">
        <v>81</v>
      </c>
      <c r="AY1225" s="20" t="s">
        <v>142</v>
      </c>
      <c r="BE1225" s="158">
        <f>IF(N1225="základní",J1225,0)</f>
        <v>0</v>
      </c>
      <c r="BF1225" s="158">
        <f>IF(N1225="snížená",J1225,0)</f>
        <v>0</v>
      </c>
      <c r="BG1225" s="158">
        <f>IF(N1225="zákl. přenesená",J1225,0)</f>
        <v>0</v>
      </c>
      <c r="BH1225" s="158">
        <f>IF(N1225="sníž. přenesená",J1225,0)</f>
        <v>0</v>
      </c>
      <c r="BI1225" s="158">
        <f>IF(N1225="nulová",J1225,0)</f>
        <v>0</v>
      </c>
      <c r="BJ1225" s="20" t="s">
        <v>81</v>
      </c>
      <c r="BK1225" s="158">
        <f>ROUND(I1225*H1225,2)</f>
        <v>0</v>
      </c>
      <c r="BL1225" s="20" t="s">
        <v>256</v>
      </c>
      <c r="BM1225" s="157" t="s">
        <v>1695</v>
      </c>
    </row>
    <row r="1226" spans="1:65" s="14" customFormat="1" ht="11.25">
      <c r="B1226" s="172"/>
      <c r="D1226" s="165" t="s">
        <v>153</v>
      </c>
      <c r="F1226" s="174" t="s">
        <v>1696</v>
      </c>
      <c r="H1226" s="175">
        <v>21</v>
      </c>
      <c r="I1226" s="176"/>
      <c r="L1226" s="172"/>
      <c r="M1226" s="177"/>
      <c r="N1226" s="178"/>
      <c r="O1226" s="178"/>
      <c r="P1226" s="178"/>
      <c r="Q1226" s="178"/>
      <c r="R1226" s="178"/>
      <c r="S1226" s="178"/>
      <c r="T1226" s="179"/>
      <c r="AT1226" s="173" t="s">
        <v>153</v>
      </c>
      <c r="AU1226" s="173" t="s">
        <v>81</v>
      </c>
      <c r="AV1226" s="14" t="s">
        <v>81</v>
      </c>
      <c r="AW1226" s="14" t="s">
        <v>4</v>
      </c>
      <c r="AX1226" s="14" t="s">
        <v>15</v>
      </c>
      <c r="AY1226" s="173" t="s">
        <v>142</v>
      </c>
    </row>
    <row r="1227" spans="1:65" s="2" customFormat="1" ht="44.25" customHeight="1">
      <c r="A1227" s="35"/>
      <c r="B1227" s="145"/>
      <c r="C1227" s="146" t="s">
        <v>1697</v>
      </c>
      <c r="D1227" s="146" t="s">
        <v>145</v>
      </c>
      <c r="E1227" s="147" t="s">
        <v>1684</v>
      </c>
      <c r="F1227" s="148" t="s">
        <v>1685</v>
      </c>
      <c r="G1227" s="149" t="s">
        <v>148</v>
      </c>
      <c r="H1227" s="150">
        <v>20</v>
      </c>
      <c r="I1227" s="151"/>
      <c r="J1227" s="152">
        <f>ROUND(I1227*H1227,2)</f>
        <v>0</v>
      </c>
      <c r="K1227" s="148" t="s">
        <v>149</v>
      </c>
      <c r="L1227" s="36"/>
      <c r="M1227" s="153" t="s">
        <v>3</v>
      </c>
      <c r="N1227" s="154" t="s">
        <v>43</v>
      </c>
      <c r="O1227" s="56"/>
      <c r="P1227" s="155">
        <f>O1227*H1227</f>
        <v>0</v>
      </c>
      <c r="Q1227" s="155">
        <v>0</v>
      </c>
      <c r="R1227" s="155">
        <f>Q1227*H1227</f>
        <v>0</v>
      </c>
      <c r="S1227" s="155">
        <v>0</v>
      </c>
      <c r="T1227" s="156">
        <f>S1227*H1227</f>
        <v>0</v>
      </c>
      <c r="U1227" s="35"/>
      <c r="V1227" s="35"/>
      <c r="W1227" s="35"/>
      <c r="X1227" s="35"/>
      <c r="Y1227" s="35"/>
      <c r="Z1227" s="35"/>
      <c r="AA1227" s="35"/>
      <c r="AB1227" s="35"/>
      <c r="AC1227" s="35"/>
      <c r="AD1227" s="35"/>
      <c r="AE1227" s="35"/>
      <c r="AR1227" s="157" t="s">
        <v>256</v>
      </c>
      <c r="AT1227" s="157" t="s">
        <v>145</v>
      </c>
      <c r="AU1227" s="157" t="s">
        <v>81</v>
      </c>
      <c r="AY1227" s="20" t="s">
        <v>142</v>
      </c>
      <c r="BE1227" s="158">
        <f>IF(N1227="základní",J1227,0)</f>
        <v>0</v>
      </c>
      <c r="BF1227" s="158">
        <f>IF(N1227="snížená",J1227,0)</f>
        <v>0</v>
      </c>
      <c r="BG1227" s="158">
        <f>IF(N1227="zákl. přenesená",J1227,0)</f>
        <v>0</v>
      </c>
      <c r="BH1227" s="158">
        <f>IF(N1227="sníž. přenesená",J1227,0)</f>
        <v>0</v>
      </c>
      <c r="BI1227" s="158">
        <f>IF(N1227="nulová",J1227,0)</f>
        <v>0</v>
      </c>
      <c r="BJ1227" s="20" t="s">
        <v>81</v>
      </c>
      <c r="BK1227" s="158">
        <f>ROUND(I1227*H1227,2)</f>
        <v>0</v>
      </c>
      <c r="BL1227" s="20" t="s">
        <v>256</v>
      </c>
      <c r="BM1227" s="157" t="s">
        <v>1698</v>
      </c>
    </row>
    <row r="1228" spans="1:65" s="2" customFormat="1" ht="11.25">
      <c r="A1228" s="35"/>
      <c r="B1228" s="36"/>
      <c r="C1228" s="35"/>
      <c r="D1228" s="159" t="s">
        <v>151</v>
      </c>
      <c r="E1228" s="35"/>
      <c r="F1228" s="160" t="s">
        <v>1687</v>
      </c>
      <c r="G1228" s="35"/>
      <c r="H1228" s="35"/>
      <c r="I1228" s="161"/>
      <c r="J1228" s="35"/>
      <c r="K1228" s="35"/>
      <c r="L1228" s="36"/>
      <c r="M1228" s="162"/>
      <c r="N1228" s="163"/>
      <c r="O1228" s="56"/>
      <c r="P1228" s="56"/>
      <c r="Q1228" s="56"/>
      <c r="R1228" s="56"/>
      <c r="S1228" s="56"/>
      <c r="T1228" s="57"/>
      <c r="U1228" s="35"/>
      <c r="V1228" s="35"/>
      <c r="W1228" s="35"/>
      <c r="X1228" s="35"/>
      <c r="Y1228" s="35"/>
      <c r="Z1228" s="35"/>
      <c r="AA1228" s="35"/>
      <c r="AB1228" s="35"/>
      <c r="AC1228" s="35"/>
      <c r="AD1228" s="35"/>
      <c r="AE1228" s="35"/>
      <c r="AT1228" s="20" t="s">
        <v>151</v>
      </c>
      <c r="AU1228" s="20" t="s">
        <v>81</v>
      </c>
    </row>
    <row r="1229" spans="1:65" s="13" customFormat="1" ht="11.25">
      <c r="B1229" s="164"/>
      <c r="D1229" s="165" t="s">
        <v>153</v>
      </c>
      <c r="E1229" s="166" t="s">
        <v>3</v>
      </c>
      <c r="F1229" s="167" t="s">
        <v>159</v>
      </c>
      <c r="H1229" s="166" t="s">
        <v>3</v>
      </c>
      <c r="I1229" s="168"/>
      <c r="L1229" s="164"/>
      <c r="M1229" s="169"/>
      <c r="N1229" s="170"/>
      <c r="O1229" s="170"/>
      <c r="P1229" s="170"/>
      <c r="Q1229" s="170"/>
      <c r="R1229" s="170"/>
      <c r="S1229" s="170"/>
      <c r="T1229" s="171"/>
      <c r="AT1229" s="166" t="s">
        <v>153</v>
      </c>
      <c r="AU1229" s="166" t="s">
        <v>81</v>
      </c>
      <c r="AV1229" s="13" t="s">
        <v>15</v>
      </c>
      <c r="AW1229" s="13" t="s">
        <v>33</v>
      </c>
      <c r="AX1229" s="13" t="s">
        <v>71</v>
      </c>
      <c r="AY1229" s="166" t="s">
        <v>142</v>
      </c>
    </row>
    <row r="1230" spans="1:65" s="13" customFormat="1" ht="11.25">
      <c r="B1230" s="164"/>
      <c r="D1230" s="165" t="s">
        <v>153</v>
      </c>
      <c r="E1230" s="166" t="s">
        <v>3</v>
      </c>
      <c r="F1230" s="167" t="s">
        <v>1688</v>
      </c>
      <c r="H1230" s="166" t="s">
        <v>3</v>
      </c>
      <c r="I1230" s="168"/>
      <c r="L1230" s="164"/>
      <c r="M1230" s="169"/>
      <c r="N1230" s="170"/>
      <c r="O1230" s="170"/>
      <c r="P1230" s="170"/>
      <c r="Q1230" s="170"/>
      <c r="R1230" s="170"/>
      <c r="S1230" s="170"/>
      <c r="T1230" s="171"/>
      <c r="AT1230" s="166" t="s">
        <v>153</v>
      </c>
      <c r="AU1230" s="166" t="s">
        <v>81</v>
      </c>
      <c r="AV1230" s="13" t="s">
        <v>15</v>
      </c>
      <c r="AW1230" s="13" t="s">
        <v>33</v>
      </c>
      <c r="AX1230" s="13" t="s">
        <v>71</v>
      </c>
      <c r="AY1230" s="166" t="s">
        <v>142</v>
      </c>
    </row>
    <row r="1231" spans="1:65" s="14" customFormat="1" ht="11.25">
      <c r="B1231" s="172"/>
      <c r="D1231" s="165" t="s">
        <v>153</v>
      </c>
      <c r="E1231" s="173" t="s">
        <v>3</v>
      </c>
      <c r="F1231" s="174" t="s">
        <v>1689</v>
      </c>
      <c r="H1231" s="175">
        <v>5</v>
      </c>
      <c r="I1231" s="176"/>
      <c r="L1231" s="172"/>
      <c r="M1231" s="177"/>
      <c r="N1231" s="178"/>
      <c r="O1231" s="178"/>
      <c r="P1231" s="178"/>
      <c r="Q1231" s="178"/>
      <c r="R1231" s="178"/>
      <c r="S1231" s="178"/>
      <c r="T1231" s="179"/>
      <c r="AT1231" s="173" t="s">
        <v>153</v>
      </c>
      <c r="AU1231" s="173" t="s">
        <v>81</v>
      </c>
      <c r="AV1231" s="14" t="s">
        <v>81</v>
      </c>
      <c r="AW1231" s="14" t="s">
        <v>33</v>
      </c>
      <c r="AX1231" s="14" t="s">
        <v>71</v>
      </c>
      <c r="AY1231" s="173" t="s">
        <v>142</v>
      </c>
    </row>
    <row r="1232" spans="1:65" s="13" customFormat="1" ht="11.25">
      <c r="B1232" s="164"/>
      <c r="D1232" s="165" t="s">
        <v>153</v>
      </c>
      <c r="E1232" s="166" t="s">
        <v>3</v>
      </c>
      <c r="F1232" s="167" t="s">
        <v>1690</v>
      </c>
      <c r="H1232" s="166" t="s">
        <v>3</v>
      </c>
      <c r="I1232" s="168"/>
      <c r="L1232" s="164"/>
      <c r="M1232" s="169"/>
      <c r="N1232" s="170"/>
      <c r="O1232" s="170"/>
      <c r="P1232" s="170"/>
      <c r="Q1232" s="170"/>
      <c r="R1232" s="170"/>
      <c r="S1232" s="170"/>
      <c r="T1232" s="171"/>
      <c r="AT1232" s="166" t="s">
        <v>153</v>
      </c>
      <c r="AU1232" s="166" t="s">
        <v>81</v>
      </c>
      <c r="AV1232" s="13" t="s">
        <v>15</v>
      </c>
      <c r="AW1232" s="13" t="s">
        <v>33</v>
      </c>
      <c r="AX1232" s="13" t="s">
        <v>71</v>
      </c>
      <c r="AY1232" s="166" t="s">
        <v>142</v>
      </c>
    </row>
    <row r="1233" spans="1:65" s="14" customFormat="1" ht="11.25">
      <c r="B1233" s="172"/>
      <c r="D1233" s="165" t="s">
        <v>153</v>
      </c>
      <c r="E1233" s="173" t="s">
        <v>3</v>
      </c>
      <c r="F1233" s="174" t="s">
        <v>1691</v>
      </c>
      <c r="H1233" s="175">
        <v>15</v>
      </c>
      <c r="I1233" s="176"/>
      <c r="L1233" s="172"/>
      <c r="M1233" s="177"/>
      <c r="N1233" s="178"/>
      <c r="O1233" s="178"/>
      <c r="P1233" s="178"/>
      <c r="Q1233" s="178"/>
      <c r="R1233" s="178"/>
      <c r="S1233" s="178"/>
      <c r="T1233" s="179"/>
      <c r="AT1233" s="173" t="s">
        <v>153</v>
      </c>
      <c r="AU1233" s="173" t="s">
        <v>81</v>
      </c>
      <c r="AV1233" s="14" t="s">
        <v>81</v>
      </c>
      <c r="AW1233" s="14" t="s">
        <v>33</v>
      </c>
      <c r="AX1233" s="14" t="s">
        <v>71</v>
      </c>
      <c r="AY1233" s="173" t="s">
        <v>142</v>
      </c>
    </row>
    <row r="1234" spans="1:65" s="15" customFormat="1" ht="11.25">
      <c r="B1234" s="180"/>
      <c r="D1234" s="165" t="s">
        <v>153</v>
      </c>
      <c r="E1234" s="181" t="s">
        <v>3</v>
      </c>
      <c r="F1234" s="182" t="s">
        <v>162</v>
      </c>
      <c r="H1234" s="183">
        <v>20</v>
      </c>
      <c r="I1234" s="184"/>
      <c r="L1234" s="180"/>
      <c r="M1234" s="185"/>
      <c r="N1234" s="186"/>
      <c r="O1234" s="186"/>
      <c r="P1234" s="186"/>
      <c r="Q1234" s="186"/>
      <c r="R1234" s="186"/>
      <c r="S1234" s="186"/>
      <c r="T1234" s="187"/>
      <c r="AT1234" s="181" t="s">
        <v>153</v>
      </c>
      <c r="AU1234" s="181" t="s">
        <v>81</v>
      </c>
      <c r="AV1234" s="15" t="s">
        <v>94</v>
      </c>
      <c r="AW1234" s="15" t="s">
        <v>33</v>
      </c>
      <c r="AX1234" s="15" t="s">
        <v>15</v>
      </c>
      <c r="AY1234" s="181" t="s">
        <v>142</v>
      </c>
    </row>
    <row r="1235" spans="1:65" s="2" customFormat="1" ht="24.2" customHeight="1">
      <c r="A1235" s="35"/>
      <c r="B1235" s="145"/>
      <c r="C1235" s="191" t="s">
        <v>1699</v>
      </c>
      <c r="D1235" s="191" t="s">
        <v>704</v>
      </c>
      <c r="E1235" s="192" t="s">
        <v>1700</v>
      </c>
      <c r="F1235" s="193" t="s">
        <v>1701</v>
      </c>
      <c r="G1235" s="194" t="s">
        <v>148</v>
      </c>
      <c r="H1235" s="195">
        <v>21</v>
      </c>
      <c r="I1235" s="196"/>
      <c r="J1235" s="197">
        <f>ROUND(I1235*H1235,2)</f>
        <v>0</v>
      </c>
      <c r="K1235" s="193" t="s">
        <v>149</v>
      </c>
      <c r="L1235" s="198"/>
      <c r="M1235" s="199" t="s">
        <v>3</v>
      </c>
      <c r="N1235" s="200" t="s">
        <v>43</v>
      </c>
      <c r="O1235" s="56"/>
      <c r="P1235" s="155">
        <f>O1235*H1235</f>
        <v>0</v>
      </c>
      <c r="Q1235" s="155">
        <v>2.8E-3</v>
      </c>
      <c r="R1235" s="155">
        <f>Q1235*H1235</f>
        <v>5.8799999999999998E-2</v>
      </c>
      <c r="S1235" s="155">
        <v>0</v>
      </c>
      <c r="T1235" s="156">
        <f>S1235*H1235</f>
        <v>0</v>
      </c>
      <c r="U1235" s="35"/>
      <c r="V1235" s="35"/>
      <c r="W1235" s="35"/>
      <c r="X1235" s="35"/>
      <c r="Y1235" s="35"/>
      <c r="Z1235" s="35"/>
      <c r="AA1235" s="35"/>
      <c r="AB1235" s="35"/>
      <c r="AC1235" s="35"/>
      <c r="AD1235" s="35"/>
      <c r="AE1235" s="35"/>
      <c r="AR1235" s="157" t="s">
        <v>378</v>
      </c>
      <c r="AT1235" s="157" t="s">
        <v>704</v>
      </c>
      <c r="AU1235" s="157" t="s">
        <v>81</v>
      </c>
      <c r="AY1235" s="20" t="s">
        <v>142</v>
      </c>
      <c r="BE1235" s="158">
        <f>IF(N1235="základní",J1235,0)</f>
        <v>0</v>
      </c>
      <c r="BF1235" s="158">
        <f>IF(N1235="snížená",J1235,0)</f>
        <v>0</v>
      </c>
      <c r="BG1235" s="158">
        <f>IF(N1235="zákl. přenesená",J1235,0)</f>
        <v>0</v>
      </c>
      <c r="BH1235" s="158">
        <f>IF(N1235="sníž. přenesená",J1235,0)</f>
        <v>0</v>
      </c>
      <c r="BI1235" s="158">
        <f>IF(N1235="nulová",J1235,0)</f>
        <v>0</v>
      </c>
      <c r="BJ1235" s="20" t="s">
        <v>81</v>
      </c>
      <c r="BK1235" s="158">
        <f>ROUND(I1235*H1235,2)</f>
        <v>0</v>
      </c>
      <c r="BL1235" s="20" t="s">
        <v>256</v>
      </c>
      <c r="BM1235" s="157" t="s">
        <v>1702</v>
      </c>
    </row>
    <row r="1236" spans="1:65" s="14" customFormat="1" ht="11.25">
      <c r="B1236" s="172"/>
      <c r="D1236" s="165" t="s">
        <v>153</v>
      </c>
      <c r="F1236" s="174" t="s">
        <v>1696</v>
      </c>
      <c r="H1236" s="175">
        <v>21</v>
      </c>
      <c r="I1236" s="176"/>
      <c r="L1236" s="172"/>
      <c r="M1236" s="177"/>
      <c r="N1236" s="178"/>
      <c r="O1236" s="178"/>
      <c r="P1236" s="178"/>
      <c r="Q1236" s="178"/>
      <c r="R1236" s="178"/>
      <c r="S1236" s="178"/>
      <c r="T1236" s="179"/>
      <c r="AT1236" s="173" t="s">
        <v>153</v>
      </c>
      <c r="AU1236" s="173" t="s">
        <v>81</v>
      </c>
      <c r="AV1236" s="14" t="s">
        <v>81</v>
      </c>
      <c r="AW1236" s="14" t="s">
        <v>4</v>
      </c>
      <c r="AX1236" s="14" t="s">
        <v>15</v>
      </c>
      <c r="AY1236" s="173" t="s">
        <v>142</v>
      </c>
    </row>
    <row r="1237" spans="1:65" s="2" customFormat="1" ht="37.9" customHeight="1">
      <c r="A1237" s="35"/>
      <c r="B1237" s="145"/>
      <c r="C1237" s="146" t="s">
        <v>1703</v>
      </c>
      <c r="D1237" s="146" t="s">
        <v>145</v>
      </c>
      <c r="E1237" s="147" t="s">
        <v>1704</v>
      </c>
      <c r="F1237" s="148" t="s">
        <v>1705</v>
      </c>
      <c r="G1237" s="149" t="s">
        <v>148</v>
      </c>
      <c r="H1237" s="150">
        <v>10.61</v>
      </c>
      <c r="I1237" s="151"/>
      <c r="J1237" s="152">
        <f>ROUND(I1237*H1237,2)</f>
        <v>0</v>
      </c>
      <c r="K1237" s="148" t="s">
        <v>149</v>
      </c>
      <c r="L1237" s="36"/>
      <c r="M1237" s="153" t="s">
        <v>3</v>
      </c>
      <c r="N1237" s="154" t="s">
        <v>43</v>
      </c>
      <c r="O1237" s="56"/>
      <c r="P1237" s="155">
        <f>O1237*H1237</f>
        <v>0</v>
      </c>
      <c r="Q1237" s="155">
        <v>0</v>
      </c>
      <c r="R1237" s="155">
        <f>Q1237*H1237</f>
        <v>0</v>
      </c>
      <c r="S1237" s="155">
        <v>0</v>
      </c>
      <c r="T1237" s="156">
        <f>S1237*H1237</f>
        <v>0</v>
      </c>
      <c r="U1237" s="35"/>
      <c r="V1237" s="35"/>
      <c r="W1237" s="35"/>
      <c r="X1237" s="35"/>
      <c r="Y1237" s="35"/>
      <c r="Z1237" s="35"/>
      <c r="AA1237" s="35"/>
      <c r="AB1237" s="35"/>
      <c r="AC1237" s="35"/>
      <c r="AD1237" s="35"/>
      <c r="AE1237" s="35"/>
      <c r="AR1237" s="157" t="s">
        <v>256</v>
      </c>
      <c r="AT1237" s="157" t="s">
        <v>145</v>
      </c>
      <c r="AU1237" s="157" t="s">
        <v>81</v>
      </c>
      <c r="AY1237" s="20" t="s">
        <v>142</v>
      </c>
      <c r="BE1237" s="158">
        <f>IF(N1237="základní",J1237,0)</f>
        <v>0</v>
      </c>
      <c r="BF1237" s="158">
        <f>IF(N1237="snížená",J1237,0)</f>
        <v>0</v>
      </c>
      <c r="BG1237" s="158">
        <f>IF(N1237="zákl. přenesená",J1237,0)</f>
        <v>0</v>
      </c>
      <c r="BH1237" s="158">
        <f>IF(N1237="sníž. přenesená",J1237,0)</f>
        <v>0</v>
      </c>
      <c r="BI1237" s="158">
        <f>IF(N1237="nulová",J1237,0)</f>
        <v>0</v>
      </c>
      <c r="BJ1237" s="20" t="s">
        <v>81</v>
      </c>
      <c r="BK1237" s="158">
        <f>ROUND(I1237*H1237,2)</f>
        <v>0</v>
      </c>
      <c r="BL1237" s="20" t="s">
        <v>256</v>
      </c>
      <c r="BM1237" s="157" t="s">
        <v>1706</v>
      </c>
    </row>
    <row r="1238" spans="1:65" s="2" customFormat="1" ht="11.25">
      <c r="A1238" s="35"/>
      <c r="B1238" s="36"/>
      <c r="C1238" s="35"/>
      <c r="D1238" s="159" t="s">
        <v>151</v>
      </c>
      <c r="E1238" s="35"/>
      <c r="F1238" s="160" t="s">
        <v>1707</v>
      </c>
      <c r="G1238" s="35"/>
      <c r="H1238" s="35"/>
      <c r="I1238" s="161"/>
      <c r="J1238" s="35"/>
      <c r="K1238" s="35"/>
      <c r="L1238" s="36"/>
      <c r="M1238" s="162"/>
      <c r="N1238" s="163"/>
      <c r="O1238" s="56"/>
      <c r="P1238" s="56"/>
      <c r="Q1238" s="56"/>
      <c r="R1238" s="56"/>
      <c r="S1238" s="56"/>
      <c r="T1238" s="57"/>
      <c r="U1238" s="35"/>
      <c r="V1238" s="35"/>
      <c r="W1238" s="35"/>
      <c r="X1238" s="35"/>
      <c r="Y1238" s="35"/>
      <c r="Z1238" s="35"/>
      <c r="AA1238" s="35"/>
      <c r="AB1238" s="35"/>
      <c r="AC1238" s="35"/>
      <c r="AD1238" s="35"/>
      <c r="AE1238" s="35"/>
      <c r="AT1238" s="20" t="s">
        <v>151</v>
      </c>
      <c r="AU1238" s="20" t="s">
        <v>81</v>
      </c>
    </row>
    <row r="1239" spans="1:65" s="13" customFormat="1" ht="11.25">
      <c r="B1239" s="164"/>
      <c r="D1239" s="165" t="s">
        <v>153</v>
      </c>
      <c r="E1239" s="166" t="s">
        <v>3</v>
      </c>
      <c r="F1239" s="167" t="s">
        <v>1708</v>
      </c>
      <c r="H1239" s="166" t="s">
        <v>3</v>
      </c>
      <c r="I1239" s="168"/>
      <c r="L1239" s="164"/>
      <c r="M1239" s="169"/>
      <c r="N1239" s="170"/>
      <c r="O1239" s="170"/>
      <c r="P1239" s="170"/>
      <c r="Q1239" s="170"/>
      <c r="R1239" s="170"/>
      <c r="S1239" s="170"/>
      <c r="T1239" s="171"/>
      <c r="AT1239" s="166" t="s">
        <v>153</v>
      </c>
      <c r="AU1239" s="166" t="s">
        <v>81</v>
      </c>
      <c r="AV1239" s="13" t="s">
        <v>15</v>
      </c>
      <c r="AW1239" s="13" t="s">
        <v>33</v>
      </c>
      <c r="AX1239" s="13" t="s">
        <v>71</v>
      </c>
      <c r="AY1239" s="166" t="s">
        <v>142</v>
      </c>
    </row>
    <row r="1240" spans="1:65" s="14" customFormat="1" ht="11.25">
      <c r="B1240" s="172"/>
      <c r="D1240" s="165" t="s">
        <v>153</v>
      </c>
      <c r="E1240" s="173" t="s">
        <v>3</v>
      </c>
      <c r="F1240" s="174" t="s">
        <v>1709</v>
      </c>
      <c r="H1240" s="175">
        <v>7</v>
      </c>
      <c r="I1240" s="176"/>
      <c r="L1240" s="172"/>
      <c r="M1240" s="177"/>
      <c r="N1240" s="178"/>
      <c r="O1240" s="178"/>
      <c r="P1240" s="178"/>
      <c r="Q1240" s="178"/>
      <c r="R1240" s="178"/>
      <c r="S1240" s="178"/>
      <c r="T1240" s="179"/>
      <c r="AT1240" s="173" t="s">
        <v>153</v>
      </c>
      <c r="AU1240" s="173" t="s">
        <v>81</v>
      </c>
      <c r="AV1240" s="14" t="s">
        <v>81</v>
      </c>
      <c r="AW1240" s="14" t="s">
        <v>33</v>
      </c>
      <c r="AX1240" s="14" t="s">
        <v>71</v>
      </c>
      <c r="AY1240" s="173" t="s">
        <v>142</v>
      </c>
    </row>
    <row r="1241" spans="1:65" s="14" customFormat="1" ht="11.25">
      <c r="B1241" s="172"/>
      <c r="D1241" s="165" t="s">
        <v>153</v>
      </c>
      <c r="E1241" s="173" t="s">
        <v>3</v>
      </c>
      <c r="F1241" s="174" t="s">
        <v>1710</v>
      </c>
      <c r="H1241" s="175">
        <v>3.61</v>
      </c>
      <c r="I1241" s="176"/>
      <c r="L1241" s="172"/>
      <c r="M1241" s="177"/>
      <c r="N1241" s="178"/>
      <c r="O1241" s="178"/>
      <c r="P1241" s="178"/>
      <c r="Q1241" s="178"/>
      <c r="R1241" s="178"/>
      <c r="S1241" s="178"/>
      <c r="T1241" s="179"/>
      <c r="AT1241" s="173" t="s">
        <v>153</v>
      </c>
      <c r="AU1241" s="173" t="s">
        <v>81</v>
      </c>
      <c r="AV1241" s="14" t="s">
        <v>81</v>
      </c>
      <c r="AW1241" s="14" t="s">
        <v>33</v>
      </c>
      <c r="AX1241" s="14" t="s">
        <v>71</v>
      </c>
      <c r="AY1241" s="173" t="s">
        <v>142</v>
      </c>
    </row>
    <row r="1242" spans="1:65" s="15" customFormat="1" ht="11.25">
      <c r="B1242" s="180"/>
      <c r="D1242" s="165" t="s">
        <v>153</v>
      </c>
      <c r="E1242" s="181" t="s">
        <v>3</v>
      </c>
      <c r="F1242" s="182" t="s">
        <v>162</v>
      </c>
      <c r="H1242" s="183">
        <v>10.61</v>
      </c>
      <c r="I1242" s="184"/>
      <c r="L1242" s="180"/>
      <c r="M1242" s="185"/>
      <c r="N1242" s="186"/>
      <c r="O1242" s="186"/>
      <c r="P1242" s="186"/>
      <c r="Q1242" s="186"/>
      <c r="R1242" s="186"/>
      <c r="S1242" s="186"/>
      <c r="T1242" s="187"/>
      <c r="AT1242" s="181" t="s">
        <v>153</v>
      </c>
      <c r="AU1242" s="181" t="s">
        <v>81</v>
      </c>
      <c r="AV1242" s="15" t="s">
        <v>94</v>
      </c>
      <c r="AW1242" s="15" t="s">
        <v>33</v>
      </c>
      <c r="AX1242" s="15" t="s">
        <v>15</v>
      </c>
      <c r="AY1242" s="181" t="s">
        <v>142</v>
      </c>
    </row>
    <row r="1243" spans="1:65" s="2" customFormat="1" ht="24.2" customHeight="1">
      <c r="A1243" s="35"/>
      <c r="B1243" s="145"/>
      <c r="C1243" s="191" t="s">
        <v>1711</v>
      </c>
      <c r="D1243" s="191" t="s">
        <v>704</v>
      </c>
      <c r="E1243" s="192" t="s">
        <v>1700</v>
      </c>
      <c r="F1243" s="193" t="s">
        <v>1701</v>
      </c>
      <c r="G1243" s="194" t="s">
        <v>148</v>
      </c>
      <c r="H1243" s="195">
        <v>11.141</v>
      </c>
      <c r="I1243" s="196"/>
      <c r="J1243" s="197">
        <f>ROUND(I1243*H1243,2)</f>
        <v>0</v>
      </c>
      <c r="K1243" s="193" t="s">
        <v>149</v>
      </c>
      <c r="L1243" s="198"/>
      <c r="M1243" s="199" t="s">
        <v>3</v>
      </c>
      <c r="N1243" s="200" t="s">
        <v>43</v>
      </c>
      <c r="O1243" s="56"/>
      <c r="P1243" s="155">
        <f>O1243*H1243</f>
        <v>0</v>
      </c>
      <c r="Q1243" s="155">
        <v>2.8E-3</v>
      </c>
      <c r="R1243" s="155">
        <f>Q1243*H1243</f>
        <v>3.1194799999999998E-2</v>
      </c>
      <c r="S1243" s="155">
        <v>0</v>
      </c>
      <c r="T1243" s="156">
        <f>S1243*H1243</f>
        <v>0</v>
      </c>
      <c r="U1243" s="35"/>
      <c r="V1243" s="35"/>
      <c r="W1243" s="35"/>
      <c r="X1243" s="35"/>
      <c r="Y1243" s="35"/>
      <c r="Z1243" s="35"/>
      <c r="AA1243" s="35"/>
      <c r="AB1243" s="35"/>
      <c r="AC1243" s="35"/>
      <c r="AD1243" s="35"/>
      <c r="AE1243" s="35"/>
      <c r="AR1243" s="157" t="s">
        <v>378</v>
      </c>
      <c r="AT1243" s="157" t="s">
        <v>704</v>
      </c>
      <c r="AU1243" s="157" t="s">
        <v>81</v>
      </c>
      <c r="AY1243" s="20" t="s">
        <v>142</v>
      </c>
      <c r="BE1243" s="158">
        <f>IF(N1243="základní",J1243,0)</f>
        <v>0</v>
      </c>
      <c r="BF1243" s="158">
        <f>IF(N1243="snížená",J1243,0)</f>
        <v>0</v>
      </c>
      <c r="BG1243" s="158">
        <f>IF(N1243="zákl. přenesená",J1243,0)</f>
        <v>0</v>
      </c>
      <c r="BH1243" s="158">
        <f>IF(N1243="sníž. přenesená",J1243,0)</f>
        <v>0</v>
      </c>
      <c r="BI1243" s="158">
        <f>IF(N1243="nulová",J1243,0)</f>
        <v>0</v>
      </c>
      <c r="BJ1243" s="20" t="s">
        <v>81</v>
      </c>
      <c r="BK1243" s="158">
        <f>ROUND(I1243*H1243,2)</f>
        <v>0</v>
      </c>
      <c r="BL1243" s="20" t="s">
        <v>256</v>
      </c>
      <c r="BM1243" s="157" t="s">
        <v>1712</v>
      </c>
    </row>
    <row r="1244" spans="1:65" s="14" customFormat="1" ht="11.25">
      <c r="B1244" s="172"/>
      <c r="D1244" s="165" t="s">
        <v>153</v>
      </c>
      <c r="F1244" s="174" t="s">
        <v>1713</v>
      </c>
      <c r="H1244" s="175">
        <v>11.141</v>
      </c>
      <c r="I1244" s="176"/>
      <c r="L1244" s="172"/>
      <c r="M1244" s="177"/>
      <c r="N1244" s="178"/>
      <c r="O1244" s="178"/>
      <c r="P1244" s="178"/>
      <c r="Q1244" s="178"/>
      <c r="R1244" s="178"/>
      <c r="S1244" s="178"/>
      <c r="T1244" s="179"/>
      <c r="AT1244" s="173" t="s">
        <v>153</v>
      </c>
      <c r="AU1244" s="173" t="s">
        <v>81</v>
      </c>
      <c r="AV1244" s="14" t="s">
        <v>81</v>
      </c>
      <c r="AW1244" s="14" t="s">
        <v>4</v>
      </c>
      <c r="AX1244" s="14" t="s">
        <v>15</v>
      </c>
      <c r="AY1244" s="173" t="s">
        <v>142</v>
      </c>
    </row>
    <row r="1245" spans="1:65" s="2" customFormat="1" ht="37.9" customHeight="1">
      <c r="A1245" s="35"/>
      <c r="B1245" s="145"/>
      <c r="C1245" s="146" t="s">
        <v>1714</v>
      </c>
      <c r="D1245" s="146" t="s">
        <v>145</v>
      </c>
      <c r="E1245" s="147" t="s">
        <v>1704</v>
      </c>
      <c r="F1245" s="148" t="s">
        <v>1705</v>
      </c>
      <c r="G1245" s="149" t="s">
        <v>148</v>
      </c>
      <c r="H1245" s="150">
        <v>10.61</v>
      </c>
      <c r="I1245" s="151"/>
      <c r="J1245" s="152">
        <f>ROUND(I1245*H1245,2)</f>
        <v>0</v>
      </c>
      <c r="K1245" s="148" t="s">
        <v>149</v>
      </c>
      <c r="L1245" s="36"/>
      <c r="M1245" s="153" t="s">
        <v>3</v>
      </c>
      <c r="N1245" s="154" t="s">
        <v>43</v>
      </c>
      <c r="O1245" s="56"/>
      <c r="P1245" s="155">
        <f>O1245*H1245</f>
        <v>0</v>
      </c>
      <c r="Q1245" s="155">
        <v>0</v>
      </c>
      <c r="R1245" s="155">
        <f>Q1245*H1245</f>
        <v>0</v>
      </c>
      <c r="S1245" s="155">
        <v>0</v>
      </c>
      <c r="T1245" s="156">
        <f>S1245*H1245</f>
        <v>0</v>
      </c>
      <c r="U1245" s="35"/>
      <c r="V1245" s="35"/>
      <c r="W1245" s="35"/>
      <c r="X1245" s="35"/>
      <c r="Y1245" s="35"/>
      <c r="Z1245" s="35"/>
      <c r="AA1245" s="35"/>
      <c r="AB1245" s="35"/>
      <c r="AC1245" s="35"/>
      <c r="AD1245" s="35"/>
      <c r="AE1245" s="35"/>
      <c r="AR1245" s="157" t="s">
        <v>256</v>
      </c>
      <c r="AT1245" s="157" t="s">
        <v>145</v>
      </c>
      <c r="AU1245" s="157" t="s">
        <v>81</v>
      </c>
      <c r="AY1245" s="20" t="s">
        <v>142</v>
      </c>
      <c r="BE1245" s="158">
        <f>IF(N1245="základní",J1245,0)</f>
        <v>0</v>
      </c>
      <c r="BF1245" s="158">
        <f>IF(N1245="snížená",J1245,0)</f>
        <v>0</v>
      </c>
      <c r="BG1245" s="158">
        <f>IF(N1245="zákl. přenesená",J1245,0)</f>
        <v>0</v>
      </c>
      <c r="BH1245" s="158">
        <f>IF(N1245="sníž. přenesená",J1245,0)</f>
        <v>0</v>
      </c>
      <c r="BI1245" s="158">
        <f>IF(N1245="nulová",J1245,0)</f>
        <v>0</v>
      </c>
      <c r="BJ1245" s="20" t="s">
        <v>81</v>
      </c>
      <c r="BK1245" s="158">
        <f>ROUND(I1245*H1245,2)</f>
        <v>0</v>
      </c>
      <c r="BL1245" s="20" t="s">
        <v>256</v>
      </c>
      <c r="BM1245" s="157" t="s">
        <v>1715</v>
      </c>
    </row>
    <row r="1246" spans="1:65" s="2" customFormat="1" ht="11.25">
      <c r="A1246" s="35"/>
      <c r="B1246" s="36"/>
      <c r="C1246" s="35"/>
      <c r="D1246" s="159" t="s">
        <v>151</v>
      </c>
      <c r="E1246" s="35"/>
      <c r="F1246" s="160" t="s">
        <v>1707</v>
      </c>
      <c r="G1246" s="35"/>
      <c r="H1246" s="35"/>
      <c r="I1246" s="161"/>
      <c r="J1246" s="35"/>
      <c r="K1246" s="35"/>
      <c r="L1246" s="36"/>
      <c r="M1246" s="162"/>
      <c r="N1246" s="163"/>
      <c r="O1246" s="56"/>
      <c r="P1246" s="56"/>
      <c r="Q1246" s="56"/>
      <c r="R1246" s="56"/>
      <c r="S1246" s="56"/>
      <c r="T1246" s="57"/>
      <c r="U1246" s="35"/>
      <c r="V1246" s="35"/>
      <c r="W1246" s="35"/>
      <c r="X1246" s="35"/>
      <c r="Y1246" s="35"/>
      <c r="Z1246" s="35"/>
      <c r="AA1246" s="35"/>
      <c r="AB1246" s="35"/>
      <c r="AC1246" s="35"/>
      <c r="AD1246" s="35"/>
      <c r="AE1246" s="35"/>
      <c r="AT1246" s="20" t="s">
        <v>151</v>
      </c>
      <c r="AU1246" s="20" t="s">
        <v>81</v>
      </c>
    </row>
    <row r="1247" spans="1:65" s="13" customFormat="1" ht="11.25">
      <c r="B1247" s="164"/>
      <c r="D1247" s="165" t="s">
        <v>153</v>
      </c>
      <c r="E1247" s="166" t="s">
        <v>3</v>
      </c>
      <c r="F1247" s="167" t="s">
        <v>1708</v>
      </c>
      <c r="H1247" s="166" t="s">
        <v>3</v>
      </c>
      <c r="I1247" s="168"/>
      <c r="L1247" s="164"/>
      <c r="M1247" s="169"/>
      <c r="N1247" s="170"/>
      <c r="O1247" s="170"/>
      <c r="P1247" s="170"/>
      <c r="Q1247" s="170"/>
      <c r="R1247" s="170"/>
      <c r="S1247" s="170"/>
      <c r="T1247" s="171"/>
      <c r="AT1247" s="166" t="s">
        <v>153</v>
      </c>
      <c r="AU1247" s="166" t="s">
        <v>81</v>
      </c>
      <c r="AV1247" s="13" t="s">
        <v>15</v>
      </c>
      <c r="AW1247" s="13" t="s">
        <v>33</v>
      </c>
      <c r="AX1247" s="13" t="s">
        <v>71</v>
      </c>
      <c r="AY1247" s="166" t="s">
        <v>142</v>
      </c>
    </row>
    <row r="1248" spans="1:65" s="14" customFormat="1" ht="11.25">
      <c r="B1248" s="172"/>
      <c r="D1248" s="165" t="s">
        <v>153</v>
      </c>
      <c r="E1248" s="173" t="s">
        <v>3</v>
      </c>
      <c r="F1248" s="174" t="s">
        <v>1709</v>
      </c>
      <c r="H1248" s="175">
        <v>7</v>
      </c>
      <c r="I1248" s="176"/>
      <c r="L1248" s="172"/>
      <c r="M1248" s="177"/>
      <c r="N1248" s="178"/>
      <c r="O1248" s="178"/>
      <c r="P1248" s="178"/>
      <c r="Q1248" s="178"/>
      <c r="R1248" s="178"/>
      <c r="S1248" s="178"/>
      <c r="T1248" s="179"/>
      <c r="AT1248" s="173" t="s">
        <v>153</v>
      </c>
      <c r="AU1248" s="173" t="s">
        <v>81</v>
      </c>
      <c r="AV1248" s="14" t="s">
        <v>81</v>
      </c>
      <c r="AW1248" s="14" t="s">
        <v>33</v>
      </c>
      <c r="AX1248" s="14" t="s">
        <v>71</v>
      </c>
      <c r="AY1248" s="173" t="s">
        <v>142</v>
      </c>
    </row>
    <row r="1249" spans="1:65" s="14" customFormat="1" ht="11.25">
      <c r="B1249" s="172"/>
      <c r="D1249" s="165" t="s">
        <v>153</v>
      </c>
      <c r="E1249" s="173" t="s">
        <v>3</v>
      </c>
      <c r="F1249" s="174" t="s">
        <v>1710</v>
      </c>
      <c r="H1249" s="175">
        <v>3.61</v>
      </c>
      <c r="I1249" s="176"/>
      <c r="L1249" s="172"/>
      <c r="M1249" s="177"/>
      <c r="N1249" s="178"/>
      <c r="O1249" s="178"/>
      <c r="P1249" s="178"/>
      <c r="Q1249" s="178"/>
      <c r="R1249" s="178"/>
      <c r="S1249" s="178"/>
      <c r="T1249" s="179"/>
      <c r="AT1249" s="173" t="s">
        <v>153</v>
      </c>
      <c r="AU1249" s="173" t="s">
        <v>81</v>
      </c>
      <c r="AV1249" s="14" t="s">
        <v>81</v>
      </c>
      <c r="AW1249" s="14" t="s">
        <v>33</v>
      </c>
      <c r="AX1249" s="14" t="s">
        <v>71</v>
      </c>
      <c r="AY1249" s="173" t="s">
        <v>142</v>
      </c>
    </row>
    <row r="1250" spans="1:65" s="15" customFormat="1" ht="11.25">
      <c r="B1250" s="180"/>
      <c r="D1250" s="165" t="s">
        <v>153</v>
      </c>
      <c r="E1250" s="181" t="s">
        <v>3</v>
      </c>
      <c r="F1250" s="182" t="s">
        <v>162</v>
      </c>
      <c r="H1250" s="183">
        <v>10.61</v>
      </c>
      <c r="I1250" s="184"/>
      <c r="L1250" s="180"/>
      <c r="M1250" s="185"/>
      <c r="N1250" s="186"/>
      <c r="O1250" s="186"/>
      <c r="P1250" s="186"/>
      <c r="Q1250" s="186"/>
      <c r="R1250" s="186"/>
      <c r="S1250" s="186"/>
      <c r="T1250" s="187"/>
      <c r="AT1250" s="181" t="s">
        <v>153</v>
      </c>
      <c r="AU1250" s="181" t="s">
        <v>81</v>
      </c>
      <c r="AV1250" s="15" t="s">
        <v>94</v>
      </c>
      <c r="AW1250" s="15" t="s">
        <v>33</v>
      </c>
      <c r="AX1250" s="15" t="s">
        <v>15</v>
      </c>
      <c r="AY1250" s="181" t="s">
        <v>142</v>
      </c>
    </row>
    <row r="1251" spans="1:65" s="2" customFormat="1" ht="24.2" customHeight="1">
      <c r="A1251" s="35"/>
      <c r="B1251" s="145"/>
      <c r="C1251" s="191" t="s">
        <v>1716</v>
      </c>
      <c r="D1251" s="191" t="s">
        <v>704</v>
      </c>
      <c r="E1251" s="192" t="s">
        <v>1717</v>
      </c>
      <c r="F1251" s="193" t="s">
        <v>1718</v>
      </c>
      <c r="G1251" s="194" t="s">
        <v>148</v>
      </c>
      <c r="H1251" s="195">
        <v>11.141</v>
      </c>
      <c r="I1251" s="196"/>
      <c r="J1251" s="197">
        <f>ROUND(I1251*H1251,2)</f>
        <v>0</v>
      </c>
      <c r="K1251" s="193" t="s">
        <v>149</v>
      </c>
      <c r="L1251" s="198"/>
      <c r="M1251" s="199" t="s">
        <v>3</v>
      </c>
      <c r="N1251" s="200" t="s">
        <v>43</v>
      </c>
      <c r="O1251" s="56"/>
      <c r="P1251" s="155">
        <f>O1251*H1251</f>
        <v>0</v>
      </c>
      <c r="Q1251" s="155">
        <v>3.5999999999999999E-3</v>
      </c>
      <c r="R1251" s="155">
        <f>Q1251*H1251</f>
        <v>4.01076E-2</v>
      </c>
      <c r="S1251" s="155">
        <v>0</v>
      </c>
      <c r="T1251" s="156">
        <f>S1251*H1251</f>
        <v>0</v>
      </c>
      <c r="U1251" s="35"/>
      <c r="V1251" s="35"/>
      <c r="W1251" s="35"/>
      <c r="X1251" s="35"/>
      <c r="Y1251" s="35"/>
      <c r="Z1251" s="35"/>
      <c r="AA1251" s="35"/>
      <c r="AB1251" s="35"/>
      <c r="AC1251" s="35"/>
      <c r="AD1251" s="35"/>
      <c r="AE1251" s="35"/>
      <c r="AR1251" s="157" t="s">
        <v>378</v>
      </c>
      <c r="AT1251" s="157" t="s">
        <v>704</v>
      </c>
      <c r="AU1251" s="157" t="s">
        <v>81</v>
      </c>
      <c r="AY1251" s="20" t="s">
        <v>142</v>
      </c>
      <c r="BE1251" s="158">
        <f>IF(N1251="základní",J1251,0)</f>
        <v>0</v>
      </c>
      <c r="BF1251" s="158">
        <f>IF(N1251="snížená",J1251,0)</f>
        <v>0</v>
      </c>
      <c r="BG1251" s="158">
        <f>IF(N1251="zákl. přenesená",J1251,0)</f>
        <v>0</v>
      </c>
      <c r="BH1251" s="158">
        <f>IF(N1251="sníž. přenesená",J1251,0)</f>
        <v>0</v>
      </c>
      <c r="BI1251" s="158">
        <f>IF(N1251="nulová",J1251,0)</f>
        <v>0</v>
      </c>
      <c r="BJ1251" s="20" t="s">
        <v>81</v>
      </c>
      <c r="BK1251" s="158">
        <f>ROUND(I1251*H1251,2)</f>
        <v>0</v>
      </c>
      <c r="BL1251" s="20" t="s">
        <v>256</v>
      </c>
      <c r="BM1251" s="157" t="s">
        <v>1719</v>
      </c>
    </row>
    <row r="1252" spans="1:65" s="14" customFormat="1" ht="11.25">
      <c r="B1252" s="172"/>
      <c r="D1252" s="165" t="s">
        <v>153</v>
      </c>
      <c r="F1252" s="174" t="s">
        <v>1713</v>
      </c>
      <c r="H1252" s="175">
        <v>11.141</v>
      </c>
      <c r="I1252" s="176"/>
      <c r="L1252" s="172"/>
      <c r="M1252" s="177"/>
      <c r="N1252" s="178"/>
      <c r="O1252" s="178"/>
      <c r="P1252" s="178"/>
      <c r="Q1252" s="178"/>
      <c r="R1252" s="178"/>
      <c r="S1252" s="178"/>
      <c r="T1252" s="179"/>
      <c r="AT1252" s="173" t="s">
        <v>153</v>
      </c>
      <c r="AU1252" s="173" t="s">
        <v>81</v>
      </c>
      <c r="AV1252" s="14" t="s">
        <v>81</v>
      </c>
      <c r="AW1252" s="14" t="s">
        <v>4</v>
      </c>
      <c r="AX1252" s="14" t="s">
        <v>15</v>
      </c>
      <c r="AY1252" s="173" t="s">
        <v>142</v>
      </c>
    </row>
    <row r="1253" spans="1:65" s="2" customFormat="1" ht="49.15" customHeight="1">
      <c r="A1253" s="35"/>
      <c r="B1253" s="145"/>
      <c r="C1253" s="146" t="s">
        <v>1720</v>
      </c>
      <c r="D1253" s="146" t="s">
        <v>145</v>
      </c>
      <c r="E1253" s="147" t="s">
        <v>1721</v>
      </c>
      <c r="F1253" s="148" t="s">
        <v>1722</v>
      </c>
      <c r="G1253" s="149" t="s">
        <v>148</v>
      </c>
      <c r="H1253" s="150">
        <v>26.19</v>
      </c>
      <c r="I1253" s="151"/>
      <c r="J1253" s="152">
        <f>ROUND(I1253*H1253,2)</f>
        <v>0</v>
      </c>
      <c r="K1253" s="148" t="s">
        <v>149</v>
      </c>
      <c r="L1253" s="36"/>
      <c r="M1253" s="153" t="s">
        <v>3</v>
      </c>
      <c r="N1253" s="154" t="s">
        <v>43</v>
      </c>
      <c r="O1253" s="56"/>
      <c r="P1253" s="155">
        <f>O1253*H1253</f>
        <v>0</v>
      </c>
      <c r="Q1253" s="155">
        <v>6.1199999999999996E-3</v>
      </c>
      <c r="R1253" s="155">
        <f>Q1253*H1253</f>
        <v>0.1602828</v>
      </c>
      <c r="S1253" s="155">
        <v>0</v>
      </c>
      <c r="T1253" s="156">
        <f>S1253*H1253</f>
        <v>0</v>
      </c>
      <c r="U1253" s="35"/>
      <c r="V1253" s="35"/>
      <c r="W1253" s="35"/>
      <c r="X1253" s="35"/>
      <c r="Y1253" s="35"/>
      <c r="Z1253" s="35"/>
      <c r="AA1253" s="35"/>
      <c r="AB1253" s="35"/>
      <c r="AC1253" s="35"/>
      <c r="AD1253" s="35"/>
      <c r="AE1253" s="35"/>
      <c r="AR1253" s="157" t="s">
        <v>256</v>
      </c>
      <c r="AT1253" s="157" t="s">
        <v>145</v>
      </c>
      <c r="AU1253" s="157" t="s">
        <v>81</v>
      </c>
      <c r="AY1253" s="20" t="s">
        <v>142</v>
      </c>
      <c r="BE1253" s="158">
        <f>IF(N1253="základní",J1253,0)</f>
        <v>0</v>
      </c>
      <c r="BF1253" s="158">
        <f>IF(N1253="snížená",J1253,0)</f>
        <v>0</v>
      </c>
      <c r="BG1253" s="158">
        <f>IF(N1253="zákl. přenesená",J1253,0)</f>
        <v>0</v>
      </c>
      <c r="BH1253" s="158">
        <f>IF(N1253="sníž. přenesená",J1253,0)</f>
        <v>0</v>
      </c>
      <c r="BI1253" s="158">
        <f>IF(N1253="nulová",J1253,0)</f>
        <v>0</v>
      </c>
      <c r="BJ1253" s="20" t="s">
        <v>81</v>
      </c>
      <c r="BK1253" s="158">
        <f>ROUND(I1253*H1253,2)</f>
        <v>0</v>
      </c>
      <c r="BL1253" s="20" t="s">
        <v>256</v>
      </c>
      <c r="BM1253" s="157" t="s">
        <v>1723</v>
      </c>
    </row>
    <row r="1254" spans="1:65" s="2" customFormat="1" ht="11.25">
      <c r="A1254" s="35"/>
      <c r="B1254" s="36"/>
      <c r="C1254" s="35"/>
      <c r="D1254" s="159" t="s">
        <v>151</v>
      </c>
      <c r="E1254" s="35"/>
      <c r="F1254" s="160" t="s">
        <v>1724</v>
      </c>
      <c r="G1254" s="35"/>
      <c r="H1254" s="35"/>
      <c r="I1254" s="161"/>
      <c r="J1254" s="35"/>
      <c r="K1254" s="35"/>
      <c r="L1254" s="36"/>
      <c r="M1254" s="162"/>
      <c r="N1254" s="163"/>
      <c r="O1254" s="56"/>
      <c r="P1254" s="56"/>
      <c r="Q1254" s="56"/>
      <c r="R1254" s="56"/>
      <c r="S1254" s="56"/>
      <c r="T1254" s="57"/>
      <c r="U1254" s="35"/>
      <c r="V1254" s="35"/>
      <c r="W1254" s="35"/>
      <c r="X1254" s="35"/>
      <c r="Y1254" s="35"/>
      <c r="Z1254" s="35"/>
      <c r="AA1254" s="35"/>
      <c r="AB1254" s="35"/>
      <c r="AC1254" s="35"/>
      <c r="AD1254" s="35"/>
      <c r="AE1254" s="35"/>
      <c r="AT1254" s="20" t="s">
        <v>151</v>
      </c>
      <c r="AU1254" s="20" t="s">
        <v>81</v>
      </c>
    </row>
    <row r="1255" spans="1:65" s="13" customFormat="1" ht="11.25">
      <c r="B1255" s="164"/>
      <c r="D1255" s="165" t="s">
        <v>153</v>
      </c>
      <c r="E1255" s="166" t="s">
        <v>3</v>
      </c>
      <c r="F1255" s="167" t="s">
        <v>837</v>
      </c>
      <c r="H1255" s="166" t="s">
        <v>3</v>
      </c>
      <c r="I1255" s="168"/>
      <c r="L1255" s="164"/>
      <c r="M1255" s="169"/>
      <c r="N1255" s="170"/>
      <c r="O1255" s="170"/>
      <c r="P1255" s="170"/>
      <c r="Q1255" s="170"/>
      <c r="R1255" s="170"/>
      <c r="S1255" s="170"/>
      <c r="T1255" s="171"/>
      <c r="AT1255" s="166" t="s">
        <v>153</v>
      </c>
      <c r="AU1255" s="166" t="s">
        <v>81</v>
      </c>
      <c r="AV1255" s="13" t="s">
        <v>15</v>
      </c>
      <c r="AW1255" s="13" t="s">
        <v>33</v>
      </c>
      <c r="AX1255" s="13" t="s">
        <v>71</v>
      </c>
      <c r="AY1255" s="166" t="s">
        <v>142</v>
      </c>
    </row>
    <row r="1256" spans="1:65" s="14" customFormat="1" ht="11.25">
      <c r="B1256" s="172"/>
      <c r="D1256" s="165" t="s">
        <v>153</v>
      </c>
      <c r="E1256" s="173" t="s">
        <v>3</v>
      </c>
      <c r="F1256" s="174" t="s">
        <v>1064</v>
      </c>
      <c r="H1256" s="175">
        <v>21.87</v>
      </c>
      <c r="I1256" s="176"/>
      <c r="L1256" s="172"/>
      <c r="M1256" s="177"/>
      <c r="N1256" s="178"/>
      <c r="O1256" s="178"/>
      <c r="P1256" s="178"/>
      <c r="Q1256" s="178"/>
      <c r="R1256" s="178"/>
      <c r="S1256" s="178"/>
      <c r="T1256" s="179"/>
      <c r="AT1256" s="173" t="s">
        <v>153</v>
      </c>
      <c r="AU1256" s="173" t="s">
        <v>81</v>
      </c>
      <c r="AV1256" s="14" t="s">
        <v>81</v>
      </c>
      <c r="AW1256" s="14" t="s">
        <v>33</v>
      </c>
      <c r="AX1256" s="14" t="s">
        <v>71</v>
      </c>
      <c r="AY1256" s="173" t="s">
        <v>142</v>
      </c>
    </row>
    <row r="1257" spans="1:65" s="13" customFormat="1" ht="11.25">
      <c r="B1257" s="164"/>
      <c r="D1257" s="165" t="s">
        <v>153</v>
      </c>
      <c r="E1257" s="166" t="s">
        <v>3</v>
      </c>
      <c r="F1257" s="167" t="s">
        <v>1065</v>
      </c>
      <c r="H1257" s="166" t="s">
        <v>3</v>
      </c>
      <c r="I1257" s="168"/>
      <c r="L1257" s="164"/>
      <c r="M1257" s="169"/>
      <c r="N1257" s="170"/>
      <c r="O1257" s="170"/>
      <c r="P1257" s="170"/>
      <c r="Q1257" s="170"/>
      <c r="R1257" s="170"/>
      <c r="S1257" s="170"/>
      <c r="T1257" s="171"/>
      <c r="AT1257" s="166" t="s">
        <v>153</v>
      </c>
      <c r="AU1257" s="166" t="s">
        <v>81</v>
      </c>
      <c r="AV1257" s="13" t="s">
        <v>15</v>
      </c>
      <c r="AW1257" s="13" t="s">
        <v>33</v>
      </c>
      <c r="AX1257" s="13" t="s">
        <v>71</v>
      </c>
      <c r="AY1257" s="166" t="s">
        <v>142</v>
      </c>
    </row>
    <row r="1258" spans="1:65" s="14" customFormat="1" ht="11.25">
      <c r="B1258" s="172"/>
      <c r="D1258" s="165" t="s">
        <v>153</v>
      </c>
      <c r="E1258" s="173" t="s">
        <v>3</v>
      </c>
      <c r="F1258" s="174" t="s">
        <v>1066</v>
      </c>
      <c r="H1258" s="175">
        <v>4.32</v>
      </c>
      <c r="I1258" s="176"/>
      <c r="L1258" s="172"/>
      <c r="M1258" s="177"/>
      <c r="N1258" s="178"/>
      <c r="O1258" s="178"/>
      <c r="P1258" s="178"/>
      <c r="Q1258" s="178"/>
      <c r="R1258" s="178"/>
      <c r="S1258" s="178"/>
      <c r="T1258" s="179"/>
      <c r="AT1258" s="173" t="s">
        <v>153</v>
      </c>
      <c r="AU1258" s="173" t="s">
        <v>81</v>
      </c>
      <c r="AV1258" s="14" t="s">
        <v>81</v>
      </c>
      <c r="AW1258" s="14" t="s">
        <v>33</v>
      </c>
      <c r="AX1258" s="14" t="s">
        <v>71</v>
      </c>
      <c r="AY1258" s="173" t="s">
        <v>142</v>
      </c>
    </row>
    <row r="1259" spans="1:65" s="15" customFormat="1" ht="11.25">
      <c r="B1259" s="180"/>
      <c r="D1259" s="165" t="s">
        <v>153</v>
      </c>
      <c r="E1259" s="181" t="s">
        <v>3</v>
      </c>
      <c r="F1259" s="182" t="s">
        <v>162</v>
      </c>
      <c r="H1259" s="183">
        <v>26.19</v>
      </c>
      <c r="I1259" s="184"/>
      <c r="L1259" s="180"/>
      <c r="M1259" s="185"/>
      <c r="N1259" s="186"/>
      <c r="O1259" s="186"/>
      <c r="P1259" s="186"/>
      <c r="Q1259" s="186"/>
      <c r="R1259" s="186"/>
      <c r="S1259" s="186"/>
      <c r="T1259" s="187"/>
      <c r="AT1259" s="181" t="s">
        <v>153</v>
      </c>
      <c r="AU1259" s="181" t="s">
        <v>81</v>
      </c>
      <c r="AV1259" s="15" t="s">
        <v>94</v>
      </c>
      <c r="AW1259" s="15" t="s">
        <v>33</v>
      </c>
      <c r="AX1259" s="15" t="s">
        <v>15</v>
      </c>
      <c r="AY1259" s="181" t="s">
        <v>142</v>
      </c>
    </row>
    <row r="1260" spans="1:65" s="2" customFormat="1" ht="24.2" customHeight="1">
      <c r="A1260" s="35"/>
      <c r="B1260" s="145"/>
      <c r="C1260" s="191" t="s">
        <v>1725</v>
      </c>
      <c r="D1260" s="191" t="s">
        <v>704</v>
      </c>
      <c r="E1260" s="192" t="s">
        <v>1726</v>
      </c>
      <c r="F1260" s="193" t="s">
        <v>1727</v>
      </c>
      <c r="G1260" s="194" t="s">
        <v>148</v>
      </c>
      <c r="H1260" s="195">
        <v>27.5</v>
      </c>
      <c r="I1260" s="196"/>
      <c r="J1260" s="197">
        <f>ROUND(I1260*H1260,2)</f>
        <v>0</v>
      </c>
      <c r="K1260" s="193" t="s">
        <v>149</v>
      </c>
      <c r="L1260" s="198"/>
      <c r="M1260" s="199" t="s">
        <v>3</v>
      </c>
      <c r="N1260" s="200" t="s">
        <v>43</v>
      </c>
      <c r="O1260" s="56"/>
      <c r="P1260" s="155">
        <f>O1260*H1260</f>
        <v>0</v>
      </c>
      <c r="Q1260" s="155">
        <v>7.1999999999999998E-3</v>
      </c>
      <c r="R1260" s="155">
        <f>Q1260*H1260</f>
        <v>0.19799999999999998</v>
      </c>
      <c r="S1260" s="155">
        <v>0</v>
      </c>
      <c r="T1260" s="156">
        <f>S1260*H1260</f>
        <v>0</v>
      </c>
      <c r="U1260" s="35"/>
      <c r="V1260" s="35"/>
      <c r="W1260" s="35"/>
      <c r="X1260" s="35"/>
      <c r="Y1260" s="35"/>
      <c r="Z1260" s="35"/>
      <c r="AA1260" s="35"/>
      <c r="AB1260" s="35"/>
      <c r="AC1260" s="35"/>
      <c r="AD1260" s="35"/>
      <c r="AE1260" s="35"/>
      <c r="AR1260" s="157" t="s">
        <v>378</v>
      </c>
      <c r="AT1260" s="157" t="s">
        <v>704</v>
      </c>
      <c r="AU1260" s="157" t="s">
        <v>81</v>
      </c>
      <c r="AY1260" s="20" t="s">
        <v>142</v>
      </c>
      <c r="BE1260" s="158">
        <f>IF(N1260="základní",J1260,0)</f>
        <v>0</v>
      </c>
      <c r="BF1260" s="158">
        <f>IF(N1260="snížená",J1260,0)</f>
        <v>0</v>
      </c>
      <c r="BG1260" s="158">
        <f>IF(N1260="zákl. přenesená",J1260,0)</f>
        <v>0</v>
      </c>
      <c r="BH1260" s="158">
        <f>IF(N1260="sníž. přenesená",J1260,0)</f>
        <v>0</v>
      </c>
      <c r="BI1260" s="158">
        <f>IF(N1260="nulová",J1260,0)</f>
        <v>0</v>
      </c>
      <c r="BJ1260" s="20" t="s">
        <v>81</v>
      </c>
      <c r="BK1260" s="158">
        <f>ROUND(I1260*H1260,2)</f>
        <v>0</v>
      </c>
      <c r="BL1260" s="20" t="s">
        <v>256</v>
      </c>
      <c r="BM1260" s="157" t="s">
        <v>1728</v>
      </c>
    </row>
    <row r="1261" spans="1:65" s="14" customFormat="1" ht="11.25">
      <c r="B1261" s="172"/>
      <c r="D1261" s="165" t="s">
        <v>153</v>
      </c>
      <c r="F1261" s="174" t="s">
        <v>1729</v>
      </c>
      <c r="H1261" s="175">
        <v>27.5</v>
      </c>
      <c r="I1261" s="176"/>
      <c r="L1261" s="172"/>
      <c r="M1261" s="177"/>
      <c r="N1261" s="178"/>
      <c r="O1261" s="178"/>
      <c r="P1261" s="178"/>
      <c r="Q1261" s="178"/>
      <c r="R1261" s="178"/>
      <c r="S1261" s="178"/>
      <c r="T1261" s="179"/>
      <c r="AT1261" s="173" t="s">
        <v>153</v>
      </c>
      <c r="AU1261" s="173" t="s">
        <v>81</v>
      </c>
      <c r="AV1261" s="14" t="s">
        <v>81</v>
      </c>
      <c r="AW1261" s="14" t="s">
        <v>4</v>
      </c>
      <c r="AX1261" s="14" t="s">
        <v>15</v>
      </c>
      <c r="AY1261" s="173" t="s">
        <v>142</v>
      </c>
    </row>
    <row r="1262" spans="1:65" s="2" customFormat="1" ht="49.15" customHeight="1">
      <c r="A1262" s="35"/>
      <c r="B1262" s="145"/>
      <c r="C1262" s="146" t="s">
        <v>1730</v>
      </c>
      <c r="D1262" s="146" t="s">
        <v>145</v>
      </c>
      <c r="E1262" s="147" t="s">
        <v>1721</v>
      </c>
      <c r="F1262" s="148" t="s">
        <v>1722</v>
      </c>
      <c r="G1262" s="149" t="s">
        <v>148</v>
      </c>
      <c r="H1262" s="150">
        <v>27.34</v>
      </c>
      <c r="I1262" s="151"/>
      <c r="J1262" s="152">
        <f>ROUND(I1262*H1262,2)</f>
        <v>0</v>
      </c>
      <c r="K1262" s="148" t="s">
        <v>149</v>
      </c>
      <c r="L1262" s="36"/>
      <c r="M1262" s="153" t="s">
        <v>3</v>
      </c>
      <c r="N1262" s="154" t="s">
        <v>43</v>
      </c>
      <c r="O1262" s="56"/>
      <c r="P1262" s="155">
        <f>O1262*H1262</f>
        <v>0</v>
      </c>
      <c r="Q1262" s="155">
        <v>6.1199999999999996E-3</v>
      </c>
      <c r="R1262" s="155">
        <f>Q1262*H1262</f>
        <v>0.16732079999999999</v>
      </c>
      <c r="S1262" s="155">
        <v>0</v>
      </c>
      <c r="T1262" s="156">
        <f>S1262*H1262</f>
        <v>0</v>
      </c>
      <c r="U1262" s="35"/>
      <c r="V1262" s="35"/>
      <c r="W1262" s="35"/>
      <c r="X1262" s="35"/>
      <c r="Y1262" s="35"/>
      <c r="Z1262" s="35"/>
      <c r="AA1262" s="35"/>
      <c r="AB1262" s="35"/>
      <c r="AC1262" s="35"/>
      <c r="AD1262" s="35"/>
      <c r="AE1262" s="35"/>
      <c r="AR1262" s="157" t="s">
        <v>256</v>
      </c>
      <c r="AT1262" s="157" t="s">
        <v>145</v>
      </c>
      <c r="AU1262" s="157" t="s">
        <v>81</v>
      </c>
      <c r="AY1262" s="20" t="s">
        <v>142</v>
      </c>
      <c r="BE1262" s="158">
        <f>IF(N1262="základní",J1262,0)</f>
        <v>0</v>
      </c>
      <c r="BF1262" s="158">
        <f>IF(N1262="snížená",J1262,0)</f>
        <v>0</v>
      </c>
      <c r="BG1262" s="158">
        <f>IF(N1262="zákl. přenesená",J1262,0)</f>
        <v>0</v>
      </c>
      <c r="BH1262" s="158">
        <f>IF(N1262="sníž. přenesená",J1262,0)</f>
        <v>0</v>
      </c>
      <c r="BI1262" s="158">
        <f>IF(N1262="nulová",J1262,0)</f>
        <v>0</v>
      </c>
      <c r="BJ1262" s="20" t="s">
        <v>81</v>
      </c>
      <c r="BK1262" s="158">
        <f>ROUND(I1262*H1262,2)</f>
        <v>0</v>
      </c>
      <c r="BL1262" s="20" t="s">
        <v>256</v>
      </c>
      <c r="BM1262" s="157" t="s">
        <v>1731</v>
      </c>
    </row>
    <row r="1263" spans="1:65" s="2" customFormat="1" ht="11.25">
      <c r="A1263" s="35"/>
      <c r="B1263" s="36"/>
      <c r="C1263" s="35"/>
      <c r="D1263" s="159" t="s">
        <v>151</v>
      </c>
      <c r="E1263" s="35"/>
      <c r="F1263" s="160" t="s">
        <v>1724</v>
      </c>
      <c r="G1263" s="35"/>
      <c r="H1263" s="35"/>
      <c r="I1263" s="161"/>
      <c r="J1263" s="35"/>
      <c r="K1263" s="35"/>
      <c r="L1263" s="36"/>
      <c r="M1263" s="162"/>
      <c r="N1263" s="163"/>
      <c r="O1263" s="56"/>
      <c r="P1263" s="56"/>
      <c r="Q1263" s="56"/>
      <c r="R1263" s="56"/>
      <c r="S1263" s="56"/>
      <c r="T1263" s="57"/>
      <c r="U1263" s="35"/>
      <c r="V1263" s="35"/>
      <c r="W1263" s="35"/>
      <c r="X1263" s="35"/>
      <c r="Y1263" s="35"/>
      <c r="Z1263" s="35"/>
      <c r="AA1263" s="35"/>
      <c r="AB1263" s="35"/>
      <c r="AC1263" s="35"/>
      <c r="AD1263" s="35"/>
      <c r="AE1263" s="35"/>
      <c r="AT1263" s="20" t="s">
        <v>151</v>
      </c>
      <c r="AU1263" s="20" t="s">
        <v>81</v>
      </c>
    </row>
    <row r="1264" spans="1:65" s="13" customFormat="1" ht="11.25">
      <c r="B1264" s="164"/>
      <c r="D1264" s="165" t="s">
        <v>153</v>
      </c>
      <c r="E1264" s="166" t="s">
        <v>3</v>
      </c>
      <c r="F1264" s="167" t="s">
        <v>859</v>
      </c>
      <c r="H1264" s="166" t="s">
        <v>3</v>
      </c>
      <c r="I1264" s="168"/>
      <c r="L1264" s="164"/>
      <c r="M1264" s="169"/>
      <c r="N1264" s="170"/>
      <c r="O1264" s="170"/>
      <c r="P1264" s="170"/>
      <c r="Q1264" s="170"/>
      <c r="R1264" s="170"/>
      <c r="S1264" s="170"/>
      <c r="T1264" s="171"/>
      <c r="AT1264" s="166" t="s">
        <v>153</v>
      </c>
      <c r="AU1264" s="166" t="s">
        <v>81</v>
      </c>
      <c r="AV1264" s="13" t="s">
        <v>15</v>
      </c>
      <c r="AW1264" s="13" t="s">
        <v>33</v>
      </c>
      <c r="AX1264" s="13" t="s">
        <v>71</v>
      </c>
      <c r="AY1264" s="166" t="s">
        <v>142</v>
      </c>
    </row>
    <row r="1265" spans="1:65" s="14" customFormat="1" ht="11.25">
      <c r="B1265" s="172"/>
      <c r="D1265" s="165" t="s">
        <v>153</v>
      </c>
      <c r="E1265" s="173" t="s">
        <v>3</v>
      </c>
      <c r="F1265" s="174" t="s">
        <v>1061</v>
      </c>
      <c r="H1265" s="175">
        <v>19.98</v>
      </c>
      <c r="I1265" s="176"/>
      <c r="L1265" s="172"/>
      <c r="M1265" s="177"/>
      <c r="N1265" s="178"/>
      <c r="O1265" s="178"/>
      <c r="P1265" s="178"/>
      <c r="Q1265" s="178"/>
      <c r="R1265" s="178"/>
      <c r="S1265" s="178"/>
      <c r="T1265" s="179"/>
      <c r="AT1265" s="173" t="s">
        <v>153</v>
      </c>
      <c r="AU1265" s="173" t="s">
        <v>81</v>
      </c>
      <c r="AV1265" s="14" t="s">
        <v>81</v>
      </c>
      <c r="AW1265" s="14" t="s">
        <v>33</v>
      </c>
      <c r="AX1265" s="14" t="s">
        <v>71</v>
      </c>
      <c r="AY1265" s="173" t="s">
        <v>142</v>
      </c>
    </row>
    <row r="1266" spans="1:65" s="14" customFormat="1" ht="11.25">
      <c r="B1266" s="172"/>
      <c r="D1266" s="165" t="s">
        <v>153</v>
      </c>
      <c r="E1266" s="173" t="s">
        <v>3</v>
      </c>
      <c r="F1266" s="174" t="s">
        <v>1062</v>
      </c>
      <c r="H1266" s="175">
        <v>-1.6</v>
      </c>
      <c r="I1266" s="176"/>
      <c r="L1266" s="172"/>
      <c r="M1266" s="177"/>
      <c r="N1266" s="178"/>
      <c r="O1266" s="178"/>
      <c r="P1266" s="178"/>
      <c r="Q1266" s="178"/>
      <c r="R1266" s="178"/>
      <c r="S1266" s="178"/>
      <c r="T1266" s="179"/>
      <c r="AT1266" s="173" t="s">
        <v>153</v>
      </c>
      <c r="AU1266" s="173" t="s">
        <v>81</v>
      </c>
      <c r="AV1266" s="14" t="s">
        <v>81</v>
      </c>
      <c r="AW1266" s="14" t="s">
        <v>33</v>
      </c>
      <c r="AX1266" s="14" t="s">
        <v>71</v>
      </c>
      <c r="AY1266" s="173" t="s">
        <v>142</v>
      </c>
    </row>
    <row r="1267" spans="1:65" s="13" customFormat="1" ht="11.25">
      <c r="B1267" s="164"/>
      <c r="D1267" s="165" t="s">
        <v>153</v>
      </c>
      <c r="E1267" s="166" t="s">
        <v>3</v>
      </c>
      <c r="F1267" s="167" t="s">
        <v>868</v>
      </c>
      <c r="H1267" s="166" t="s">
        <v>3</v>
      </c>
      <c r="I1267" s="168"/>
      <c r="L1267" s="164"/>
      <c r="M1267" s="169"/>
      <c r="N1267" s="170"/>
      <c r="O1267" s="170"/>
      <c r="P1267" s="170"/>
      <c r="Q1267" s="170"/>
      <c r="R1267" s="170"/>
      <c r="S1267" s="170"/>
      <c r="T1267" s="171"/>
      <c r="AT1267" s="166" t="s">
        <v>153</v>
      </c>
      <c r="AU1267" s="166" t="s">
        <v>81</v>
      </c>
      <c r="AV1267" s="13" t="s">
        <v>15</v>
      </c>
      <c r="AW1267" s="13" t="s">
        <v>33</v>
      </c>
      <c r="AX1267" s="13" t="s">
        <v>71</v>
      </c>
      <c r="AY1267" s="166" t="s">
        <v>142</v>
      </c>
    </row>
    <row r="1268" spans="1:65" s="14" customFormat="1" ht="11.25">
      <c r="B1268" s="172"/>
      <c r="D1268" s="165" t="s">
        <v>153</v>
      </c>
      <c r="E1268" s="173" t="s">
        <v>3</v>
      </c>
      <c r="F1268" s="174" t="s">
        <v>1063</v>
      </c>
      <c r="H1268" s="175">
        <v>8.9600000000000009</v>
      </c>
      <c r="I1268" s="176"/>
      <c r="L1268" s="172"/>
      <c r="M1268" s="177"/>
      <c r="N1268" s="178"/>
      <c r="O1268" s="178"/>
      <c r="P1268" s="178"/>
      <c r="Q1268" s="178"/>
      <c r="R1268" s="178"/>
      <c r="S1268" s="178"/>
      <c r="T1268" s="179"/>
      <c r="AT1268" s="173" t="s">
        <v>153</v>
      </c>
      <c r="AU1268" s="173" t="s">
        <v>81</v>
      </c>
      <c r="AV1268" s="14" t="s">
        <v>81</v>
      </c>
      <c r="AW1268" s="14" t="s">
        <v>33</v>
      </c>
      <c r="AX1268" s="14" t="s">
        <v>71</v>
      </c>
      <c r="AY1268" s="173" t="s">
        <v>142</v>
      </c>
    </row>
    <row r="1269" spans="1:65" s="15" customFormat="1" ht="11.25">
      <c r="B1269" s="180"/>
      <c r="D1269" s="165" t="s">
        <v>153</v>
      </c>
      <c r="E1269" s="181" t="s">
        <v>3</v>
      </c>
      <c r="F1269" s="182" t="s">
        <v>162</v>
      </c>
      <c r="H1269" s="183">
        <v>27.34</v>
      </c>
      <c r="I1269" s="184"/>
      <c r="L1269" s="180"/>
      <c r="M1269" s="185"/>
      <c r="N1269" s="186"/>
      <c r="O1269" s="186"/>
      <c r="P1269" s="186"/>
      <c r="Q1269" s="186"/>
      <c r="R1269" s="186"/>
      <c r="S1269" s="186"/>
      <c r="T1269" s="187"/>
      <c r="AT1269" s="181" t="s">
        <v>153</v>
      </c>
      <c r="AU1269" s="181" t="s">
        <v>81</v>
      </c>
      <c r="AV1269" s="15" t="s">
        <v>94</v>
      </c>
      <c r="AW1269" s="15" t="s">
        <v>33</v>
      </c>
      <c r="AX1269" s="15" t="s">
        <v>15</v>
      </c>
      <c r="AY1269" s="181" t="s">
        <v>142</v>
      </c>
    </row>
    <row r="1270" spans="1:65" s="2" customFormat="1" ht="24.2" customHeight="1">
      <c r="A1270" s="35"/>
      <c r="B1270" s="145"/>
      <c r="C1270" s="191" t="s">
        <v>1732</v>
      </c>
      <c r="D1270" s="191" t="s">
        <v>704</v>
      </c>
      <c r="E1270" s="192" t="s">
        <v>1733</v>
      </c>
      <c r="F1270" s="193" t="s">
        <v>1191</v>
      </c>
      <c r="G1270" s="194" t="s">
        <v>148</v>
      </c>
      <c r="H1270" s="195">
        <v>28.707000000000001</v>
      </c>
      <c r="I1270" s="196"/>
      <c r="J1270" s="197">
        <f>ROUND(I1270*H1270,2)</f>
        <v>0</v>
      </c>
      <c r="K1270" s="193" t="s">
        <v>149</v>
      </c>
      <c r="L1270" s="198"/>
      <c r="M1270" s="199" t="s">
        <v>3</v>
      </c>
      <c r="N1270" s="200" t="s">
        <v>43</v>
      </c>
      <c r="O1270" s="56"/>
      <c r="P1270" s="155">
        <f>O1270*H1270</f>
        <v>0</v>
      </c>
      <c r="Q1270" s="155">
        <v>1.55E-2</v>
      </c>
      <c r="R1270" s="155">
        <f>Q1270*H1270</f>
        <v>0.44495850000000003</v>
      </c>
      <c r="S1270" s="155">
        <v>0</v>
      </c>
      <c r="T1270" s="156">
        <f>S1270*H1270</f>
        <v>0</v>
      </c>
      <c r="U1270" s="35"/>
      <c r="V1270" s="35"/>
      <c r="W1270" s="35"/>
      <c r="X1270" s="35"/>
      <c r="Y1270" s="35"/>
      <c r="Z1270" s="35"/>
      <c r="AA1270" s="35"/>
      <c r="AB1270" s="35"/>
      <c r="AC1270" s="35"/>
      <c r="AD1270" s="35"/>
      <c r="AE1270" s="35"/>
      <c r="AR1270" s="157" t="s">
        <v>378</v>
      </c>
      <c r="AT1270" s="157" t="s">
        <v>704</v>
      </c>
      <c r="AU1270" s="157" t="s">
        <v>81</v>
      </c>
      <c r="AY1270" s="20" t="s">
        <v>142</v>
      </c>
      <c r="BE1270" s="158">
        <f>IF(N1270="základní",J1270,0)</f>
        <v>0</v>
      </c>
      <c r="BF1270" s="158">
        <f>IF(N1270="snížená",J1270,0)</f>
        <v>0</v>
      </c>
      <c r="BG1270" s="158">
        <f>IF(N1270="zákl. přenesená",J1270,0)</f>
        <v>0</v>
      </c>
      <c r="BH1270" s="158">
        <f>IF(N1270="sníž. přenesená",J1270,0)</f>
        <v>0</v>
      </c>
      <c r="BI1270" s="158">
        <f>IF(N1270="nulová",J1270,0)</f>
        <v>0</v>
      </c>
      <c r="BJ1270" s="20" t="s">
        <v>81</v>
      </c>
      <c r="BK1270" s="158">
        <f>ROUND(I1270*H1270,2)</f>
        <v>0</v>
      </c>
      <c r="BL1270" s="20" t="s">
        <v>256</v>
      </c>
      <c r="BM1270" s="157" t="s">
        <v>1734</v>
      </c>
    </row>
    <row r="1271" spans="1:65" s="14" customFormat="1" ht="11.25">
      <c r="B1271" s="172"/>
      <c r="D1271" s="165" t="s">
        <v>153</v>
      </c>
      <c r="F1271" s="174" t="s">
        <v>1735</v>
      </c>
      <c r="H1271" s="175">
        <v>28.707000000000001</v>
      </c>
      <c r="I1271" s="176"/>
      <c r="L1271" s="172"/>
      <c r="M1271" s="177"/>
      <c r="N1271" s="178"/>
      <c r="O1271" s="178"/>
      <c r="P1271" s="178"/>
      <c r="Q1271" s="178"/>
      <c r="R1271" s="178"/>
      <c r="S1271" s="178"/>
      <c r="T1271" s="179"/>
      <c r="AT1271" s="173" t="s">
        <v>153</v>
      </c>
      <c r="AU1271" s="173" t="s">
        <v>81</v>
      </c>
      <c r="AV1271" s="14" t="s">
        <v>81</v>
      </c>
      <c r="AW1271" s="14" t="s">
        <v>4</v>
      </c>
      <c r="AX1271" s="14" t="s">
        <v>15</v>
      </c>
      <c r="AY1271" s="173" t="s">
        <v>142</v>
      </c>
    </row>
    <row r="1272" spans="1:65" s="2" customFormat="1" ht="49.15" customHeight="1">
      <c r="A1272" s="35"/>
      <c r="B1272" s="145"/>
      <c r="C1272" s="146" t="s">
        <v>1736</v>
      </c>
      <c r="D1272" s="146" t="s">
        <v>145</v>
      </c>
      <c r="E1272" s="147" t="s">
        <v>1737</v>
      </c>
      <c r="F1272" s="148" t="s">
        <v>1738</v>
      </c>
      <c r="G1272" s="149" t="s">
        <v>148</v>
      </c>
      <c r="H1272" s="150">
        <v>6</v>
      </c>
      <c r="I1272" s="151"/>
      <c r="J1272" s="152">
        <f>ROUND(I1272*H1272,2)</f>
        <v>0</v>
      </c>
      <c r="K1272" s="148" t="s">
        <v>149</v>
      </c>
      <c r="L1272" s="36"/>
      <c r="M1272" s="153" t="s">
        <v>3</v>
      </c>
      <c r="N1272" s="154" t="s">
        <v>43</v>
      </c>
      <c r="O1272" s="56"/>
      <c r="P1272" s="155">
        <f>O1272*H1272</f>
        <v>0</v>
      </c>
      <c r="Q1272" s="155">
        <v>6.3E-3</v>
      </c>
      <c r="R1272" s="155">
        <f>Q1272*H1272</f>
        <v>3.78E-2</v>
      </c>
      <c r="S1272" s="155">
        <v>0</v>
      </c>
      <c r="T1272" s="156">
        <f>S1272*H1272</f>
        <v>0</v>
      </c>
      <c r="U1272" s="35"/>
      <c r="V1272" s="35"/>
      <c r="W1272" s="35"/>
      <c r="X1272" s="35"/>
      <c r="Y1272" s="35"/>
      <c r="Z1272" s="35"/>
      <c r="AA1272" s="35"/>
      <c r="AB1272" s="35"/>
      <c r="AC1272" s="35"/>
      <c r="AD1272" s="35"/>
      <c r="AE1272" s="35"/>
      <c r="AR1272" s="157" t="s">
        <v>256</v>
      </c>
      <c r="AT1272" s="157" t="s">
        <v>145</v>
      </c>
      <c r="AU1272" s="157" t="s">
        <v>81</v>
      </c>
      <c r="AY1272" s="20" t="s">
        <v>142</v>
      </c>
      <c r="BE1272" s="158">
        <f>IF(N1272="základní",J1272,0)</f>
        <v>0</v>
      </c>
      <c r="BF1272" s="158">
        <f>IF(N1272="snížená",J1272,0)</f>
        <v>0</v>
      </c>
      <c r="BG1272" s="158">
        <f>IF(N1272="zákl. přenesená",J1272,0)</f>
        <v>0</v>
      </c>
      <c r="BH1272" s="158">
        <f>IF(N1272="sníž. přenesená",J1272,0)</f>
        <v>0</v>
      </c>
      <c r="BI1272" s="158">
        <f>IF(N1272="nulová",J1272,0)</f>
        <v>0</v>
      </c>
      <c r="BJ1272" s="20" t="s">
        <v>81</v>
      </c>
      <c r="BK1272" s="158">
        <f>ROUND(I1272*H1272,2)</f>
        <v>0</v>
      </c>
      <c r="BL1272" s="20" t="s">
        <v>256</v>
      </c>
      <c r="BM1272" s="157" t="s">
        <v>1739</v>
      </c>
    </row>
    <row r="1273" spans="1:65" s="2" customFormat="1" ht="11.25">
      <c r="A1273" s="35"/>
      <c r="B1273" s="36"/>
      <c r="C1273" s="35"/>
      <c r="D1273" s="159" t="s">
        <v>151</v>
      </c>
      <c r="E1273" s="35"/>
      <c r="F1273" s="160" t="s">
        <v>1740</v>
      </c>
      <c r="G1273" s="35"/>
      <c r="H1273" s="35"/>
      <c r="I1273" s="161"/>
      <c r="J1273" s="35"/>
      <c r="K1273" s="35"/>
      <c r="L1273" s="36"/>
      <c r="M1273" s="162"/>
      <c r="N1273" s="163"/>
      <c r="O1273" s="56"/>
      <c r="P1273" s="56"/>
      <c r="Q1273" s="56"/>
      <c r="R1273" s="56"/>
      <c r="S1273" s="56"/>
      <c r="T1273" s="57"/>
      <c r="U1273" s="35"/>
      <c r="V1273" s="35"/>
      <c r="W1273" s="35"/>
      <c r="X1273" s="35"/>
      <c r="Y1273" s="35"/>
      <c r="Z1273" s="35"/>
      <c r="AA1273" s="35"/>
      <c r="AB1273" s="35"/>
      <c r="AC1273" s="35"/>
      <c r="AD1273" s="35"/>
      <c r="AE1273" s="35"/>
      <c r="AT1273" s="20" t="s">
        <v>151</v>
      </c>
      <c r="AU1273" s="20" t="s">
        <v>81</v>
      </c>
    </row>
    <row r="1274" spans="1:65" s="13" customFormat="1" ht="11.25">
      <c r="B1274" s="164"/>
      <c r="D1274" s="165" t="s">
        <v>153</v>
      </c>
      <c r="E1274" s="166" t="s">
        <v>3</v>
      </c>
      <c r="F1274" s="167" t="s">
        <v>1741</v>
      </c>
      <c r="H1274" s="166" t="s">
        <v>3</v>
      </c>
      <c r="I1274" s="168"/>
      <c r="L1274" s="164"/>
      <c r="M1274" s="169"/>
      <c r="N1274" s="170"/>
      <c r="O1274" s="170"/>
      <c r="P1274" s="170"/>
      <c r="Q1274" s="170"/>
      <c r="R1274" s="170"/>
      <c r="S1274" s="170"/>
      <c r="T1274" s="171"/>
      <c r="AT1274" s="166" t="s">
        <v>153</v>
      </c>
      <c r="AU1274" s="166" t="s">
        <v>81</v>
      </c>
      <c r="AV1274" s="13" t="s">
        <v>15</v>
      </c>
      <c r="AW1274" s="13" t="s">
        <v>33</v>
      </c>
      <c r="AX1274" s="13" t="s">
        <v>71</v>
      </c>
      <c r="AY1274" s="166" t="s">
        <v>142</v>
      </c>
    </row>
    <row r="1275" spans="1:65" s="14" customFormat="1" ht="11.25">
      <c r="B1275" s="172"/>
      <c r="D1275" s="165" t="s">
        <v>153</v>
      </c>
      <c r="E1275" s="173" t="s">
        <v>3</v>
      </c>
      <c r="F1275" s="174" t="s">
        <v>1742</v>
      </c>
      <c r="H1275" s="175">
        <v>6</v>
      </c>
      <c r="I1275" s="176"/>
      <c r="L1275" s="172"/>
      <c r="M1275" s="177"/>
      <c r="N1275" s="178"/>
      <c r="O1275" s="178"/>
      <c r="P1275" s="178"/>
      <c r="Q1275" s="178"/>
      <c r="R1275" s="178"/>
      <c r="S1275" s="178"/>
      <c r="T1275" s="179"/>
      <c r="AT1275" s="173" t="s">
        <v>153</v>
      </c>
      <c r="AU1275" s="173" t="s">
        <v>81</v>
      </c>
      <c r="AV1275" s="14" t="s">
        <v>81</v>
      </c>
      <c r="AW1275" s="14" t="s">
        <v>33</v>
      </c>
      <c r="AX1275" s="14" t="s">
        <v>15</v>
      </c>
      <c r="AY1275" s="173" t="s">
        <v>142</v>
      </c>
    </row>
    <row r="1276" spans="1:65" s="2" customFormat="1" ht="24.2" customHeight="1">
      <c r="A1276" s="35"/>
      <c r="B1276" s="145"/>
      <c r="C1276" s="191" t="s">
        <v>1743</v>
      </c>
      <c r="D1276" s="191" t="s">
        <v>704</v>
      </c>
      <c r="E1276" s="192" t="s">
        <v>1744</v>
      </c>
      <c r="F1276" s="193" t="s">
        <v>1745</v>
      </c>
      <c r="G1276" s="194" t="s">
        <v>148</v>
      </c>
      <c r="H1276" s="195">
        <v>6.3</v>
      </c>
      <c r="I1276" s="196"/>
      <c r="J1276" s="197">
        <f>ROUND(I1276*H1276,2)</f>
        <v>0</v>
      </c>
      <c r="K1276" s="193" t="s">
        <v>149</v>
      </c>
      <c r="L1276" s="198"/>
      <c r="M1276" s="199" t="s">
        <v>3</v>
      </c>
      <c r="N1276" s="200" t="s">
        <v>43</v>
      </c>
      <c r="O1276" s="56"/>
      <c r="P1276" s="155">
        <f>O1276*H1276</f>
        <v>0</v>
      </c>
      <c r="Q1276" s="155">
        <v>2.2749999999999999E-2</v>
      </c>
      <c r="R1276" s="155">
        <f>Q1276*H1276</f>
        <v>0.14332499999999998</v>
      </c>
      <c r="S1276" s="155">
        <v>0</v>
      </c>
      <c r="T1276" s="156">
        <f>S1276*H1276</f>
        <v>0</v>
      </c>
      <c r="U1276" s="35"/>
      <c r="V1276" s="35"/>
      <c r="W1276" s="35"/>
      <c r="X1276" s="35"/>
      <c r="Y1276" s="35"/>
      <c r="Z1276" s="35"/>
      <c r="AA1276" s="35"/>
      <c r="AB1276" s="35"/>
      <c r="AC1276" s="35"/>
      <c r="AD1276" s="35"/>
      <c r="AE1276" s="35"/>
      <c r="AR1276" s="157" t="s">
        <v>378</v>
      </c>
      <c r="AT1276" s="157" t="s">
        <v>704</v>
      </c>
      <c r="AU1276" s="157" t="s">
        <v>81</v>
      </c>
      <c r="AY1276" s="20" t="s">
        <v>142</v>
      </c>
      <c r="BE1276" s="158">
        <f>IF(N1276="základní",J1276,0)</f>
        <v>0</v>
      </c>
      <c r="BF1276" s="158">
        <f>IF(N1276="snížená",J1276,0)</f>
        <v>0</v>
      </c>
      <c r="BG1276" s="158">
        <f>IF(N1276="zákl. přenesená",J1276,0)</f>
        <v>0</v>
      </c>
      <c r="BH1276" s="158">
        <f>IF(N1276="sníž. přenesená",J1276,0)</f>
        <v>0</v>
      </c>
      <c r="BI1276" s="158">
        <f>IF(N1276="nulová",J1276,0)</f>
        <v>0</v>
      </c>
      <c r="BJ1276" s="20" t="s">
        <v>81</v>
      </c>
      <c r="BK1276" s="158">
        <f>ROUND(I1276*H1276,2)</f>
        <v>0</v>
      </c>
      <c r="BL1276" s="20" t="s">
        <v>256</v>
      </c>
      <c r="BM1276" s="157" t="s">
        <v>1746</v>
      </c>
    </row>
    <row r="1277" spans="1:65" s="14" customFormat="1" ht="11.25">
      <c r="B1277" s="172"/>
      <c r="D1277" s="165" t="s">
        <v>153</v>
      </c>
      <c r="F1277" s="174" t="s">
        <v>1747</v>
      </c>
      <c r="H1277" s="175">
        <v>6.3</v>
      </c>
      <c r="I1277" s="176"/>
      <c r="L1277" s="172"/>
      <c r="M1277" s="177"/>
      <c r="N1277" s="178"/>
      <c r="O1277" s="178"/>
      <c r="P1277" s="178"/>
      <c r="Q1277" s="178"/>
      <c r="R1277" s="178"/>
      <c r="S1277" s="178"/>
      <c r="T1277" s="179"/>
      <c r="AT1277" s="173" t="s">
        <v>153</v>
      </c>
      <c r="AU1277" s="173" t="s">
        <v>81</v>
      </c>
      <c r="AV1277" s="14" t="s">
        <v>81</v>
      </c>
      <c r="AW1277" s="14" t="s">
        <v>4</v>
      </c>
      <c r="AX1277" s="14" t="s">
        <v>15</v>
      </c>
      <c r="AY1277" s="173" t="s">
        <v>142</v>
      </c>
    </row>
    <row r="1278" spans="1:65" s="2" customFormat="1" ht="49.15" customHeight="1">
      <c r="A1278" s="35"/>
      <c r="B1278" s="145"/>
      <c r="C1278" s="146" t="s">
        <v>1748</v>
      </c>
      <c r="D1278" s="146" t="s">
        <v>145</v>
      </c>
      <c r="E1278" s="147" t="s">
        <v>1749</v>
      </c>
      <c r="F1278" s="148" t="s">
        <v>1750</v>
      </c>
      <c r="G1278" s="149" t="s">
        <v>148</v>
      </c>
      <c r="H1278" s="150">
        <v>2</v>
      </c>
      <c r="I1278" s="151"/>
      <c r="J1278" s="152">
        <f>ROUND(I1278*H1278,2)</f>
        <v>0</v>
      </c>
      <c r="K1278" s="148" t="s">
        <v>149</v>
      </c>
      <c r="L1278" s="36"/>
      <c r="M1278" s="153" t="s">
        <v>3</v>
      </c>
      <c r="N1278" s="154" t="s">
        <v>43</v>
      </c>
      <c r="O1278" s="56"/>
      <c r="P1278" s="155">
        <f>O1278*H1278</f>
        <v>0</v>
      </c>
      <c r="Q1278" s="155">
        <v>6.4200000000000004E-3</v>
      </c>
      <c r="R1278" s="155">
        <f>Q1278*H1278</f>
        <v>1.2840000000000001E-2</v>
      </c>
      <c r="S1278" s="155">
        <v>0</v>
      </c>
      <c r="T1278" s="156">
        <f>S1278*H1278</f>
        <v>0</v>
      </c>
      <c r="U1278" s="35"/>
      <c r="V1278" s="35"/>
      <c r="W1278" s="35"/>
      <c r="X1278" s="35"/>
      <c r="Y1278" s="35"/>
      <c r="Z1278" s="35"/>
      <c r="AA1278" s="35"/>
      <c r="AB1278" s="35"/>
      <c r="AC1278" s="35"/>
      <c r="AD1278" s="35"/>
      <c r="AE1278" s="35"/>
      <c r="AR1278" s="157" t="s">
        <v>256</v>
      </c>
      <c r="AT1278" s="157" t="s">
        <v>145</v>
      </c>
      <c r="AU1278" s="157" t="s">
        <v>81</v>
      </c>
      <c r="AY1278" s="20" t="s">
        <v>142</v>
      </c>
      <c r="BE1278" s="158">
        <f>IF(N1278="základní",J1278,0)</f>
        <v>0</v>
      </c>
      <c r="BF1278" s="158">
        <f>IF(N1278="snížená",J1278,0)</f>
        <v>0</v>
      </c>
      <c r="BG1278" s="158">
        <f>IF(N1278="zákl. přenesená",J1278,0)</f>
        <v>0</v>
      </c>
      <c r="BH1278" s="158">
        <f>IF(N1278="sníž. přenesená",J1278,0)</f>
        <v>0</v>
      </c>
      <c r="BI1278" s="158">
        <f>IF(N1278="nulová",J1278,0)</f>
        <v>0</v>
      </c>
      <c r="BJ1278" s="20" t="s">
        <v>81</v>
      </c>
      <c r="BK1278" s="158">
        <f>ROUND(I1278*H1278,2)</f>
        <v>0</v>
      </c>
      <c r="BL1278" s="20" t="s">
        <v>256</v>
      </c>
      <c r="BM1278" s="157" t="s">
        <v>1751</v>
      </c>
    </row>
    <row r="1279" spans="1:65" s="2" customFormat="1" ht="11.25">
      <c r="A1279" s="35"/>
      <c r="B1279" s="36"/>
      <c r="C1279" s="35"/>
      <c r="D1279" s="159" t="s">
        <v>151</v>
      </c>
      <c r="E1279" s="35"/>
      <c r="F1279" s="160" t="s">
        <v>1752</v>
      </c>
      <c r="G1279" s="35"/>
      <c r="H1279" s="35"/>
      <c r="I1279" s="161"/>
      <c r="J1279" s="35"/>
      <c r="K1279" s="35"/>
      <c r="L1279" s="36"/>
      <c r="M1279" s="162"/>
      <c r="N1279" s="163"/>
      <c r="O1279" s="56"/>
      <c r="P1279" s="56"/>
      <c r="Q1279" s="56"/>
      <c r="R1279" s="56"/>
      <c r="S1279" s="56"/>
      <c r="T1279" s="57"/>
      <c r="U1279" s="35"/>
      <c r="V1279" s="35"/>
      <c r="W1279" s="35"/>
      <c r="X1279" s="35"/>
      <c r="Y1279" s="35"/>
      <c r="Z1279" s="35"/>
      <c r="AA1279" s="35"/>
      <c r="AB1279" s="35"/>
      <c r="AC1279" s="35"/>
      <c r="AD1279" s="35"/>
      <c r="AE1279" s="35"/>
      <c r="AT1279" s="20" t="s">
        <v>151</v>
      </c>
      <c r="AU1279" s="20" t="s">
        <v>81</v>
      </c>
    </row>
    <row r="1280" spans="1:65" s="13" customFormat="1" ht="11.25">
      <c r="B1280" s="164"/>
      <c r="D1280" s="165" t="s">
        <v>153</v>
      </c>
      <c r="E1280" s="166" t="s">
        <v>3</v>
      </c>
      <c r="F1280" s="167" t="s">
        <v>1741</v>
      </c>
      <c r="H1280" s="166" t="s">
        <v>3</v>
      </c>
      <c r="I1280" s="168"/>
      <c r="L1280" s="164"/>
      <c r="M1280" s="169"/>
      <c r="N1280" s="170"/>
      <c r="O1280" s="170"/>
      <c r="P1280" s="170"/>
      <c r="Q1280" s="170"/>
      <c r="R1280" s="170"/>
      <c r="S1280" s="170"/>
      <c r="T1280" s="171"/>
      <c r="AT1280" s="166" t="s">
        <v>153</v>
      </c>
      <c r="AU1280" s="166" t="s">
        <v>81</v>
      </c>
      <c r="AV1280" s="13" t="s">
        <v>15</v>
      </c>
      <c r="AW1280" s="13" t="s">
        <v>33</v>
      </c>
      <c r="AX1280" s="13" t="s">
        <v>71</v>
      </c>
      <c r="AY1280" s="166" t="s">
        <v>142</v>
      </c>
    </row>
    <row r="1281" spans="1:65" s="14" customFormat="1" ht="11.25">
      <c r="B1281" s="172"/>
      <c r="D1281" s="165" t="s">
        <v>153</v>
      </c>
      <c r="E1281" s="173" t="s">
        <v>3</v>
      </c>
      <c r="F1281" s="174" t="s">
        <v>1753</v>
      </c>
      <c r="H1281" s="175">
        <v>2</v>
      </c>
      <c r="I1281" s="176"/>
      <c r="L1281" s="172"/>
      <c r="M1281" s="177"/>
      <c r="N1281" s="178"/>
      <c r="O1281" s="178"/>
      <c r="P1281" s="178"/>
      <c r="Q1281" s="178"/>
      <c r="R1281" s="178"/>
      <c r="S1281" s="178"/>
      <c r="T1281" s="179"/>
      <c r="AT1281" s="173" t="s">
        <v>153</v>
      </c>
      <c r="AU1281" s="173" t="s">
        <v>81</v>
      </c>
      <c r="AV1281" s="14" t="s">
        <v>81</v>
      </c>
      <c r="AW1281" s="14" t="s">
        <v>33</v>
      </c>
      <c r="AX1281" s="14" t="s">
        <v>15</v>
      </c>
      <c r="AY1281" s="173" t="s">
        <v>142</v>
      </c>
    </row>
    <row r="1282" spans="1:65" s="2" customFormat="1" ht="24.2" customHeight="1">
      <c r="A1282" s="35"/>
      <c r="B1282" s="145"/>
      <c r="C1282" s="191" t="s">
        <v>1754</v>
      </c>
      <c r="D1282" s="191" t="s">
        <v>704</v>
      </c>
      <c r="E1282" s="192" t="s">
        <v>1755</v>
      </c>
      <c r="F1282" s="193" t="s">
        <v>1756</v>
      </c>
      <c r="G1282" s="194" t="s">
        <v>148</v>
      </c>
      <c r="H1282" s="195">
        <v>2.1</v>
      </c>
      <c r="I1282" s="196"/>
      <c r="J1282" s="197">
        <f>ROUND(I1282*H1282,2)</f>
        <v>0</v>
      </c>
      <c r="K1282" s="193" t="s">
        <v>149</v>
      </c>
      <c r="L1282" s="198"/>
      <c r="M1282" s="199" t="s">
        <v>3</v>
      </c>
      <c r="N1282" s="200" t="s">
        <v>43</v>
      </c>
      <c r="O1282" s="56"/>
      <c r="P1282" s="155">
        <f>O1282*H1282</f>
        <v>0</v>
      </c>
      <c r="Q1282" s="155">
        <v>2.8799999999999999E-2</v>
      </c>
      <c r="R1282" s="155">
        <f>Q1282*H1282</f>
        <v>6.0479999999999999E-2</v>
      </c>
      <c r="S1282" s="155">
        <v>0</v>
      </c>
      <c r="T1282" s="156">
        <f>S1282*H1282</f>
        <v>0</v>
      </c>
      <c r="U1282" s="35"/>
      <c r="V1282" s="35"/>
      <c r="W1282" s="35"/>
      <c r="X1282" s="35"/>
      <c r="Y1282" s="35"/>
      <c r="Z1282" s="35"/>
      <c r="AA1282" s="35"/>
      <c r="AB1282" s="35"/>
      <c r="AC1282" s="35"/>
      <c r="AD1282" s="35"/>
      <c r="AE1282" s="35"/>
      <c r="AR1282" s="157" t="s">
        <v>378</v>
      </c>
      <c r="AT1282" s="157" t="s">
        <v>704</v>
      </c>
      <c r="AU1282" s="157" t="s">
        <v>81</v>
      </c>
      <c r="AY1282" s="20" t="s">
        <v>142</v>
      </c>
      <c r="BE1282" s="158">
        <f>IF(N1282="základní",J1282,0)</f>
        <v>0</v>
      </c>
      <c r="BF1282" s="158">
        <f>IF(N1282="snížená",J1282,0)</f>
        <v>0</v>
      </c>
      <c r="BG1282" s="158">
        <f>IF(N1282="zákl. přenesená",J1282,0)</f>
        <v>0</v>
      </c>
      <c r="BH1282" s="158">
        <f>IF(N1282="sníž. přenesená",J1282,0)</f>
        <v>0</v>
      </c>
      <c r="BI1282" s="158">
        <f>IF(N1282="nulová",J1282,0)</f>
        <v>0</v>
      </c>
      <c r="BJ1282" s="20" t="s">
        <v>81</v>
      </c>
      <c r="BK1282" s="158">
        <f>ROUND(I1282*H1282,2)</f>
        <v>0</v>
      </c>
      <c r="BL1282" s="20" t="s">
        <v>256</v>
      </c>
      <c r="BM1282" s="157" t="s">
        <v>1757</v>
      </c>
    </row>
    <row r="1283" spans="1:65" s="14" customFormat="1" ht="11.25">
      <c r="B1283" s="172"/>
      <c r="D1283" s="165" t="s">
        <v>153</v>
      </c>
      <c r="F1283" s="174" t="s">
        <v>1758</v>
      </c>
      <c r="H1283" s="175">
        <v>2.1</v>
      </c>
      <c r="I1283" s="176"/>
      <c r="L1283" s="172"/>
      <c r="M1283" s="177"/>
      <c r="N1283" s="178"/>
      <c r="O1283" s="178"/>
      <c r="P1283" s="178"/>
      <c r="Q1283" s="178"/>
      <c r="R1283" s="178"/>
      <c r="S1283" s="178"/>
      <c r="T1283" s="179"/>
      <c r="AT1283" s="173" t="s">
        <v>153</v>
      </c>
      <c r="AU1283" s="173" t="s">
        <v>81</v>
      </c>
      <c r="AV1283" s="14" t="s">
        <v>81</v>
      </c>
      <c r="AW1283" s="14" t="s">
        <v>4</v>
      </c>
      <c r="AX1283" s="14" t="s">
        <v>15</v>
      </c>
      <c r="AY1283" s="173" t="s">
        <v>142</v>
      </c>
    </row>
    <row r="1284" spans="1:65" s="2" customFormat="1" ht="44.25" customHeight="1">
      <c r="A1284" s="35"/>
      <c r="B1284" s="145"/>
      <c r="C1284" s="146" t="s">
        <v>1759</v>
      </c>
      <c r="D1284" s="146" t="s">
        <v>145</v>
      </c>
      <c r="E1284" s="147" t="s">
        <v>1760</v>
      </c>
      <c r="F1284" s="148" t="s">
        <v>1761</v>
      </c>
      <c r="G1284" s="149" t="s">
        <v>148</v>
      </c>
      <c r="H1284" s="150">
        <v>13.62</v>
      </c>
      <c r="I1284" s="151"/>
      <c r="J1284" s="152">
        <f>ROUND(I1284*H1284,2)</f>
        <v>0</v>
      </c>
      <c r="K1284" s="148" t="s">
        <v>149</v>
      </c>
      <c r="L1284" s="36"/>
      <c r="M1284" s="153" t="s">
        <v>3</v>
      </c>
      <c r="N1284" s="154" t="s">
        <v>43</v>
      </c>
      <c r="O1284" s="56"/>
      <c r="P1284" s="155">
        <f>O1284*H1284</f>
        <v>0</v>
      </c>
      <c r="Q1284" s="155">
        <v>5.8E-4</v>
      </c>
      <c r="R1284" s="155">
        <f>Q1284*H1284</f>
        <v>7.8995999999999997E-3</v>
      </c>
      <c r="S1284" s="155">
        <v>0</v>
      </c>
      <c r="T1284" s="156">
        <f>S1284*H1284</f>
        <v>0</v>
      </c>
      <c r="U1284" s="35"/>
      <c r="V1284" s="35"/>
      <c r="W1284" s="35"/>
      <c r="X1284" s="35"/>
      <c r="Y1284" s="35"/>
      <c r="Z1284" s="35"/>
      <c r="AA1284" s="35"/>
      <c r="AB1284" s="35"/>
      <c r="AC1284" s="35"/>
      <c r="AD1284" s="35"/>
      <c r="AE1284" s="35"/>
      <c r="AR1284" s="157" t="s">
        <v>256</v>
      </c>
      <c r="AT1284" s="157" t="s">
        <v>145</v>
      </c>
      <c r="AU1284" s="157" t="s">
        <v>81</v>
      </c>
      <c r="AY1284" s="20" t="s">
        <v>142</v>
      </c>
      <c r="BE1284" s="158">
        <f>IF(N1284="základní",J1284,0)</f>
        <v>0</v>
      </c>
      <c r="BF1284" s="158">
        <f>IF(N1284="snížená",J1284,0)</f>
        <v>0</v>
      </c>
      <c r="BG1284" s="158">
        <f>IF(N1284="zákl. přenesená",J1284,0)</f>
        <v>0</v>
      </c>
      <c r="BH1284" s="158">
        <f>IF(N1284="sníž. přenesená",J1284,0)</f>
        <v>0</v>
      </c>
      <c r="BI1284" s="158">
        <f>IF(N1284="nulová",J1284,0)</f>
        <v>0</v>
      </c>
      <c r="BJ1284" s="20" t="s">
        <v>81</v>
      </c>
      <c r="BK1284" s="158">
        <f>ROUND(I1284*H1284,2)</f>
        <v>0</v>
      </c>
      <c r="BL1284" s="20" t="s">
        <v>256</v>
      </c>
      <c r="BM1284" s="157" t="s">
        <v>1762</v>
      </c>
    </row>
    <row r="1285" spans="1:65" s="2" customFormat="1" ht="11.25">
      <c r="A1285" s="35"/>
      <c r="B1285" s="36"/>
      <c r="C1285" s="35"/>
      <c r="D1285" s="159" t="s">
        <v>151</v>
      </c>
      <c r="E1285" s="35"/>
      <c r="F1285" s="160" t="s">
        <v>1763</v>
      </c>
      <c r="G1285" s="35"/>
      <c r="H1285" s="35"/>
      <c r="I1285" s="161"/>
      <c r="J1285" s="35"/>
      <c r="K1285" s="35"/>
      <c r="L1285" s="36"/>
      <c r="M1285" s="162"/>
      <c r="N1285" s="163"/>
      <c r="O1285" s="56"/>
      <c r="P1285" s="56"/>
      <c r="Q1285" s="56"/>
      <c r="R1285" s="56"/>
      <c r="S1285" s="56"/>
      <c r="T1285" s="57"/>
      <c r="U1285" s="35"/>
      <c r="V1285" s="35"/>
      <c r="W1285" s="35"/>
      <c r="X1285" s="35"/>
      <c r="Y1285" s="35"/>
      <c r="Z1285" s="35"/>
      <c r="AA1285" s="35"/>
      <c r="AB1285" s="35"/>
      <c r="AC1285" s="35"/>
      <c r="AD1285" s="35"/>
      <c r="AE1285" s="35"/>
      <c r="AT1285" s="20" t="s">
        <v>151</v>
      </c>
      <c r="AU1285" s="20" t="s">
        <v>81</v>
      </c>
    </row>
    <row r="1286" spans="1:65" s="13" customFormat="1" ht="11.25">
      <c r="B1286" s="164"/>
      <c r="D1286" s="165" t="s">
        <v>153</v>
      </c>
      <c r="E1286" s="166" t="s">
        <v>3</v>
      </c>
      <c r="F1286" s="167" t="s">
        <v>1474</v>
      </c>
      <c r="H1286" s="166" t="s">
        <v>3</v>
      </c>
      <c r="I1286" s="168"/>
      <c r="L1286" s="164"/>
      <c r="M1286" s="169"/>
      <c r="N1286" s="170"/>
      <c r="O1286" s="170"/>
      <c r="P1286" s="170"/>
      <c r="Q1286" s="170"/>
      <c r="R1286" s="170"/>
      <c r="S1286" s="170"/>
      <c r="T1286" s="171"/>
      <c r="AT1286" s="166" t="s">
        <v>153</v>
      </c>
      <c r="AU1286" s="166" t="s">
        <v>81</v>
      </c>
      <c r="AV1286" s="13" t="s">
        <v>15</v>
      </c>
      <c r="AW1286" s="13" t="s">
        <v>33</v>
      </c>
      <c r="AX1286" s="13" t="s">
        <v>71</v>
      </c>
      <c r="AY1286" s="166" t="s">
        <v>142</v>
      </c>
    </row>
    <row r="1287" spans="1:65" s="14" customFormat="1" ht="11.25">
      <c r="B1287" s="172"/>
      <c r="D1287" s="165" t="s">
        <v>153</v>
      </c>
      <c r="E1287" s="173" t="s">
        <v>3</v>
      </c>
      <c r="F1287" s="174" t="s">
        <v>593</v>
      </c>
      <c r="H1287" s="175">
        <v>13.62</v>
      </c>
      <c r="I1287" s="176"/>
      <c r="L1287" s="172"/>
      <c r="M1287" s="177"/>
      <c r="N1287" s="178"/>
      <c r="O1287" s="178"/>
      <c r="P1287" s="178"/>
      <c r="Q1287" s="178"/>
      <c r="R1287" s="178"/>
      <c r="S1287" s="178"/>
      <c r="T1287" s="179"/>
      <c r="AT1287" s="173" t="s">
        <v>153</v>
      </c>
      <c r="AU1287" s="173" t="s">
        <v>81</v>
      </c>
      <c r="AV1287" s="14" t="s">
        <v>81</v>
      </c>
      <c r="AW1287" s="14" t="s">
        <v>33</v>
      </c>
      <c r="AX1287" s="14" t="s">
        <v>15</v>
      </c>
      <c r="AY1287" s="173" t="s">
        <v>142</v>
      </c>
    </row>
    <row r="1288" spans="1:65" s="2" customFormat="1" ht="16.5" customHeight="1">
      <c r="A1288" s="35"/>
      <c r="B1288" s="145"/>
      <c r="C1288" s="191" t="s">
        <v>1764</v>
      </c>
      <c r="D1288" s="191" t="s">
        <v>704</v>
      </c>
      <c r="E1288" s="192" t="s">
        <v>1765</v>
      </c>
      <c r="F1288" s="193" t="s">
        <v>1766</v>
      </c>
      <c r="G1288" s="194" t="s">
        <v>148</v>
      </c>
      <c r="H1288" s="195">
        <v>14.301</v>
      </c>
      <c r="I1288" s="196"/>
      <c r="J1288" s="197">
        <f>ROUND(I1288*H1288,2)</f>
        <v>0</v>
      </c>
      <c r="K1288" s="193" t="s">
        <v>3</v>
      </c>
      <c r="L1288" s="198"/>
      <c r="M1288" s="199" t="s">
        <v>3</v>
      </c>
      <c r="N1288" s="200" t="s">
        <v>43</v>
      </c>
      <c r="O1288" s="56"/>
      <c r="P1288" s="155">
        <f>O1288*H1288</f>
        <v>0</v>
      </c>
      <c r="Q1288" s="155">
        <v>2.3999999999999998E-3</v>
      </c>
      <c r="R1288" s="155">
        <f>Q1288*H1288</f>
        <v>3.4322399999999996E-2</v>
      </c>
      <c r="S1288" s="155">
        <v>0</v>
      </c>
      <c r="T1288" s="156">
        <f>S1288*H1288</f>
        <v>0</v>
      </c>
      <c r="U1288" s="35"/>
      <c r="V1288" s="35"/>
      <c r="W1288" s="35"/>
      <c r="X1288" s="35"/>
      <c r="Y1288" s="35"/>
      <c r="Z1288" s="35"/>
      <c r="AA1288" s="35"/>
      <c r="AB1288" s="35"/>
      <c r="AC1288" s="35"/>
      <c r="AD1288" s="35"/>
      <c r="AE1288" s="35"/>
      <c r="AR1288" s="157" t="s">
        <v>378</v>
      </c>
      <c r="AT1288" s="157" t="s">
        <v>704</v>
      </c>
      <c r="AU1288" s="157" t="s">
        <v>81</v>
      </c>
      <c r="AY1288" s="20" t="s">
        <v>142</v>
      </c>
      <c r="BE1288" s="158">
        <f>IF(N1288="základní",J1288,0)</f>
        <v>0</v>
      </c>
      <c r="BF1288" s="158">
        <f>IF(N1288="snížená",J1288,0)</f>
        <v>0</v>
      </c>
      <c r="BG1288" s="158">
        <f>IF(N1288="zákl. přenesená",J1288,0)</f>
        <v>0</v>
      </c>
      <c r="BH1288" s="158">
        <f>IF(N1288="sníž. přenesená",J1288,0)</f>
        <v>0</v>
      </c>
      <c r="BI1288" s="158">
        <f>IF(N1288="nulová",J1288,0)</f>
        <v>0</v>
      </c>
      <c r="BJ1288" s="20" t="s">
        <v>81</v>
      </c>
      <c r="BK1288" s="158">
        <f>ROUND(I1288*H1288,2)</f>
        <v>0</v>
      </c>
      <c r="BL1288" s="20" t="s">
        <v>256</v>
      </c>
      <c r="BM1288" s="157" t="s">
        <v>1767</v>
      </c>
    </row>
    <row r="1289" spans="1:65" s="14" customFormat="1" ht="11.25">
      <c r="B1289" s="172"/>
      <c r="D1289" s="165" t="s">
        <v>153</v>
      </c>
      <c r="F1289" s="174" t="s">
        <v>1768</v>
      </c>
      <c r="H1289" s="175">
        <v>14.301</v>
      </c>
      <c r="I1289" s="176"/>
      <c r="L1289" s="172"/>
      <c r="M1289" s="177"/>
      <c r="N1289" s="178"/>
      <c r="O1289" s="178"/>
      <c r="P1289" s="178"/>
      <c r="Q1289" s="178"/>
      <c r="R1289" s="178"/>
      <c r="S1289" s="178"/>
      <c r="T1289" s="179"/>
      <c r="AT1289" s="173" t="s">
        <v>153</v>
      </c>
      <c r="AU1289" s="173" t="s">
        <v>81</v>
      </c>
      <c r="AV1289" s="14" t="s">
        <v>81</v>
      </c>
      <c r="AW1289" s="14" t="s">
        <v>4</v>
      </c>
      <c r="AX1289" s="14" t="s">
        <v>15</v>
      </c>
      <c r="AY1289" s="173" t="s">
        <v>142</v>
      </c>
    </row>
    <row r="1290" spans="1:65" s="2" customFormat="1" ht="49.15" customHeight="1">
      <c r="A1290" s="35"/>
      <c r="B1290" s="145"/>
      <c r="C1290" s="146" t="s">
        <v>1769</v>
      </c>
      <c r="D1290" s="146" t="s">
        <v>145</v>
      </c>
      <c r="E1290" s="147" t="s">
        <v>1770</v>
      </c>
      <c r="F1290" s="148" t="s">
        <v>1771</v>
      </c>
      <c r="G1290" s="149" t="s">
        <v>148</v>
      </c>
      <c r="H1290" s="150">
        <v>13.62</v>
      </c>
      <c r="I1290" s="151"/>
      <c r="J1290" s="152">
        <f>ROUND(I1290*H1290,2)</f>
        <v>0</v>
      </c>
      <c r="K1290" s="148" t="s">
        <v>149</v>
      </c>
      <c r="L1290" s="36"/>
      <c r="M1290" s="153" t="s">
        <v>3</v>
      </c>
      <c r="N1290" s="154" t="s">
        <v>43</v>
      </c>
      <c r="O1290" s="56"/>
      <c r="P1290" s="155">
        <f>O1290*H1290</f>
        <v>0</v>
      </c>
      <c r="Q1290" s="155">
        <v>5.0000000000000002E-5</v>
      </c>
      <c r="R1290" s="155">
        <f>Q1290*H1290</f>
        <v>6.8099999999999996E-4</v>
      </c>
      <c r="S1290" s="155">
        <v>0</v>
      </c>
      <c r="T1290" s="156">
        <f>S1290*H1290</f>
        <v>0</v>
      </c>
      <c r="U1290" s="35"/>
      <c r="V1290" s="35"/>
      <c r="W1290" s="35"/>
      <c r="X1290" s="35"/>
      <c r="Y1290" s="35"/>
      <c r="Z1290" s="35"/>
      <c r="AA1290" s="35"/>
      <c r="AB1290" s="35"/>
      <c r="AC1290" s="35"/>
      <c r="AD1290" s="35"/>
      <c r="AE1290" s="35"/>
      <c r="AR1290" s="157" t="s">
        <v>256</v>
      </c>
      <c r="AT1290" s="157" t="s">
        <v>145</v>
      </c>
      <c r="AU1290" s="157" t="s">
        <v>81</v>
      </c>
      <c r="AY1290" s="20" t="s">
        <v>142</v>
      </c>
      <c r="BE1290" s="158">
        <f>IF(N1290="základní",J1290,0)</f>
        <v>0</v>
      </c>
      <c r="BF1290" s="158">
        <f>IF(N1290="snížená",J1290,0)</f>
        <v>0</v>
      </c>
      <c r="BG1290" s="158">
        <f>IF(N1290="zákl. přenesená",J1290,0)</f>
        <v>0</v>
      </c>
      <c r="BH1290" s="158">
        <f>IF(N1290="sníž. přenesená",J1290,0)</f>
        <v>0</v>
      </c>
      <c r="BI1290" s="158">
        <f>IF(N1290="nulová",J1290,0)</f>
        <v>0</v>
      </c>
      <c r="BJ1290" s="20" t="s">
        <v>81</v>
      </c>
      <c r="BK1290" s="158">
        <f>ROUND(I1290*H1290,2)</f>
        <v>0</v>
      </c>
      <c r="BL1290" s="20" t="s">
        <v>256</v>
      </c>
      <c r="BM1290" s="157" t="s">
        <v>1772</v>
      </c>
    </row>
    <row r="1291" spans="1:65" s="2" customFormat="1" ht="11.25">
      <c r="A1291" s="35"/>
      <c r="B1291" s="36"/>
      <c r="C1291" s="35"/>
      <c r="D1291" s="159" t="s">
        <v>151</v>
      </c>
      <c r="E1291" s="35"/>
      <c r="F1291" s="160" t="s">
        <v>1773</v>
      </c>
      <c r="G1291" s="35"/>
      <c r="H1291" s="35"/>
      <c r="I1291" s="161"/>
      <c r="J1291" s="35"/>
      <c r="K1291" s="35"/>
      <c r="L1291" s="36"/>
      <c r="M1291" s="162"/>
      <c r="N1291" s="163"/>
      <c r="O1291" s="56"/>
      <c r="P1291" s="56"/>
      <c r="Q1291" s="56"/>
      <c r="R1291" s="56"/>
      <c r="S1291" s="56"/>
      <c r="T1291" s="57"/>
      <c r="U1291" s="35"/>
      <c r="V1291" s="35"/>
      <c r="W1291" s="35"/>
      <c r="X1291" s="35"/>
      <c r="Y1291" s="35"/>
      <c r="Z1291" s="35"/>
      <c r="AA1291" s="35"/>
      <c r="AB1291" s="35"/>
      <c r="AC1291" s="35"/>
      <c r="AD1291" s="35"/>
      <c r="AE1291" s="35"/>
      <c r="AT1291" s="20" t="s">
        <v>151</v>
      </c>
      <c r="AU1291" s="20" t="s">
        <v>81</v>
      </c>
    </row>
    <row r="1292" spans="1:65" s="2" customFormat="1" ht="33" customHeight="1">
      <c r="A1292" s="35"/>
      <c r="B1292" s="145"/>
      <c r="C1292" s="146" t="s">
        <v>1774</v>
      </c>
      <c r="D1292" s="146" t="s">
        <v>145</v>
      </c>
      <c r="E1292" s="147" t="s">
        <v>1775</v>
      </c>
      <c r="F1292" s="148" t="s">
        <v>1776</v>
      </c>
      <c r="G1292" s="149" t="s">
        <v>148</v>
      </c>
      <c r="H1292" s="150">
        <v>13.62</v>
      </c>
      <c r="I1292" s="151"/>
      <c r="J1292" s="152">
        <f>ROUND(I1292*H1292,2)</f>
        <v>0</v>
      </c>
      <c r="K1292" s="148" t="s">
        <v>149</v>
      </c>
      <c r="L1292" s="36"/>
      <c r="M1292" s="153" t="s">
        <v>3</v>
      </c>
      <c r="N1292" s="154" t="s">
        <v>43</v>
      </c>
      <c r="O1292" s="56"/>
      <c r="P1292" s="155">
        <f>O1292*H1292</f>
        <v>0</v>
      </c>
      <c r="Q1292" s="155">
        <v>5.8E-4</v>
      </c>
      <c r="R1292" s="155">
        <f>Q1292*H1292</f>
        <v>7.8995999999999997E-3</v>
      </c>
      <c r="S1292" s="155">
        <v>0</v>
      </c>
      <c r="T1292" s="156">
        <f>S1292*H1292</f>
        <v>0</v>
      </c>
      <c r="U1292" s="35"/>
      <c r="V1292" s="35"/>
      <c r="W1292" s="35"/>
      <c r="X1292" s="35"/>
      <c r="Y1292" s="35"/>
      <c r="Z1292" s="35"/>
      <c r="AA1292" s="35"/>
      <c r="AB1292" s="35"/>
      <c r="AC1292" s="35"/>
      <c r="AD1292" s="35"/>
      <c r="AE1292" s="35"/>
      <c r="AR1292" s="157" t="s">
        <v>256</v>
      </c>
      <c r="AT1292" s="157" t="s">
        <v>145</v>
      </c>
      <c r="AU1292" s="157" t="s">
        <v>81</v>
      </c>
      <c r="AY1292" s="20" t="s">
        <v>142</v>
      </c>
      <c r="BE1292" s="158">
        <f>IF(N1292="základní",J1292,0)</f>
        <v>0</v>
      </c>
      <c r="BF1292" s="158">
        <f>IF(N1292="snížená",J1292,0)</f>
        <v>0</v>
      </c>
      <c r="BG1292" s="158">
        <f>IF(N1292="zákl. přenesená",J1292,0)</f>
        <v>0</v>
      </c>
      <c r="BH1292" s="158">
        <f>IF(N1292="sníž. přenesená",J1292,0)</f>
        <v>0</v>
      </c>
      <c r="BI1292" s="158">
        <f>IF(N1292="nulová",J1292,0)</f>
        <v>0</v>
      </c>
      <c r="BJ1292" s="20" t="s">
        <v>81</v>
      </c>
      <c r="BK1292" s="158">
        <f>ROUND(I1292*H1292,2)</f>
        <v>0</v>
      </c>
      <c r="BL1292" s="20" t="s">
        <v>256</v>
      </c>
      <c r="BM1292" s="157" t="s">
        <v>1777</v>
      </c>
    </row>
    <row r="1293" spans="1:65" s="2" customFormat="1" ht="11.25">
      <c r="A1293" s="35"/>
      <c r="B1293" s="36"/>
      <c r="C1293" s="35"/>
      <c r="D1293" s="159" t="s">
        <v>151</v>
      </c>
      <c r="E1293" s="35"/>
      <c r="F1293" s="160" t="s">
        <v>1778</v>
      </c>
      <c r="G1293" s="35"/>
      <c r="H1293" s="35"/>
      <c r="I1293" s="161"/>
      <c r="J1293" s="35"/>
      <c r="K1293" s="35"/>
      <c r="L1293" s="36"/>
      <c r="M1293" s="162"/>
      <c r="N1293" s="163"/>
      <c r="O1293" s="56"/>
      <c r="P1293" s="56"/>
      <c r="Q1293" s="56"/>
      <c r="R1293" s="56"/>
      <c r="S1293" s="56"/>
      <c r="T1293" s="57"/>
      <c r="U1293" s="35"/>
      <c r="V1293" s="35"/>
      <c r="W1293" s="35"/>
      <c r="X1293" s="35"/>
      <c r="Y1293" s="35"/>
      <c r="Z1293" s="35"/>
      <c r="AA1293" s="35"/>
      <c r="AB1293" s="35"/>
      <c r="AC1293" s="35"/>
      <c r="AD1293" s="35"/>
      <c r="AE1293" s="35"/>
      <c r="AT1293" s="20" t="s">
        <v>151</v>
      </c>
      <c r="AU1293" s="20" t="s">
        <v>81</v>
      </c>
    </row>
    <row r="1294" spans="1:65" s="13" customFormat="1" ht="11.25">
      <c r="B1294" s="164"/>
      <c r="D1294" s="165" t="s">
        <v>153</v>
      </c>
      <c r="E1294" s="166" t="s">
        <v>3</v>
      </c>
      <c r="F1294" s="167" t="s">
        <v>1474</v>
      </c>
      <c r="H1294" s="166" t="s">
        <v>3</v>
      </c>
      <c r="I1294" s="168"/>
      <c r="L1294" s="164"/>
      <c r="M1294" s="169"/>
      <c r="N1294" s="170"/>
      <c r="O1294" s="170"/>
      <c r="P1294" s="170"/>
      <c r="Q1294" s="170"/>
      <c r="R1294" s="170"/>
      <c r="S1294" s="170"/>
      <c r="T1294" s="171"/>
      <c r="AT1294" s="166" t="s">
        <v>153</v>
      </c>
      <c r="AU1294" s="166" t="s">
        <v>81</v>
      </c>
      <c r="AV1294" s="13" t="s">
        <v>15</v>
      </c>
      <c r="AW1294" s="13" t="s">
        <v>33</v>
      </c>
      <c r="AX1294" s="13" t="s">
        <v>71</v>
      </c>
      <c r="AY1294" s="166" t="s">
        <v>142</v>
      </c>
    </row>
    <row r="1295" spans="1:65" s="14" customFormat="1" ht="11.25">
      <c r="B1295" s="172"/>
      <c r="D1295" s="165" t="s">
        <v>153</v>
      </c>
      <c r="E1295" s="173" t="s">
        <v>3</v>
      </c>
      <c r="F1295" s="174" t="s">
        <v>593</v>
      </c>
      <c r="H1295" s="175">
        <v>13.62</v>
      </c>
      <c r="I1295" s="176"/>
      <c r="L1295" s="172"/>
      <c r="M1295" s="177"/>
      <c r="N1295" s="178"/>
      <c r="O1295" s="178"/>
      <c r="P1295" s="178"/>
      <c r="Q1295" s="178"/>
      <c r="R1295" s="178"/>
      <c r="S1295" s="178"/>
      <c r="T1295" s="179"/>
      <c r="AT1295" s="173" t="s">
        <v>153</v>
      </c>
      <c r="AU1295" s="173" t="s">
        <v>81</v>
      </c>
      <c r="AV1295" s="14" t="s">
        <v>81</v>
      </c>
      <c r="AW1295" s="14" t="s">
        <v>33</v>
      </c>
      <c r="AX1295" s="14" t="s">
        <v>15</v>
      </c>
      <c r="AY1295" s="173" t="s">
        <v>142</v>
      </c>
    </row>
    <row r="1296" spans="1:65" s="2" customFormat="1" ht="16.5" customHeight="1">
      <c r="A1296" s="35"/>
      <c r="B1296" s="145"/>
      <c r="C1296" s="191" t="s">
        <v>1779</v>
      </c>
      <c r="D1296" s="191" t="s">
        <v>704</v>
      </c>
      <c r="E1296" s="192" t="s">
        <v>1780</v>
      </c>
      <c r="F1296" s="193" t="s">
        <v>1781</v>
      </c>
      <c r="G1296" s="194" t="s">
        <v>172</v>
      </c>
      <c r="H1296" s="195">
        <v>1.073</v>
      </c>
      <c r="I1296" s="196"/>
      <c r="J1296" s="197">
        <f>ROUND(I1296*H1296,2)</f>
        <v>0</v>
      </c>
      <c r="K1296" s="193" t="s">
        <v>149</v>
      </c>
      <c r="L1296" s="198"/>
      <c r="M1296" s="199" t="s">
        <v>3</v>
      </c>
      <c r="N1296" s="200" t="s">
        <v>43</v>
      </c>
      <c r="O1296" s="56"/>
      <c r="P1296" s="155">
        <f>O1296*H1296</f>
        <v>0</v>
      </c>
      <c r="Q1296" s="155">
        <v>2.5000000000000001E-2</v>
      </c>
      <c r="R1296" s="155">
        <f>Q1296*H1296</f>
        <v>2.6825000000000002E-2</v>
      </c>
      <c r="S1296" s="155">
        <v>0</v>
      </c>
      <c r="T1296" s="156">
        <f>S1296*H1296</f>
        <v>0</v>
      </c>
      <c r="U1296" s="35"/>
      <c r="V1296" s="35"/>
      <c r="W1296" s="35"/>
      <c r="X1296" s="35"/>
      <c r="Y1296" s="35"/>
      <c r="Z1296" s="35"/>
      <c r="AA1296" s="35"/>
      <c r="AB1296" s="35"/>
      <c r="AC1296" s="35"/>
      <c r="AD1296" s="35"/>
      <c r="AE1296" s="35"/>
      <c r="AR1296" s="157" t="s">
        <v>378</v>
      </c>
      <c r="AT1296" s="157" t="s">
        <v>704</v>
      </c>
      <c r="AU1296" s="157" t="s">
        <v>81</v>
      </c>
      <c r="AY1296" s="20" t="s">
        <v>142</v>
      </c>
      <c r="BE1296" s="158">
        <f>IF(N1296="základní",J1296,0)</f>
        <v>0</v>
      </c>
      <c r="BF1296" s="158">
        <f>IF(N1296="snížená",J1296,0)</f>
        <v>0</v>
      </c>
      <c r="BG1296" s="158">
        <f>IF(N1296="zákl. přenesená",J1296,0)</f>
        <v>0</v>
      </c>
      <c r="BH1296" s="158">
        <f>IF(N1296="sníž. přenesená",J1296,0)</f>
        <v>0</v>
      </c>
      <c r="BI1296" s="158">
        <f>IF(N1296="nulová",J1296,0)</f>
        <v>0</v>
      </c>
      <c r="BJ1296" s="20" t="s">
        <v>81</v>
      </c>
      <c r="BK1296" s="158">
        <f>ROUND(I1296*H1296,2)</f>
        <v>0</v>
      </c>
      <c r="BL1296" s="20" t="s">
        <v>256</v>
      </c>
      <c r="BM1296" s="157" t="s">
        <v>1782</v>
      </c>
    </row>
    <row r="1297" spans="1:65" s="14" customFormat="1" ht="11.25">
      <c r="B1297" s="172"/>
      <c r="D1297" s="165" t="s">
        <v>153</v>
      </c>
      <c r="E1297" s="173" t="s">
        <v>3</v>
      </c>
      <c r="F1297" s="174" t="s">
        <v>1783</v>
      </c>
      <c r="H1297" s="175">
        <v>1.022</v>
      </c>
      <c r="I1297" s="176"/>
      <c r="L1297" s="172"/>
      <c r="M1297" s="177"/>
      <c r="N1297" s="178"/>
      <c r="O1297" s="178"/>
      <c r="P1297" s="178"/>
      <c r="Q1297" s="178"/>
      <c r="R1297" s="178"/>
      <c r="S1297" s="178"/>
      <c r="T1297" s="179"/>
      <c r="AT1297" s="173" t="s">
        <v>153</v>
      </c>
      <c r="AU1297" s="173" t="s">
        <v>81</v>
      </c>
      <c r="AV1297" s="14" t="s">
        <v>81</v>
      </c>
      <c r="AW1297" s="14" t="s">
        <v>33</v>
      </c>
      <c r="AX1297" s="14" t="s">
        <v>15</v>
      </c>
      <c r="AY1297" s="173" t="s">
        <v>142</v>
      </c>
    </row>
    <row r="1298" spans="1:65" s="14" customFormat="1" ht="11.25">
      <c r="B1298" s="172"/>
      <c r="D1298" s="165" t="s">
        <v>153</v>
      </c>
      <c r="F1298" s="174" t="s">
        <v>1784</v>
      </c>
      <c r="H1298" s="175">
        <v>1.073</v>
      </c>
      <c r="I1298" s="176"/>
      <c r="L1298" s="172"/>
      <c r="M1298" s="177"/>
      <c r="N1298" s="178"/>
      <c r="O1298" s="178"/>
      <c r="P1298" s="178"/>
      <c r="Q1298" s="178"/>
      <c r="R1298" s="178"/>
      <c r="S1298" s="178"/>
      <c r="T1298" s="179"/>
      <c r="AT1298" s="173" t="s">
        <v>153</v>
      </c>
      <c r="AU1298" s="173" t="s">
        <v>81</v>
      </c>
      <c r="AV1298" s="14" t="s">
        <v>81</v>
      </c>
      <c r="AW1298" s="14" t="s">
        <v>4</v>
      </c>
      <c r="AX1298" s="14" t="s">
        <v>15</v>
      </c>
      <c r="AY1298" s="173" t="s">
        <v>142</v>
      </c>
    </row>
    <row r="1299" spans="1:65" s="2" customFormat="1" ht="37.9" customHeight="1">
      <c r="A1299" s="35"/>
      <c r="B1299" s="145"/>
      <c r="C1299" s="146" t="s">
        <v>1785</v>
      </c>
      <c r="D1299" s="146" t="s">
        <v>145</v>
      </c>
      <c r="E1299" s="147" t="s">
        <v>1786</v>
      </c>
      <c r="F1299" s="148" t="s">
        <v>1787</v>
      </c>
      <c r="G1299" s="149" t="s">
        <v>148</v>
      </c>
      <c r="H1299" s="150">
        <v>78</v>
      </c>
      <c r="I1299" s="151"/>
      <c r="J1299" s="152">
        <f>ROUND(I1299*H1299,2)</f>
        <v>0</v>
      </c>
      <c r="K1299" s="148" t="s">
        <v>149</v>
      </c>
      <c r="L1299" s="36"/>
      <c r="M1299" s="153" t="s">
        <v>3</v>
      </c>
      <c r="N1299" s="154" t="s">
        <v>43</v>
      </c>
      <c r="O1299" s="56"/>
      <c r="P1299" s="155">
        <f>O1299*H1299</f>
        <v>0</v>
      </c>
      <c r="Q1299" s="155">
        <v>0</v>
      </c>
      <c r="R1299" s="155">
        <f>Q1299*H1299</f>
        <v>0</v>
      </c>
      <c r="S1299" s="155">
        <v>0</v>
      </c>
      <c r="T1299" s="156">
        <f>S1299*H1299</f>
        <v>0</v>
      </c>
      <c r="U1299" s="35"/>
      <c r="V1299" s="35"/>
      <c r="W1299" s="35"/>
      <c r="X1299" s="35"/>
      <c r="Y1299" s="35"/>
      <c r="Z1299" s="35"/>
      <c r="AA1299" s="35"/>
      <c r="AB1299" s="35"/>
      <c r="AC1299" s="35"/>
      <c r="AD1299" s="35"/>
      <c r="AE1299" s="35"/>
      <c r="AR1299" s="157" t="s">
        <v>256</v>
      </c>
      <c r="AT1299" s="157" t="s">
        <v>145</v>
      </c>
      <c r="AU1299" s="157" t="s">
        <v>81</v>
      </c>
      <c r="AY1299" s="20" t="s">
        <v>142</v>
      </c>
      <c r="BE1299" s="158">
        <f>IF(N1299="základní",J1299,0)</f>
        <v>0</v>
      </c>
      <c r="BF1299" s="158">
        <f>IF(N1299="snížená",J1299,0)</f>
        <v>0</v>
      </c>
      <c r="BG1299" s="158">
        <f>IF(N1299="zákl. přenesená",J1299,0)</f>
        <v>0</v>
      </c>
      <c r="BH1299" s="158">
        <f>IF(N1299="sníž. přenesená",J1299,0)</f>
        <v>0</v>
      </c>
      <c r="BI1299" s="158">
        <f>IF(N1299="nulová",J1299,0)</f>
        <v>0</v>
      </c>
      <c r="BJ1299" s="20" t="s">
        <v>81</v>
      </c>
      <c r="BK1299" s="158">
        <f>ROUND(I1299*H1299,2)</f>
        <v>0</v>
      </c>
      <c r="BL1299" s="20" t="s">
        <v>256</v>
      </c>
      <c r="BM1299" s="157" t="s">
        <v>1788</v>
      </c>
    </row>
    <row r="1300" spans="1:65" s="2" customFormat="1" ht="11.25">
      <c r="A1300" s="35"/>
      <c r="B1300" s="36"/>
      <c r="C1300" s="35"/>
      <c r="D1300" s="159" t="s">
        <v>151</v>
      </c>
      <c r="E1300" s="35"/>
      <c r="F1300" s="160" t="s">
        <v>1789</v>
      </c>
      <c r="G1300" s="35"/>
      <c r="H1300" s="35"/>
      <c r="I1300" s="161"/>
      <c r="J1300" s="35"/>
      <c r="K1300" s="35"/>
      <c r="L1300" s="36"/>
      <c r="M1300" s="162"/>
      <c r="N1300" s="163"/>
      <c r="O1300" s="56"/>
      <c r="P1300" s="56"/>
      <c r="Q1300" s="56"/>
      <c r="R1300" s="56"/>
      <c r="S1300" s="56"/>
      <c r="T1300" s="57"/>
      <c r="U1300" s="35"/>
      <c r="V1300" s="35"/>
      <c r="W1300" s="35"/>
      <c r="X1300" s="35"/>
      <c r="Y1300" s="35"/>
      <c r="Z1300" s="35"/>
      <c r="AA1300" s="35"/>
      <c r="AB1300" s="35"/>
      <c r="AC1300" s="35"/>
      <c r="AD1300" s="35"/>
      <c r="AE1300" s="35"/>
      <c r="AT1300" s="20" t="s">
        <v>151</v>
      </c>
      <c r="AU1300" s="20" t="s">
        <v>81</v>
      </c>
    </row>
    <row r="1301" spans="1:65" s="13" customFormat="1" ht="11.25">
      <c r="B1301" s="164"/>
      <c r="D1301" s="165" t="s">
        <v>153</v>
      </c>
      <c r="E1301" s="166" t="s">
        <v>3</v>
      </c>
      <c r="F1301" s="167" t="s">
        <v>1790</v>
      </c>
      <c r="H1301" s="166" t="s">
        <v>3</v>
      </c>
      <c r="I1301" s="168"/>
      <c r="L1301" s="164"/>
      <c r="M1301" s="169"/>
      <c r="N1301" s="170"/>
      <c r="O1301" s="170"/>
      <c r="P1301" s="170"/>
      <c r="Q1301" s="170"/>
      <c r="R1301" s="170"/>
      <c r="S1301" s="170"/>
      <c r="T1301" s="171"/>
      <c r="AT1301" s="166" t="s">
        <v>153</v>
      </c>
      <c r="AU1301" s="166" t="s">
        <v>81</v>
      </c>
      <c r="AV1301" s="13" t="s">
        <v>15</v>
      </c>
      <c r="AW1301" s="13" t="s">
        <v>33</v>
      </c>
      <c r="AX1301" s="13" t="s">
        <v>71</v>
      </c>
      <c r="AY1301" s="166" t="s">
        <v>142</v>
      </c>
    </row>
    <row r="1302" spans="1:65" s="14" customFormat="1" ht="11.25">
      <c r="B1302" s="172"/>
      <c r="D1302" s="165" t="s">
        <v>153</v>
      </c>
      <c r="E1302" s="173" t="s">
        <v>3</v>
      </c>
      <c r="F1302" s="174" t="s">
        <v>1791</v>
      </c>
      <c r="H1302" s="175">
        <v>78</v>
      </c>
      <c r="I1302" s="176"/>
      <c r="L1302" s="172"/>
      <c r="M1302" s="177"/>
      <c r="N1302" s="178"/>
      <c r="O1302" s="178"/>
      <c r="P1302" s="178"/>
      <c r="Q1302" s="178"/>
      <c r="R1302" s="178"/>
      <c r="S1302" s="178"/>
      <c r="T1302" s="179"/>
      <c r="AT1302" s="173" t="s">
        <v>153</v>
      </c>
      <c r="AU1302" s="173" t="s">
        <v>81</v>
      </c>
      <c r="AV1302" s="14" t="s">
        <v>81</v>
      </c>
      <c r="AW1302" s="14" t="s">
        <v>33</v>
      </c>
      <c r="AX1302" s="14" t="s">
        <v>71</v>
      </c>
      <c r="AY1302" s="173" t="s">
        <v>142</v>
      </c>
    </row>
    <row r="1303" spans="1:65" s="15" customFormat="1" ht="11.25">
      <c r="B1303" s="180"/>
      <c r="D1303" s="165" t="s">
        <v>153</v>
      </c>
      <c r="E1303" s="181" t="s">
        <v>3</v>
      </c>
      <c r="F1303" s="182" t="s">
        <v>162</v>
      </c>
      <c r="H1303" s="183">
        <v>78</v>
      </c>
      <c r="I1303" s="184"/>
      <c r="L1303" s="180"/>
      <c r="M1303" s="185"/>
      <c r="N1303" s="186"/>
      <c r="O1303" s="186"/>
      <c r="P1303" s="186"/>
      <c r="Q1303" s="186"/>
      <c r="R1303" s="186"/>
      <c r="S1303" s="186"/>
      <c r="T1303" s="187"/>
      <c r="AT1303" s="181" t="s">
        <v>153</v>
      </c>
      <c r="AU1303" s="181" t="s">
        <v>81</v>
      </c>
      <c r="AV1303" s="15" t="s">
        <v>94</v>
      </c>
      <c r="AW1303" s="15" t="s">
        <v>33</v>
      </c>
      <c r="AX1303" s="15" t="s">
        <v>15</v>
      </c>
      <c r="AY1303" s="181" t="s">
        <v>142</v>
      </c>
    </row>
    <row r="1304" spans="1:65" s="2" customFormat="1" ht="24.2" customHeight="1">
      <c r="A1304" s="35"/>
      <c r="B1304" s="145"/>
      <c r="C1304" s="191" t="s">
        <v>1792</v>
      </c>
      <c r="D1304" s="191" t="s">
        <v>704</v>
      </c>
      <c r="E1304" s="192" t="s">
        <v>1793</v>
      </c>
      <c r="F1304" s="193" t="s">
        <v>1794</v>
      </c>
      <c r="G1304" s="194" t="s">
        <v>148</v>
      </c>
      <c r="H1304" s="195">
        <v>79.56</v>
      </c>
      <c r="I1304" s="196"/>
      <c r="J1304" s="197">
        <f>ROUND(I1304*H1304,2)</f>
        <v>0</v>
      </c>
      <c r="K1304" s="193" t="s">
        <v>149</v>
      </c>
      <c r="L1304" s="198"/>
      <c r="M1304" s="199" t="s">
        <v>3</v>
      </c>
      <c r="N1304" s="200" t="s">
        <v>43</v>
      </c>
      <c r="O1304" s="56"/>
      <c r="P1304" s="155">
        <f>O1304*H1304</f>
        <v>0</v>
      </c>
      <c r="Q1304" s="155">
        <v>4.1999999999999997E-3</v>
      </c>
      <c r="R1304" s="155">
        <f>Q1304*H1304</f>
        <v>0.334152</v>
      </c>
      <c r="S1304" s="155">
        <v>0</v>
      </c>
      <c r="T1304" s="156">
        <f>S1304*H1304</f>
        <v>0</v>
      </c>
      <c r="U1304" s="35"/>
      <c r="V1304" s="35"/>
      <c r="W1304" s="35"/>
      <c r="X1304" s="35"/>
      <c r="Y1304" s="35"/>
      <c r="Z1304" s="35"/>
      <c r="AA1304" s="35"/>
      <c r="AB1304" s="35"/>
      <c r="AC1304" s="35"/>
      <c r="AD1304" s="35"/>
      <c r="AE1304" s="35"/>
      <c r="AR1304" s="157" t="s">
        <v>378</v>
      </c>
      <c r="AT1304" s="157" t="s">
        <v>704</v>
      </c>
      <c r="AU1304" s="157" t="s">
        <v>81</v>
      </c>
      <c r="AY1304" s="20" t="s">
        <v>142</v>
      </c>
      <c r="BE1304" s="158">
        <f>IF(N1304="základní",J1304,0)</f>
        <v>0</v>
      </c>
      <c r="BF1304" s="158">
        <f>IF(N1304="snížená",J1304,0)</f>
        <v>0</v>
      </c>
      <c r="BG1304" s="158">
        <f>IF(N1304="zákl. přenesená",J1304,0)</f>
        <v>0</v>
      </c>
      <c r="BH1304" s="158">
        <f>IF(N1304="sníž. přenesená",J1304,0)</f>
        <v>0</v>
      </c>
      <c r="BI1304" s="158">
        <f>IF(N1304="nulová",J1304,0)</f>
        <v>0</v>
      </c>
      <c r="BJ1304" s="20" t="s">
        <v>81</v>
      </c>
      <c r="BK1304" s="158">
        <f>ROUND(I1304*H1304,2)</f>
        <v>0</v>
      </c>
      <c r="BL1304" s="20" t="s">
        <v>256</v>
      </c>
      <c r="BM1304" s="157" t="s">
        <v>1795</v>
      </c>
    </row>
    <row r="1305" spans="1:65" s="14" customFormat="1" ht="11.25">
      <c r="B1305" s="172"/>
      <c r="D1305" s="165" t="s">
        <v>153</v>
      </c>
      <c r="F1305" s="174" t="s">
        <v>1796</v>
      </c>
      <c r="H1305" s="175">
        <v>79.56</v>
      </c>
      <c r="I1305" s="176"/>
      <c r="L1305" s="172"/>
      <c r="M1305" s="177"/>
      <c r="N1305" s="178"/>
      <c r="O1305" s="178"/>
      <c r="P1305" s="178"/>
      <c r="Q1305" s="178"/>
      <c r="R1305" s="178"/>
      <c r="S1305" s="178"/>
      <c r="T1305" s="179"/>
      <c r="AT1305" s="173" t="s">
        <v>153</v>
      </c>
      <c r="AU1305" s="173" t="s">
        <v>81</v>
      </c>
      <c r="AV1305" s="14" t="s">
        <v>81</v>
      </c>
      <c r="AW1305" s="14" t="s">
        <v>4</v>
      </c>
      <c r="AX1305" s="14" t="s">
        <v>15</v>
      </c>
      <c r="AY1305" s="173" t="s">
        <v>142</v>
      </c>
    </row>
    <row r="1306" spans="1:65" s="2" customFormat="1" ht="37.9" customHeight="1">
      <c r="A1306" s="35"/>
      <c r="B1306" s="145"/>
      <c r="C1306" s="146" t="s">
        <v>1797</v>
      </c>
      <c r="D1306" s="146" t="s">
        <v>145</v>
      </c>
      <c r="E1306" s="147" t="s">
        <v>1798</v>
      </c>
      <c r="F1306" s="148" t="s">
        <v>1799</v>
      </c>
      <c r="G1306" s="149" t="s">
        <v>148</v>
      </c>
      <c r="H1306" s="150">
        <v>78</v>
      </c>
      <c r="I1306" s="151"/>
      <c r="J1306" s="152">
        <f>ROUND(I1306*H1306,2)</f>
        <v>0</v>
      </c>
      <c r="K1306" s="148" t="s">
        <v>149</v>
      </c>
      <c r="L1306" s="36"/>
      <c r="M1306" s="153" t="s">
        <v>3</v>
      </c>
      <c r="N1306" s="154" t="s">
        <v>43</v>
      </c>
      <c r="O1306" s="56"/>
      <c r="P1306" s="155">
        <f>O1306*H1306</f>
        <v>0</v>
      </c>
      <c r="Q1306" s="155">
        <v>0</v>
      </c>
      <c r="R1306" s="155">
        <f>Q1306*H1306</f>
        <v>0</v>
      </c>
      <c r="S1306" s="155">
        <v>0</v>
      </c>
      <c r="T1306" s="156">
        <f>S1306*H1306</f>
        <v>0</v>
      </c>
      <c r="U1306" s="35"/>
      <c r="V1306" s="35"/>
      <c r="W1306" s="35"/>
      <c r="X1306" s="35"/>
      <c r="Y1306" s="35"/>
      <c r="Z1306" s="35"/>
      <c r="AA1306" s="35"/>
      <c r="AB1306" s="35"/>
      <c r="AC1306" s="35"/>
      <c r="AD1306" s="35"/>
      <c r="AE1306" s="35"/>
      <c r="AR1306" s="157" t="s">
        <v>256</v>
      </c>
      <c r="AT1306" s="157" t="s">
        <v>145</v>
      </c>
      <c r="AU1306" s="157" t="s">
        <v>81</v>
      </c>
      <c r="AY1306" s="20" t="s">
        <v>142</v>
      </c>
      <c r="BE1306" s="158">
        <f>IF(N1306="základní",J1306,0)</f>
        <v>0</v>
      </c>
      <c r="BF1306" s="158">
        <f>IF(N1306="snížená",J1306,0)</f>
        <v>0</v>
      </c>
      <c r="BG1306" s="158">
        <f>IF(N1306="zákl. přenesená",J1306,0)</f>
        <v>0</v>
      </c>
      <c r="BH1306" s="158">
        <f>IF(N1306="sníž. přenesená",J1306,0)</f>
        <v>0</v>
      </c>
      <c r="BI1306" s="158">
        <f>IF(N1306="nulová",J1306,0)</f>
        <v>0</v>
      </c>
      <c r="BJ1306" s="20" t="s">
        <v>81</v>
      </c>
      <c r="BK1306" s="158">
        <f>ROUND(I1306*H1306,2)</f>
        <v>0</v>
      </c>
      <c r="BL1306" s="20" t="s">
        <v>256</v>
      </c>
      <c r="BM1306" s="157" t="s">
        <v>1800</v>
      </c>
    </row>
    <row r="1307" spans="1:65" s="2" customFormat="1" ht="11.25">
      <c r="A1307" s="35"/>
      <c r="B1307" s="36"/>
      <c r="C1307" s="35"/>
      <c r="D1307" s="159" t="s">
        <v>151</v>
      </c>
      <c r="E1307" s="35"/>
      <c r="F1307" s="160" t="s">
        <v>1801</v>
      </c>
      <c r="G1307" s="35"/>
      <c r="H1307" s="35"/>
      <c r="I1307" s="161"/>
      <c r="J1307" s="35"/>
      <c r="K1307" s="35"/>
      <c r="L1307" s="36"/>
      <c r="M1307" s="162"/>
      <c r="N1307" s="163"/>
      <c r="O1307" s="56"/>
      <c r="P1307" s="56"/>
      <c r="Q1307" s="56"/>
      <c r="R1307" s="56"/>
      <c r="S1307" s="56"/>
      <c r="T1307" s="57"/>
      <c r="U1307" s="35"/>
      <c r="V1307" s="35"/>
      <c r="W1307" s="35"/>
      <c r="X1307" s="35"/>
      <c r="Y1307" s="35"/>
      <c r="Z1307" s="35"/>
      <c r="AA1307" s="35"/>
      <c r="AB1307" s="35"/>
      <c r="AC1307" s="35"/>
      <c r="AD1307" s="35"/>
      <c r="AE1307" s="35"/>
      <c r="AT1307" s="20" t="s">
        <v>151</v>
      </c>
      <c r="AU1307" s="20" t="s">
        <v>81</v>
      </c>
    </row>
    <row r="1308" spans="1:65" s="13" customFormat="1" ht="11.25">
      <c r="B1308" s="164"/>
      <c r="D1308" s="165" t="s">
        <v>153</v>
      </c>
      <c r="E1308" s="166" t="s">
        <v>3</v>
      </c>
      <c r="F1308" s="167" t="s">
        <v>1790</v>
      </c>
      <c r="H1308" s="166" t="s">
        <v>3</v>
      </c>
      <c r="I1308" s="168"/>
      <c r="L1308" s="164"/>
      <c r="M1308" s="169"/>
      <c r="N1308" s="170"/>
      <c r="O1308" s="170"/>
      <c r="P1308" s="170"/>
      <c r="Q1308" s="170"/>
      <c r="R1308" s="170"/>
      <c r="S1308" s="170"/>
      <c r="T1308" s="171"/>
      <c r="AT1308" s="166" t="s">
        <v>153</v>
      </c>
      <c r="AU1308" s="166" t="s">
        <v>81</v>
      </c>
      <c r="AV1308" s="13" t="s">
        <v>15</v>
      </c>
      <c r="AW1308" s="13" t="s">
        <v>33</v>
      </c>
      <c r="AX1308" s="13" t="s">
        <v>71</v>
      </c>
      <c r="AY1308" s="166" t="s">
        <v>142</v>
      </c>
    </row>
    <row r="1309" spans="1:65" s="14" customFormat="1" ht="11.25">
      <c r="B1309" s="172"/>
      <c r="D1309" s="165" t="s">
        <v>153</v>
      </c>
      <c r="E1309" s="173" t="s">
        <v>3</v>
      </c>
      <c r="F1309" s="174" t="s">
        <v>1791</v>
      </c>
      <c r="H1309" s="175">
        <v>78</v>
      </c>
      <c r="I1309" s="176"/>
      <c r="L1309" s="172"/>
      <c r="M1309" s="177"/>
      <c r="N1309" s="178"/>
      <c r="O1309" s="178"/>
      <c r="P1309" s="178"/>
      <c r="Q1309" s="178"/>
      <c r="R1309" s="178"/>
      <c r="S1309" s="178"/>
      <c r="T1309" s="179"/>
      <c r="AT1309" s="173" t="s">
        <v>153</v>
      </c>
      <c r="AU1309" s="173" t="s">
        <v>81</v>
      </c>
      <c r="AV1309" s="14" t="s">
        <v>81</v>
      </c>
      <c r="AW1309" s="14" t="s">
        <v>33</v>
      </c>
      <c r="AX1309" s="14" t="s">
        <v>71</v>
      </c>
      <c r="AY1309" s="173" t="s">
        <v>142</v>
      </c>
    </row>
    <row r="1310" spans="1:65" s="15" customFormat="1" ht="11.25">
      <c r="B1310" s="180"/>
      <c r="D1310" s="165" t="s">
        <v>153</v>
      </c>
      <c r="E1310" s="181" t="s">
        <v>3</v>
      </c>
      <c r="F1310" s="182" t="s">
        <v>162</v>
      </c>
      <c r="H1310" s="183">
        <v>78</v>
      </c>
      <c r="I1310" s="184"/>
      <c r="L1310" s="180"/>
      <c r="M1310" s="185"/>
      <c r="N1310" s="186"/>
      <c r="O1310" s="186"/>
      <c r="P1310" s="186"/>
      <c r="Q1310" s="186"/>
      <c r="R1310" s="186"/>
      <c r="S1310" s="186"/>
      <c r="T1310" s="187"/>
      <c r="AT1310" s="181" t="s">
        <v>153</v>
      </c>
      <c r="AU1310" s="181" t="s">
        <v>81</v>
      </c>
      <c r="AV1310" s="15" t="s">
        <v>94</v>
      </c>
      <c r="AW1310" s="15" t="s">
        <v>33</v>
      </c>
      <c r="AX1310" s="15" t="s">
        <v>15</v>
      </c>
      <c r="AY1310" s="181" t="s">
        <v>142</v>
      </c>
    </row>
    <row r="1311" spans="1:65" s="2" customFormat="1" ht="24.2" customHeight="1">
      <c r="A1311" s="35"/>
      <c r="B1311" s="145"/>
      <c r="C1311" s="191" t="s">
        <v>1802</v>
      </c>
      <c r="D1311" s="191" t="s">
        <v>704</v>
      </c>
      <c r="E1311" s="192" t="s">
        <v>1717</v>
      </c>
      <c r="F1311" s="193" t="s">
        <v>1718</v>
      </c>
      <c r="G1311" s="194" t="s">
        <v>148</v>
      </c>
      <c r="H1311" s="195">
        <v>79.56</v>
      </c>
      <c r="I1311" s="196"/>
      <c r="J1311" s="197">
        <f>ROUND(I1311*H1311,2)</f>
        <v>0</v>
      </c>
      <c r="K1311" s="193" t="s">
        <v>149</v>
      </c>
      <c r="L1311" s="198"/>
      <c r="M1311" s="199" t="s">
        <v>3</v>
      </c>
      <c r="N1311" s="200" t="s">
        <v>43</v>
      </c>
      <c r="O1311" s="56"/>
      <c r="P1311" s="155">
        <f>O1311*H1311</f>
        <v>0</v>
      </c>
      <c r="Q1311" s="155">
        <v>3.5999999999999999E-3</v>
      </c>
      <c r="R1311" s="155">
        <f>Q1311*H1311</f>
        <v>0.286416</v>
      </c>
      <c r="S1311" s="155">
        <v>0</v>
      </c>
      <c r="T1311" s="156">
        <f>S1311*H1311</f>
        <v>0</v>
      </c>
      <c r="U1311" s="35"/>
      <c r="V1311" s="35"/>
      <c r="W1311" s="35"/>
      <c r="X1311" s="35"/>
      <c r="Y1311" s="35"/>
      <c r="Z1311" s="35"/>
      <c r="AA1311" s="35"/>
      <c r="AB1311" s="35"/>
      <c r="AC1311" s="35"/>
      <c r="AD1311" s="35"/>
      <c r="AE1311" s="35"/>
      <c r="AR1311" s="157" t="s">
        <v>378</v>
      </c>
      <c r="AT1311" s="157" t="s">
        <v>704</v>
      </c>
      <c r="AU1311" s="157" t="s">
        <v>81</v>
      </c>
      <c r="AY1311" s="20" t="s">
        <v>142</v>
      </c>
      <c r="BE1311" s="158">
        <f>IF(N1311="základní",J1311,0)</f>
        <v>0</v>
      </c>
      <c r="BF1311" s="158">
        <f>IF(N1311="snížená",J1311,0)</f>
        <v>0</v>
      </c>
      <c r="BG1311" s="158">
        <f>IF(N1311="zákl. přenesená",J1311,0)</f>
        <v>0</v>
      </c>
      <c r="BH1311" s="158">
        <f>IF(N1311="sníž. přenesená",J1311,0)</f>
        <v>0</v>
      </c>
      <c r="BI1311" s="158">
        <f>IF(N1311="nulová",J1311,0)</f>
        <v>0</v>
      </c>
      <c r="BJ1311" s="20" t="s">
        <v>81</v>
      </c>
      <c r="BK1311" s="158">
        <f>ROUND(I1311*H1311,2)</f>
        <v>0</v>
      </c>
      <c r="BL1311" s="20" t="s">
        <v>256</v>
      </c>
      <c r="BM1311" s="157" t="s">
        <v>1803</v>
      </c>
    </row>
    <row r="1312" spans="1:65" s="14" customFormat="1" ht="11.25">
      <c r="B1312" s="172"/>
      <c r="D1312" s="165" t="s">
        <v>153</v>
      </c>
      <c r="F1312" s="174" t="s">
        <v>1796</v>
      </c>
      <c r="H1312" s="175">
        <v>79.56</v>
      </c>
      <c r="I1312" s="176"/>
      <c r="L1312" s="172"/>
      <c r="M1312" s="177"/>
      <c r="N1312" s="178"/>
      <c r="O1312" s="178"/>
      <c r="P1312" s="178"/>
      <c r="Q1312" s="178"/>
      <c r="R1312" s="178"/>
      <c r="S1312" s="178"/>
      <c r="T1312" s="179"/>
      <c r="AT1312" s="173" t="s">
        <v>153</v>
      </c>
      <c r="AU1312" s="173" t="s">
        <v>81</v>
      </c>
      <c r="AV1312" s="14" t="s">
        <v>81</v>
      </c>
      <c r="AW1312" s="14" t="s">
        <v>4</v>
      </c>
      <c r="AX1312" s="14" t="s">
        <v>15</v>
      </c>
      <c r="AY1312" s="173" t="s">
        <v>142</v>
      </c>
    </row>
    <row r="1313" spans="1:65" s="2" customFormat="1" ht="37.9" customHeight="1">
      <c r="A1313" s="35"/>
      <c r="B1313" s="145"/>
      <c r="C1313" s="146" t="s">
        <v>1804</v>
      </c>
      <c r="D1313" s="146" t="s">
        <v>145</v>
      </c>
      <c r="E1313" s="147" t="s">
        <v>1786</v>
      </c>
      <c r="F1313" s="148" t="s">
        <v>1787</v>
      </c>
      <c r="G1313" s="149" t="s">
        <v>148</v>
      </c>
      <c r="H1313" s="150">
        <v>78.894000000000005</v>
      </c>
      <c r="I1313" s="151"/>
      <c r="J1313" s="152">
        <f>ROUND(I1313*H1313,2)</f>
        <v>0</v>
      </c>
      <c r="K1313" s="148" t="s">
        <v>149</v>
      </c>
      <c r="L1313" s="36"/>
      <c r="M1313" s="153" t="s">
        <v>3</v>
      </c>
      <c r="N1313" s="154" t="s">
        <v>43</v>
      </c>
      <c r="O1313" s="56"/>
      <c r="P1313" s="155">
        <f>O1313*H1313</f>
        <v>0</v>
      </c>
      <c r="Q1313" s="155">
        <v>0</v>
      </c>
      <c r="R1313" s="155">
        <f>Q1313*H1313</f>
        <v>0</v>
      </c>
      <c r="S1313" s="155">
        <v>0</v>
      </c>
      <c r="T1313" s="156">
        <f>S1313*H1313</f>
        <v>0</v>
      </c>
      <c r="U1313" s="35"/>
      <c r="V1313" s="35"/>
      <c r="W1313" s="35"/>
      <c r="X1313" s="35"/>
      <c r="Y1313" s="35"/>
      <c r="Z1313" s="35"/>
      <c r="AA1313" s="35"/>
      <c r="AB1313" s="35"/>
      <c r="AC1313" s="35"/>
      <c r="AD1313" s="35"/>
      <c r="AE1313" s="35"/>
      <c r="AR1313" s="157" t="s">
        <v>256</v>
      </c>
      <c r="AT1313" s="157" t="s">
        <v>145</v>
      </c>
      <c r="AU1313" s="157" t="s">
        <v>81</v>
      </c>
      <c r="AY1313" s="20" t="s">
        <v>142</v>
      </c>
      <c r="BE1313" s="158">
        <f>IF(N1313="základní",J1313,0)</f>
        <v>0</v>
      </c>
      <c r="BF1313" s="158">
        <f>IF(N1313="snížená",J1313,0)</f>
        <v>0</v>
      </c>
      <c r="BG1313" s="158">
        <f>IF(N1313="zákl. přenesená",J1313,0)</f>
        <v>0</v>
      </c>
      <c r="BH1313" s="158">
        <f>IF(N1313="sníž. přenesená",J1313,0)</f>
        <v>0</v>
      </c>
      <c r="BI1313" s="158">
        <f>IF(N1313="nulová",J1313,0)</f>
        <v>0</v>
      </c>
      <c r="BJ1313" s="20" t="s">
        <v>81</v>
      </c>
      <c r="BK1313" s="158">
        <f>ROUND(I1313*H1313,2)</f>
        <v>0</v>
      </c>
      <c r="BL1313" s="20" t="s">
        <v>256</v>
      </c>
      <c r="BM1313" s="157" t="s">
        <v>1805</v>
      </c>
    </row>
    <row r="1314" spans="1:65" s="2" customFormat="1" ht="11.25">
      <c r="A1314" s="35"/>
      <c r="B1314" s="36"/>
      <c r="C1314" s="35"/>
      <c r="D1314" s="159" t="s">
        <v>151</v>
      </c>
      <c r="E1314" s="35"/>
      <c r="F1314" s="160" t="s">
        <v>1789</v>
      </c>
      <c r="G1314" s="35"/>
      <c r="H1314" s="35"/>
      <c r="I1314" s="161"/>
      <c r="J1314" s="35"/>
      <c r="K1314" s="35"/>
      <c r="L1314" s="36"/>
      <c r="M1314" s="162"/>
      <c r="N1314" s="163"/>
      <c r="O1314" s="56"/>
      <c r="P1314" s="56"/>
      <c r="Q1314" s="56"/>
      <c r="R1314" s="56"/>
      <c r="S1314" s="56"/>
      <c r="T1314" s="57"/>
      <c r="U1314" s="35"/>
      <c r="V1314" s="35"/>
      <c r="W1314" s="35"/>
      <c r="X1314" s="35"/>
      <c r="Y1314" s="35"/>
      <c r="Z1314" s="35"/>
      <c r="AA1314" s="35"/>
      <c r="AB1314" s="35"/>
      <c r="AC1314" s="35"/>
      <c r="AD1314" s="35"/>
      <c r="AE1314" s="35"/>
      <c r="AT1314" s="20" t="s">
        <v>151</v>
      </c>
      <c r="AU1314" s="20" t="s">
        <v>81</v>
      </c>
    </row>
    <row r="1315" spans="1:65" s="13" customFormat="1" ht="11.25">
      <c r="B1315" s="164"/>
      <c r="D1315" s="165" t="s">
        <v>153</v>
      </c>
      <c r="E1315" s="166" t="s">
        <v>3</v>
      </c>
      <c r="F1315" s="167" t="s">
        <v>1806</v>
      </c>
      <c r="H1315" s="166" t="s">
        <v>3</v>
      </c>
      <c r="I1315" s="168"/>
      <c r="L1315" s="164"/>
      <c r="M1315" s="169"/>
      <c r="N1315" s="170"/>
      <c r="O1315" s="170"/>
      <c r="P1315" s="170"/>
      <c r="Q1315" s="170"/>
      <c r="R1315" s="170"/>
      <c r="S1315" s="170"/>
      <c r="T1315" s="171"/>
      <c r="AT1315" s="166" t="s">
        <v>153</v>
      </c>
      <c r="AU1315" s="166" t="s">
        <v>81</v>
      </c>
      <c r="AV1315" s="13" t="s">
        <v>15</v>
      </c>
      <c r="AW1315" s="13" t="s">
        <v>33</v>
      </c>
      <c r="AX1315" s="13" t="s">
        <v>71</v>
      </c>
      <c r="AY1315" s="166" t="s">
        <v>142</v>
      </c>
    </row>
    <row r="1316" spans="1:65" s="14" customFormat="1" ht="11.25">
      <c r="B1316" s="172"/>
      <c r="D1316" s="165" t="s">
        <v>153</v>
      </c>
      <c r="E1316" s="173" t="s">
        <v>3</v>
      </c>
      <c r="F1316" s="174" t="s">
        <v>1807</v>
      </c>
      <c r="H1316" s="175">
        <v>42.75</v>
      </c>
      <c r="I1316" s="176"/>
      <c r="L1316" s="172"/>
      <c r="M1316" s="177"/>
      <c r="N1316" s="178"/>
      <c r="O1316" s="178"/>
      <c r="P1316" s="178"/>
      <c r="Q1316" s="178"/>
      <c r="R1316" s="178"/>
      <c r="S1316" s="178"/>
      <c r="T1316" s="179"/>
      <c r="AT1316" s="173" t="s">
        <v>153</v>
      </c>
      <c r="AU1316" s="173" t="s">
        <v>81</v>
      </c>
      <c r="AV1316" s="14" t="s">
        <v>81</v>
      </c>
      <c r="AW1316" s="14" t="s">
        <v>33</v>
      </c>
      <c r="AX1316" s="14" t="s">
        <v>71</v>
      </c>
      <c r="AY1316" s="173" t="s">
        <v>142</v>
      </c>
    </row>
    <row r="1317" spans="1:65" s="13" customFormat="1" ht="11.25">
      <c r="B1317" s="164"/>
      <c r="D1317" s="165" t="s">
        <v>153</v>
      </c>
      <c r="E1317" s="166" t="s">
        <v>3</v>
      </c>
      <c r="F1317" s="167" t="s">
        <v>1808</v>
      </c>
      <c r="H1317" s="166" t="s">
        <v>3</v>
      </c>
      <c r="I1317" s="168"/>
      <c r="L1317" s="164"/>
      <c r="M1317" s="169"/>
      <c r="N1317" s="170"/>
      <c r="O1317" s="170"/>
      <c r="P1317" s="170"/>
      <c r="Q1317" s="170"/>
      <c r="R1317" s="170"/>
      <c r="S1317" s="170"/>
      <c r="T1317" s="171"/>
      <c r="AT1317" s="166" t="s">
        <v>153</v>
      </c>
      <c r="AU1317" s="166" t="s">
        <v>81</v>
      </c>
      <c r="AV1317" s="13" t="s">
        <v>15</v>
      </c>
      <c r="AW1317" s="13" t="s">
        <v>33</v>
      </c>
      <c r="AX1317" s="13" t="s">
        <v>71</v>
      </c>
      <c r="AY1317" s="166" t="s">
        <v>142</v>
      </c>
    </row>
    <row r="1318" spans="1:65" s="14" customFormat="1" ht="11.25">
      <c r="B1318" s="172"/>
      <c r="D1318" s="165" t="s">
        <v>153</v>
      </c>
      <c r="E1318" s="173" t="s">
        <v>3</v>
      </c>
      <c r="F1318" s="174" t="s">
        <v>1809</v>
      </c>
      <c r="H1318" s="175">
        <v>36.143999999999998</v>
      </c>
      <c r="I1318" s="176"/>
      <c r="L1318" s="172"/>
      <c r="M1318" s="177"/>
      <c r="N1318" s="178"/>
      <c r="O1318" s="178"/>
      <c r="P1318" s="178"/>
      <c r="Q1318" s="178"/>
      <c r="R1318" s="178"/>
      <c r="S1318" s="178"/>
      <c r="T1318" s="179"/>
      <c r="AT1318" s="173" t="s">
        <v>153</v>
      </c>
      <c r="AU1318" s="173" t="s">
        <v>81</v>
      </c>
      <c r="AV1318" s="14" t="s">
        <v>81</v>
      </c>
      <c r="AW1318" s="14" t="s">
        <v>33</v>
      </c>
      <c r="AX1318" s="14" t="s">
        <v>71</v>
      </c>
      <c r="AY1318" s="173" t="s">
        <v>142</v>
      </c>
    </row>
    <row r="1319" spans="1:65" s="15" customFormat="1" ht="11.25">
      <c r="B1319" s="180"/>
      <c r="D1319" s="165" t="s">
        <v>153</v>
      </c>
      <c r="E1319" s="181" t="s">
        <v>3</v>
      </c>
      <c r="F1319" s="182" t="s">
        <v>162</v>
      </c>
      <c r="H1319" s="183">
        <v>78.894000000000005</v>
      </c>
      <c r="I1319" s="184"/>
      <c r="L1319" s="180"/>
      <c r="M1319" s="185"/>
      <c r="N1319" s="186"/>
      <c r="O1319" s="186"/>
      <c r="P1319" s="186"/>
      <c r="Q1319" s="186"/>
      <c r="R1319" s="186"/>
      <c r="S1319" s="186"/>
      <c r="T1319" s="187"/>
      <c r="AT1319" s="181" t="s">
        <v>153</v>
      </c>
      <c r="AU1319" s="181" t="s">
        <v>81</v>
      </c>
      <c r="AV1319" s="15" t="s">
        <v>94</v>
      </c>
      <c r="AW1319" s="15" t="s">
        <v>33</v>
      </c>
      <c r="AX1319" s="15" t="s">
        <v>15</v>
      </c>
      <c r="AY1319" s="181" t="s">
        <v>142</v>
      </c>
    </row>
    <row r="1320" spans="1:65" s="2" customFormat="1" ht="24.2" customHeight="1">
      <c r="A1320" s="35"/>
      <c r="B1320" s="145"/>
      <c r="C1320" s="191" t="s">
        <v>1810</v>
      </c>
      <c r="D1320" s="191" t="s">
        <v>704</v>
      </c>
      <c r="E1320" s="192" t="s">
        <v>1811</v>
      </c>
      <c r="F1320" s="193" t="s">
        <v>1812</v>
      </c>
      <c r="G1320" s="194" t="s">
        <v>148</v>
      </c>
      <c r="H1320" s="195">
        <v>80.471999999999994</v>
      </c>
      <c r="I1320" s="196"/>
      <c r="J1320" s="197">
        <f>ROUND(I1320*H1320,2)</f>
        <v>0</v>
      </c>
      <c r="K1320" s="193" t="s">
        <v>149</v>
      </c>
      <c r="L1320" s="198"/>
      <c r="M1320" s="199" t="s">
        <v>3</v>
      </c>
      <c r="N1320" s="200" t="s">
        <v>43</v>
      </c>
      <c r="O1320" s="56"/>
      <c r="P1320" s="155">
        <f>O1320*H1320</f>
        <v>0</v>
      </c>
      <c r="Q1320" s="155">
        <v>2.2399999999999998E-3</v>
      </c>
      <c r="R1320" s="155">
        <f>Q1320*H1320</f>
        <v>0.18025727999999996</v>
      </c>
      <c r="S1320" s="155">
        <v>0</v>
      </c>
      <c r="T1320" s="156">
        <f>S1320*H1320</f>
        <v>0</v>
      </c>
      <c r="U1320" s="35"/>
      <c r="V1320" s="35"/>
      <c r="W1320" s="35"/>
      <c r="X1320" s="35"/>
      <c r="Y1320" s="35"/>
      <c r="Z1320" s="35"/>
      <c r="AA1320" s="35"/>
      <c r="AB1320" s="35"/>
      <c r="AC1320" s="35"/>
      <c r="AD1320" s="35"/>
      <c r="AE1320" s="35"/>
      <c r="AR1320" s="157" t="s">
        <v>378</v>
      </c>
      <c r="AT1320" s="157" t="s">
        <v>704</v>
      </c>
      <c r="AU1320" s="157" t="s">
        <v>81</v>
      </c>
      <c r="AY1320" s="20" t="s">
        <v>142</v>
      </c>
      <c r="BE1320" s="158">
        <f>IF(N1320="základní",J1320,0)</f>
        <v>0</v>
      </c>
      <c r="BF1320" s="158">
        <f>IF(N1320="snížená",J1320,0)</f>
        <v>0</v>
      </c>
      <c r="BG1320" s="158">
        <f>IF(N1320="zákl. přenesená",J1320,0)</f>
        <v>0</v>
      </c>
      <c r="BH1320" s="158">
        <f>IF(N1320="sníž. přenesená",J1320,0)</f>
        <v>0</v>
      </c>
      <c r="BI1320" s="158">
        <f>IF(N1320="nulová",J1320,0)</f>
        <v>0</v>
      </c>
      <c r="BJ1320" s="20" t="s">
        <v>81</v>
      </c>
      <c r="BK1320" s="158">
        <f>ROUND(I1320*H1320,2)</f>
        <v>0</v>
      </c>
      <c r="BL1320" s="20" t="s">
        <v>256</v>
      </c>
      <c r="BM1320" s="157" t="s">
        <v>1813</v>
      </c>
    </row>
    <row r="1321" spans="1:65" s="14" customFormat="1" ht="11.25">
      <c r="B1321" s="172"/>
      <c r="D1321" s="165" t="s">
        <v>153</v>
      </c>
      <c r="F1321" s="174" t="s">
        <v>1814</v>
      </c>
      <c r="H1321" s="175">
        <v>80.471999999999994</v>
      </c>
      <c r="I1321" s="176"/>
      <c r="L1321" s="172"/>
      <c r="M1321" s="177"/>
      <c r="N1321" s="178"/>
      <c r="O1321" s="178"/>
      <c r="P1321" s="178"/>
      <c r="Q1321" s="178"/>
      <c r="R1321" s="178"/>
      <c r="S1321" s="178"/>
      <c r="T1321" s="179"/>
      <c r="AT1321" s="173" t="s">
        <v>153</v>
      </c>
      <c r="AU1321" s="173" t="s">
        <v>81</v>
      </c>
      <c r="AV1321" s="14" t="s">
        <v>81</v>
      </c>
      <c r="AW1321" s="14" t="s">
        <v>4</v>
      </c>
      <c r="AX1321" s="14" t="s">
        <v>15</v>
      </c>
      <c r="AY1321" s="173" t="s">
        <v>142</v>
      </c>
    </row>
    <row r="1322" spans="1:65" s="2" customFormat="1" ht="37.9" customHeight="1">
      <c r="A1322" s="35"/>
      <c r="B1322" s="145"/>
      <c r="C1322" s="146" t="s">
        <v>1815</v>
      </c>
      <c r="D1322" s="146" t="s">
        <v>145</v>
      </c>
      <c r="E1322" s="147" t="s">
        <v>1798</v>
      </c>
      <c r="F1322" s="148" t="s">
        <v>1799</v>
      </c>
      <c r="G1322" s="149" t="s">
        <v>148</v>
      </c>
      <c r="H1322" s="150">
        <v>78.894000000000005</v>
      </c>
      <c r="I1322" s="151"/>
      <c r="J1322" s="152">
        <f>ROUND(I1322*H1322,2)</f>
        <v>0</v>
      </c>
      <c r="K1322" s="148" t="s">
        <v>149</v>
      </c>
      <c r="L1322" s="36"/>
      <c r="M1322" s="153" t="s">
        <v>3</v>
      </c>
      <c r="N1322" s="154" t="s">
        <v>43</v>
      </c>
      <c r="O1322" s="56"/>
      <c r="P1322" s="155">
        <f>O1322*H1322</f>
        <v>0</v>
      </c>
      <c r="Q1322" s="155">
        <v>0</v>
      </c>
      <c r="R1322" s="155">
        <f>Q1322*H1322</f>
        <v>0</v>
      </c>
      <c r="S1322" s="155">
        <v>0</v>
      </c>
      <c r="T1322" s="156">
        <f>S1322*H1322</f>
        <v>0</v>
      </c>
      <c r="U1322" s="35"/>
      <c r="V1322" s="35"/>
      <c r="W1322" s="35"/>
      <c r="X1322" s="35"/>
      <c r="Y1322" s="35"/>
      <c r="Z1322" s="35"/>
      <c r="AA1322" s="35"/>
      <c r="AB1322" s="35"/>
      <c r="AC1322" s="35"/>
      <c r="AD1322" s="35"/>
      <c r="AE1322" s="35"/>
      <c r="AR1322" s="157" t="s">
        <v>256</v>
      </c>
      <c r="AT1322" s="157" t="s">
        <v>145</v>
      </c>
      <c r="AU1322" s="157" t="s">
        <v>81</v>
      </c>
      <c r="AY1322" s="20" t="s">
        <v>142</v>
      </c>
      <c r="BE1322" s="158">
        <f>IF(N1322="základní",J1322,0)</f>
        <v>0</v>
      </c>
      <c r="BF1322" s="158">
        <f>IF(N1322="snížená",J1322,0)</f>
        <v>0</v>
      </c>
      <c r="BG1322" s="158">
        <f>IF(N1322="zákl. přenesená",J1322,0)</f>
        <v>0</v>
      </c>
      <c r="BH1322" s="158">
        <f>IF(N1322="sníž. přenesená",J1322,0)</f>
        <v>0</v>
      </c>
      <c r="BI1322" s="158">
        <f>IF(N1322="nulová",J1322,0)</f>
        <v>0</v>
      </c>
      <c r="BJ1322" s="20" t="s">
        <v>81</v>
      </c>
      <c r="BK1322" s="158">
        <f>ROUND(I1322*H1322,2)</f>
        <v>0</v>
      </c>
      <c r="BL1322" s="20" t="s">
        <v>256</v>
      </c>
      <c r="BM1322" s="157" t="s">
        <v>1816</v>
      </c>
    </row>
    <row r="1323" spans="1:65" s="2" customFormat="1" ht="11.25">
      <c r="A1323" s="35"/>
      <c r="B1323" s="36"/>
      <c r="C1323" s="35"/>
      <c r="D1323" s="159" t="s">
        <v>151</v>
      </c>
      <c r="E1323" s="35"/>
      <c r="F1323" s="160" t="s">
        <v>1801</v>
      </c>
      <c r="G1323" s="35"/>
      <c r="H1323" s="35"/>
      <c r="I1323" s="161"/>
      <c r="J1323" s="35"/>
      <c r="K1323" s="35"/>
      <c r="L1323" s="36"/>
      <c r="M1323" s="162"/>
      <c r="N1323" s="163"/>
      <c r="O1323" s="56"/>
      <c r="P1323" s="56"/>
      <c r="Q1323" s="56"/>
      <c r="R1323" s="56"/>
      <c r="S1323" s="56"/>
      <c r="T1323" s="57"/>
      <c r="U1323" s="35"/>
      <c r="V1323" s="35"/>
      <c r="W1323" s="35"/>
      <c r="X1323" s="35"/>
      <c r="Y1323" s="35"/>
      <c r="Z1323" s="35"/>
      <c r="AA1323" s="35"/>
      <c r="AB1323" s="35"/>
      <c r="AC1323" s="35"/>
      <c r="AD1323" s="35"/>
      <c r="AE1323" s="35"/>
      <c r="AT1323" s="20" t="s">
        <v>151</v>
      </c>
      <c r="AU1323" s="20" t="s">
        <v>81</v>
      </c>
    </row>
    <row r="1324" spans="1:65" s="13" customFormat="1" ht="11.25">
      <c r="B1324" s="164"/>
      <c r="D1324" s="165" t="s">
        <v>153</v>
      </c>
      <c r="E1324" s="166" t="s">
        <v>3</v>
      </c>
      <c r="F1324" s="167" t="s">
        <v>1808</v>
      </c>
      <c r="H1324" s="166" t="s">
        <v>3</v>
      </c>
      <c r="I1324" s="168"/>
      <c r="L1324" s="164"/>
      <c r="M1324" s="169"/>
      <c r="N1324" s="170"/>
      <c r="O1324" s="170"/>
      <c r="P1324" s="170"/>
      <c r="Q1324" s="170"/>
      <c r="R1324" s="170"/>
      <c r="S1324" s="170"/>
      <c r="T1324" s="171"/>
      <c r="AT1324" s="166" t="s">
        <v>153</v>
      </c>
      <c r="AU1324" s="166" t="s">
        <v>81</v>
      </c>
      <c r="AV1324" s="13" t="s">
        <v>15</v>
      </c>
      <c r="AW1324" s="13" t="s">
        <v>33</v>
      </c>
      <c r="AX1324" s="13" t="s">
        <v>71</v>
      </c>
      <c r="AY1324" s="166" t="s">
        <v>142</v>
      </c>
    </row>
    <row r="1325" spans="1:65" s="14" customFormat="1" ht="11.25">
      <c r="B1325" s="172"/>
      <c r="D1325" s="165" t="s">
        <v>153</v>
      </c>
      <c r="E1325" s="173" t="s">
        <v>3</v>
      </c>
      <c r="F1325" s="174" t="s">
        <v>1809</v>
      </c>
      <c r="H1325" s="175">
        <v>36.143999999999998</v>
      </c>
      <c r="I1325" s="176"/>
      <c r="L1325" s="172"/>
      <c r="M1325" s="177"/>
      <c r="N1325" s="178"/>
      <c r="O1325" s="178"/>
      <c r="P1325" s="178"/>
      <c r="Q1325" s="178"/>
      <c r="R1325" s="178"/>
      <c r="S1325" s="178"/>
      <c r="T1325" s="179"/>
      <c r="AT1325" s="173" t="s">
        <v>153</v>
      </c>
      <c r="AU1325" s="173" t="s">
        <v>81</v>
      </c>
      <c r="AV1325" s="14" t="s">
        <v>81</v>
      </c>
      <c r="AW1325" s="14" t="s">
        <v>33</v>
      </c>
      <c r="AX1325" s="14" t="s">
        <v>71</v>
      </c>
      <c r="AY1325" s="173" t="s">
        <v>142</v>
      </c>
    </row>
    <row r="1326" spans="1:65" s="13" customFormat="1" ht="11.25">
      <c r="B1326" s="164"/>
      <c r="D1326" s="165" t="s">
        <v>153</v>
      </c>
      <c r="E1326" s="166" t="s">
        <v>3</v>
      </c>
      <c r="F1326" s="167" t="s">
        <v>1806</v>
      </c>
      <c r="H1326" s="166" t="s">
        <v>3</v>
      </c>
      <c r="I1326" s="168"/>
      <c r="L1326" s="164"/>
      <c r="M1326" s="169"/>
      <c r="N1326" s="170"/>
      <c r="O1326" s="170"/>
      <c r="P1326" s="170"/>
      <c r="Q1326" s="170"/>
      <c r="R1326" s="170"/>
      <c r="S1326" s="170"/>
      <c r="T1326" s="171"/>
      <c r="AT1326" s="166" t="s">
        <v>153</v>
      </c>
      <c r="AU1326" s="166" t="s">
        <v>81</v>
      </c>
      <c r="AV1326" s="13" t="s">
        <v>15</v>
      </c>
      <c r="AW1326" s="13" t="s">
        <v>33</v>
      </c>
      <c r="AX1326" s="13" t="s">
        <v>71</v>
      </c>
      <c r="AY1326" s="166" t="s">
        <v>142</v>
      </c>
    </row>
    <row r="1327" spans="1:65" s="14" customFormat="1" ht="11.25">
      <c r="B1327" s="172"/>
      <c r="D1327" s="165" t="s">
        <v>153</v>
      </c>
      <c r="E1327" s="173" t="s">
        <v>3</v>
      </c>
      <c r="F1327" s="174" t="s">
        <v>1807</v>
      </c>
      <c r="H1327" s="175">
        <v>42.75</v>
      </c>
      <c r="I1327" s="176"/>
      <c r="L1327" s="172"/>
      <c r="M1327" s="177"/>
      <c r="N1327" s="178"/>
      <c r="O1327" s="178"/>
      <c r="P1327" s="178"/>
      <c r="Q1327" s="178"/>
      <c r="R1327" s="178"/>
      <c r="S1327" s="178"/>
      <c r="T1327" s="179"/>
      <c r="AT1327" s="173" t="s">
        <v>153</v>
      </c>
      <c r="AU1327" s="173" t="s">
        <v>81</v>
      </c>
      <c r="AV1327" s="14" t="s">
        <v>81</v>
      </c>
      <c r="AW1327" s="14" t="s">
        <v>33</v>
      </c>
      <c r="AX1327" s="14" t="s">
        <v>71</v>
      </c>
      <c r="AY1327" s="173" t="s">
        <v>142</v>
      </c>
    </row>
    <row r="1328" spans="1:65" s="15" customFormat="1" ht="11.25">
      <c r="B1328" s="180"/>
      <c r="D1328" s="165" t="s">
        <v>153</v>
      </c>
      <c r="E1328" s="181" t="s">
        <v>3</v>
      </c>
      <c r="F1328" s="182" t="s">
        <v>162</v>
      </c>
      <c r="H1328" s="183">
        <v>78.894000000000005</v>
      </c>
      <c r="I1328" s="184"/>
      <c r="L1328" s="180"/>
      <c r="M1328" s="185"/>
      <c r="N1328" s="186"/>
      <c r="O1328" s="186"/>
      <c r="P1328" s="186"/>
      <c r="Q1328" s="186"/>
      <c r="R1328" s="186"/>
      <c r="S1328" s="186"/>
      <c r="T1328" s="187"/>
      <c r="AT1328" s="181" t="s">
        <v>153</v>
      </c>
      <c r="AU1328" s="181" t="s">
        <v>81</v>
      </c>
      <c r="AV1328" s="15" t="s">
        <v>94</v>
      </c>
      <c r="AW1328" s="15" t="s">
        <v>33</v>
      </c>
      <c r="AX1328" s="15" t="s">
        <v>15</v>
      </c>
      <c r="AY1328" s="181" t="s">
        <v>142</v>
      </c>
    </row>
    <row r="1329" spans="1:65" s="2" customFormat="1" ht="24.2" customHeight="1">
      <c r="A1329" s="35"/>
      <c r="B1329" s="145"/>
      <c r="C1329" s="191" t="s">
        <v>1817</v>
      </c>
      <c r="D1329" s="191" t="s">
        <v>704</v>
      </c>
      <c r="E1329" s="192" t="s">
        <v>1818</v>
      </c>
      <c r="F1329" s="193" t="s">
        <v>1819</v>
      </c>
      <c r="G1329" s="194" t="s">
        <v>148</v>
      </c>
      <c r="H1329" s="195">
        <v>80.471999999999994</v>
      </c>
      <c r="I1329" s="196"/>
      <c r="J1329" s="197">
        <f>ROUND(I1329*H1329,2)</f>
        <v>0</v>
      </c>
      <c r="K1329" s="193" t="s">
        <v>149</v>
      </c>
      <c r="L1329" s="198"/>
      <c r="M1329" s="199" t="s">
        <v>3</v>
      </c>
      <c r="N1329" s="200" t="s">
        <v>43</v>
      </c>
      <c r="O1329" s="56"/>
      <c r="P1329" s="155">
        <f>O1329*H1329</f>
        <v>0</v>
      </c>
      <c r="Q1329" s="155">
        <v>4.7999999999999996E-3</v>
      </c>
      <c r="R1329" s="155">
        <f>Q1329*H1329</f>
        <v>0.38626559999999993</v>
      </c>
      <c r="S1329" s="155">
        <v>0</v>
      </c>
      <c r="T1329" s="156">
        <f>S1329*H1329</f>
        <v>0</v>
      </c>
      <c r="U1329" s="35"/>
      <c r="V1329" s="35"/>
      <c r="W1329" s="35"/>
      <c r="X1329" s="35"/>
      <c r="Y1329" s="35"/>
      <c r="Z1329" s="35"/>
      <c r="AA1329" s="35"/>
      <c r="AB1329" s="35"/>
      <c r="AC1329" s="35"/>
      <c r="AD1329" s="35"/>
      <c r="AE1329" s="35"/>
      <c r="AR1329" s="157" t="s">
        <v>378</v>
      </c>
      <c r="AT1329" s="157" t="s">
        <v>704</v>
      </c>
      <c r="AU1329" s="157" t="s">
        <v>81</v>
      </c>
      <c r="AY1329" s="20" t="s">
        <v>142</v>
      </c>
      <c r="BE1329" s="158">
        <f>IF(N1329="základní",J1329,0)</f>
        <v>0</v>
      </c>
      <c r="BF1329" s="158">
        <f>IF(N1329="snížená",J1329,0)</f>
        <v>0</v>
      </c>
      <c r="BG1329" s="158">
        <f>IF(N1329="zákl. přenesená",J1329,0)</f>
        <v>0</v>
      </c>
      <c r="BH1329" s="158">
        <f>IF(N1329="sníž. přenesená",J1329,0)</f>
        <v>0</v>
      </c>
      <c r="BI1329" s="158">
        <f>IF(N1329="nulová",J1329,0)</f>
        <v>0</v>
      </c>
      <c r="BJ1329" s="20" t="s">
        <v>81</v>
      </c>
      <c r="BK1329" s="158">
        <f>ROUND(I1329*H1329,2)</f>
        <v>0</v>
      </c>
      <c r="BL1329" s="20" t="s">
        <v>256</v>
      </c>
      <c r="BM1329" s="157" t="s">
        <v>1820</v>
      </c>
    </row>
    <row r="1330" spans="1:65" s="14" customFormat="1" ht="11.25">
      <c r="B1330" s="172"/>
      <c r="D1330" s="165" t="s">
        <v>153</v>
      </c>
      <c r="F1330" s="174" t="s">
        <v>1814</v>
      </c>
      <c r="H1330" s="175">
        <v>80.471999999999994</v>
      </c>
      <c r="I1330" s="176"/>
      <c r="L1330" s="172"/>
      <c r="M1330" s="177"/>
      <c r="N1330" s="178"/>
      <c r="O1330" s="178"/>
      <c r="P1330" s="178"/>
      <c r="Q1330" s="178"/>
      <c r="R1330" s="178"/>
      <c r="S1330" s="178"/>
      <c r="T1330" s="179"/>
      <c r="AT1330" s="173" t="s">
        <v>153</v>
      </c>
      <c r="AU1330" s="173" t="s">
        <v>81</v>
      </c>
      <c r="AV1330" s="14" t="s">
        <v>81</v>
      </c>
      <c r="AW1330" s="14" t="s">
        <v>4</v>
      </c>
      <c r="AX1330" s="14" t="s">
        <v>15</v>
      </c>
      <c r="AY1330" s="173" t="s">
        <v>142</v>
      </c>
    </row>
    <row r="1331" spans="1:65" s="2" customFormat="1" ht="24.2" customHeight="1">
      <c r="A1331" s="35"/>
      <c r="B1331" s="145"/>
      <c r="C1331" s="146" t="s">
        <v>1821</v>
      </c>
      <c r="D1331" s="146" t="s">
        <v>145</v>
      </c>
      <c r="E1331" s="147" t="s">
        <v>1822</v>
      </c>
      <c r="F1331" s="148" t="s">
        <v>1823</v>
      </c>
      <c r="G1331" s="149" t="s">
        <v>148</v>
      </c>
      <c r="H1331" s="150">
        <v>335.00799999999998</v>
      </c>
      <c r="I1331" s="151"/>
      <c r="J1331" s="152">
        <f>ROUND(I1331*H1331,2)</f>
        <v>0</v>
      </c>
      <c r="K1331" s="148" t="s">
        <v>3</v>
      </c>
      <c r="L1331" s="36"/>
      <c r="M1331" s="153" t="s">
        <v>3</v>
      </c>
      <c r="N1331" s="154" t="s">
        <v>43</v>
      </c>
      <c r="O1331" s="56"/>
      <c r="P1331" s="155">
        <f>O1331*H1331</f>
        <v>0</v>
      </c>
      <c r="Q1331" s="155">
        <v>0</v>
      </c>
      <c r="R1331" s="155">
        <f>Q1331*H1331</f>
        <v>0</v>
      </c>
      <c r="S1331" s="155">
        <v>0</v>
      </c>
      <c r="T1331" s="156">
        <f>S1331*H1331</f>
        <v>0</v>
      </c>
      <c r="U1331" s="35"/>
      <c r="V1331" s="35"/>
      <c r="W1331" s="35"/>
      <c r="X1331" s="35"/>
      <c r="Y1331" s="35"/>
      <c r="Z1331" s="35"/>
      <c r="AA1331" s="35"/>
      <c r="AB1331" s="35"/>
      <c r="AC1331" s="35"/>
      <c r="AD1331" s="35"/>
      <c r="AE1331" s="35"/>
      <c r="AR1331" s="157" t="s">
        <v>256</v>
      </c>
      <c r="AT1331" s="157" t="s">
        <v>145</v>
      </c>
      <c r="AU1331" s="157" t="s">
        <v>81</v>
      </c>
      <c r="AY1331" s="20" t="s">
        <v>142</v>
      </c>
      <c r="BE1331" s="158">
        <f>IF(N1331="základní",J1331,0)</f>
        <v>0</v>
      </c>
      <c r="BF1331" s="158">
        <f>IF(N1331="snížená",J1331,0)</f>
        <v>0</v>
      </c>
      <c r="BG1331" s="158">
        <f>IF(N1331="zákl. přenesená",J1331,0)</f>
        <v>0</v>
      </c>
      <c r="BH1331" s="158">
        <f>IF(N1331="sníž. přenesená",J1331,0)</f>
        <v>0</v>
      </c>
      <c r="BI1331" s="158">
        <f>IF(N1331="nulová",J1331,0)</f>
        <v>0</v>
      </c>
      <c r="BJ1331" s="20" t="s">
        <v>81</v>
      </c>
      <c r="BK1331" s="158">
        <f>ROUND(I1331*H1331,2)</f>
        <v>0</v>
      </c>
      <c r="BL1331" s="20" t="s">
        <v>256</v>
      </c>
      <c r="BM1331" s="157" t="s">
        <v>1824</v>
      </c>
    </row>
    <row r="1332" spans="1:65" s="13" customFormat="1" ht="11.25">
      <c r="B1332" s="164"/>
      <c r="D1332" s="165" t="s">
        <v>153</v>
      </c>
      <c r="E1332" s="166" t="s">
        <v>3</v>
      </c>
      <c r="F1332" s="167" t="s">
        <v>1825</v>
      </c>
      <c r="H1332" s="166" t="s">
        <v>3</v>
      </c>
      <c r="I1332" s="168"/>
      <c r="L1332" s="164"/>
      <c r="M1332" s="169"/>
      <c r="N1332" s="170"/>
      <c r="O1332" s="170"/>
      <c r="P1332" s="170"/>
      <c r="Q1332" s="170"/>
      <c r="R1332" s="170"/>
      <c r="S1332" s="170"/>
      <c r="T1332" s="171"/>
      <c r="AT1332" s="166" t="s">
        <v>153</v>
      </c>
      <c r="AU1332" s="166" t="s">
        <v>81</v>
      </c>
      <c r="AV1332" s="13" t="s">
        <v>15</v>
      </c>
      <c r="AW1332" s="13" t="s">
        <v>33</v>
      </c>
      <c r="AX1332" s="13" t="s">
        <v>71</v>
      </c>
      <c r="AY1332" s="166" t="s">
        <v>142</v>
      </c>
    </row>
    <row r="1333" spans="1:65" s="14" customFormat="1" ht="11.25">
      <c r="B1333" s="172"/>
      <c r="D1333" s="165" t="s">
        <v>153</v>
      </c>
      <c r="E1333" s="173" t="s">
        <v>3</v>
      </c>
      <c r="F1333" s="174" t="s">
        <v>1826</v>
      </c>
      <c r="H1333" s="175">
        <v>313.78800000000001</v>
      </c>
      <c r="I1333" s="176"/>
      <c r="L1333" s="172"/>
      <c r="M1333" s="177"/>
      <c r="N1333" s="178"/>
      <c r="O1333" s="178"/>
      <c r="P1333" s="178"/>
      <c r="Q1333" s="178"/>
      <c r="R1333" s="178"/>
      <c r="S1333" s="178"/>
      <c r="T1333" s="179"/>
      <c r="AT1333" s="173" t="s">
        <v>153</v>
      </c>
      <c r="AU1333" s="173" t="s">
        <v>81</v>
      </c>
      <c r="AV1333" s="14" t="s">
        <v>81</v>
      </c>
      <c r="AW1333" s="14" t="s">
        <v>33</v>
      </c>
      <c r="AX1333" s="14" t="s">
        <v>71</v>
      </c>
      <c r="AY1333" s="173" t="s">
        <v>142</v>
      </c>
    </row>
    <row r="1334" spans="1:65" s="13" customFormat="1" ht="11.25">
      <c r="B1334" s="164"/>
      <c r="D1334" s="165" t="s">
        <v>153</v>
      </c>
      <c r="E1334" s="166" t="s">
        <v>3</v>
      </c>
      <c r="F1334" s="167" t="s">
        <v>1708</v>
      </c>
      <c r="H1334" s="166" t="s">
        <v>3</v>
      </c>
      <c r="I1334" s="168"/>
      <c r="L1334" s="164"/>
      <c r="M1334" s="169"/>
      <c r="N1334" s="170"/>
      <c r="O1334" s="170"/>
      <c r="P1334" s="170"/>
      <c r="Q1334" s="170"/>
      <c r="R1334" s="170"/>
      <c r="S1334" s="170"/>
      <c r="T1334" s="171"/>
      <c r="AT1334" s="166" t="s">
        <v>153</v>
      </c>
      <c r="AU1334" s="166" t="s">
        <v>81</v>
      </c>
      <c r="AV1334" s="13" t="s">
        <v>15</v>
      </c>
      <c r="AW1334" s="13" t="s">
        <v>33</v>
      </c>
      <c r="AX1334" s="13" t="s">
        <v>71</v>
      </c>
      <c r="AY1334" s="166" t="s">
        <v>142</v>
      </c>
    </row>
    <row r="1335" spans="1:65" s="14" customFormat="1" ht="11.25">
      <c r="B1335" s="172"/>
      <c r="D1335" s="165" t="s">
        <v>153</v>
      </c>
      <c r="E1335" s="173" t="s">
        <v>3</v>
      </c>
      <c r="F1335" s="174" t="s">
        <v>1827</v>
      </c>
      <c r="H1335" s="175">
        <v>21.22</v>
      </c>
      <c r="I1335" s="176"/>
      <c r="L1335" s="172"/>
      <c r="M1335" s="177"/>
      <c r="N1335" s="178"/>
      <c r="O1335" s="178"/>
      <c r="P1335" s="178"/>
      <c r="Q1335" s="178"/>
      <c r="R1335" s="178"/>
      <c r="S1335" s="178"/>
      <c r="T1335" s="179"/>
      <c r="AT1335" s="173" t="s">
        <v>153</v>
      </c>
      <c r="AU1335" s="173" t="s">
        <v>81</v>
      </c>
      <c r="AV1335" s="14" t="s">
        <v>81</v>
      </c>
      <c r="AW1335" s="14" t="s">
        <v>33</v>
      </c>
      <c r="AX1335" s="14" t="s">
        <v>71</v>
      </c>
      <c r="AY1335" s="173" t="s">
        <v>142</v>
      </c>
    </row>
    <row r="1336" spans="1:65" s="15" customFormat="1" ht="11.25">
      <c r="B1336" s="180"/>
      <c r="D1336" s="165" t="s">
        <v>153</v>
      </c>
      <c r="E1336" s="181" t="s">
        <v>3</v>
      </c>
      <c r="F1336" s="182" t="s">
        <v>162</v>
      </c>
      <c r="H1336" s="183">
        <v>335.00799999999998</v>
      </c>
      <c r="I1336" s="184"/>
      <c r="L1336" s="180"/>
      <c r="M1336" s="185"/>
      <c r="N1336" s="186"/>
      <c r="O1336" s="186"/>
      <c r="P1336" s="186"/>
      <c r="Q1336" s="186"/>
      <c r="R1336" s="186"/>
      <c r="S1336" s="186"/>
      <c r="T1336" s="187"/>
      <c r="AT1336" s="181" t="s">
        <v>153</v>
      </c>
      <c r="AU1336" s="181" t="s">
        <v>81</v>
      </c>
      <c r="AV1336" s="15" t="s">
        <v>94</v>
      </c>
      <c r="AW1336" s="15" t="s">
        <v>33</v>
      </c>
      <c r="AX1336" s="15" t="s">
        <v>15</v>
      </c>
      <c r="AY1336" s="181" t="s">
        <v>142</v>
      </c>
    </row>
    <row r="1337" spans="1:65" s="2" customFormat="1" ht="49.15" customHeight="1">
      <c r="A1337" s="35"/>
      <c r="B1337" s="145"/>
      <c r="C1337" s="146" t="s">
        <v>1828</v>
      </c>
      <c r="D1337" s="146" t="s">
        <v>145</v>
      </c>
      <c r="E1337" s="147" t="s">
        <v>1829</v>
      </c>
      <c r="F1337" s="148" t="s">
        <v>1830</v>
      </c>
      <c r="G1337" s="149" t="s">
        <v>148</v>
      </c>
      <c r="H1337" s="150">
        <v>5.5</v>
      </c>
      <c r="I1337" s="151"/>
      <c r="J1337" s="152">
        <f>ROUND(I1337*H1337,2)</f>
        <v>0</v>
      </c>
      <c r="K1337" s="148" t="s">
        <v>149</v>
      </c>
      <c r="L1337" s="36"/>
      <c r="M1337" s="153" t="s">
        <v>3</v>
      </c>
      <c r="N1337" s="154" t="s">
        <v>43</v>
      </c>
      <c r="O1337" s="56"/>
      <c r="P1337" s="155">
        <f>O1337*H1337</f>
        <v>0</v>
      </c>
      <c r="Q1337" s="155">
        <v>6.2399999999999999E-3</v>
      </c>
      <c r="R1337" s="155">
        <f>Q1337*H1337</f>
        <v>3.4319999999999996E-2</v>
      </c>
      <c r="S1337" s="155">
        <v>0</v>
      </c>
      <c r="T1337" s="156">
        <f>S1337*H1337</f>
        <v>0</v>
      </c>
      <c r="U1337" s="35"/>
      <c r="V1337" s="35"/>
      <c r="W1337" s="35"/>
      <c r="X1337" s="35"/>
      <c r="Y1337" s="35"/>
      <c r="Z1337" s="35"/>
      <c r="AA1337" s="35"/>
      <c r="AB1337" s="35"/>
      <c r="AC1337" s="35"/>
      <c r="AD1337" s="35"/>
      <c r="AE1337" s="35"/>
      <c r="AR1337" s="157" t="s">
        <v>94</v>
      </c>
      <c r="AT1337" s="157" t="s">
        <v>145</v>
      </c>
      <c r="AU1337" s="157" t="s">
        <v>81</v>
      </c>
      <c r="AY1337" s="20" t="s">
        <v>142</v>
      </c>
      <c r="BE1337" s="158">
        <f>IF(N1337="základní",J1337,0)</f>
        <v>0</v>
      </c>
      <c r="BF1337" s="158">
        <f>IF(N1337="snížená",J1337,0)</f>
        <v>0</v>
      </c>
      <c r="BG1337" s="158">
        <f>IF(N1337="zákl. přenesená",J1337,0)</f>
        <v>0</v>
      </c>
      <c r="BH1337" s="158">
        <f>IF(N1337="sníž. přenesená",J1337,0)</f>
        <v>0</v>
      </c>
      <c r="BI1337" s="158">
        <f>IF(N1337="nulová",J1337,0)</f>
        <v>0</v>
      </c>
      <c r="BJ1337" s="20" t="s">
        <v>81</v>
      </c>
      <c r="BK1337" s="158">
        <f>ROUND(I1337*H1337,2)</f>
        <v>0</v>
      </c>
      <c r="BL1337" s="20" t="s">
        <v>94</v>
      </c>
      <c r="BM1337" s="157" t="s">
        <v>1831</v>
      </c>
    </row>
    <row r="1338" spans="1:65" s="2" customFormat="1" ht="11.25">
      <c r="A1338" s="35"/>
      <c r="B1338" s="36"/>
      <c r="C1338" s="35"/>
      <c r="D1338" s="159" t="s">
        <v>151</v>
      </c>
      <c r="E1338" s="35"/>
      <c r="F1338" s="160" t="s">
        <v>1832</v>
      </c>
      <c r="G1338" s="35"/>
      <c r="H1338" s="35"/>
      <c r="I1338" s="161"/>
      <c r="J1338" s="35"/>
      <c r="K1338" s="35"/>
      <c r="L1338" s="36"/>
      <c r="M1338" s="162"/>
      <c r="N1338" s="163"/>
      <c r="O1338" s="56"/>
      <c r="P1338" s="56"/>
      <c r="Q1338" s="56"/>
      <c r="R1338" s="56"/>
      <c r="S1338" s="56"/>
      <c r="T1338" s="57"/>
      <c r="U1338" s="35"/>
      <c r="V1338" s="35"/>
      <c r="W1338" s="35"/>
      <c r="X1338" s="35"/>
      <c r="Y1338" s="35"/>
      <c r="Z1338" s="35"/>
      <c r="AA1338" s="35"/>
      <c r="AB1338" s="35"/>
      <c r="AC1338" s="35"/>
      <c r="AD1338" s="35"/>
      <c r="AE1338" s="35"/>
      <c r="AT1338" s="20" t="s">
        <v>151</v>
      </c>
      <c r="AU1338" s="20" t="s">
        <v>81</v>
      </c>
    </row>
    <row r="1339" spans="1:65" s="13" customFormat="1" ht="11.25">
      <c r="B1339" s="164"/>
      <c r="D1339" s="165" t="s">
        <v>153</v>
      </c>
      <c r="E1339" s="166" t="s">
        <v>3</v>
      </c>
      <c r="F1339" s="167" t="s">
        <v>1833</v>
      </c>
      <c r="H1339" s="166" t="s">
        <v>3</v>
      </c>
      <c r="I1339" s="168"/>
      <c r="L1339" s="164"/>
      <c r="M1339" s="169"/>
      <c r="N1339" s="170"/>
      <c r="O1339" s="170"/>
      <c r="P1339" s="170"/>
      <c r="Q1339" s="170"/>
      <c r="R1339" s="170"/>
      <c r="S1339" s="170"/>
      <c r="T1339" s="171"/>
      <c r="AT1339" s="166" t="s">
        <v>153</v>
      </c>
      <c r="AU1339" s="166" t="s">
        <v>81</v>
      </c>
      <c r="AV1339" s="13" t="s">
        <v>15</v>
      </c>
      <c r="AW1339" s="13" t="s">
        <v>33</v>
      </c>
      <c r="AX1339" s="13" t="s">
        <v>71</v>
      </c>
      <c r="AY1339" s="166" t="s">
        <v>142</v>
      </c>
    </row>
    <row r="1340" spans="1:65" s="14" customFormat="1" ht="11.25">
      <c r="B1340" s="172"/>
      <c r="D1340" s="165" t="s">
        <v>153</v>
      </c>
      <c r="E1340" s="173" t="s">
        <v>3</v>
      </c>
      <c r="F1340" s="174" t="s">
        <v>1834</v>
      </c>
      <c r="H1340" s="175">
        <v>5.5</v>
      </c>
      <c r="I1340" s="176"/>
      <c r="L1340" s="172"/>
      <c r="M1340" s="177"/>
      <c r="N1340" s="178"/>
      <c r="O1340" s="178"/>
      <c r="P1340" s="178"/>
      <c r="Q1340" s="178"/>
      <c r="R1340" s="178"/>
      <c r="S1340" s="178"/>
      <c r="T1340" s="179"/>
      <c r="AT1340" s="173" t="s">
        <v>153</v>
      </c>
      <c r="AU1340" s="173" t="s">
        <v>81</v>
      </c>
      <c r="AV1340" s="14" t="s">
        <v>81</v>
      </c>
      <c r="AW1340" s="14" t="s">
        <v>33</v>
      </c>
      <c r="AX1340" s="14" t="s">
        <v>15</v>
      </c>
      <c r="AY1340" s="173" t="s">
        <v>142</v>
      </c>
    </row>
    <row r="1341" spans="1:65" s="2" customFormat="1" ht="24.2" customHeight="1">
      <c r="A1341" s="35"/>
      <c r="B1341" s="145"/>
      <c r="C1341" s="191" t="s">
        <v>1835</v>
      </c>
      <c r="D1341" s="191" t="s">
        <v>704</v>
      </c>
      <c r="E1341" s="192" t="s">
        <v>1233</v>
      </c>
      <c r="F1341" s="193" t="s">
        <v>1234</v>
      </c>
      <c r="G1341" s="194" t="s">
        <v>148</v>
      </c>
      <c r="H1341" s="195">
        <v>5.7750000000000004</v>
      </c>
      <c r="I1341" s="196"/>
      <c r="J1341" s="197">
        <f>ROUND(I1341*H1341,2)</f>
        <v>0</v>
      </c>
      <c r="K1341" s="193" t="s">
        <v>149</v>
      </c>
      <c r="L1341" s="198"/>
      <c r="M1341" s="199" t="s">
        <v>3</v>
      </c>
      <c r="N1341" s="200" t="s">
        <v>43</v>
      </c>
      <c r="O1341" s="56"/>
      <c r="P1341" s="155">
        <f>O1341*H1341</f>
        <v>0</v>
      </c>
      <c r="Q1341" s="155">
        <v>4.1000000000000003E-3</v>
      </c>
      <c r="R1341" s="155">
        <f>Q1341*H1341</f>
        <v>2.3677500000000004E-2</v>
      </c>
      <c r="S1341" s="155">
        <v>0</v>
      </c>
      <c r="T1341" s="156">
        <f>S1341*H1341</f>
        <v>0</v>
      </c>
      <c r="U1341" s="35"/>
      <c r="V1341" s="35"/>
      <c r="W1341" s="35"/>
      <c r="X1341" s="35"/>
      <c r="Y1341" s="35"/>
      <c r="Z1341" s="35"/>
      <c r="AA1341" s="35"/>
      <c r="AB1341" s="35"/>
      <c r="AC1341" s="35"/>
      <c r="AD1341" s="35"/>
      <c r="AE1341" s="35"/>
      <c r="AR1341" s="157" t="s">
        <v>209</v>
      </c>
      <c r="AT1341" s="157" t="s">
        <v>704</v>
      </c>
      <c r="AU1341" s="157" t="s">
        <v>81</v>
      </c>
      <c r="AY1341" s="20" t="s">
        <v>142</v>
      </c>
      <c r="BE1341" s="158">
        <f>IF(N1341="základní",J1341,0)</f>
        <v>0</v>
      </c>
      <c r="BF1341" s="158">
        <f>IF(N1341="snížená",J1341,0)</f>
        <v>0</v>
      </c>
      <c r="BG1341" s="158">
        <f>IF(N1341="zákl. přenesená",J1341,0)</f>
        <v>0</v>
      </c>
      <c r="BH1341" s="158">
        <f>IF(N1341="sníž. přenesená",J1341,0)</f>
        <v>0</v>
      </c>
      <c r="BI1341" s="158">
        <f>IF(N1341="nulová",J1341,0)</f>
        <v>0</v>
      </c>
      <c r="BJ1341" s="20" t="s">
        <v>81</v>
      </c>
      <c r="BK1341" s="158">
        <f>ROUND(I1341*H1341,2)</f>
        <v>0</v>
      </c>
      <c r="BL1341" s="20" t="s">
        <v>94</v>
      </c>
      <c r="BM1341" s="157" t="s">
        <v>1836</v>
      </c>
    </row>
    <row r="1342" spans="1:65" s="14" customFormat="1" ht="11.25">
      <c r="B1342" s="172"/>
      <c r="D1342" s="165" t="s">
        <v>153</v>
      </c>
      <c r="F1342" s="174" t="s">
        <v>1837</v>
      </c>
      <c r="H1342" s="175">
        <v>5.7750000000000004</v>
      </c>
      <c r="I1342" s="176"/>
      <c r="L1342" s="172"/>
      <c r="M1342" s="177"/>
      <c r="N1342" s="178"/>
      <c r="O1342" s="178"/>
      <c r="P1342" s="178"/>
      <c r="Q1342" s="178"/>
      <c r="R1342" s="178"/>
      <c r="S1342" s="178"/>
      <c r="T1342" s="179"/>
      <c r="AT1342" s="173" t="s">
        <v>153</v>
      </c>
      <c r="AU1342" s="173" t="s">
        <v>81</v>
      </c>
      <c r="AV1342" s="14" t="s">
        <v>81</v>
      </c>
      <c r="AW1342" s="14" t="s">
        <v>4</v>
      </c>
      <c r="AX1342" s="14" t="s">
        <v>15</v>
      </c>
      <c r="AY1342" s="173" t="s">
        <v>142</v>
      </c>
    </row>
    <row r="1343" spans="1:65" s="2" customFormat="1" ht="49.15" customHeight="1">
      <c r="A1343" s="35"/>
      <c r="B1343" s="145"/>
      <c r="C1343" s="146" t="s">
        <v>1838</v>
      </c>
      <c r="D1343" s="146" t="s">
        <v>145</v>
      </c>
      <c r="E1343" s="147" t="s">
        <v>1737</v>
      </c>
      <c r="F1343" s="148" t="s">
        <v>1738</v>
      </c>
      <c r="G1343" s="149" t="s">
        <v>148</v>
      </c>
      <c r="H1343" s="150">
        <v>5</v>
      </c>
      <c r="I1343" s="151"/>
      <c r="J1343" s="152">
        <f>ROUND(I1343*H1343,2)</f>
        <v>0</v>
      </c>
      <c r="K1343" s="148" t="s">
        <v>149</v>
      </c>
      <c r="L1343" s="36"/>
      <c r="M1343" s="153" t="s">
        <v>3</v>
      </c>
      <c r="N1343" s="154" t="s">
        <v>43</v>
      </c>
      <c r="O1343" s="56"/>
      <c r="P1343" s="155">
        <f>O1343*H1343</f>
        <v>0</v>
      </c>
      <c r="Q1343" s="155">
        <v>6.3E-3</v>
      </c>
      <c r="R1343" s="155">
        <f>Q1343*H1343</f>
        <v>3.15E-2</v>
      </c>
      <c r="S1343" s="155">
        <v>0</v>
      </c>
      <c r="T1343" s="156">
        <f>S1343*H1343</f>
        <v>0</v>
      </c>
      <c r="U1343" s="35"/>
      <c r="V1343" s="35"/>
      <c r="W1343" s="35"/>
      <c r="X1343" s="35"/>
      <c r="Y1343" s="35"/>
      <c r="Z1343" s="35"/>
      <c r="AA1343" s="35"/>
      <c r="AB1343" s="35"/>
      <c r="AC1343" s="35"/>
      <c r="AD1343" s="35"/>
      <c r="AE1343" s="35"/>
      <c r="AR1343" s="157" t="s">
        <v>94</v>
      </c>
      <c r="AT1343" s="157" t="s">
        <v>145</v>
      </c>
      <c r="AU1343" s="157" t="s">
        <v>81</v>
      </c>
      <c r="AY1343" s="20" t="s">
        <v>142</v>
      </c>
      <c r="BE1343" s="158">
        <f>IF(N1343="základní",J1343,0)</f>
        <v>0</v>
      </c>
      <c r="BF1343" s="158">
        <f>IF(N1343="snížená",J1343,0)</f>
        <v>0</v>
      </c>
      <c r="BG1343" s="158">
        <f>IF(N1343="zákl. přenesená",J1343,0)</f>
        <v>0</v>
      </c>
      <c r="BH1343" s="158">
        <f>IF(N1343="sníž. přenesená",J1343,0)</f>
        <v>0</v>
      </c>
      <c r="BI1343" s="158">
        <f>IF(N1343="nulová",J1343,0)</f>
        <v>0</v>
      </c>
      <c r="BJ1343" s="20" t="s">
        <v>81</v>
      </c>
      <c r="BK1343" s="158">
        <f>ROUND(I1343*H1343,2)</f>
        <v>0</v>
      </c>
      <c r="BL1343" s="20" t="s">
        <v>94</v>
      </c>
      <c r="BM1343" s="157" t="s">
        <v>1839</v>
      </c>
    </row>
    <row r="1344" spans="1:65" s="2" customFormat="1" ht="11.25">
      <c r="A1344" s="35"/>
      <c r="B1344" s="36"/>
      <c r="C1344" s="35"/>
      <c r="D1344" s="159" t="s">
        <v>151</v>
      </c>
      <c r="E1344" s="35"/>
      <c r="F1344" s="160" t="s">
        <v>1740</v>
      </c>
      <c r="G1344" s="35"/>
      <c r="H1344" s="35"/>
      <c r="I1344" s="161"/>
      <c r="J1344" s="35"/>
      <c r="K1344" s="35"/>
      <c r="L1344" s="36"/>
      <c r="M1344" s="162"/>
      <c r="N1344" s="163"/>
      <c r="O1344" s="56"/>
      <c r="P1344" s="56"/>
      <c r="Q1344" s="56"/>
      <c r="R1344" s="56"/>
      <c r="S1344" s="56"/>
      <c r="T1344" s="57"/>
      <c r="U1344" s="35"/>
      <c r="V1344" s="35"/>
      <c r="W1344" s="35"/>
      <c r="X1344" s="35"/>
      <c r="Y1344" s="35"/>
      <c r="Z1344" s="35"/>
      <c r="AA1344" s="35"/>
      <c r="AB1344" s="35"/>
      <c r="AC1344" s="35"/>
      <c r="AD1344" s="35"/>
      <c r="AE1344" s="35"/>
      <c r="AT1344" s="20" t="s">
        <v>151</v>
      </c>
      <c r="AU1344" s="20" t="s">
        <v>81</v>
      </c>
    </row>
    <row r="1345" spans="1:65" s="13" customFormat="1" ht="11.25">
      <c r="B1345" s="164"/>
      <c r="D1345" s="165" t="s">
        <v>153</v>
      </c>
      <c r="E1345" s="166" t="s">
        <v>3</v>
      </c>
      <c r="F1345" s="167" t="s">
        <v>1833</v>
      </c>
      <c r="H1345" s="166" t="s">
        <v>3</v>
      </c>
      <c r="I1345" s="168"/>
      <c r="L1345" s="164"/>
      <c r="M1345" s="169"/>
      <c r="N1345" s="170"/>
      <c r="O1345" s="170"/>
      <c r="P1345" s="170"/>
      <c r="Q1345" s="170"/>
      <c r="R1345" s="170"/>
      <c r="S1345" s="170"/>
      <c r="T1345" s="171"/>
      <c r="AT1345" s="166" t="s">
        <v>153</v>
      </c>
      <c r="AU1345" s="166" t="s">
        <v>81</v>
      </c>
      <c r="AV1345" s="13" t="s">
        <v>15</v>
      </c>
      <c r="AW1345" s="13" t="s">
        <v>33</v>
      </c>
      <c r="AX1345" s="13" t="s">
        <v>71</v>
      </c>
      <c r="AY1345" s="166" t="s">
        <v>142</v>
      </c>
    </row>
    <row r="1346" spans="1:65" s="14" customFormat="1" ht="11.25">
      <c r="B1346" s="172"/>
      <c r="D1346" s="165" t="s">
        <v>153</v>
      </c>
      <c r="E1346" s="173" t="s">
        <v>3</v>
      </c>
      <c r="F1346" s="174" t="s">
        <v>1840</v>
      </c>
      <c r="H1346" s="175">
        <v>5</v>
      </c>
      <c r="I1346" s="176"/>
      <c r="L1346" s="172"/>
      <c r="M1346" s="177"/>
      <c r="N1346" s="178"/>
      <c r="O1346" s="178"/>
      <c r="P1346" s="178"/>
      <c r="Q1346" s="178"/>
      <c r="R1346" s="178"/>
      <c r="S1346" s="178"/>
      <c r="T1346" s="179"/>
      <c r="AT1346" s="173" t="s">
        <v>153</v>
      </c>
      <c r="AU1346" s="173" t="s">
        <v>81</v>
      </c>
      <c r="AV1346" s="14" t="s">
        <v>81</v>
      </c>
      <c r="AW1346" s="14" t="s">
        <v>33</v>
      </c>
      <c r="AX1346" s="14" t="s">
        <v>71</v>
      </c>
      <c r="AY1346" s="173" t="s">
        <v>142</v>
      </c>
    </row>
    <row r="1347" spans="1:65" s="15" customFormat="1" ht="11.25">
      <c r="B1347" s="180"/>
      <c r="D1347" s="165" t="s">
        <v>153</v>
      </c>
      <c r="E1347" s="181" t="s">
        <v>3</v>
      </c>
      <c r="F1347" s="182" t="s">
        <v>162</v>
      </c>
      <c r="H1347" s="183">
        <v>5</v>
      </c>
      <c r="I1347" s="184"/>
      <c r="L1347" s="180"/>
      <c r="M1347" s="185"/>
      <c r="N1347" s="186"/>
      <c r="O1347" s="186"/>
      <c r="P1347" s="186"/>
      <c r="Q1347" s="186"/>
      <c r="R1347" s="186"/>
      <c r="S1347" s="186"/>
      <c r="T1347" s="187"/>
      <c r="AT1347" s="181" t="s">
        <v>153</v>
      </c>
      <c r="AU1347" s="181" t="s">
        <v>81</v>
      </c>
      <c r="AV1347" s="15" t="s">
        <v>94</v>
      </c>
      <c r="AW1347" s="15" t="s">
        <v>33</v>
      </c>
      <c r="AX1347" s="15" t="s">
        <v>15</v>
      </c>
      <c r="AY1347" s="181" t="s">
        <v>142</v>
      </c>
    </row>
    <row r="1348" spans="1:65" s="2" customFormat="1" ht="24.2" customHeight="1">
      <c r="A1348" s="35"/>
      <c r="B1348" s="145"/>
      <c r="C1348" s="191" t="s">
        <v>1841</v>
      </c>
      <c r="D1348" s="191" t="s">
        <v>704</v>
      </c>
      <c r="E1348" s="192" t="s">
        <v>1242</v>
      </c>
      <c r="F1348" s="193" t="s">
        <v>1243</v>
      </c>
      <c r="G1348" s="194" t="s">
        <v>148</v>
      </c>
      <c r="H1348" s="195">
        <v>5.25</v>
      </c>
      <c r="I1348" s="196"/>
      <c r="J1348" s="197">
        <f>ROUND(I1348*H1348,2)</f>
        <v>0</v>
      </c>
      <c r="K1348" s="193" t="s">
        <v>149</v>
      </c>
      <c r="L1348" s="198"/>
      <c r="M1348" s="199" t="s">
        <v>3</v>
      </c>
      <c r="N1348" s="200" t="s">
        <v>43</v>
      </c>
      <c r="O1348" s="56"/>
      <c r="P1348" s="155">
        <f>O1348*H1348</f>
        <v>0</v>
      </c>
      <c r="Q1348" s="155">
        <v>5.4000000000000003E-3</v>
      </c>
      <c r="R1348" s="155">
        <f>Q1348*H1348</f>
        <v>2.835E-2</v>
      </c>
      <c r="S1348" s="155">
        <v>0</v>
      </c>
      <c r="T1348" s="156">
        <f>S1348*H1348</f>
        <v>0</v>
      </c>
      <c r="U1348" s="35"/>
      <c r="V1348" s="35"/>
      <c r="W1348" s="35"/>
      <c r="X1348" s="35"/>
      <c r="Y1348" s="35"/>
      <c r="Z1348" s="35"/>
      <c r="AA1348" s="35"/>
      <c r="AB1348" s="35"/>
      <c r="AC1348" s="35"/>
      <c r="AD1348" s="35"/>
      <c r="AE1348" s="35"/>
      <c r="AR1348" s="157" t="s">
        <v>209</v>
      </c>
      <c r="AT1348" s="157" t="s">
        <v>704</v>
      </c>
      <c r="AU1348" s="157" t="s">
        <v>81</v>
      </c>
      <c r="AY1348" s="20" t="s">
        <v>142</v>
      </c>
      <c r="BE1348" s="158">
        <f>IF(N1348="základní",J1348,0)</f>
        <v>0</v>
      </c>
      <c r="BF1348" s="158">
        <f>IF(N1348="snížená",J1348,0)</f>
        <v>0</v>
      </c>
      <c r="BG1348" s="158">
        <f>IF(N1348="zákl. přenesená",J1348,0)</f>
        <v>0</v>
      </c>
      <c r="BH1348" s="158">
        <f>IF(N1348="sníž. přenesená",J1348,0)</f>
        <v>0</v>
      </c>
      <c r="BI1348" s="158">
        <f>IF(N1348="nulová",J1348,0)</f>
        <v>0</v>
      </c>
      <c r="BJ1348" s="20" t="s">
        <v>81</v>
      </c>
      <c r="BK1348" s="158">
        <f>ROUND(I1348*H1348,2)</f>
        <v>0</v>
      </c>
      <c r="BL1348" s="20" t="s">
        <v>94</v>
      </c>
      <c r="BM1348" s="157" t="s">
        <v>1842</v>
      </c>
    </row>
    <row r="1349" spans="1:65" s="14" customFormat="1" ht="11.25">
      <c r="B1349" s="172"/>
      <c r="D1349" s="165" t="s">
        <v>153</v>
      </c>
      <c r="F1349" s="174" t="s">
        <v>1843</v>
      </c>
      <c r="H1349" s="175">
        <v>5.25</v>
      </c>
      <c r="I1349" s="176"/>
      <c r="L1349" s="172"/>
      <c r="M1349" s="177"/>
      <c r="N1349" s="178"/>
      <c r="O1349" s="178"/>
      <c r="P1349" s="178"/>
      <c r="Q1349" s="178"/>
      <c r="R1349" s="178"/>
      <c r="S1349" s="178"/>
      <c r="T1349" s="179"/>
      <c r="AT1349" s="173" t="s">
        <v>153</v>
      </c>
      <c r="AU1349" s="173" t="s">
        <v>81</v>
      </c>
      <c r="AV1349" s="14" t="s">
        <v>81</v>
      </c>
      <c r="AW1349" s="14" t="s">
        <v>4</v>
      </c>
      <c r="AX1349" s="14" t="s">
        <v>15</v>
      </c>
      <c r="AY1349" s="173" t="s">
        <v>142</v>
      </c>
    </row>
    <row r="1350" spans="1:65" s="2" customFormat="1" ht="49.15" customHeight="1">
      <c r="A1350" s="35"/>
      <c r="B1350" s="145"/>
      <c r="C1350" s="146" t="s">
        <v>1844</v>
      </c>
      <c r="D1350" s="146" t="s">
        <v>145</v>
      </c>
      <c r="E1350" s="147" t="s">
        <v>1845</v>
      </c>
      <c r="F1350" s="148" t="s">
        <v>1846</v>
      </c>
      <c r="G1350" s="149" t="s">
        <v>148</v>
      </c>
      <c r="H1350" s="150">
        <v>42.3</v>
      </c>
      <c r="I1350" s="151"/>
      <c r="J1350" s="152">
        <f>ROUND(I1350*H1350,2)</f>
        <v>0</v>
      </c>
      <c r="K1350" s="148" t="s">
        <v>149</v>
      </c>
      <c r="L1350" s="36"/>
      <c r="M1350" s="153" t="s">
        <v>3</v>
      </c>
      <c r="N1350" s="154" t="s">
        <v>43</v>
      </c>
      <c r="O1350" s="56"/>
      <c r="P1350" s="155">
        <f>O1350*H1350</f>
        <v>0</v>
      </c>
      <c r="Q1350" s="155">
        <v>6.3600000000000002E-3</v>
      </c>
      <c r="R1350" s="155">
        <f>Q1350*H1350</f>
        <v>0.26902799999999999</v>
      </c>
      <c r="S1350" s="155">
        <v>0</v>
      </c>
      <c r="T1350" s="156">
        <f>S1350*H1350</f>
        <v>0</v>
      </c>
      <c r="U1350" s="35"/>
      <c r="V1350" s="35"/>
      <c r="W1350" s="35"/>
      <c r="X1350" s="35"/>
      <c r="Y1350" s="35"/>
      <c r="Z1350" s="35"/>
      <c r="AA1350" s="35"/>
      <c r="AB1350" s="35"/>
      <c r="AC1350" s="35"/>
      <c r="AD1350" s="35"/>
      <c r="AE1350" s="35"/>
      <c r="AR1350" s="157" t="s">
        <v>94</v>
      </c>
      <c r="AT1350" s="157" t="s">
        <v>145</v>
      </c>
      <c r="AU1350" s="157" t="s">
        <v>81</v>
      </c>
      <c r="AY1350" s="20" t="s">
        <v>142</v>
      </c>
      <c r="BE1350" s="158">
        <f>IF(N1350="základní",J1350,0)</f>
        <v>0</v>
      </c>
      <c r="BF1350" s="158">
        <f>IF(N1350="snížená",J1350,0)</f>
        <v>0</v>
      </c>
      <c r="BG1350" s="158">
        <f>IF(N1350="zákl. přenesená",J1350,0)</f>
        <v>0</v>
      </c>
      <c r="BH1350" s="158">
        <f>IF(N1350="sníž. přenesená",J1350,0)</f>
        <v>0</v>
      </c>
      <c r="BI1350" s="158">
        <f>IF(N1350="nulová",J1350,0)</f>
        <v>0</v>
      </c>
      <c r="BJ1350" s="20" t="s">
        <v>81</v>
      </c>
      <c r="BK1350" s="158">
        <f>ROUND(I1350*H1350,2)</f>
        <v>0</v>
      </c>
      <c r="BL1350" s="20" t="s">
        <v>94</v>
      </c>
      <c r="BM1350" s="157" t="s">
        <v>1847</v>
      </c>
    </row>
    <row r="1351" spans="1:65" s="2" customFormat="1" ht="11.25">
      <c r="A1351" s="35"/>
      <c r="B1351" s="36"/>
      <c r="C1351" s="35"/>
      <c r="D1351" s="159" t="s">
        <v>151</v>
      </c>
      <c r="E1351" s="35"/>
      <c r="F1351" s="160" t="s">
        <v>1848</v>
      </c>
      <c r="G1351" s="35"/>
      <c r="H1351" s="35"/>
      <c r="I1351" s="161"/>
      <c r="J1351" s="35"/>
      <c r="K1351" s="35"/>
      <c r="L1351" s="36"/>
      <c r="M1351" s="162"/>
      <c r="N1351" s="163"/>
      <c r="O1351" s="56"/>
      <c r="P1351" s="56"/>
      <c r="Q1351" s="56"/>
      <c r="R1351" s="56"/>
      <c r="S1351" s="56"/>
      <c r="T1351" s="57"/>
      <c r="U1351" s="35"/>
      <c r="V1351" s="35"/>
      <c r="W1351" s="35"/>
      <c r="X1351" s="35"/>
      <c r="Y1351" s="35"/>
      <c r="Z1351" s="35"/>
      <c r="AA1351" s="35"/>
      <c r="AB1351" s="35"/>
      <c r="AC1351" s="35"/>
      <c r="AD1351" s="35"/>
      <c r="AE1351" s="35"/>
      <c r="AT1351" s="20" t="s">
        <v>151</v>
      </c>
      <c r="AU1351" s="20" t="s">
        <v>81</v>
      </c>
    </row>
    <row r="1352" spans="1:65" s="13" customFormat="1" ht="11.25">
      <c r="B1352" s="164"/>
      <c r="D1352" s="165" t="s">
        <v>153</v>
      </c>
      <c r="E1352" s="166" t="s">
        <v>3</v>
      </c>
      <c r="F1352" s="167" t="s">
        <v>1833</v>
      </c>
      <c r="H1352" s="166" t="s">
        <v>3</v>
      </c>
      <c r="I1352" s="168"/>
      <c r="L1352" s="164"/>
      <c r="M1352" s="169"/>
      <c r="N1352" s="170"/>
      <c r="O1352" s="170"/>
      <c r="P1352" s="170"/>
      <c r="Q1352" s="170"/>
      <c r="R1352" s="170"/>
      <c r="S1352" s="170"/>
      <c r="T1352" s="171"/>
      <c r="AT1352" s="166" t="s">
        <v>153</v>
      </c>
      <c r="AU1352" s="166" t="s">
        <v>81</v>
      </c>
      <c r="AV1352" s="13" t="s">
        <v>15</v>
      </c>
      <c r="AW1352" s="13" t="s">
        <v>33</v>
      </c>
      <c r="AX1352" s="13" t="s">
        <v>71</v>
      </c>
      <c r="AY1352" s="166" t="s">
        <v>142</v>
      </c>
    </row>
    <row r="1353" spans="1:65" s="14" customFormat="1" ht="11.25">
      <c r="B1353" s="172"/>
      <c r="D1353" s="165" t="s">
        <v>153</v>
      </c>
      <c r="E1353" s="173" t="s">
        <v>3</v>
      </c>
      <c r="F1353" s="174" t="s">
        <v>1849</v>
      </c>
      <c r="H1353" s="175">
        <v>42.3</v>
      </c>
      <c r="I1353" s="176"/>
      <c r="L1353" s="172"/>
      <c r="M1353" s="177"/>
      <c r="N1353" s="178"/>
      <c r="O1353" s="178"/>
      <c r="P1353" s="178"/>
      <c r="Q1353" s="178"/>
      <c r="R1353" s="178"/>
      <c r="S1353" s="178"/>
      <c r="T1353" s="179"/>
      <c r="AT1353" s="173" t="s">
        <v>153</v>
      </c>
      <c r="AU1353" s="173" t="s">
        <v>81</v>
      </c>
      <c r="AV1353" s="14" t="s">
        <v>81</v>
      </c>
      <c r="AW1353" s="14" t="s">
        <v>33</v>
      </c>
      <c r="AX1353" s="14" t="s">
        <v>15</v>
      </c>
      <c r="AY1353" s="173" t="s">
        <v>142</v>
      </c>
    </row>
    <row r="1354" spans="1:65" s="2" customFormat="1" ht="24.2" customHeight="1">
      <c r="A1354" s="35"/>
      <c r="B1354" s="145"/>
      <c r="C1354" s="191" t="s">
        <v>1850</v>
      </c>
      <c r="D1354" s="191" t="s">
        <v>704</v>
      </c>
      <c r="E1354" s="192" t="s">
        <v>1851</v>
      </c>
      <c r="F1354" s="193" t="s">
        <v>1252</v>
      </c>
      <c r="G1354" s="194" t="s">
        <v>148</v>
      </c>
      <c r="H1354" s="195">
        <v>44.414999999999999</v>
      </c>
      <c r="I1354" s="196"/>
      <c r="J1354" s="197">
        <f>ROUND(I1354*H1354,2)</f>
        <v>0</v>
      </c>
      <c r="K1354" s="193" t="s">
        <v>3</v>
      </c>
      <c r="L1354" s="198"/>
      <c r="M1354" s="199" t="s">
        <v>3</v>
      </c>
      <c r="N1354" s="200" t="s">
        <v>43</v>
      </c>
      <c r="O1354" s="56"/>
      <c r="P1354" s="155">
        <f>O1354*H1354</f>
        <v>0</v>
      </c>
      <c r="Q1354" s="155">
        <v>6.6E-3</v>
      </c>
      <c r="R1354" s="155">
        <f>Q1354*H1354</f>
        <v>0.29313899999999998</v>
      </c>
      <c r="S1354" s="155">
        <v>0</v>
      </c>
      <c r="T1354" s="156">
        <f>S1354*H1354</f>
        <v>0</v>
      </c>
      <c r="U1354" s="35"/>
      <c r="V1354" s="35"/>
      <c r="W1354" s="35"/>
      <c r="X1354" s="35"/>
      <c r="Y1354" s="35"/>
      <c r="Z1354" s="35"/>
      <c r="AA1354" s="35"/>
      <c r="AB1354" s="35"/>
      <c r="AC1354" s="35"/>
      <c r="AD1354" s="35"/>
      <c r="AE1354" s="35"/>
      <c r="AR1354" s="157" t="s">
        <v>209</v>
      </c>
      <c r="AT1354" s="157" t="s">
        <v>704</v>
      </c>
      <c r="AU1354" s="157" t="s">
        <v>81</v>
      </c>
      <c r="AY1354" s="20" t="s">
        <v>142</v>
      </c>
      <c r="BE1354" s="158">
        <f>IF(N1354="základní",J1354,0)</f>
        <v>0</v>
      </c>
      <c r="BF1354" s="158">
        <f>IF(N1354="snížená",J1354,0)</f>
        <v>0</v>
      </c>
      <c r="BG1354" s="158">
        <f>IF(N1354="zákl. přenesená",J1354,0)</f>
        <v>0</v>
      </c>
      <c r="BH1354" s="158">
        <f>IF(N1354="sníž. přenesená",J1354,0)</f>
        <v>0</v>
      </c>
      <c r="BI1354" s="158">
        <f>IF(N1354="nulová",J1354,0)</f>
        <v>0</v>
      </c>
      <c r="BJ1354" s="20" t="s">
        <v>81</v>
      </c>
      <c r="BK1354" s="158">
        <f>ROUND(I1354*H1354,2)</f>
        <v>0</v>
      </c>
      <c r="BL1354" s="20" t="s">
        <v>94</v>
      </c>
      <c r="BM1354" s="157" t="s">
        <v>1852</v>
      </c>
    </row>
    <row r="1355" spans="1:65" s="14" customFormat="1" ht="11.25">
      <c r="B1355" s="172"/>
      <c r="D1355" s="165" t="s">
        <v>153</v>
      </c>
      <c r="F1355" s="174" t="s">
        <v>1853</v>
      </c>
      <c r="H1355" s="175">
        <v>44.414999999999999</v>
      </c>
      <c r="I1355" s="176"/>
      <c r="L1355" s="172"/>
      <c r="M1355" s="177"/>
      <c r="N1355" s="178"/>
      <c r="O1355" s="178"/>
      <c r="P1355" s="178"/>
      <c r="Q1355" s="178"/>
      <c r="R1355" s="178"/>
      <c r="S1355" s="178"/>
      <c r="T1355" s="179"/>
      <c r="AT1355" s="173" t="s">
        <v>153</v>
      </c>
      <c r="AU1355" s="173" t="s">
        <v>81</v>
      </c>
      <c r="AV1355" s="14" t="s">
        <v>81</v>
      </c>
      <c r="AW1355" s="14" t="s">
        <v>4</v>
      </c>
      <c r="AX1355" s="14" t="s">
        <v>15</v>
      </c>
      <c r="AY1355" s="173" t="s">
        <v>142</v>
      </c>
    </row>
    <row r="1356" spans="1:65" s="2" customFormat="1" ht="33" customHeight="1">
      <c r="A1356" s="35"/>
      <c r="B1356" s="145"/>
      <c r="C1356" s="146" t="s">
        <v>1854</v>
      </c>
      <c r="D1356" s="146" t="s">
        <v>145</v>
      </c>
      <c r="E1356" s="147" t="s">
        <v>1855</v>
      </c>
      <c r="F1356" s="148" t="s">
        <v>1856</v>
      </c>
      <c r="G1356" s="149" t="s">
        <v>391</v>
      </c>
      <c r="H1356" s="150">
        <v>1</v>
      </c>
      <c r="I1356" s="151"/>
      <c r="J1356" s="152">
        <f>ROUND(I1356*H1356,2)</f>
        <v>0</v>
      </c>
      <c r="K1356" s="148" t="s">
        <v>3</v>
      </c>
      <c r="L1356" s="36"/>
      <c r="M1356" s="153" t="s">
        <v>3</v>
      </c>
      <c r="N1356" s="154" t="s">
        <v>43</v>
      </c>
      <c r="O1356" s="56"/>
      <c r="P1356" s="155">
        <f>O1356*H1356</f>
        <v>0</v>
      </c>
      <c r="Q1356" s="155">
        <v>0</v>
      </c>
      <c r="R1356" s="155">
        <f>Q1356*H1356</f>
        <v>0</v>
      </c>
      <c r="S1356" s="155">
        <v>0</v>
      </c>
      <c r="T1356" s="156">
        <f>S1356*H1356</f>
        <v>0</v>
      </c>
      <c r="U1356" s="35"/>
      <c r="V1356" s="35"/>
      <c r="W1356" s="35"/>
      <c r="X1356" s="35"/>
      <c r="Y1356" s="35"/>
      <c r="Z1356" s="35"/>
      <c r="AA1356" s="35"/>
      <c r="AB1356" s="35"/>
      <c r="AC1356" s="35"/>
      <c r="AD1356" s="35"/>
      <c r="AE1356" s="35"/>
      <c r="AR1356" s="157" t="s">
        <v>94</v>
      </c>
      <c r="AT1356" s="157" t="s">
        <v>145</v>
      </c>
      <c r="AU1356" s="157" t="s">
        <v>81</v>
      </c>
      <c r="AY1356" s="20" t="s">
        <v>142</v>
      </c>
      <c r="BE1356" s="158">
        <f>IF(N1356="základní",J1356,0)</f>
        <v>0</v>
      </c>
      <c r="BF1356" s="158">
        <f>IF(N1356="snížená",J1356,0)</f>
        <v>0</v>
      </c>
      <c r="BG1356" s="158">
        <f>IF(N1356="zákl. přenesená",J1356,0)</f>
        <v>0</v>
      </c>
      <c r="BH1356" s="158">
        <f>IF(N1356="sníž. přenesená",J1356,0)</f>
        <v>0</v>
      </c>
      <c r="BI1356" s="158">
        <f>IF(N1356="nulová",J1356,0)</f>
        <v>0</v>
      </c>
      <c r="BJ1356" s="20" t="s">
        <v>81</v>
      </c>
      <c r="BK1356" s="158">
        <f>ROUND(I1356*H1356,2)</f>
        <v>0</v>
      </c>
      <c r="BL1356" s="20" t="s">
        <v>94</v>
      </c>
      <c r="BM1356" s="157" t="s">
        <v>1857</v>
      </c>
    </row>
    <row r="1357" spans="1:65" s="2" customFormat="1" ht="55.5" customHeight="1">
      <c r="A1357" s="35"/>
      <c r="B1357" s="145"/>
      <c r="C1357" s="146" t="s">
        <v>1858</v>
      </c>
      <c r="D1357" s="146" t="s">
        <v>145</v>
      </c>
      <c r="E1357" s="147" t="s">
        <v>1859</v>
      </c>
      <c r="F1357" s="148" t="s">
        <v>1860</v>
      </c>
      <c r="G1357" s="149" t="s">
        <v>359</v>
      </c>
      <c r="H1357" s="150">
        <v>2.746</v>
      </c>
      <c r="I1357" s="151"/>
      <c r="J1357" s="152">
        <f>ROUND(I1357*H1357,2)</f>
        <v>0</v>
      </c>
      <c r="K1357" s="148" t="s">
        <v>149</v>
      </c>
      <c r="L1357" s="36"/>
      <c r="M1357" s="153" t="s">
        <v>3</v>
      </c>
      <c r="N1357" s="154" t="s">
        <v>43</v>
      </c>
      <c r="O1357" s="56"/>
      <c r="P1357" s="155">
        <f>O1357*H1357</f>
        <v>0</v>
      </c>
      <c r="Q1357" s="155">
        <v>0</v>
      </c>
      <c r="R1357" s="155">
        <f>Q1357*H1357</f>
        <v>0</v>
      </c>
      <c r="S1357" s="155">
        <v>0</v>
      </c>
      <c r="T1357" s="156">
        <f>S1357*H1357</f>
        <v>0</v>
      </c>
      <c r="U1357" s="35"/>
      <c r="V1357" s="35"/>
      <c r="W1357" s="35"/>
      <c r="X1357" s="35"/>
      <c r="Y1357" s="35"/>
      <c r="Z1357" s="35"/>
      <c r="AA1357" s="35"/>
      <c r="AB1357" s="35"/>
      <c r="AC1357" s="35"/>
      <c r="AD1357" s="35"/>
      <c r="AE1357" s="35"/>
      <c r="AR1357" s="157" t="s">
        <v>256</v>
      </c>
      <c r="AT1357" s="157" t="s">
        <v>145</v>
      </c>
      <c r="AU1357" s="157" t="s">
        <v>81</v>
      </c>
      <c r="AY1357" s="20" t="s">
        <v>142</v>
      </c>
      <c r="BE1357" s="158">
        <f>IF(N1357="základní",J1357,0)</f>
        <v>0</v>
      </c>
      <c r="BF1357" s="158">
        <f>IF(N1357="snížená",J1357,0)</f>
        <v>0</v>
      </c>
      <c r="BG1357" s="158">
        <f>IF(N1357="zákl. přenesená",J1357,0)</f>
        <v>0</v>
      </c>
      <c r="BH1357" s="158">
        <f>IF(N1357="sníž. přenesená",J1357,0)</f>
        <v>0</v>
      </c>
      <c r="BI1357" s="158">
        <f>IF(N1357="nulová",J1357,0)</f>
        <v>0</v>
      </c>
      <c r="BJ1357" s="20" t="s">
        <v>81</v>
      </c>
      <c r="BK1357" s="158">
        <f>ROUND(I1357*H1357,2)</f>
        <v>0</v>
      </c>
      <c r="BL1357" s="20" t="s">
        <v>256</v>
      </c>
      <c r="BM1357" s="157" t="s">
        <v>1861</v>
      </c>
    </row>
    <row r="1358" spans="1:65" s="2" customFormat="1" ht="11.25">
      <c r="A1358" s="35"/>
      <c r="B1358" s="36"/>
      <c r="C1358" s="35"/>
      <c r="D1358" s="159" t="s">
        <v>151</v>
      </c>
      <c r="E1358" s="35"/>
      <c r="F1358" s="160" t="s">
        <v>1862</v>
      </c>
      <c r="G1358" s="35"/>
      <c r="H1358" s="35"/>
      <c r="I1358" s="161"/>
      <c r="J1358" s="35"/>
      <c r="K1358" s="35"/>
      <c r="L1358" s="36"/>
      <c r="M1358" s="162"/>
      <c r="N1358" s="163"/>
      <c r="O1358" s="56"/>
      <c r="P1358" s="56"/>
      <c r="Q1358" s="56"/>
      <c r="R1358" s="56"/>
      <c r="S1358" s="56"/>
      <c r="T1358" s="57"/>
      <c r="U1358" s="35"/>
      <c r="V1358" s="35"/>
      <c r="W1358" s="35"/>
      <c r="X1358" s="35"/>
      <c r="Y1358" s="35"/>
      <c r="Z1358" s="35"/>
      <c r="AA1358" s="35"/>
      <c r="AB1358" s="35"/>
      <c r="AC1358" s="35"/>
      <c r="AD1358" s="35"/>
      <c r="AE1358" s="35"/>
      <c r="AT1358" s="20" t="s">
        <v>151</v>
      </c>
      <c r="AU1358" s="20" t="s">
        <v>81</v>
      </c>
    </row>
    <row r="1359" spans="1:65" s="12" customFormat="1" ht="22.9" customHeight="1">
      <c r="B1359" s="132"/>
      <c r="D1359" s="133" t="s">
        <v>70</v>
      </c>
      <c r="E1359" s="143" t="s">
        <v>406</v>
      </c>
      <c r="F1359" s="143" t="s">
        <v>407</v>
      </c>
      <c r="I1359" s="135"/>
      <c r="J1359" s="144">
        <f>BK1359</f>
        <v>0</v>
      </c>
      <c r="L1359" s="132"/>
      <c r="M1359" s="137"/>
      <c r="N1359" s="138"/>
      <c r="O1359" s="138"/>
      <c r="P1359" s="139">
        <f>SUM(P1360:P1546)</f>
        <v>0</v>
      </c>
      <c r="Q1359" s="138"/>
      <c r="R1359" s="139">
        <f>SUM(R1360:R1546)</f>
        <v>12.47692457</v>
      </c>
      <c r="S1359" s="138"/>
      <c r="T1359" s="140">
        <f>SUM(T1360:T1546)</f>
        <v>0</v>
      </c>
      <c r="AR1359" s="133" t="s">
        <v>81</v>
      </c>
      <c r="AT1359" s="141" t="s">
        <v>70</v>
      </c>
      <c r="AU1359" s="141" t="s">
        <v>15</v>
      </c>
      <c r="AY1359" s="133" t="s">
        <v>142</v>
      </c>
      <c r="BK1359" s="142">
        <f>SUM(BK1360:BK1546)</f>
        <v>0</v>
      </c>
    </row>
    <row r="1360" spans="1:65" s="2" customFormat="1" ht="37.9" customHeight="1">
      <c r="A1360" s="35"/>
      <c r="B1360" s="145"/>
      <c r="C1360" s="146" t="s">
        <v>1863</v>
      </c>
      <c r="D1360" s="146" t="s">
        <v>145</v>
      </c>
      <c r="E1360" s="147" t="s">
        <v>1864</v>
      </c>
      <c r="F1360" s="148" t="s">
        <v>1865</v>
      </c>
      <c r="G1360" s="149" t="s">
        <v>172</v>
      </c>
      <c r="H1360" s="150">
        <v>18.108000000000001</v>
      </c>
      <c r="I1360" s="151"/>
      <c r="J1360" s="152">
        <f>ROUND(I1360*H1360,2)</f>
        <v>0</v>
      </c>
      <c r="K1360" s="148" t="s">
        <v>149</v>
      </c>
      <c r="L1360" s="36"/>
      <c r="M1360" s="153" t="s">
        <v>3</v>
      </c>
      <c r="N1360" s="154" t="s">
        <v>43</v>
      </c>
      <c r="O1360" s="56"/>
      <c r="P1360" s="155">
        <f>O1360*H1360</f>
        <v>0</v>
      </c>
      <c r="Q1360" s="155">
        <v>1.2199999999999999E-3</v>
      </c>
      <c r="R1360" s="155">
        <f>Q1360*H1360</f>
        <v>2.2091759999999998E-2</v>
      </c>
      <c r="S1360" s="155">
        <v>0</v>
      </c>
      <c r="T1360" s="156">
        <f>S1360*H1360</f>
        <v>0</v>
      </c>
      <c r="U1360" s="35"/>
      <c r="V1360" s="35"/>
      <c r="W1360" s="35"/>
      <c r="X1360" s="35"/>
      <c r="Y1360" s="35"/>
      <c r="Z1360" s="35"/>
      <c r="AA1360" s="35"/>
      <c r="AB1360" s="35"/>
      <c r="AC1360" s="35"/>
      <c r="AD1360" s="35"/>
      <c r="AE1360" s="35"/>
      <c r="AR1360" s="157" t="s">
        <v>256</v>
      </c>
      <c r="AT1360" s="157" t="s">
        <v>145</v>
      </c>
      <c r="AU1360" s="157" t="s">
        <v>81</v>
      </c>
      <c r="AY1360" s="20" t="s">
        <v>142</v>
      </c>
      <c r="BE1360" s="158">
        <f>IF(N1360="základní",J1360,0)</f>
        <v>0</v>
      </c>
      <c r="BF1360" s="158">
        <f>IF(N1360="snížená",J1360,0)</f>
        <v>0</v>
      </c>
      <c r="BG1360" s="158">
        <f>IF(N1360="zákl. přenesená",J1360,0)</f>
        <v>0</v>
      </c>
      <c r="BH1360" s="158">
        <f>IF(N1360="sníž. přenesená",J1360,0)</f>
        <v>0</v>
      </c>
      <c r="BI1360" s="158">
        <f>IF(N1360="nulová",J1360,0)</f>
        <v>0</v>
      </c>
      <c r="BJ1360" s="20" t="s">
        <v>81</v>
      </c>
      <c r="BK1360" s="158">
        <f>ROUND(I1360*H1360,2)</f>
        <v>0</v>
      </c>
      <c r="BL1360" s="20" t="s">
        <v>256</v>
      </c>
      <c r="BM1360" s="157" t="s">
        <v>1866</v>
      </c>
    </row>
    <row r="1361" spans="1:51" s="2" customFormat="1" ht="11.25">
      <c r="A1361" s="35"/>
      <c r="B1361" s="36"/>
      <c r="C1361" s="35"/>
      <c r="D1361" s="159" t="s">
        <v>151</v>
      </c>
      <c r="E1361" s="35"/>
      <c r="F1361" s="160" t="s">
        <v>1867</v>
      </c>
      <c r="G1361" s="35"/>
      <c r="H1361" s="35"/>
      <c r="I1361" s="161"/>
      <c r="J1361" s="35"/>
      <c r="K1361" s="35"/>
      <c r="L1361" s="36"/>
      <c r="M1361" s="162"/>
      <c r="N1361" s="163"/>
      <c r="O1361" s="56"/>
      <c r="P1361" s="56"/>
      <c r="Q1361" s="56"/>
      <c r="R1361" s="56"/>
      <c r="S1361" s="56"/>
      <c r="T1361" s="57"/>
      <c r="U1361" s="35"/>
      <c r="V1361" s="35"/>
      <c r="W1361" s="35"/>
      <c r="X1361" s="35"/>
      <c r="Y1361" s="35"/>
      <c r="Z1361" s="35"/>
      <c r="AA1361" s="35"/>
      <c r="AB1361" s="35"/>
      <c r="AC1361" s="35"/>
      <c r="AD1361" s="35"/>
      <c r="AE1361" s="35"/>
      <c r="AT1361" s="20" t="s">
        <v>151</v>
      </c>
      <c r="AU1361" s="20" t="s">
        <v>81</v>
      </c>
    </row>
    <row r="1362" spans="1:51" s="13" customFormat="1" ht="11.25">
      <c r="B1362" s="164"/>
      <c r="D1362" s="165" t="s">
        <v>153</v>
      </c>
      <c r="E1362" s="166" t="s">
        <v>3</v>
      </c>
      <c r="F1362" s="167" t="s">
        <v>1868</v>
      </c>
      <c r="H1362" s="166" t="s">
        <v>3</v>
      </c>
      <c r="I1362" s="168"/>
      <c r="L1362" s="164"/>
      <c r="M1362" s="169"/>
      <c r="N1362" s="170"/>
      <c r="O1362" s="170"/>
      <c r="P1362" s="170"/>
      <c r="Q1362" s="170"/>
      <c r="R1362" s="170"/>
      <c r="S1362" s="170"/>
      <c r="T1362" s="171"/>
      <c r="AT1362" s="166" t="s">
        <v>153</v>
      </c>
      <c r="AU1362" s="166" t="s">
        <v>81</v>
      </c>
      <c r="AV1362" s="13" t="s">
        <v>15</v>
      </c>
      <c r="AW1362" s="13" t="s">
        <v>33</v>
      </c>
      <c r="AX1362" s="13" t="s">
        <v>71</v>
      </c>
      <c r="AY1362" s="166" t="s">
        <v>142</v>
      </c>
    </row>
    <row r="1363" spans="1:51" s="14" customFormat="1" ht="11.25">
      <c r="B1363" s="172"/>
      <c r="D1363" s="165" t="s">
        <v>153</v>
      </c>
      <c r="E1363" s="173" t="s">
        <v>3</v>
      </c>
      <c r="F1363" s="174" t="s">
        <v>1869</v>
      </c>
      <c r="H1363" s="175">
        <v>14.314</v>
      </c>
      <c r="I1363" s="176"/>
      <c r="L1363" s="172"/>
      <c r="M1363" s="177"/>
      <c r="N1363" s="178"/>
      <c r="O1363" s="178"/>
      <c r="P1363" s="178"/>
      <c r="Q1363" s="178"/>
      <c r="R1363" s="178"/>
      <c r="S1363" s="178"/>
      <c r="T1363" s="179"/>
      <c r="AT1363" s="173" t="s">
        <v>153</v>
      </c>
      <c r="AU1363" s="173" t="s">
        <v>81</v>
      </c>
      <c r="AV1363" s="14" t="s">
        <v>81</v>
      </c>
      <c r="AW1363" s="14" t="s">
        <v>33</v>
      </c>
      <c r="AX1363" s="14" t="s">
        <v>71</v>
      </c>
      <c r="AY1363" s="173" t="s">
        <v>142</v>
      </c>
    </row>
    <row r="1364" spans="1:51" s="13" customFormat="1" ht="11.25">
      <c r="B1364" s="164"/>
      <c r="D1364" s="165" t="s">
        <v>153</v>
      </c>
      <c r="E1364" s="166" t="s">
        <v>3</v>
      </c>
      <c r="F1364" s="167" t="s">
        <v>1870</v>
      </c>
      <c r="H1364" s="166" t="s">
        <v>3</v>
      </c>
      <c r="I1364" s="168"/>
      <c r="L1364" s="164"/>
      <c r="M1364" s="169"/>
      <c r="N1364" s="170"/>
      <c r="O1364" s="170"/>
      <c r="P1364" s="170"/>
      <c r="Q1364" s="170"/>
      <c r="R1364" s="170"/>
      <c r="S1364" s="170"/>
      <c r="T1364" s="171"/>
      <c r="AT1364" s="166" t="s">
        <v>153</v>
      </c>
      <c r="AU1364" s="166" t="s">
        <v>81</v>
      </c>
      <c r="AV1364" s="13" t="s">
        <v>15</v>
      </c>
      <c r="AW1364" s="13" t="s">
        <v>33</v>
      </c>
      <c r="AX1364" s="13" t="s">
        <v>71</v>
      </c>
      <c r="AY1364" s="166" t="s">
        <v>142</v>
      </c>
    </row>
    <row r="1365" spans="1:51" s="13" customFormat="1" ht="11.25">
      <c r="B1365" s="164"/>
      <c r="D1365" s="165" t="s">
        <v>153</v>
      </c>
      <c r="E1365" s="166" t="s">
        <v>3</v>
      </c>
      <c r="F1365" s="167" t="s">
        <v>1871</v>
      </c>
      <c r="H1365" s="166" t="s">
        <v>3</v>
      </c>
      <c r="I1365" s="168"/>
      <c r="L1365" s="164"/>
      <c r="M1365" s="169"/>
      <c r="N1365" s="170"/>
      <c r="O1365" s="170"/>
      <c r="P1365" s="170"/>
      <c r="Q1365" s="170"/>
      <c r="R1365" s="170"/>
      <c r="S1365" s="170"/>
      <c r="T1365" s="171"/>
      <c r="AT1365" s="166" t="s">
        <v>153</v>
      </c>
      <c r="AU1365" s="166" t="s">
        <v>81</v>
      </c>
      <c r="AV1365" s="13" t="s">
        <v>15</v>
      </c>
      <c r="AW1365" s="13" t="s">
        <v>33</v>
      </c>
      <c r="AX1365" s="13" t="s">
        <v>71</v>
      </c>
      <c r="AY1365" s="166" t="s">
        <v>142</v>
      </c>
    </row>
    <row r="1366" spans="1:51" s="14" customFormat="1" ht="11.25">
      <c r="B1366" s="172"/>
      <c r="D1366" s="165" t="s">
        <v>153</v>
      </c>
      <c r="E1366" s="173" t="s">
        <v>3</v>
      </c>
      <c r="F1366" s="174" t="s">
        <v>1872</v>
      </c>
      <c r="H1366" s="175">
        <v>1.498</v>
      </c>
      <c r="I1366" s="176"/>
      <c r="L1366" s="172"/>
      <c r="M1366" s="177"/>
      <c r="N1366" s="178"/>
      <c r="O1366" s="178"/>
      <c r="P1366" s="178"/>
      <c r="Q1366" s="178"/>
      <c r="R1366" s="178"/>
      <c r="S1366" s="178"/>
      <c r="T1366" s="179"/>
      <c r="AT1366" s="173" t="s">
        <v>153</v>
      </c>
      <c r="AU1366" s="173" t="s">
        <v>81</v>
      </c>
      <c r="AV1366" s="14" t="s">
        <v>81</v>
      </c>
      <c r="AW1366" s="14" t="s">
        <v>33</v>
      </c>
      <c r="AX1366" s="14" t="s">
        <v>71</v>
      </c>
      <c r="AY1366" s="173" t="s">
        <v>142</v>
      </c>
    </row>
    <row r="1367" spans="1:51" s="13" customFormat="1" ht="11.25">
      <c r="B1367" s="164"/>
      <c r="D1367" s="165" t="s">
        <v>153</v>
      </c>
      <c r="E1367" s="166" t="s">
        <v>3</v>
      </c>
      <c r="F1367" s="167" t="s">
        <v>1873</v>
      </c>
      <c r="H1367" s="166" t="s">
        <v>3</v>
      </c>
      <c r="I1367" s="168"/>
      <c r="L1367" s="164"/>
      <c r="M1367" s="169"/>
      <c r="N1367" s="170"/>
      <c r="O1367" s="170"/>
      <c r="P1367" s="170"/>
      <c r="Q1367" s="170"/>
      <c r="R1367" s="170"/>
      <c r="S1367" s="170"/>
      <c r="T1367" s="171"/>
      <c r="AT1367" s="166" t="s">
        <v>153</v>
      </c>
      <c r="AU1367" s="166" t="s">
        <v>81</v>
      </c>
      <c r="AV1367" s="13" t="s">
        <v>15</v>
      </c>
      <c r="AW1367" s="13" t="s">
        <v>33</v>
      </c>
      <c r="AX1367" s="13" t="s">
        <v>71</v>
      </c>
      <c r="AY1367" s="166" t="s">
        <v>142</v>
      </c>
    </row>
    <row r="1368" spans="1:51" s="14" customFormat="1" ht="11.25">
      <c r="B1368" s="172"/>
      <c r="D1368" s="165" t="s">
        <v>153</v>
      </c>
      <c r="E1368" s="173" t="s">
        <v>3</v>
      </c>
      <c r="F1368" s="174" t="s">
        <v>1874</v>
      </c>
      <c r="H1368" s="175">
        <v>0.624</v>
      </c>
      <c r="I1368" s="176"/>
      <c r="L1368" s="172"/>
      <c r="M1368" s="177"/>
      <c r="N1368" s="178"/>
      <c r="O1368" s="178"/>
      <c r="P1368" s="178"/>
      <c r="Q1368" s="178"/>
      <c r="R1368" s="178"/>
      <c r="S1368" s="178"/>
      <c r="T1368" s="179"/>
      <c r="AT1368" s="173" t="s">
        <v>153</v>
      </c>
      <c r="AU1368" s="173" t="s">
        <v>81</v>
      </c>
      <c r="AV1368" s="14" t="s">
        <v>81</v>
      </c>
      <c r="AW1368" s="14" t="s">
        <v>33</v>
      </c>
      <c r="AX1368" s="14" t="s">
        <v>71</v>
      </c>
      <c r="AY1368" s="173" t="s">
        <v>142</v>
      </c>
    </row>
    <row r="1369" spans="1:51" s="13" customFormat="1" ht="11.25">
      <c r="B1369" s="164"/>
      <c r="D1369" s="165" t="s">
        <v>153</v>
      </c>
      <c r="E1369" s="166" t="s">
        <v>3</v>
      </c>
      <c r="F1369" s="167" t="s">
        <v>1875</v>
      </c>
      <c r="H1369" s="166" t="s">
        <v>3</v>
      </c>
      <c r="I1369" s="168"/>
      <c r="L1369" s="164"/>
      <c r="M1369" s="169"/>
      <c r="N1369" s="170"/>
      <c r="O1369" s="170"/>
      <c r="P1369" s="170"/>
      <c r="Q1369" s="170"/>
      <c r="R1369" s="170"/>
      <c r="S1369" s="170"/>
      <c r="T1369" s="171"/>
      <c r="AT1369" s="166" t="s">
        <v>153</v>
      </c>
      <c r="AU1369" s="166" t="s">
        <v>81</v>
      </c>
      <c r="AV1369" s="13" t="s">
        <v>15</v>
      </c>
      <c r="AW1369" s="13" t="s">
        <v>33</v>
      </c>
      <c r="AX1369" s="13" t="s">
        <v>71</v>
      </c>
      <c r="AY1369" s="166" t="s">
        <v>142</v>
      </c>
    </row>
    <row r="1370" spans="1:51" s="14" customFormat="1" ht="11.25">
      <c r="B1370" s="172"/>
      <c r="D1370" s="165" t="s">
        <v>153</v>
      </c>
      <c r="E1370" s="173" t="s">
        <v>3</v>
      </c>
      <c r="F1370" s="174" t="s">
        <v>1876</v>
      </c>
      <c r="H1370" s="175">
        <v>0.182</v>
      </c>
      <c r="I1370" s="176"/>
      <c r="L1370" s="172"/>
      <c r="M1370" s="177"/>
      <c r="N1370" s="178"/>
      <c r="O1370" s="178"/>
      <c r="P1370" s="178"/>
      <c r="Q1370" s="178"/>
      <c r="R1370" s="178"/>
      <c r="S1370" s="178"/>
      <c r="T1370" s="179"/>
      <c r="AT1370" s="173" t="s">
        <v>153</v>
      </c>
      <c r="AU1370" s="173" t="s">
        <v>81</v>
      </c>
      <c r="AV1370" s="14" t="s">
        <v>81</v>
      </c>
      <c r="AW1370" s="14" t="s">
        <v>33</v>
      </c>
      <c r="AX1370" s="14" t="s">
        <v>71</v>
      </c>
      <c r="AY1370" s="173" t="s">
        <v>142</v>
      </c>
    </row>
    <row r="1371" spans="1:51" s="13" customFormat="1" ht="11.25">
      <c r="B1371" s="164"/>
      <c r="D1371" s="165" t="s">
        <v>153</v>
      </c>
      <c r="E1371" s="166" t="s">
        <v>3</v>
      </c>
      <c r="F1371" s="167" t="s">
        <v>1877</v>
      </c>
      <c r="H1371" s="166" t="s">
        <v>3</v>
      </c>
      <c r="I1371" s="168"/>
      <c r="L1371" s="164"/>
      <c r="M1371" s="169"/>
      <c r="N1371" s="170"/>
      <c r="O1371" s="170"/>
      <c r="P1371" s="170"/>
      <c r="Q1371" s="170"/>
      <c r="R1371" s="170"/>
      <c r="S1371" s="170"/>
      <c r="T1371" s="171"/>
      <c r="AT1371" s="166" t="s">
        <v>153</v>
      </c>
      <c r="AU1371" s="166" t="s">
        <v>81</v>
      </c>
      <c r="AV1371" s="13" t="s">
        <v>15</v>
      </c>
      <c r="AW1371" s="13" t="s">
        <v>33</v>
      </c>
      <c r="AX1371" s="13" t="s">
        <v>71</v>
      </c>
      <c r="AY1371" s="166" t="s">
        <v>142</v>
      </c>
    </row>
    <row r="1372" spans="1:51" s="14" customFormat="1" ht="11.25">
      <c r="B1372" s="172"/>
      <c r="D1372" s="165" t="s">
        <v>153</v>
      </c>
      <c r="E1372" s="173" t="s">
        <v>3</v>
      </c>
      <c r="F1372" s="174" t="s">
        <v>1878</v>
      </c>
      <c r="H1372" s="175">
        <v>0.112</v>
      </c>
      <c r="I1372" s="176"/>
      <c r="L1372" s="172"/>
      <c r="M1372" s="177"/>
      <c r="N1372" s="178"/>
      <c r="O1372" s="178"/>
      <c r="P1372" s="178"/>
      <c r="Q1372" s="178"/>
      <c r="R1372" s="178"/>
      <c r="S1372" s="178"/>
      <c r="T1372" s="179"/>
      <c r="AT1372" s="173" t="s">
        <v>153</v>
      </c>
      <c r="AU1372" s="173" t="s">
        <v>81</v>
      </c>
      <c r="AV1372" s="14" t="s">
        <v>81</v>
      </c>
      <c r="AW1372" s="14" t="s">
        <v>33</v>
      </c>
      <c r="AX1372" s="14" t="s">
        <v>71</v>
      </c>
      <c r="AY1372" s="173" t="s">
        <v>142</v>
      </c>
    </row>
    <row r="1373" spans="1:51" s="13" customFormat="1" ht="11.25">
      <c r="B1373" s="164"/>
      <c r="D1373" s="165" t="s">
        <v>153</v>
      </c>
      <c r="E1373" s="166" t="s">
        <v>3</v>
      </c>
      <c r="F1373" s="167" t="s">
        <v>1879</v>
      </c>
      <c r="H1373" s="166" t="s">
        <v>3</v>
      </c>
      <c r="I1373" s="168"/>
      <c r="L1373" s="164"/>
      <c r="M1373" s="169"/>
      <c r="N1373" s="170"/>
      <c r="O1373" s="170"/>
      <c r="P1373" s="170"/>
      <c r="Q1373" s="170"/>
      <c r="R1373" s="170"/>
      <c r="S1373" s="170"/>
      <c r="T1373" s="171"/>
      <c r="AT1373" s="166" t="s">
        <v>153</v>
      </c>
      <c r="AU1373" s="166" t="s">
        <v>81</v>
      </c>
      <c r="AV1373" s="13" t="s">
        <v>15</v>
      </c>
      <c r="AW1373" s="13" t="s">
        <v>33</v>
      </c>
      <c r="AX1373" s="13" t="s">
        <v>71</v>
      </c>
      <c r="AY1373" s="166" t="s">
        <v>142</v>
      </c>
    </row>
    <row r="1374" spans="1:51" s="14" customFormat="1" ht="11.25">
      <c r="B1374" s="172"/>
      <c r="D1374" s="165" t="s">
        <v>153</v>
      </c>
      <c r="E1374" s="173" t="s">
        <v>3</v>
      </c>
      <c r="F1374" s="174" t="s">
        <v>1880</v>
      </c>
      <c r="H1374" s="175">
        <v>0.49</v>
      </c>
      <c r="I1374" s="176"/>
      <c r="L1374" s="172"/>
      <c r="M1374" s="177"/>
      <c r="N1374" s="178"/>
      <c r="O1374" s="178"/>
      <c r="P1374" s="178"/>
      <c r="Q1374" s="178"/>
      <c r="R1374" s="178"/>
      <c r="S1374" s="178"/>
      <c r="T1374" s="179"/>
      <c r="AT1374" s="173" t="s">
        <v>153</v>
      </c>
      <c r="AU1374" s="173" t="s">
        <v>81</v>
      </c>
      <c r="AV1374" s="14" t="s">
        <v>81</v>
      </c>
      <c r="AW1374" s="14" t="s">
        <v>33</v>
      </c>
      <c r="AX1374" s="14" t="s">
        <v>71</v>
      </c>
      <c r="AY1374" s="173" t="s">
        <v>142</v>
      </c>
    </row>
    <row r="1375" spans="1:51" s="13" customFormat="1" ht="11.25">
      <c r="B1375" s="164"/>
      <c r="D1375" s="165" t="s">
        <v>153</v>
      </c>
      <c r="E1375" s="166" t="s">
        <v>3</v>
      </c>
      <c r="F1375" s="167" t="s">
        <v>1881</v>
      </c>
      <c r="H1375" s="166" t="s">
        <v>3</v>
      </c>
      <c r="I1375" s="168"/>
      <c r="L1375" s="164"/>
      <c r="M1375" s="169"/>
      <c r="N1375" s="170"/>
      <c r="O1375" s="170"/>
      <c r="P1375" s="170"/>
      <c r="Q1375" s="170"/>
      <c r="R1375" s="170"/>
      <c r="S1375" s="170"/>
      <c r="T1375" s="171"/>
      <c r="AT1375" s="166" t="s">
        <v>153</v>
      </c>
      <c r="AU1375" s="166" t="s">
        <v>81</v>
      </c>
      <c r="AV1375" s="13" t="s">
        <v>15</v>
      </c>
      <c r="AW1375" s="13" t="s">
        <v>33</v>
      </c>
      <c r="AX1375" s="13" t="s">
        <v>71</v>
      </c>
      <c r="AY1375" s="166" t="s">
        <v>142</v>
      </c>
    </row>
    <row r="1376" spans="1:51" s="14" customFormat="1" ht="11.25">
      <c r="B1376" s="172"/>
      <c r="D1376" s="165" t="s">
        <v>153</v>
      </c>
      <c r="E1376" s="173" t="s">
        <v>3</v>
      </c>
      <c r="F1376" s="174" t="s">
        <v>1882</v>
      </c>
      <c r="H1376" s="175">
        <v>8.6999999999999994E-2</v>
      </c>
      <c r="I1376" s="176"/>
      <c r="L1376" s="172"/>
      <c r="M1376" s="177"/>
      <c r="N1376" s="178"/>
      <c r="O1376" s="178"/>
      <c r="P1376" s="178"/>
      <c r="Q1376" s="178"/>
      <c r="R1376" s="178"/>
      <c r="S1376" s="178"/>
      <c r="T1376" s="179"/>
      <c r="AT1376" s="173" t="s">
        <v>153</v>
      </c>
      <c r="AU1376" s="173" t="s">
        <v>81</v>
      </c>
      <c r="AV1376" s="14" t="s">
        <v>81</v>
      </c>
      <c r="AW1376" s="14" t="s">
        <v>33</v>
      </c>
      <c r="AX1376" s="14" t="s">
        <v>71</v>
      </c>
      <c r="AY1376" s="173" t="s">
        <v>142</v>
      </c>
    </row>
    <row r="1377" spans="1:65" s="14" customFormat="1" ht="11.25">
      <c r="B1377" s="172"/>
      <c r="D1377" s="165" t="s">
        <v>153</v>
      </c>
      <c r="E1377" s="173" t="s">
        <v>3</v>
      </c>
      <c r="F1377" s="174" t="s">
        <v>1883</v>
      </c>
      <c r="H1377" s="175">
        <v>7.0000000000000007E-2</v>
      </c>
      <c r="I1377" s="176"/>
      <c r="L1377" s="172"/>
      <c r="M1377" s="177"/>
      <c r="N1377" s="178"/>
      <c r="O1377" s="178"/>
      <c r="P1377" s="178"/>
      <c r="Q1377" s="178"/>
      <c r="R1377" s="178"/>
      <c r="S1377" s="178"/>
      <c r="T1377" s="179"/>
      <c r="AT1377" s="173" t="s">
        <v>153</v>
      </c>
      <c r="AU1377" s="173" t="s">
        <v>81</v>
      </c>
      <c r="AV1377" s="14" t="s">
        <v>81</v>
      </c>
      <c r="AW1377" s="14" t="s">
        <v>33</v>
      </c>
      <c r="AX1377" s="14" t="s">
        <v>71</v>
      </c>
      <c r="AY1377" s="173" t="s">
        <v>142</v>
      </c>
    </row>
    <row r="1378" spans="1:65" s="14" customFormat="1" ht="11.25">
      <c r="B1378" s="172"/>
      <c r="D1378" s="165" t="s">
        <v>153</v>
      </c>
      <c r="E1378" s="173" t="s">
        <v>3</v>
      </c>
      <c r="F1378" s="174" t="s">
        <v>1884</v>
      </c>
      <c r="H1378" s="175">
        <v>3.5999999999999997E-2</v>
      </c>
      <c r="I1378" s="176"/>
      <c r="L1378" s="172"/>
      <c r="M1378" s="177"/>
      <c r="N1378" s="178"/>
      <c r="O1378" s="178"/>
      <c r="P1378" s="178"/>
      <c r="Q1378" s="178"/>
      <c r="R1378" s="178"/>
      <c r="S1378" s="178"/>
      <c r="T1378" s="179"/>
      <c r="AT1378" s="173" t="s">
        <v>153</v>
      </c>
      <c r="AU1378" s="173" t="s">
        <v>81</v>
      </c>
      <c r="AV1378" s="14" t="s">
        <v>81</v>
      </c>
      <c r="AW1378" s="14" t="s">
        <v>33</v>
      </c>
      <c r="AX1378" s="14" t="s">
        <v>71</v>
      </c>
      <c r="AY1378" s="173" t="s">
        <v>142</v>
      </c>
    </row>
    <row r="1379" spans="1:65" s="14" customFormat="1" ht="11.25">
      <c r="B1379" s="172"/>
      <c r="D1379" s="165" t="s">
        <v>153</v>
      </c>
      <c r="E1379" s="173" t="s">
        <v>3</v>
      </c>
      <c r="F1379" s="174" t="s">
        <v>1885</v>
      </c>
      <c r="H1379" s="175">
        <v>8.0000000000000002E-3</v>
      </c>
      <c r="I1379" s="176"/>
      <c r="L1379" s="172"/>
      <c r="M1379" s="177"/>
      <c r="N1379" s="178"/>
      <c r="O1379" s="178"/>
      <c r="P1379" s="178"/>
      <c r="Q1379" s="178"/>
      <c r="R1379" s="178"/>
      <c r="S1379" s="178"/>
      <c r="T1379" s="179"/>
      <c r="AT1379" s="173" t="s">
        <v>153</v>
      </c>
      <c r="AU1379" s="173" t="s">
        <v>81</v>
      </c>
      <c r="AV1379" s="14" t="s">
        <v>81</v>
      </c>
      <c r="AW1379" s="14" t="s">
        <v>33</v>
      </c>
      <c r="AX1379" s="14" t="s">
        <v>71</v>
      </c>
      <c r="AY1379" s="173" t="s">
        <v>142</v>
      </c>
    </row>
    <row r="1380" spans="1:65" s="13" customFormat="1" ht="11.25">
      <c r="B1380" s="164"/>
      <c r="D1380" s="165" t="s">
        <v>153</v>
      </c>
      <c r="E1380" s="166" t="s">
        <v>3</v>
      </c>
      <c r="F1380" s="167" t="s">
        <v>1886</v>
      </c>
      <c r="H1380" s="166" t="s">
        <v>3</v>
      </c>
      <c r="I1380" s="168"/>
      <c r="L1380" s="164"/>
      <c r="M1380" s="169"/>
      <c r="N1380" s="170"/>
      <c r="O1380" s="170"/>
      <c r="P1380" s="170"/>
      <c r="Q1380" s="170"/>
      <c r="R1380" s="170"/>
      <c r="S1380" s="170"/>
      <c r="T1380" s="171"/>
      <c r="AT1380" s="166" t="s">
        <v>153</v>
      </c>
      <c r="AU1380" s="166" t="s">
        <v>81</v>
      </c>
      <c r="AV1380" s="13" t="s">
        <v>15</v>
      </c>
      <c r="AW1380" s="13" t="s">
        <v>33</v>
      </c>
      <c r="AX1380" s="13" t="s">
        <v>71</v>
      </c>
      <c r="AY1380" s="166" t="s">
        <v>142</v>
      </c>
    </row>
    <row r="1381" spans="1:65" s="14" customFormat="1" ht="11.25">
      <c r="B1381" s="172"/>
      <c r="D1381" s="165" t="s">
        <v>153</v>
      </c>
      <c r="E1381" s="173" t="s">
        <v>3</v>
      </c>
      <c r="F1381" s="174" t="s">
        <v>1887</v>
      </c>
      <c r="H1381" s="175">
        <v>5.7000000000000002E-2</v>
      </c>
      <c r="I1381" s="176"/>
      <c r="L1381" s="172"/>
      <c r="M1381" s="177"/>
      <c r="N1381" s="178"/>
      <c r="O1381" s="178"/>
      <c r="P1381" s="178"/>
      <c r="Q1381" s="178"/>
      <c r="R1381" s="178"/>
      <c r="S1381" s="178"/>
      <c r="T1381" s="179"/>
      <c r="AT1381" s="173" t="s">
        <v>153</v>
      </c>
      <c r="AU1381" s="173" t="s">
        <v>81</v>
      </c>
      <c r="AV1381" s="14" t="s">
        <v>81</v>
      </c>
      <c r="AW1381" s="14" t="s">
        <v>33</v>
      </c>
      <c r="AX1381" s="14" t="s">
        <v>71</v>
      </c>
      <c r="AY1381" s="173" t="s">
        <v>142</v>
      </c>
    </row>
    <row r="1382" spans="1:65" s="13" customFormat="1" ht="11.25">
      <c r="B1382" s="164"/>
      <c r="D1382" s="165" t="s">
        <v>153</v>
      </c>
      <c r="E1382" s="166" t="s">
        <v>3</v>
      </c>
      <c r="F1382" s="167" t="s">
        <v>1888</v>
      </c>
      <c r="H1382" s="166" t="s">
        <v>3</v>
      </c>
      <c r="I1382" s="168"/>
      <c r="L1382" s="164"/>
      <c r="M1382" s="169"/>
      <c r="N1382" s="170"/>
      <c r="O1382" s="170"/>
      <c r="P1382" s="170"/>
      <c r="Q1382" s="170"/>
      <c r="R1382" s="170"/>
      <c r="S1382" s="170"/>
      <c r="T1382" s="171"/>
      <c r="AT1382" s="166" t="s">
        <v>153</v>
      </c>
      <c r="AU1382" s="166" t="s">
        <v>81</v>
      </c>
      <c r="AV1382" s="13" t="s">
        <v>15</v>
      </c>
      <c r="AW1382" s="13" t="s">
        <v>33</v>
      </c>
      <c r="AX1382" s="13" t="s">
        <v>71</v>
      </c>
      <c r="AY1382" s="166" t="s">
        <v>142</v>
      </c>
    </row>
    <row r="1383" spans="1:65" s="14" customFormat="1" ht="11.25">
      <c r="B1383" s="172"/>
      <c r="D1383" s="165" t="s">
        <v>153</v>
      </c>
      <c r="E1383" s="173" t="s">
        <v>3</v>
      </c>
      <c r="F1383" s="174" t="s">
        <v>1889</v>
      </c>
      <c r="H1383" s="175">
        <v>0.47499999999999998</v>
      </c>
      <c r="I1383" s="176"/>
      <c r="L1383" s="172"/>
      <c r="M1383" s="177"/>
      <c r="N1383" s="178"/>
      <c r="O1383" s="178"/>
      <c r="P1383" s="178"/>
      <c r="Q1383" s="178"/>
      <c r="R1383" s="178"/>
      <c r="S1383" s="178"/>
      <c r="T1383" s="179"/>
      <c r="AT1383" s="173" t="s">
        <v>153</v>
      </c>
      <c r="AU1383" s="173" t="s">
        <v>81</v>
      </c>
      <c r="AV1383" s="14" t="s">
        <v>81</v>
      </c>
      <c r="AW1383" s="14" t="s">
        <v>33</v>
      </c>
      <c r="AX1383" s="14" t="s">
        <v>71</v>
      </c>
      <c r="AY1383" s="173" t="s">
        <v>142</v>
      </c>
    </row>
    <row r="1384" spans="1:65" s="13" customFormat="1" ht="11.25">
      <c r="B1384" s="164"/>
      <c r="D1384" s="165" t="s">
        <v>153</v>
      </c>
      <c r="E1384" s="166" t="s">
        <v>3</v>
      </c>
      <c r="F1384" s="167" t="s">
        <v>1890</v>
      </c>
      <c r="H1384" s="166" t="s">
        <v>3</v>
      </c>
      <c r="I1384" s="168"/>
      <c r="L1384" s="164"/>
      <c r="M1384" s="169"/>
      <c r="N1384" s="170"/>
      <c r="O1384" s="170"/>
      <c r="P1384" s="170"/>
      <c r="Q1384" s="170"/>
      <c r="R1384" s="170"/>
      <c r="S1384" s="170"/>
      <c r="T1384" s="171"/>
      <c r="AT1384" s="166" t="s">
        <v>153</v>
      </c>
      <c r="AU1384" s="166" t="s">
        <v>81</v>
      </c>
      <c r="AV1384" s="13" t="s">
        <v>15</v>
      </c>
      <c r="AW1384" s="13" t="s">
        <v>33</v>
      </c>
      <c r="AX1384" s="13" t="s">
        <v>71</v>
      </c>
      <c r="AY1384" s="166" t="s">
        <v>142</v>
      </c>
    </row>
    <row r="1385" spans="1:65" s="14" customFormat="1" ht="11.25">
      <c r="B1385" s="172"/>
      <c r="D1385" s="165" t="s">
        <v>153</v>
      </c>
      <c r="E1385" s="173" t="s">
        <v>3</v>
      </c>
      <c r="F1385" s="174" t="s">
        <v>1891</v>
      </c>
      <c r="H1385" s="175">
        <v>0.155</v>
      </c>
      <c r="I1385" s="176"/>
      <c r="L1385" s="172"/>
      <c r="M1385" s="177"/>
      <c r="N1385" s="178"/>
      <c r="O1385" s="178"/>
      <c r="P1385" s="178"/>
      <c r="Q1385" s="178"/>
      <c r="R1385" s="178"/>
      <c r="S1385" s="178"/>
      <c r="T1385" s="179"/>
      <c r="AT1385" s="173" t="s">
        <v>153</v>
      </c>
      <c r="AU1385" s="173" t="s">
        <v>81</v>
      </c>
      <c r="AV1385" s="14" t="s">
        <v>81</v>
      </c>
      <c r="AW1385" s="14" t="s">
        <v>33</v>
      </c>
      <c r="AX1385" s="14" t="s">
        <v>71</v>
      </c>
      <c r="AY1385" s="173" t="s">
        <v>142</v>
      </c>
    </row>
    <row r="1386" spans="1:65" s="15" customFormat="1" ht="11.25">
      <c r="B1386" s="180"/>
      <c r="D1386" s="165" t="s">
        <v>153</v>
      </c>
      <c r="E1386" s="181" t="s">
        <v>3</v>
      </c>
      <c r="F1386" s="182" t="s">
        <v>162</v>
      </c>
      <c r="H1386" s="183">
        <v>18.108000000000001</v>
      </c>
      <c r="I1386" s="184"/>
      <c r="L1386" s="180"/>
      <c r="M1386" s="185"/>
      <c r="N1386" s="186"/>
      <c r="O1386" s="186"/>
      <c r="P1386" s="186"/>
      <c r="Q1386" s="186"/>
      <c r="R1386" s="186"/>
      <c r="S1386" s="186"/>
      <c r="T1386" s="187"/>
      <c r="AT1386" s="181" t="s">
        <v>153</v>
      </c>
      <c r="AU1386" s="181" t="s">
        <v>81</v>
      </c>
      <c r="AV1386" s="15" t="s">
        <v>94</v>
      </c>
      <c r="AW1386" s="15" t="s">
        <v>33</v>
      </c>
      <c r="AX1386" s="15" t="s">
        <v>15</v>
      </c>
      <c r="AY1386" s="181" t="s">
        <v>142</v>
      </c>
    </row>
    <row r="1387" spans="1:65" s="2" customFormat="1" ht="24.2" customHeight="1">
      <c r="A1387" s="35"/>
      <c r="B1387" s="145"/>
      <c r="C1387" s="146" t="s">
        <v>1892</v>
      </c>
      <c r="D1387" s="146" t="s">
        <v>145</v>
      </c>
      <c r="E1387" s="147" t="s">
        <v>1893</v>
      </c>
      <c r="F1387" s="148" t="s">
        <v>1894</v>
      </c>
      <c r="G1387" s="149" t="s">
        <v>225</v>
      </c>
      <c r="H1387" s="150">
        <v>225.35900000000001</v>
      </c>
      <c r="I1387" s="151"/>
      <c r="J1387" s="152">
        <f>ROUND(I1387*H1387,2)</f>
        <v>0</v>
      </c>
      <c r="K1387" s="148" t="s">
        <v>149</v>
      </c>
      <c r="L1387" s="36"/>
      <c r="M1387" s="153" t="s">
        <v>3</v>
      </c>
      <c r="N1387" s="154" t="s">
        <v>43</v>
      </c>
      <c r="O1387" s="56"/>
      <c r="P1387" s="155">
        <f>O1387*H1387</f>
        <v>0</v>
      </c>
      <c r="Q1387" s="155">
        <v>1.363E-2</v>
      </c>
      <c r="R1387" s="155">
        <f>Q1387*H1387</f>
        <v>3.0716431700000002</v>
      </c>
      <c r="S1387" s="155">
        <v>0</v>
      </c>
      <c r="T1387" s="156">
        <f>S1387*H1387</f>
        <v>0</v>
      </c>
      <c r="U1387" s="35"/>
      <c r="V1387" s="35"/>
      <c r="W1387" s="35"/>
      <c r="X1387" s="35"/>
      <c r="Y1387" s="35"/>
      <c r="Z1387" s="35"/>
      <c r="AA1387" s="35"/>
      <c r="AB1387" s="35"/>
      <c r="AC1387" s="35"/>
      <c r="AD1387" s="35"/>
      <c r="AE1387" s="35"/>
      <c r="AR1387" s="157" t="s">
        <v>256</v>
      </c>
      <c r="AT1387" s="157" t="s">
        <v>145</v>
      </c>
      <c r="AU1387" s="157" t="s">
        <v>81</v>
      </c>
      <c r="AY1387" s="20" t="s">
        <v>142</v>
      </c>
      <c r="BE1387" s="158">
        <f>IF(N1387="základní",J1387,0)</f>
        <v>0</v>
      </c>
      <c r="BF1387" s="158">
        <f>IF(N1387="snížená",J1387,0)</f>
        <v>0</v>
      </c>
      <c r="BG1387" s="158">
        <f>IF(N1387="zákl. přenesená",J1387,0)</f>
        <v>0</v>
      </c>
      <c r="BH1387" s="158">
        <f>IF(N1387="sníž. přenesená",J1387,0)</f>
        <v>0</v>
      </c>
      <c r="BI1387" s="158">
        <f>IF(N1387="nulová",J1387,0)</f>
        <v>0</v>
      </c>
      <c r="BJ1387" s="20" t="s">
        <v>81</v>
      </c>
      <c r="BK1387" s="158">
        <f>ROUND(I1387*H1387,2)</f>
        <v>0</v>
      </c>
      <c r="BL1387" s="20" t="s">
        <v>256</v>
      </c>
      <c r="BM1387" s="157" t="s">
        <v>1895</v>
      </c>
    </row>
    <row r="1388" spans="1:65" s="2" customFormat="1" ht="11.25">
      <c r="A1388" s="35"/>
      <c r="B1388" s="36"/>
      <c r="C1388" s="35"/>
      <c r="D1388" s="159" t="s">
        <v>151</v>
      </c>
      <c r="E1388" s="35"/>
      <c r="F1388" s="160" t="s">
        <v>1896</v>
      </c>
      <c r="G1388" s="35"/>
      <c r="H1388" s="35"/>
      <c r="I1388" s="161"/>
      <c r="J1388" s="35"/>
      <c r="K1388" s="35"/>
      <c r="L1388" s="36"/>
      <c r="M1388" s="162"/>
      <c r="N1388" s="163"/>
      <c r="O1388" s="56"/>
      <c r="P1388" s="56"/>
      <c r="Q1388" s="56"/>
      <c r="R1388" s="56"/>
      <c r="S1388" s="56"/>
      <c r="T1388" s="57"/>
      <c r="U1388" s="35"/>
      <c r="V1388" s="35"/>
      <c r="W1388" s="35"/>
      <c r="X1388" s="35"/>
      <c r="Y1388" s="35"/>
      <c r="Z1388" s="35"/>
      <c r="AA1388" s="35"/>
      <c r="AB1388" s="35"/>
      <c r="AC1388" s="35"/>
      <c r="AD1388" s="35"/>
      <c r="AE1388" s="35"/>
      <c r="AT1388" s="20" t="s">
        <v>151</v>
      </c>
      <c r="AU1388" s="20" t="s">
        <v>81</v>
      </c>
    </row>
    <row r="1389" spans="1:65" s="13" customFormat="1" ht="11.25">
      <c r="B1389" s="164"/>
      <c r="D1389" s="165" t="s">
        <v>153</v>
      </c>
      <c r="E1389" s="166" t="s">
        <v>3</v>
      </c>
      <c r="F1389" s="167" t="s">
        <v>1871</v>
      </c>
      <c r="H1389" s="166" t="s">
        <v>3</v>
      </c>
      <c r="I1389" s="168"/>
      <c r="L1389" s="164"/>
      <c r="M1389" s="169"/>
      <c r="N1389" s="170"/>
      <c r="O1389" s="170"/>
      <c r="P1389" s="170"/>
      <c r="Q1389" s="170"/>
      <c r="R1389" s="170"/>
      <c r="S1389" s="170"/>
      <c r="T1389" s="171"/>
      <c r="AT1389" s="166" t="s">
        <v>153</v>
      </c>
      <c r="AU1389" s="166" t="s">
        <v>81</v>
      </c>
      <c r="AV1389" s="13" t="s">
        <v>15</v>
      </c>
      <c r="AW1389" s="13" t="s">
        <v>33</v>
      </c>
      <c r="AX1389" s="13" t="s">
        <v>71</v>
      </c>
      <c r="AY1389" s="166" t="s">
        <v>142</v>
      </c>
    </row>
    <row r="1390" spans="1:65" s="14" customFormat="1" ht="11.25">
      <c r="B1390" s="172"/>
      <c r="D1390" s="165" t="s">
        <v>153</v>
      </c>
      <c r="E1390" s="173" t="s">
        <v>3</v>
      </c>
      <c r="F1390" s="174" t="s">
        <v>1897</v>
      </c>
      <c r="H1390" s="175">
        <v>117</v>
      </c>
      <c r="I1390" s="176"/>
      <c r="L1390" s="172"/>
      <c r="M1390" s="177"/>
      <c r="N1390" s="178"/>
      <c r="O1390" s="178"/>
      <c r="P1390" s="178"/>
      <c r="Q1390" s="178"/>
      <c r="R1390" s="178"/>
      <c r="S1390" s="178"/>
      <c r="T1390" s="179"/>
      <c r="AT1390" s="173" t="s">
        <v>153</v>
      </c>
      <c r="AU1390" s="173" t="s">
        <v>81</v>
      </c>
      <c r="AV1390" s="14" t="s">
        <v>81</v>
      </c>
      <c r="AW1390" s="14" t="s">
        <v>33</v>
      </c>
      <c r="AX1390" s="14" t="s">
        <v>71</v>
      </c>
      <c r="AY1390" s="173" t="s">
        <v>142</v>
      </c>
    </row>
    <row r="1391" spans="1:65" s="13" customFormat="1" ht="11.25">
      <c r="B1391" s="164"/>
      <c r="D1391" s="165" t="s">
        <v>153</v>
      </c>
      <c r="E1391" s="166" t="s">
        <v>3</v>
      </c>
      <c r="F1391" s="167" t="s">
        <v>1873</v>
      </c>
      <c r="H1391" s="166" t="s">
        <v>3</v>
      </c>
      <c r="I1391" s="168"/>
      <c r="L1391" s="164"/>
      <c r="M1391" s="169"/>
      <c r="N1391" s="170"/>
      <c r="O1391" s="170"/>
      <c r="P1391" s="170"/>
      <c r="Q1391" s="170"/>
      <c r="R1391" s="170"/>
      <c r="S1391" s="170"/>
      <c r="T1391" s="171"/>
      <c r="AT1391" s="166" t="s">
        <v>153</v>
      </c>
      <c r="AU1391" s="166" t="s">
        <v>81</v>
      </c>
      <c r="AV1391" s="13" t="s">
        <v>15</v>
      </c>
      <c r="AW1391" s="13" t="s">
        <v>33</v>
      </c>
      <c r="AX1391" s="13" t="s">
        <v>71</v>
      </c>
      <c r="AY1391" s="166" t="s">
        <v>142</v>
      </c>
    </row>
    <row r="1392" spans="1:65" s="14" customFormat="1" ht="11.25">
      <c r="B1392" s="172"/>
      <c r="D1392" s="165" t="s">
        <v>153</v>
      </c>
      <c r="E1392" s="173" t="s">
        <v>3</v>
      </c>
      <c r="F1392" s="174" t="s">
        <v>1898</v>
      </c>
      <c r="H1392" s="175">
        <v>32.5</v>
      </c>
      <c r="I1392" s="176"/>
      <c r="L1392" s="172"/>
      <c r="M1392" s="177"/>
      <c r="N1392" s="178"/>
      <c r="O1392" s="178"/>
      <c r="P1392" s="178"/>
      <c r="Q1392" s="178"/>
      <c r="R1392" s="178"/>
      <c r="S1392" s="178"/>
      <c r="T1392" s="179"/>
      <c r="AT1392" s="173" t="s">
        <v>153</v>
      </c>
      <c r="AU1392" s="173" t="s">
        <v>81</v>
      </c>
      <c r="AV1392" s="14" t="s">
        <v>81</v>
      </c>
      <c r="AW1392" s="14" t="s">
        <v>33</v>
      </c>
      <c r="AX1392" s="14" t="s">
        <v>71</v>
      </c>
      <c r="AY1392" s="173" t="s">
        <v>142</v>
      </c>
    </row>
    <row r="1393" spans="1:65" s="13" customFormat="1" ht="11.25">
      <c r="B1393" s="164"/>
      <c r="D1393" s="165" t="s">
        <v>153</v>
      </c>
      <c r="E1393" s="166" t="s">
        <v>3</v>
      </c>
      <c r="F1393" s="167" t="s">
        <v>1875</v>
      </c>
      <c r="H1393" s="166" t="s">
        <v>3</v>
      </c>
      <c r="I1393" s="168"/>
      <c r="L1393" s="164"/>
      <c r="M1393" s="169"/>
      <c r="N1393" s="170"/>
      <c r="O1393" s="170"/>
      <c r="P1393" s="170"/>
      <c r="Q1393" s="170"/>
      <c r="R1393" s="170"/>
      <c r="S1393" s="170"/>
      <c r="T1393" s="171"/>
      <c r="AT1393" s="166" t="s">
        <v>153</v>
      </c>
      <c r="AU1393" s="166" t="s">
        <v>81</v>
      </c>
      <c r="AV1393" s="13" t="s">
        <v>15</v>
      </c>
      <c r="AW1393" s="13" t="s">
        <v>33</v>
      </c>
      <c r="AX1393" s="13" t="s">
        <v>71</v>
      </c>
      <c r="AY1393" s="166" t="s">
        <v>142</v>
      </c>
    </row>
    <row r="1394" spans="1:65" s="14" customFormat="1" ht="11.25">
      <c r="B1394" s="172"/>
      <c r="D1394" s="165" t="s">
        <v>153</v>
      </c>
      <c r="E1394" s="173" t="s">
        <v>3</v>
      </c>
      <c r="F1394" s="174" t="s">
        <v>1899</v>
      </c>
      <c r="H1394" s="175">
        <v>13</v>
      </c>
      <c r="I1394" s="176"/>
      <c r="L1394" s="172"/>
      <c r="M1394" s="177"/>
      <c r="N1394" s="178"/>
      <c r="O1394" s="178"/>
      <c r="P1394" s="178"/>
      <c r="Q1394" s="178"/>
      <c r="R1394" s="178"/>
      <c r="S1394" s="178"/>
      <c r="T1394" s="179"/>
      <c r="AT1394" s="173" t="s">
        <v>153</v>
      </c>
      <c r="AU1394" s="173" t="s">
        <v>81</v>
      </c>
      <c r="AV1394" s="14" t="s">
        <v>81</v>
      </c>
      <c r="AW1394" s="14" t="s">
        <v>33</v>
      </c>
      <c r="AX1394" s="14" t="s">
        <v>71</v>
      </c>
      <c r="AY1394" s="173" t="s">
        <v>142</v>
      </c>
    </row>
    <row r="1395" spans="1:65" s="13" customFormat="1" ht="11.25">
      <c r="B1395" s="164"/>
      <c r="D1395" s="165" t="s">
        <v>153</v>
      </c>
      <c r="E1395" s="166" t="s">
        <v>3</v>
      </c>
      <c r="F1395" s="167" t="s">
        <v>1877</v>
      </c>
      <c r="H1395" s="166" t="s">
        <v>3</v>
      </c>
      <c r="I1395" s="168"/>
      <c r="L1395" s="164"/>
      <c r="M1395" s="169"/>
      <c r="N1395" s="170"/>
      <c r="O1395" s="170"/>
      <c r="P1395" s="170"/>
      <c r="Q1395" s="170"/>
      <c r="R1395" s="170"/>
      <c r="S1395" s="170"/>
      <c r="T1395" s="171"/>
      <c r="AT1395" s="166" t="s">
        <v>153</v>
      </c>
      <c r="AU1395" s="166" t="s">
        <v>81</v>
      </c>
      <c r="AV1395" s="13" t="s">
        <v>15</v>
      </c>
      <c r="AW1395" s="13" t="s">
        <v>33</v>
      </c>
      <c r="AX1395" s="13" t="s">
        <v>71</v>
      </c>
      <c r="AY1395" s="166" t="s">
        <v>142</v>
      </c>
    </row>
    <row r="1396" spans="1:65" s="14" customFormat="1" ht="11.25">
      <c r="B1396" s="172"/>
      <c r="D1396" s="165" t="s">
        <v>153</v>
      </c>
      <c r="E1396" s="173" t="s">
        <v>3</v>
      </c>
      <c r="F1396" s="174" t="s">
        <v>1900</v>
      </c>
      <c r="H1396" s="175">
        <v>8</v>
      </c>
      <c r="I1396" s="176"/>
      <c r="L1396" s="172"/>
      <c r="M1396" s="177"/>
      <c r="N1396" s="178"/>
      <c r="O1396" s="178"/>
      <c r="P1396" s="178"/>
      <c r="Q1396" s="178"/>
      <c r="R1396" s="178"/>
      <c r="S1396" s="178"/>
      <c r="T1396" s="179"/>
      <c r="AT1396" s="173" t="s">
        <v>153</v>
      </c>
      <c r="AU1396" s="173" t="s">
        <v>81</v>
      </c>
      <c r="AV1396" s="14" t="s">
        <v>81</v>
      </c>
      <c r="AW1396" s="14" t="s">
        <v>33</v>
      </c>
      <c r="AX1396" s="14" t="s">
        <v>71</v>
      </c>
      <c r="AY1396" s="173" t="s">
        <v>142</v>
      </c>
    </row>
    <row r="1397" spans="1:65" s="13" customFormat="1" ht="11.25">
      <c r="B1397" s="164"/>
      <c r="D1397" s="165" t="s">
        <v>153</v>
      </c>
      <c r="E1397" s="166" t="s">
        <v>3</v>
      </c>
      <c r="F1397" s="167" t="s">
        <v>1879</v>
      </c>
      <c r="H1397" s="166" t="s">
        <v>3</v>
      </c>
      <c r="I1397" s="168"/>
      <c r="L1397" s="164"/>
      <c r="M1397" s="169"/>
      <c r="N1397" s="170"/>
      <c r="O1397" s="170"/>
      <c r="P1397" s="170"/>
      <c r="Q1397" s="170"/>
      <c r="R1397" s="170"/>
      <c r="S1397" s="170"/>
      <c r="T1397" s="171"/>
      <c r="AT1397" s="166" t="s">
        <v>153</v>
      </c>
      <c r="AU1397" s="166" t="s">
        <v>81</v>
      </c>
      <c r="AV1397" s="13" t="s">
        <v>15</v>
      </c>
      <c r="AW1397" s="13" t="s">
        <v>33</v>
      </c>
      <c r="AX1397" s="13" t="s">
        <v>71</v>
      </c>
      <c r="AY1397" s="166" t="s">
        <v>142</v>
      </c>
    </row>
    <row r="1398" spans="1:65" s="14" customFormat="1" ht="11.25">
      <c r="B1398" s="172"/>
      <c r="D1398" s="165" t="s">
        <v>153</v>
      </c>
      <c r="E1398" s="173" t="s">
        <v>3</v>
      </c>
      <c r="F1398" s="174" t="s">
        <v>1901</v>
      </c>
      <c r="H1398" s="175">
        <v>35</v>
      </c>
      <c r="I1398" s="176"/>
      <c r="L1398" s="172"/>
      <c r="M1398" s="177"/>
      <c r="N1398" s="178"/>
      <c r="O1398" s="178"/>
      <c r="P1398" s="178"/>
      <c r="Q1398" s="178"/>
      <c r="R1398" s="178"/>
      <c r="S1398" s="178"/>
      <c r="T1398" s="179"/>
      <c r="AT1398" s="173" t="s">
        <v>153</v>
      </c>
      <c r="AU1398" s="173" t="s">
        <v>81</v>
      </c>
      <c r="AV1398" s="14" t="s">
        <v>81</v>
      </c>
      <c r="AW1398" s="14" t="s">
        <v>33</v>
      </c>
      <c r="AX1398" s="14" t="s">
        <v>71</v>
      </c>
      <c r="AY1398" s="173" t="s">
        <v>142</v>
      </c>
    </row>
    <row r="1399" spans="1:65" s="13" customFormat="1" ht="11.25">
      <c r="B1399" s="164"/>
      <c r="D1399" s="165" t="s">
        <v>153</v>
      </c>
      <c r="E1399" s="166" t="s">
        <v>3</v>
      </c>
      <c r="F1399" s="167" t="s">
        <v>1881</v>
      </c>
      <c r="H1399" s="166" t="s">
        <v>3</v>
      </c>
      <c r="I1399" s="168"/>
      <c r="L1399" s="164"/>
      <c r="M1399" s="169"/>
      <c r="N1399" s="170"/>
      <c r="O1399" s="170"/>
      <c r="P1399" s="170"/>
      <c r="Q1399" s="170"/>
      <c r="R1399" s="170"/>
      <c r="S1399" s="170"/>
      <c r="T1399" s="171"/>
      <c r="AT1399" s="166" t="s">
        <v>153</v>
      </c>
      <c r="AU1399" s="166" t="s">
        <v>81</v>
      </c>
      <c r="AV1399" s="13" t="s">
        <v>15</v>
      </c>
      <c r="AW1399" s="13" t="s">
        <v>33</v>
      </c>
      <c r="AX1399" s="13" t="s">
        <v>71</v>
      </c>
      <c r="AY1399" s="166" t="s">
        <v>142</v>
      </c>
    </row>
    <row r="1400" spans="1:65" s="14" customFormat="1" ht="11.25">
      <c r="B1400" s="172"/>
      <c r="D1400" s="165" t="s">
        <v>153</v>
      </c>
      <c r="E1400" s="173" t="s">
        <v>3</v>
      </c>
      <c r="F1400" s="174" t="s">
        <v>1902</v>
      </c>
      <c r="H1400" s="175">
        <v>6.7</v>
      </c>
      <c r="I1400" s="176"/>
      <c r="L1400" s="172"/>
      <c r="M1400" s="177"/>
      <c r="N1400" s="178"/>
      <c r="O1400" s="178"/>
      <c r="P1400" s="178"/>
      <c r="Q1400" s="178"/>
      <c r="R1400" s="178"/>
      <c r="S1400" s="178"/>
      <c r="T1400" s="179"/>
      <c r="AT1400" s="173" t="s">
        <v>153</v>
      </c>
      <c r="AU1400" s="173" t="s">
        <v>81</v>
      </c>
      <c r="AV1400" s="14" t="s">
        <v>81</v>
      </c>
      <c r="AW1400" s="14" t="s">
        <v>33</v>
      </c>
      <c r="AX1400" s="14" t="s">
        <v>71</v>
      </c>
      <c r="AY1400" s="173" t="s">
        <v>142</v>
      </c>
    </row>
    <row r="1401" spans="1:65" s="14" customFormat="1" ht="11.25">
      <c r="B1401" s="172"/>
      <c r="D1401" s="165" t="s">
        <v>153</v>
      </c>
      <c r="E1401" s="173" t="s">
        <v>3</v>
      </c>
      <c r="F1401" s="174" t="s">
        <v>1903</v>
      </c>
      <c r="H1401" s="175">
        <v>5.4219999999999997</v>
      </c>
      <c r="I1401" s="176"/>
      <c r="L1401" s="172"/>
      <c r="M1401" s="177"/>
      <c r="N1401" s="178"/>
      <c r="O1401" s="178"/>
      <c r="P1401" s="178"/>
      <c r="Q1401" s="178"/>
      <c r="R1401" s="178"/>
      <c r="S1401" s="178"/>
      <c r="T1401" s="179"/>
      <c r="AT1401" s="173" t="s">
        <v>153</v>
      </c>
      <c r="AU1401" s="173" t="s">
        <v>81</v>
      </c>
      <c r="AV1401" s="14" t="s">
        <v>81</v>
      </c>
      <c r="AW1401" s="14" t="s">
        <v>33</v>
      </c>
      <c r="AX1401" s="14" t="s">
        <v>71</v>
      </c>
      <c r="AY1401" s="173" t="s">
        <v>142</v>
      </c>
    </row>
    <row r="1402" spans="1:65" s="14" customFormat="1" ht="11.25">
      <c r="B1402" s="172"/>
      <c r="D1402" s="165" t="s">
        <v>153</v>
      </c>
      <c r="E1402" s="173" t="s">
        <v>3</v>
      </c>
      <c r="F1402" s="174" t="s">
        <v>1904</v>
      </c>
      <c r="H1402" s="175">
        <v>2.76</v>
      </c>
      <c r="I1402" s="176"/>
      <c r="L1402" s="172"/>
      <c r="M1402" s="177"/>
      <c r="N1402" s="178"/>
      <c r="O1402" s="178"/>
      <c r="P1402" s="178"/>
      <c r="Q1402" s="178"/>
      <c r="R1402" s="178"/>
      <c r="S1402" s="178"/>
      <c r="T1402" s="179"/>
      <c r="AT1402" s="173" t="s">
        <v>153</v>
      </c>
      <c r="AU1402" s="173" t="s">
        <v>81</v>
      </c>
      <c r="AV1402" s="14" t="s">
        <v>81</v>
      </c>
      <c r="AW1402" s="14" t="s">
        <v>33</v>
      </c>
      <c r="AX1402" s="14" t="s">
        <v>71</v>
      </c>
      <c r="AY1402" s="173" t="s">
        <v>142</v>
      </c>
    </row>
    <row r="1403" spans="1:65" s="14" customFormat="1" ht="11.25">
      <c r="B1403" s="172"/>
      <c r="D1403" s="165" t="s">
        <v>153</v>
      </c>
      <c r="E1403" s="173" t="s">
        <v>3</v>
      </c>
      <c r="F1403" s="174" t="s">
        <v>1905</v>
      </c>
      <c r="H1403" s="175">
        <v>0.57699999999999996</v>
      </c>
      <c r="I1403" s="176"/>
      <c r="L1403" s="172"/>
      <c r="M1403" s="177"/>
      <c r="N1403" s="178"/>
      <c r="O1403" s="178"/>
      <c r="P1403" s="178"/>
      <c r="Q1403" s="178"/>
      <c r="R1403" s="178"/>
      <c r="S1403" s="178"/>
      <c r="T1403" s="179"/>
      <c r="AT1403" s="173" t="s">
        <v>153</v>
      </c>
      <c r="AU1403" s="173" t="s">
        <v>81</v>
      </c>
      <c r="AV1403" s="14" t="s">
        <v>81</v>
      </c>
      <c r="AW1403" s="14" t="s">
        <v>33</v>
      </c>
      <c r="AX1403" s="14" t="s">
        <v>71</v>
      </c>
      <c r="AY1403" s="173" t="s">
        <v>142</v>
      </c>
    </row>
    <row r="1404" spans="1:65" s="13" customFormat="1" ht="11.25">
      <c r="B1404" s="164"/>
      <c r="D1404" s="165" t="s">
        <v>153</v>
      </c>
      <c r="E1404" s="166" t="s">
        <v>3</v>
      </c>
      <c r="F1404" s="167" t="s">
        <v>1886</v>
      </c>
      <c r="H1404" s="166" t="s">
        <v>3</v>
      </c>
      <c r="I1404" s="168"/>
      <c r="L1404" s="164"/>
      <c r="M1404" s="169"/>
      <c r="N1404" s="170"/>
      <c r="O1404" s="170"/>
      <c r="P1404" s="170"/>
      <c r="Q1404" s="170"/>
      <c r="R1404" s="170"/>
      <c r="S1404" s="170"/>
      <c r="T1404" s="171"/>
      <c r="AT1404" s="166" t="s">
        <v>153</v>
      </c>
      <c r="AU1404" s="166" t="s">
        <v>81</v>
      </c>
      <c r="AV1404" s="13" t="s">
        <v>15</v>
      </c>
      <c r="AW1404" s="13" t="s">
        <v>33</v>
      </c>
      <c r="AX1404" s="13" t="s">
        <v>71</v>
      </c>
      <c r="AY1404" s="166" t="s">
        <v>142</v>
      </c>
    </row>
    <row r="1405" spans="1:65" s="14" customFormat="1" ht="11.25">
      <c r="B1405" s="172"/>
      <c r="D1405" s="165" t="s">
        <v>153</v>
      </c>
      <c r="E1405" s="173" t="s">
        <v>3</v>
      </c>
      <c r="F1405" s="174" t="s">
        <v>1906</v>
      </c>
      <c r="H1405" s="175">
        <v>4.4000000000000004</v>
      </c>
      <c r="I1405" s="176"/>
      <c r="L1405" s="172"/>
      <c r="M1405" s="177"/>
      <c r="N1405" s="178"/>
      <c r="O1405" s="178"/>
      <c r="P1405" s="178"/>
      <c r="Q1405" s="178"/>
      <c r="R1405" s="178"/>
      <c r="S1405" s="178"/>
      <c r="T1405" s="179"/>
      <c r="AT1405" s="173" t="s">
        <v>153</v>
      </c>
      <c r="AU1405" s="173" t="s">
        <v>81</v>
      </c>
      <c r="AV1405" s="14" t="s">
        <v>81</v>
      </c>
      <c r="AW1405" s="14" t="s">
        <v>33</v>
      </c>
      <c r="AX1405" s="14" t="s">
        <v>71</v>
      </c>
      <c r="AY1405" s="173" t="s">
        <v>142</v>
      </c>
    </row>
    <row r="1406" spans="1:65" s="15" customFormat="1" ht="11.25">
      <c r="B1406" s="180"/>
      <c r="D1406" s="165" t="s">
        <v>153</v>
      </c>
      <c r="E1406" s="181" t="s">
        <v>3</v>
      </c>
      <c r="F1406" s="182" t="s">
        <v>162</v>
      </c>
      <c r="H1406" s="183">
        <v>225.35900000000001</v>
      </c>
      <c r="I1406" s="184"/>
      <c r="L1406" s="180"/>
      <c r="M1406" s="185"/>
      <c r="N1406" s="186"/>
      <c r="O1406" s="186"/>
      <c r="P1406" s="186"/>
      <c r="Q1406" s="186"/>
      <c r="R1406" s="186"/>
      <c r="S1406" s="186"/>
      <c r="T1406" s="187"/>
      <c r="AT1406" s="181" t="s">
        <v>153</v>
      </c>
      <c r="AU1406" s="181" t="s">
        <v>81</v>
      </c>
      <c r="AV1406" s="15" t="s">
        <v>94</v>
      </c>
      <c r="AW1406" s="15" t="s">
        <v>33</v>
      </c>
      <c r="AX1406" s="15" t="s">
        <v>15</v>
      </c>
      <c r="AY1406" s="181" t="s">
        <v>142</v>
      </c>
    </row>
    <row r="1407" spans="1:65" s="2" customFormat="1" ht="24.2" customHeight="1">
      <c r="A1407" s="35"/>
      <c r="B1407" s="145"/>
      <c r="C1407" s="146" t="s">
        <v>1907</v>
      </c>
      <c r="D1407" s="146" t="s">
        <v>145</v>
      </c>
      <c r="E1407" s="147" t="s">
        <v>1908</v>
      </c>
      <c r="F1407" s="148" t="s">
        <v>1909</v>
      </c>
      <c r="G1407" s="149" t="s">
        <v>225</v>
      </c>
      <c r="H1407" s="150">
        <v>13.5</v>
      </c>
      <c r="I1407" s="151"/>
      <c r="J1407" s="152">
        <f>ROUND(I1407*H1407,2)</f>
        <v>0</v>
      </c>
      <c r="K1407" s="148" t="s">
        <v>149</v>
      </c>
      <c r="L1407" s="36"/>
      <c r="M1407" s="153" t="s">
        <v>3</v>
      </c>
      <c r="N1407" s="154" t="s">
        <v>43</v>
      </c>
      <c r="O1407" s="56"/>
      <c r="P1407" s="155">
        <f>O1407*H1407</f>
        <v>0</v>
      </c>
      <c r="Q1407" s="155">
        <v>2.733E-2</v>
      </c>
      <c r="R1407" s="155">
        <f>Q1407*H1407</f>
        <v>0.36895499999999998</v>
      </c>
      <c r="S1407" s="155">
        <v>0</v>
      </c>
      <c r="T1407" s="156">
        <f>S1407*H1407</f>
        <v>0</v>
      </c>
      <c r="U1407" s="35"/>
      <c r="V1407" s="35"/>
      <c r="W1407" s="35"/>
      <c r="X1407" s="35"/>
      <c r="Y1407" s="35"/>
      <c r="Z1407" s="35"/>
      <c r="AA1407" s="35"/>
      <c r="AB1407" s="35"/>
      <c r="AC1407" s="35"/>
      <c r="AD1407" s="35"/>
      <c r="AE1407" s="35"/>
      <c r="AR1407" s="157" t="s">
        <v>256</v>
      </c>
      <c r="AT1407" s="157" t="s">
        <v>145</v>
      </c>
      <c r="AU1407" s="157" t="s">
        <v>81</v>
      </c>
      <c r="AY1407" s="20" t="s">
        <v>142</v>
      </c>
      <c r="BE1407" s="158">
        <f>IF(N1407="základní",J1407,0)</f>
        <v>0</v>
      </c>
      <c r="BF1407" s="158">
        <f>IF(N1407="snížená",J1407,0)</f>
        <v>0</v>
      </c>
      <c r="BG1407" s="158">
        <f>IF(N1407="zákl. přenesená",J1407,0)</f>
        <v>0</v>
      </c>
      <c r="BH1407" s="158">
        <f>IF(N1407="sníž. přenesená",J1407,0)</f>
        <v>0</v>
      </c>
      <c r="BI1407" s="158">
        <f>IF(N1407="nulová",J1407,0)</f>
        <v>0</v>
      </c>
      <c r="BJ1407" s="20" t="s">
        <v>81</v>
      </c>
      <c r="BK1407" s="158">
        <f>ROUND(I1407*H1407,2)</f>
        <v>0</v>
      </c>
      <c r="BL1407" s="20" t="s">
        <v>256</v>
      </c>
      <c r="BM1407" s="157" t="s">
        <v>1910</v>
      </c>
    </row>
    <row r="1408" spans="1:65" s="2" customFormat="1" ht="11.25">
      <c r="A1408" s="35"/>
      <c r="B1408" s="36"/>
      <c r="C1408" s="35"/>
      <c r="D1408" s="159" t="s">
        <v>151</v>
      </c>
      <c r="E1408" s="35"/>
      <c r="F1408" s="160" t="s">
        <v>1911</v>
      </c>
      <c r="G1408" s="35"/>
      <c r="H1408" s="35"/>
      <c r="I1408" s="161"/>
      <c r="J1408" s="35"/>
      <c r="K1408" s="35"/>
      <c r="L1408" s="36"/>
      <c r="M1408" s="162"/>
      <c r="N1408" s="163"/>
      <c r="O1408" s="56"/>
      <c r="P1408" s="56"/>
      <c r="Q1408" s="56"/>
      <c r="R1408" s="56"/>
      <c r="S1408" s="56"/>
      <c r="T1408" s="57"/>
      <c r="U1408" s="35"/>
      <c r="V1408" s="35"/>
      <c r="W1408" s="35"/>
      <c r="X1408" s="35"/>
      <c r="Y1408" s="35"/>
      <c r="Z1408" s="35"/>
      <c r="AA1408" s="35"/>
      <c r="AB1408" s="35"/>
      <c r="AC1408" s="35"/>
      <c r="AD1408" s="35"/>
      <c r="AE1408" s="35"/>
      <c r="AT1408" s="20" t="s">
        <v>151</v>
      </c>
      <c r="AU1408" s="20" t="s">
        <v>81</v>
      </c>
    </row>
    <row r="1409" spans="1:65" s="13" customFormat="1" ht="11.25">
      <c r="B1409" s="164"/>
      <c r="D1409" s="165" t="s">
        <v>153</v>
      </c>
      <c r="E1409" s="166" t="s">
        <v>3</v>
      </c>
      <c r="F1409" s="167" t="s">
        <v>1888</v>
      </c>
      <c r="H1409" s="166" t="s">
        <v>3</v>
      </c>
      <c r="I1409" s="168"/>
      <c r="L1409" s="164"/>
      <c r="M1409" s="169"/>
      <c r="N1409" s="170"/>
      <c r="O1409" s="170"/>
      <c r="P1409" s="170"/>
      <c r="Q1409" s="170"/>
      <c r="R1409" s="170"/>
      <c r="S1409" s="170"/>
      <c r="T1409" s="171"/>
      <c r="AT1409" s="166" t="s">
        <v>153</v>
      </c>
      <c r="AU1409" s="166" t="s">
        <v>81</v>
      </c>
      <c r="AV1409" s="13" t="s">
        <v>15</v>
      </c>
      <c r="AW1409" s="13" t="s">
        <v>33</v>
      </c>
      <c r="AX1409" s="13" t="s">
        <v>71</v>
      </c>
      <c r="AY1409" s="166" t="s">
        <v>142</v>
      </c>
    </row>
    <row r="1410" spans="1:65" s="14" customFormat="1" ht="11.25">
      <c r="B1410" s="172"/>
      <c r="D1410" s="165" t="s">
        <v>153</v>
      </c>
      <c r="E1410" s="173" t="s">
        <v>3</v>
      </c>
      <c r="F1410" s="174" t="s">
        <v>1912</v>
      </c>
      <c r="H1410" s="175">
        <v>13.5</v>
      </c>
      <c r="I1410" s="176"/>
      <c r="L1410" s="172"/>
      <c r="M1410" s="177"/>
      <c r="N1410" s="178"/>
      <c r="O1410" s="178"/>
      <c r="P1410" s="178"/>
      <c r="Q1410" s="178"/>
      <c r="R1410" s="178"/>
      <c r="S1410" s="178"/>
      <c r="T1410" s="179"/>
      <c r="AT1410" s="173" t="s">
        <v>153</v>
      </c>
      <c r="AU1410" s="173" t="s">
        <v>81</v>
      </c>
      <c r="AV1410" s="14" t="s">
        <v>81</v>
      </c>
      <c r="AW1410" s="14" t="s">
        <v>33</v>
      </c>
      <c r="AX1410" s="14" t="s">
        <v>15</v>
      </c>
      <c r="AY1410" s="173" t="s">
        <v>142</v>
      </c>
    </row>
    <row r="1411" spans="1:65" s="2" customFormat="1" ht="37.9" customHeight="1">
      <c r="A1411" s="35"/>
      <c r="B1411" s="145"/>
      <c r="C1411" s="146" t="s">
        <v>1913</v>
      </c>
      <c r="D1411" s="146" t="s">
        <v>145</v>
      </c>
      <c r="E1411" s="147" t="s">
        <v>1914</v>
      </c>
      <c r="F1411" s="148" t="s">
        <v>1915</v>
      </c>
      <c r="G1411" s="149" t="s">
        <v>148</v>
      </c>
      <c r="H1411" s="150">
        <v>428</v>
      </c>
      <c r="I1411" s="151"/>
      <c r="J1411" s="152">
        <f>ROUND(I1411*H1411,2)</f>
        <v>0</v>
      </c>
      <c r="K1411" s="148" t="s">
        <v>149</v>
      </c>
      <c r="L1411" s="36"/>
      <c r="M1411" s="153" t="s">
        <v>3</v>
      </c>
      <c r="N1411" s="154" t="s">
        <v>43</v>
      </c>
      <c r="O1411" s="56"/>
      <c r="P1411" s="155">
        <f>O1411*H1411</f>
        <v>0</v>
      </c>
      <c r="Q1411" s="155">
        <v>0</v>
      </c>
      <c r="R1411" s="155">
        <f>Q1411*H1411</f>
        <v>0</v>
      </c>
      <c r="S1411" s="155">
        <v>0</v>
      </c>
      <c r="T1411" s="156">
        <f>S1411*H1411</f>
        <v>0</v>
      </c>
      <c r="U1411" s="35"/>
      <c r="V1411" s="35"/>
      <c r="W1411" s="35"/>
      <c r="X1411" s="35"/>
      <c r="Y1411" s="35"/>
      <c r="Z1411" s="35"/>
      <c r="AA1411" s="35"/>
      <c r="AB1411" s="35"/>
      <c r="AC1411" s="35"/>
      <c r="AD1411" s="35"/>
      <c r="AE1411" s="35"/>
      <c r="AR1411" s="157" t="s">
        <v>256</v>
      </c>
      <c r="AT1411" s="157" t="s">
        <v>145</v>
      </c>
      <c r="AU1411" s="157" t="s">
        <v>81</v>
      </c>
      <c r="AY1411" s="20" t="s">
        <v>142</v>
      </c>
      <c r="BE1411" s="158">
        <f>IF(N1411="základní",J1411,0)</f>
        <v>0</v>
      </c>
      <c r="BF1411" s="158">
        <f>IF(N1411="snížená",J1411,0)</f>
        <v>0</v>
      </c>
      <c r="BG1411" s="158">
        <f>IF(N1411="zákl. přenesená",J1411,0)</f>
        <v>0</v>
      </c>
      <c r="BH1411" s="158">
        <f>IF(N1411="sníž. přenesená",J1411,0)</f>
        <v>0</v>
      </c>
      <c r="BI1411" s="158">
        <f>IF(N1411="nulová",J1411,0)</f>
        <v>0</v>
      </c>
      <c r="BJ1411" s="20" t="s">
        <v>81</v>
      </c>
      <c r="BK1411" s="158">
        <f>ROUND(I1411*H1411,2)</f>
        <v>0</v>
      </c>
      <c r="BL1411" s="20" t="s">
        <v>256</v>
      </c>
      <c r="BM1411" s="157" t="s">
        <v>1916</v>
      </c>
    </row>
    <row r="1412" spans="1:65" s="2" customFormat="1" ht="11.25">
      <c r="A1412" s="35"/>
      <c r="B1412" s="36"/>
      <c r="C1412" s="35"/>
      <c r="D1412" s="159" t="s">
        <v>151</v>
      </c>
      <c r="E1412" s="35"/>
      <c r="F1412" s="160" t="s">
        <v>1917</v>
      </c>
      <c r="G1412" s="35"/>
      <c r="H1412" s="35"/>
      <c r="I1412" s="161"/>
      <c r="J1412" s="35"/>
      <c r="K1412" s="35"/>
      <c r="L1412" s="36"/>
      <c r="M1412" s="162"/>
      <c r="N1412" s="163"/>
      <c r="O1412" s="56"/>
      <c r="P1412" s="56"/>
      <c r="Q1412" s="56"/>
      <c r="R1412" s="56"/>
      <c r="S1412" s="56"/>
      <c r="T1412" s="57"/>
      <c r="U1412" s="35"/>
      <c r="V1412" s="35"/>
      <c r="W1412" s="35"/>
      <c r="X1412" s="35"/>
      <c r="Y1412" s="35"/>
      <c r="Z1412" s="35"/>
      <c r="AA1412" s="35"/>
      <c r="AB1412" s="35"/>
      <c r="AC1412" s="35"/>
      <c r="AD1412" s="35"/>
      <c r="AE1412" s="35"/>
      <c r="AT1412" s="20" t="s">
        <v>151</v>
      </c>
      <c r="AU1412" s="20" t="s">
        <v>81</v>
      </c>
    </row>
    <row r="1413" spans="1:65" s="13" customFormat="1" ht="11.25">
      <c r="B1413" s="164"/>
      <c r="D1413" s="165" t="s">
        <v>153</v>
      </c>
      <c r="E1413" s="166" t="s">
        <v>3</v>
      </c>
      <c r="F1413" s="167" t="s">
        <v>422</v>
      </c>
      <c r="H1413" s="166" t="s">
        <v>3</v>
      </c>
      <c r="I1413" s="168"/>
      <c r="L1413" s="164"/>
      <c r="M1413" s="169"/>
      <c r="N1413" s="170"/>
      <c r="O1413" s="170"/>
      <c r="P1413" s="170"/>
      <c r="Q1413" s="170"/>
      <c r="R1413" s="170"/>
      <c r="S1413" s="170"/>
      <c r="T1413" s="171"/>
      <c r="AT1413" s="166" t="s">
        <v>153</v>
      </c>
      <c r="AU1413" s="166" t="s">
        <v>81</v>
      </c>
      <c r="AV1413" s="13" t="s">
        <v>15</v>
      </c>
      <c r="AW1413" s="13" t="s">
        <v>33</v>
      </c>
      <c r="AX1413" s="13" t="s">
        <v>71</v>
      </c>
      <c r="AY1413" s="166" t="s">
        <v>142</v>
      </c>
    </row>
    <row r="1414" spans="1:65" s="14" customFormat="1" ht="11.25">
      <c r="B1414" s="172"/>
      <c r="D1414" s="165" t="s">
        <v>153</v>
      </c>
      <c r="E1414" s="173" t="s">
        <v>3</v>
      </c>
      <c r="F1414" s="174" t="s">
        <v>1918</v>
      </c>
      <c r="H1414" s="175">
        <v>291.10000000000002</v>
      </c>
      <c r="I1414" s="176"/>
      <c r="L1414" s="172"/>
      <c r="M1414" s="177"/>
      <c r="N1414" s="178"/>
      <c r="O1414" s="178"/>
      <c r="P1414" s="178"/>
      <c r="Q1414" s="178"/>
      <c r="R1414" s="178"/>
      <c r="S1414" s="178"/>
      <c r="T1414" s="179"/>
      <c r="AT1414" s="173" t="s">
        <v>153</v>
      </c>
      <c r="AU1414" s="173" t="s">
        <v>81</v>
      </c>
      <c r="AV1414" s="14" t="s">
        <v>81</v>
      </c>
      <c r="AW1414" s="14" t="s">
        <v>33</v>
      </c>
      <c r="AX1414" s="14" t="s">
        <v>71</v>
      </c>
      <c r="AY1414" s="173" t="s">
        <v>142</v>
      </c>
    </row>
    <row r="1415" spans="1:65" s="13" customFormat="1" ht="11.25">
      <c r="B1415" s="164"/>
      <c r="D1415" s="165" t="s">
        <v>153</v>
      </c>
      <c r="E1415" s="166" t="s">
        <v>3</v>
      </c>
      <c r="F1415" s="167" t="s">
        <v>1806</v>
      </c>
      <c r="H1415" s="166" t="s">
        <v>3</v>
      </c>
      <c r="I1415" s="168"/>
      <c r="L1415" s="164"/>
      <c r="M1415" s="169"/>
      <c r="N1415" s="170"/>
      <c r="O1415" s="170"/>
      <c r="P1415" s="170"/>
      <c r="Q1415" s="170"/>
      <c r="R1415" s="170"/>
      <c r="S1415" s="170"/>
      <c r="T1415" s="171"/>
      <c r="AT1415" s="166" t="s">
        <v>153</v>
      </c>
      <c r="AU1415" s="166" t="s">
        <v>81</v>
      </c>
      <c r="AV1415" s="13" t="s">
        <v>15</v>
      </c>
      <c r="AW1415" s="13" t="s">
        <v>33</v>
      </c>
      <c r="AX1415" s="13" t="s">
        <v>71</v>
      </c>
      <c r="AY1415" s="166" t="s">
        <v>142</v>
      </c>
    </row>
    <row r="1416" spans="1:65" s="14" customFormat="1" ht="11.25">
      <c r="B1416" s="172"/>
      <c r="D1416" s="165" t="s">
        <v>153</v>
      </c>
      <c r="E1416" s="173" t="s">
        <v>3</v>
      </c>
      <c r="F1416" s="174" t="s">
        <v>1919</v>
      </c>
      <c r="H1416" s="175">
        <v>97.64</v>
      </c>
      <c r="I1416" s="176"/>
      <c r="L1416" s="172"/>
      <c r="M1416" s="177"/>
      <c r="N1416" s="178"/>
      <c r="O1416" s="178"/>
      <c r="P1416" s="178"/>
      <c r="Q1416" s="178"/>
      <c r="R1416" s="178"/>
      <c r="S1416" s="178"/>
      <c r="T1416" s="179"/>
      <c r="AT1416" s="173" t="s">
        <v>153</v>
      </c>
      <c r="AU1416" s="173" t="s">
        <v>81</v>
      </c>
      <c r="AV1416" s="14" t="s">
        <v>81</v>
      </c>
      <c r="AW1416" s="14" t="s">
        <v>33</v>
      </c>
      <c r="AX1416" s="14" t="s">
        <v>71</v>
      </c>
      <c r="AY1416" s="173" t="s">
        <v>142</v>
      </c>
    </row>
    <row r="1417" spans="1:65" s="13" customFormat="1" ht="11.25">
      <c r="B1417" s="164"/>
      <c r="D1417" s="165" t="s">
        <v>153</v>
      </c>
      <c r="E1417" s="166" t="s">
        <v>3</v>
      </c>
      <c r="F1417" s="167" t="s">
        <v>1920</v>
      </c>
      <c r="H1417" s="166" t="s">
        <v>3</v>
      </c>
      <c r="I1417" s="168"/>
      <c r="L1417" s="164"/>
      <c r="M1417" s="169"/>
      <c r="N1417" s="170"/>
      <c r="O1417" s="170"/>
      <c r="P1417" s="170"/>
      <c r="Q1417" s="170"/>
      <c r="R1417" s="170"/>
      <c r="S1417" s="170"/>
      <c r="T1417" s="171"/>
      <c r="AT1417" s="166" t="s">
        <v>153</v>
      </c>
      <c r="AU1417" s="166" t="s">
        <v>81</v>
      </c>
      <c r="AV1417" s="13" t="s">
        <v>15</v>
      </c>
      <c r="AW1417" s="13" t="s">
        <v>33</v>
      </c>
      <c r="AX1417" s="13" t="s">
        <v>71</v>
      </c>
      <c r="AY1417" s="166" t="s">
        <v>142</v>
      </c>
    </row>
    <row r="1418" spans="1:65" s="14" customFormat="1" ht="11.25">
      <c r="B1418" s="172"/>
      <c r="D1418" s="165" t="s">
        <v>153</v>
      </c>
      <c r="E1418" s="173" t="s">
        <v>3</v>
      </c>
      <c r="F1418" s="174" t="s">
        <v>1921</v>
      </c>
      <c r="H1418" s="175">
        <v>39.26</v>
      </c>
      <c r="I1418" s="176"/>
      <c r="L1418" s="172"/>
      <c r="M1418" s="177"/>
      <c r="N1418" s="178"/>
      <c r="O1418" s="178"/>
      <c r="P1418" s="178"/>
      <c r="Q1418" s="178"/>
      <c r="R1418" s="178"/>
      <c r="S1418" s="178"/>
      <c r="T1418" s="179"/>
      <c r="AT1418" s="173" t="s">
        <v>153</v>
      </c>
      <c r="AU1418" s="173" t="s">
        <v>81</v>
      </c>
      <c r="AV1418" s="14" t="s">
        <v>81</v>
      </c>
      <c r="AW1418" s="14" t="s">
        <v>33</v>
      </c>
      <c r="AX1418" s="14" t="s">
        <v>71</v>
      </c>
      <c r="AY1418" s="173" t="s">
        <v>142</v>
      </c>
    </row>
    <row r="1419" spans="1:65" s="15" customFormat="1" ht="11.25">
      <c r="B1419" s="180"/>
      <c r="D1419" s="165" t="s">
        <v>153</v>
      </c>
      <c r="E1419" s="181" t="s">
        <v>3</v>
      </c>
      <c r="F1419" s="182" t="s">
        <v>162</v>
      </c>
      <c r="H1419" s="183">
        <v>428</v>
      </c>
      <c r="I1419" s="184"/>
      <c r="L1419" s="180"/>
      <c r="M1419" s="185"/>
      <c r="N1419" s="186"/>
      <c r="O1419" s="186"/>
      <c r="P1419" s="186"/>
      <c r="Q1419" s="186"/>
      <c r="R1419" s="186"/>
      <c r="S1419" s="186"/>
      <c r="T1419" s="187"/>
      <c r="AT1419" s="181" t="s">
        <v>153</v>
      </c>
      <c r="AU1419" s="181" t="s">
        <v>81</v>
      </c>
      <c r="AV1419" s="15" t="s">
        <v>94</v>
      </c>
      <c r="AW1419" s="15" t="s">
        <v>33</v>
      </c>
      <c r="AX1419" s="15" t="s">
        <v>15</v>
      </c>
      <c r="AY1419" s="181" t="s">
        <v>142</v>
      </c>
    </row>
    <row r="1420" spans="1:65" s="2" customFormat="1" ht="16.5" customHeight="1">
      <c r="A1420" s="35"/>
      <c r="B1420" s="145"/>
      <c r="C1420" s="191" t="s">
        <v>1922</v>
      </c>
      <c r="D1420" s="191" t="s">
        <v>704</v>
      </c>
      <c r="E1420" s="192" t="s">
        <v>1923</v>
      </c>
      <c r="F1420" s="193" t="s">
        <v>1924</v>
      </c>
      <c r="G1420" s="194" t="s">
        <v>172</v>
      </c>
      <c r="H1420" s="195">
        <v>11.064</v>
      </c>
      <c r="I1420" s="196"/>
      <c r="J1420" s="197">
        <f>ROUND(I1420*H1420,2)</f>
        <v>0</v>
      </c>
      <c r="K1420" s="193" t="s">
        <v>149</v>
      </c>
      <c r="L1420" s="198"/>
      <c r="M1420" s="199" t="s">
        <v>3</v>
      </c>
      <c r="N1420" s="200" t="s">
        <v>43</v>
      </c>
      <c r="O1420" s="56"/>
      <c r="P1420" s="155">
        <f>O1420*H1420</f>
        <v>0</v>
      </c>
      <c r="Q1420" s="155">
        <v>0.55000000000000004</v>
      </c>
      <c r="R1420" s="155">
        <f>Q1420*H1420</f>
        <v>6.0852000000000004</v>
      </c>
      <c r="S1420" s="155">
        <v>0</v>
      </c>
      <c r="T1420" s="156">
        <f>S1420*H1420</f>
        <v>0</v>
      </c>
      <c r="U1420" s="35"/>
      <c r="V1420" s="35"/>
      <c r="W1420" s="35"/>
      <c r="X1420" s="35"/>
      <c r="Y1420" s="35"/>
      <c r="Z1420" s="35"/>
      <c r="AA1420" s="35"/>
      <c r="AB1420" s="35"/>
      <c r="AC1420" s="35"/>
      <c r="AD1420" s="35"/>
      <c r="AE1420" s="35"/>
      <c r="AR1420" s="157" t="s">
        <v>378</v>
      </c>
      <c r="AT1420" s="157" t="s">
        <v>704</v>
      </c>
      <c r="AU1420" s="157" t="s">
        <v>81</v>
      </c>
      <c r="AY1420" s="20" t="s">
        <v>142</v>
      </c>
      <c r="BE1420" s="158">
        <f>IF(N1420="základní",J1420,0)</f>
        <v>0</v>
      </c>
      <c r="BF1420" s="158">
        <f>IF(N1420="snížená",J1420,0)</f>
        <v>0</v>
      </c>
      <c r="BG1420" s="158">
        <f>IF(N1420="zákl. přenesená",J1420,0)</f>
        <v>0</v>
      </c>
      <c r="BH1420" s="158">
        <f>IF(N1420="sníž. přenesená",J1420,0)</f>
        <v>0</v>
      </c>
      <c r="BI1420" s="158">
        <f>IF(N1420="nulová",J1420,0)</f>
        <v>0</v>
      </c>
      <c r="BJ1420" s="20" t="s">
        <v>81</v>
      </c>
      <c r="BK1420" s="158">
        <f>ROUND(I1420*H1420,2)</f>
        <v>0</v>
      </c>
      <c r="BL1420" s="20" t="s">
        <v>256</v>
      </c>
      <c r="BM1420" s="157" t="s">
        <v>1925</v>
      </c>
    </row>
    <row r="1421" spans="1:65" s="13" customFormat="1" ht="11.25">
      <c r="B1421" s="164"/>
      <c r="D1421" s="165" t="s">
        <v>153</v>
      </c>
      <c r="E1421" s="166" t="s">
        <v>3</v>
      </c>
      <c r="F1421" s="167" t="s">
        <v>422</v>
      </c>
      <c r="H1421" s="166" t="s">
        <v>3</v>
      </c>
      <c r="I1421" s="168"/>
      <c r="L1421" s="164"/>
      <c r="M1421" s="169"/>
      <c r="N1421" s="170"/>
      <c r="O1421" s="170"/>
      <c r="P1421" s="170"/>
      <c r="Q1421" s="170"/>
      <c r="R1421" s="170"/>
      <c r="S1421" s="170"/>
      <c r="T1421" s="171"/>
      <c r="AT1421" s="166" t="s">
        <v>153</v>
      </c>
      <c r="AU1421" s="166" t="s">
        <v>81</v>
      </c>
      <c r="AV1421" s="13" t="s">
        <v>15</v>
      </c>
      <c r="AW1421" s="13" t="s">
        <v>33</v>
      </c>
      <c r="AX1421" s="13" t="s">
        <v>71</v>
      </c>
      <c r="AY1421" s="166" t="s">
        <v>142</v>
      </c>
    </row>
    <row r="1422" spans="1:65" s="14" customFormat="1" ht="11.25">
      <c r="B1422" s="172"/>
      <c r="D1422" s="165" t="s">
        <v>153</v>
      </c>
      <c r="E1422" s="173" t="s">
        <v>3</v>
      </c>
      <c r="F1422" s="174" t="s">
        <v>1926</v>
      </c>
      <c r="H1422" s="175">
        <v>3.6389999999999998</v>
      </c>
      <c r="I1422" s="176"/>
      <c r="L1422" s="172"/>
      <c r="M1422" s="177"/>
      <c r="N1422" s="178"/>
      <c r="O1422" s="178"/>
      <c r="P1422" s="178"/>
      <c r="Q1422" s="178"/>
      <c r="R1422" s="178"/>
      <c r="S1422" s="178"/>
      <c r="T1422" s="179"/>
      <c r="AT1422" s="173" t="s">
        <v>153</v>
      </c>
      <c r="AU1422" s="173" t="s">
        <v>81</v>
      </c>
      <c r="AV1422" s="14" t="s">
        <v>81</v>
      </c>
      <c r="AW1422" s="14" t="s">
        <v>33</v>
      </c>
      <c r="AX1422" s="14" t="s">
        <v>71</v>
      </c>
      <c r="AY1422" s="173" t="s">
        <v>142</v>
      </c>
    </row>
    <row r="1423" spans="1:65" s="13" customFormat="1" ht="11.25">
      <c r="B1423" s="164"/>
      <c r="D1423" s="165" t="s">
        <v>153</v>
      </c>
      <c r="E1423" s="166" t="s">
        <v>3</v>
      </c>
      <c r="F1423" s="167" t="s">
        <v>1806</v>
      </c>
      <c r="H1423" s="166" t="s">
        <v>3</v>
      </c>
      <c r="I1423" s="168"/>
      <c r="L1423" s="164"/>
      <c r="M1423" s="169"/>
      <c r="N1423" s="170"/>
      <c r="O1423" s="170"/>
      <c r="P1423" s="170"/>
      <c r="Q1423" s="170"/>
      <c r="R1423" s="170"/>
      <c r="S1423" s="170"/>
      <c r="T1423" s="171"/>
      <c r="AT1423" s="166" t="s">
        <v>153</v>
      </c>
      <c r="AU1423" s="166" t="s">
        <v>81</v>
      </c>
      <c r="AV1423" s="13" t="s">
        <v>15</v>
      </c>
      <c r="AW1423" s="13" t="s">
        <v>33</v>
      </c>
      <c r="AX1423" s="13" t="s">
        <v>71</v>
      </c>
      <c r="AY1423" s="166" t="s">
        <v>142</v>
      </c>
    </row>
    <row r="1424" spans="1:65" s="14" customFormat="1" ht="11.25">
      <c r="B1424" s="172"/>
      <c r="D1424" s="165" t="s">
        <v>153</v>
      </c>
      <c r="E1424" s="173" t="s">
        <v>3</v>
      </c>
      <c r="F1424" s="174" t="s">
        <v>1927</v>
      </c>
      <c r="H1424" s="175">
        <v>1.22</v>
      </c>
      <c r="I1424" s="176"/>
      <c r="L1424" s="172"/>
      <c r="M1424" s="177"/>
      <c r="N1424" s="178"/>
      <c r="O1424" s="178"/>
      <c r="P1424" s="178"/>
      <c r="Q1424" s="178"/>
      <c r="R1424" s="178"/>
      <c r="S1424" s="178"/>
      <c r="T1424" s="179"/>
      <c r="AT1424" s="173" t="s">
        <v>153</v>
      </c>
      <c r="AU1424" s="173" t="s">
        <v>81</v>
      </c>
      <c r="AV1424" s="14" t="s">
        <v>81</v>
      </c>
      <c r="AW1424" s="14" t="s">
        <v>33</v>
      </c>
      <c r="AX1424" s="14" t="s">
        <v>71</v>
      </c>
      <c r="AY1424" s="173" t="s">
        <v>142</v>
      </c>
    </row>
    <row r="1425" spans="1:65" s="13" customFormat="1" ht="11.25">
      <c r="B1425" s="164"/>
      <c r="D1425" s="165" t="s">
        <v>153</v>
      </c>
      <c r="E1425" s="166" t="s">
        <v>3</v>
      </c>
      <c r="F1425" s="167" t="s">
        <v>1920</v>
      </c>
      <c r="H1425" s="166" t="s">
        <v>3</v>
      </c>
      <c r="I1425" s="168"/>
      <c r="L1425" s="164"/>
      <c r="M1425" s="169"/>
      <c r="N1425" s="170"/>
      <c r="O1425" s="170"/>
      <c r="P1425" s="170"/>
      <c r="Q1425" s="170"/>
      <c r="R1425" s="170"/>
      <c r="S1425" s="170"/>
      <c r="T1425" s="171"/>
      <c r="AT1425" s="166" t="s">
        <v>153</v>
      </c>
      <c r="AU1425" s="166" t="s">
        <v>81</v>
      </c>
      <c r="AV1425" s="13" t="s">
        <v>15</v>
      </c>
      <c r="AW1425" s="13" t="s">
        <v>33</v>
      </c>
      <c r="AX1425" s="13" t="s">
        <v>71</v>
      </c>
      <c r="AY1425" s="166" t="s">
        <v>142</v>
      </c>
    </row>
    <row r="1426" spans="1:65" s="14" customFormat="1" ht="11.25">
      <c r="B1426" s="172"/>
      <c r="D1426" s="165" t="s">
        <v>153</v>
      </c>
      <c r="E1426" s="173" t="s">
        <v>3</v>
      </c>
      <c r="F1426" s="174" t="s">
        <v>1928</v>
      </c>
      <c r="H1426" s="175">
        <v>0.49099999999999999</v>
      </c>
      <c r="I1426" s="176"/>
      <c r="L1426" s="172"/>
      <c r="M1426" s="177"/>
      <c r="N1426" s="178"/>
      <c r="O1426" s="178"/>
      <c r="P1426" s="178"/>
      <c r="Q1426" s="178"/>
      <c r="R1426" s="178"/>
      <c r="S1426" s="178"/>
      <c r="T1426" s="179"/>
      <c r="AT1426" s="173" t="s">
        <v>153</v>
      </c>
      <c r="AU1426" s="173" t="s">
        <v>81</v>
      </c>
      <c r="AV1426" s="14" t="s">
        <v>81</v>
      </c>
      <c r="AW1426" s="14" t="s">
        <v>33</v>
      </c>
      <c r="AX1426" s="14" t="s">
        <v>71</v>
      </c>
      <c r="AY1426" s="173" t="s">
        <v>142</v>
      </c>
    </row>
    <row r="1427" spans="1:65" s="13" customFormat="1" ht="11.25">
      <c r="B1427" s="164"/>
      <c r="D1427" s="165" t="s">
        <v>153</v>
      </c>
      <c r="E1427" s="166" t="s">
        <v>3</v>
      </c>
      <c r="F1427" s="167" t="s">
        <v>422</v>
      </c>
      <c r="H1427" s="166" t="s">
        <v>3</v>
      </c>
      <c r="I1427" s="168"/>
      <c r="L1427" s="164"/>
      <c r="M1427" s="169"/>
      <c r="N1427" s="170"/>
      <c r="O1427" s="170"/>
      <c r="P1427" s="170"/>
      <c r="Q1427" s="170"/>
      <c r="R1427" s="170"/>
      <c r="S1427" s="170"/>
      <c r="T1427" s="171"/>
      <c r="AT1427" s="166" t="s">
        <v>153</v>
      </c>
      <c r="AU1427" s="166" t="s">
        <v>81</v>
      </c>
      <c r="AV1427" s="13" t="s">
        <v>15</v>
      </c>
      <c r="AW1427" s="13" t="s">
        <v>33</v>
      </c>
      <c r="AX1427" s="13" t="s">
        <v>71</v>
      </c>
      <c r="AY1427" s="166" t="s">
        <v>142</v>
      </c>
    </row>
    <row r="1428" spans="1:65" s="14" customFormat="1" ht="11.25">
      <c r="B1428" s="172"/>
      <c r="D1428" s="165" t="s">
        <v>153</v>
      </c>
      <c r="E1428" s="173" t="s">
        <v>3</v>
      </c>
      <c r="F1428" s="174" t="s">
        <v>1929</v>
      </c>
      <c r="H1428" s="175">
        <v>3.202</v>
      </c>
      <c r="I1428" s="176"/>
      <c r="L1428" s="172"/>
      <c r="M1428" s="177"/>
      <c r="N1428" s="178"/>
      <c r="O1428" s="178"/>
      <c r="P1428" s="178"/>
      <c r="Q1428" s="178"/>
      <c r="R1428" s="178"/>
      <c r="S1428" s="178"/>
      <c r="T1428" s="179"/>
      <c r="AT1428" s="173" t="s">
        <v>153</v>
      </c>
      <c r="AU1428" s="173" t="s">
        <v>81</v>
      </c>
      <c r="AV1428" s="14" t="s">
        <v>81</v>
      </c>
      <c r="AW1428" s="14" t="s">
        <v>33</v>
      </c>
      <c r="AX1428" s="14" t="s">
        <v>71</v>
      </c>
      <c r="AY1428" s="173" t="s">
        <v>142</v>
      </c>
    </row>
    <row r="1429" spans="1:65" s="13" customFormat="1" ht="11.25">
      <c r="B1429" s="164"/>
      <c r="D1429" s="165" t="s">
        <v>153</v>
      </c>
      <c r="E1429" s="166" t="s">
        <v>3</v>
      </c>
      <c r="F1429" s="167" t="s">
        <v>1806</v>
      </c>
      <c r="H1429" s="166" t="s">
        <v>3</v>
      </c>
      <c r="I1429" s="168"/>
      <c r="L1429" s="164"/>
      <c r="M1429" s="169"/>
      <c r="N1429" s="170"/>
      <c r="O1429" s="170"/>
      <c r="P1429" s="170"/>
      <c r="Q1429" s="170"/>
      <c r="R1429" s="170"/>
      <c r="S1429" s="170"/>
      <c r="T1429" s="171"/>
      <c r="AT1429" s="166" t="s">
        <v>153</v>
      </c>
      <c r="AU1429" s="166" t="s">
        <v>81</v>
      </c>
      <c r="AV1429" s="13" t="s">
        <v>15</v>
      </c>
      <c r="AW1429" s="13" t="s">
        <v>33</v>
      </c>
      <c r="AX1429" s="13" t="s">
        <v>71</v>
      </c>
      <c r="AY1429" s="166" t="s">
        <v>142</v>
      </c>
    </row>
    <row r="1430" spans="1:65" s="14" customFormat="1" ht="11.25">
      <c r="B1430" s="172"/>
      <c r="D1430" s="165" t="s">
        <v>153</v>
      </c>
      <c r="E1430" s="173" t="s">
        <v>3</v>
      </c>
      <c r="F1430" s="174" t="s">
        <v>1930</v>
      </c>
      <c r="H1430" s="175">
        <v>1.0740000000000001</v>
      </c>
      <c r="I1430" s="176"/>
      <c r="L1430" s="172"/>
      <c r="M1430" s="177"/>
      <c r="N1430" s="178"/>
      <c r="O1430" s="178"/>
      <c r="P1430" s="178"/>
      <c r="Q1430" s="178"/>
      <c r="R1430" s="178"/>
      <c r="S1430" s="178"/>
      <c r="T1430" s="179"/>
      <c r="AT1430" s="173" t="s">
        <v>153</v>
      </c>
      <c r="AU1430" s="173" t="s">
        <v>81</v>
      </c>
      <c r="AV1430" s="14" t="s">
        <v>81</v>
      </c>
      <c r="AW1430" s="14" t="s">
        <v>33</v>
      </c>
      <c r="AX1430" s="14" t="s">
        <v>71</v>
      </c>
      <c r="AY1430" s="173" t="s">
        <v>142</v>
      </c>
    </row>
    <row r="1431" spans="1:65" s="13" customFormat="1" ht="11.25">
      <c r="B1431" s="164"/>
      <c r="D1431" s="165" t="s">
        <v>153</v>
      </c>
      <c r="E1431" s="166" t="s">
        <v>3</v>
      </c>
      <c r="F1431" s="167" t="s">
        <v>1920</v>
      </c>
      <c r="H1431" s="166" t="s">
        <v>3</v>
      </c>
      <c r="I1431" s="168"/>
      <c r="L1431" s="164"/>
      <c r="M1431" s="169"/>
      <c r="N1431" s="170"/>
      <c r="O1431" s="170"/>
      <c r="P1431" s="170"/>
      <c r="Q1431" s="170"/>
      <c r="R1431" s="170"/>
      <c r="S1431" s="170"/>
      <c r="T1431" s="171"/>
      <c r="AT1431" s="166" t="s">
        <v>153</v>
      </c>
      <c r="AU1431" s="166" t="s">
        <v>81</v>
      </c>
      <c r="AV1431" s="13" t="s">
        <v>15</v>
      </c>
      <c r="AW1431" s="13" t="s">
        <v>33</v>
      </c>
      <c r="AX1431" s="13" t="s">
        <v>71</v>
      </c>
      <c r="AY1431" s="166" t="s">
        <v>142</v>
      </c>
    </row>
    <row r="1432" spans="1:65" s="14" customFormat="1" ht="11.25">
      <c r="B1432" s="172"/>
      <c r="D1432" s="165" t="s">
        <v>153</v>
      </c>
      <c r="E1432" s="173" t="s">
        <v>3</v>
      </c>
      <c r="F1432" s="174" t="s">
        <v>1931</v>
      </c>
      <c r="H1432" s="175">
        <v>0.432</v>
      </c>
      <c r="I1432" s="176"/>
      <c r="L1432" s="172"/>
      <c r="M1432" s="177"/>
      <c r="N1432" s="178"/>
      <c r="O1432" s="178"/>
      <c r="P1432" s="178"/>
      <c r="Q1432" s="178"/>
      <c r="R1432" s="178"/>
      <c r="S1432" s="178"/>
      <c r="T1432" s="179"/>
      <c r="AT1432" s="173" t="s">
        <v>153</v>
      </c>
      <c r="AU1432" s="173" t="s">
        <v>81</v>
      </c>
      <c r="AV1432" s="14" t="s">
        <v>81</v>
      </c>
      <c r="AW1432" s="14" t="s">
        <v>33</v>
      </c>
      <c r="AX1432" s="14" t="s">
        <v>71</v>
      </c>
      <c r="AY1432" s="173" t="s">
        <v>142</v>
      </c>
    </row>
    <row r="1433" spans="1:65" s="15" customFormat="1" ht="11.25">
      <c r="B1433" s="180"/>
      <c r="D1433" s="165" t="s">
        <v>153</v>
      </c>
      <c r="E1433" s="181" t="s">
        <v>3</v>
      </c>
      <c r="F1433" s="182" t="s">
        <v>162</v>
      </c>
      <c r="H1433" s="183">
        <v>10.058</v>
      </c>
      <c r="I1433" s="184"/>
      <c r="L1433" s="180"/>
      <c r="M1433" s="185"/>
      <c r="N1433" s="186"/>
      <c r="O1433" s="186"/>
      <c r="P1433" s="186"/>
      <c r="Q1433" s="186"/>
      <c r="R1433" s="186"/>
      <c r="S1433" s="186"/>
      <c r="T1433" s="187"/>
      <c r="AT1433" s="181" t="s">
        <v>153</v>
      </c>
      <c r="AU1433" s="181" t="s">
        <v>81</v>
      </c>
      <c r="AV1433" s="15" t="s">
        <v>94</v>
      </c>
      <c r="AW1433" s="15" t="s">
        <v>33</v>
      </c>
      <c r="AX1433" s="15" t="s">
        <v>15</v>
      </c>
      <c r="AY1433" s="181" t="s">
        <v>142</v>
      </c>
    </row>
    <row r="1434" spans="1:65" s="14" customFormat="1" ht="11.25">
      <c r="B1434" s="172"/>
      <c r="D1434" s="165" t="s">
        <v>153</v>
      </c>
      <c r="F1434" s="174" t="s">
        <v>1932</v>
      </c>
      <c r="H1434" s="175">
        <v>11.064</v>
      </c>
      <c r="I1434" s="176"/>
      <c r="L1434" s="172"/>
      <c r="M1434" s="177"/>
      <c r="N1434" s="178"/>
      <c r="O1434" s="178"/>
      <c r="P1434" s="178"/>
      <c r="Q1434" s="178"/>
      <c r="R1434" s="178"/>
      <c r="S1434" s="178"/>
      <c r="T1434" s="179"/>
      <c r="AT1434" s="173" t="s">
        <v>153</v>
      </c>
      <c r="AU1434" s="173" t="s">
        <v>81</v>
      </c>
      <c r="AV1434" s="14" t="s">
        <v>81</v>
      </c>
      <c r="AW1434" s="14" t="s">
        <v>4</v>
      </c>
      <c r="AX1434" s="14" t="s">
        <v>15</v>
      </c>
      <c r="AY1434" s="173" t="s">
        <v>142</v>
      </c>
    </row>
    <row r="1435" spans="1:65" s="2" customFormat="1" ht="16.5" customHeight="1">
      <c r="A1435" s="35"/>
      <c r="B1435" s="145"/>
      <c r="C1435" s="146" t="s">
        <v>1933</v>
      </c>
      <c r="D1435" s="146" t="s">
        <v>145</v>
      </c>
      <c r="E1435" s="147" t="s">
        <v>1934</v>
      </c>
      <c r="F1435" s="148" t="s">
        <v>1935</v>
      </c>
      <c r="G1435" s="149" t="s">
        <v>148</v>
      </c>
      <c r="H1435" s="150">
        <v>10.878</v>
      </c>
      <c r="I1435" s="151"/>
      <c r="J1435" s="152">
        <f>ROUND(I1435*H1435,2)</f>
        <v>0</v>
      </c>
      <c r="K1435" s="148" t="s">
        <v>3</v>
      </c>
      <c r="L1435" s="36"/>
      <c r="M1435" s="153" t="s">
        <v>3</v>
      </c>
      <c r="N1435" s="154" t="s">
        <v>43</v>
      </c>
      <c r="O1435" s="56"/>
      <c r="P1435" s="155">
        <f>O1435*H1435</f>
        <v>0</v>
      </c>
      <c r="Q1435" s="155">
        <v>0</v>
      </c>
      <c r="R1435" s="155">
        <f>Q1435*H1435</f>
        <v>0</v>
      </c>
      <c r="S1435" s="155">
        <v>0</v>
      </c>
      <c r="T1435" s="156">
        <f>S1435*H1435</f>
        <v>0</v>
      </c>
      <c r="U1435" s="35"/>
      <c r="V1435" s="35"/>
      <c r="W1435" s="35"/>
      <c r="X1435" s="35"/>
      <c r="Y1435" s="35"/>
      <c r="Z1435" s="35"/>
      <c r="AA1435" s="35"/>
      <c r="AB1435" s="35"/>
      <c r="AC1435" s="35"/>
      <c r="AD1435" s="35"/>
      <c r="AE1435" s="35"/>
      <c r="AR1435" s="157" t="s">
        <v>256</v>
      </c>
      <c r="AT1435" s="157" t="s">
        <v>145</v>
      </c>
      <c r="AU1435" s="157" t="s">
        <v>81</v>
      </c>
      <c r="AY1435" s="20" t="s">
        <v>142</v>
      </c>
      <c r="BE1435" s="158">
        <f>IF(N1435="základní",J1435,0)</f>
        <v>0</v>
      </c>
      <c r="BF1435" s="158">
        <f>IF(N1435="snížená",J1435,0)</f>
        <v>0</v>
      </c>
      <c r="BG1435" s="158">
        <f>IF(N1435="zákl. přenesená",J1435,0)</f>
        <v>0</v>
      </c>
      <c r="BH1435" s="158">
        <f>IF(N1435="sníž. přenesená",J1435,0)</f>
        <v>0</v>
      </c>
      <c r="BI1435" s="158">
        <f>IF(N1435="nulová",J1435,0)</f>
        <v>0</v>
      </c>
      <c r="BJ1435" s="20" t="s">
        <v>81</v>
      </c>
      <c r="BK1435" s="158">
        <f>ROUND(I1435*H1435,2)</f>
        <v>0</v>
      </c>
      <c r="BL1435" s="20" t="s">
        <v>256</v>
      </c>
      <c r="BM1435" s="157" t="s">
        <v>1936</v>
      </c>
    </row>
    <row r="1436" spans="1:65" s="13" customFormat="1" ht="11.25">
      <c r="B1436" s="164"/>
      <c r="D1436" s="165" t="s">
        <v>153</v>
      </c>
      <c r="E1436" s="166" t="s">
        <v>3</v>
      </c>
      <c r="F1436" s="167" t="s">
        <v>1920</v>
      </c>
      <c r="H1436" s="166" t="s">
        <v>3</v>
      </c>
      <c r="I1436" s="168"/>
      <c r="L1436" s="164"/>
      <c r="M1436" s="169"/>
      <c r="N1436" s="170"/>
      <c r="O1436" s="170"/>
      <c r="P1436" s="170"/>
      <c r="Q1436" s="170"/>
      <c r="R1436" s="170"/>
      <c r="S1436" s="170"/>
      <c r="T1436" s="171"/>
      <c r="AT1436" s="166" t="s">
        <v>153</v>
      </c>
      <c r="AU1436" s="166" t="s">
        <v>81</v>
      </c>
      <c r="AV1436" s="13" t="s">
        <v>15</v>
      </c>
      <c r="AW1436" s="13" t="s">
        <v>33</v>
      </c>
      <c r="AX1436" s="13" t="s">
        <v>71</v>
      </c>
      <c r="AY1436" s="166" t="s">
        <v>142</v>
      </c>
    </row>
    <row r="1437" spans="1:65" s="14" customFormat="1" ht="11.25">
      <c r="B1437" s="172"/>
      <c r="D1437" s="165" t="s">
        <v>153</v>
      </c>
      <c r="E1437" s="173" t="s">
        <v>3</v>
      </c>
      <c r="F1437" s="174" t="s">
        <v>1937</v>
      </c>
      <c r="H1437" s="175">
        <v>5.64</v>
      </c>
      <c r="I1437" s="176"/>
      <c r="L1437" s="172"/>
      <c r="M1437" s="177"/>
      <c r="N1437" s="178"/>
      <c r="O1437" s="178"/>
      <c r="P1437" s="178"/>
      <c r="Q1437" s="178"/>
      <c r="R1437" s="178"/>
      <c r="S1437" s="178"/>
      <c r="T1437" s="179"/>
      <c r="AT1437" s="173" t="s">
        <v>153</v>
      </c>
      <c r="AU1437" s="173" t="s">
        <v>81</v>
      </c>
      <c r="AV1437" s="14" t="s">
        <v>81</v>
      </c>
      <c r="AW1437" s="14" t="s">
        <v>33</v>
      </c>
      <c r="AX1437" s="14" t="s">
        <v>71</v>
      </c>
      <c r="AY1437" s="173" t="s">
        <v>142</v>
      </c>
    </row>
    <row r="1438" spans="1:65" s="13" customFormat="1" ht="11.25">
      <c r="B1438" s="164"/>
      <c r="D1438" s="165" t="s">
        <v>153</v>
      </c>
      <c r="E1438" s="166" t="s">
        <v>3</v>
      </c>
      <c r="F1438" s="167" t="s">
        <v>1806</v>
      </c>
      <c r="H1438" s="166" t="s">
        <v>3</v>
      </c>
      <c r="I1438" s="168"/>
      <c r="L1438" s="164"/>
      <c r="M1438" s="169"/>
      <c r="N1438" s="170"/>
      <c r="O1438" s="170"/>
      <c r="P1438" s="170"/>
      <c r="Q1438" s="170"/>
      <c r="R1438" s="170"/>
      <c r="S1438" s="170"/>
      <c r="T1438" s="171"/>
      <c r="AT1438" s="166" t="s">
        <v>153</v>
      </c>
      <c r="AU1438" s="166" t="s">
        <v>81</v>
      </c>
      <c r="AV1438" s="13" t="s">
        <v>15</v>
      </c>
      <c r="AW1438" s="13" t="s">
        <v>33</v>
      </c>
      <c r="AX1438" s="13" t="s">
        <v>71</v>
      </c>
      <c r="AY1438" s="166" t="s">
        <v>142</v>
      </c>
    </row>
    <row r="1439" spans="1:65" s="14" customFormat="1" ht="11.25">
      <c r="B1439" s="172"/>
      <c r="D1439" s="165" t="s">
        <v>153</v>
      </c>
      <c r="E1439" s="173" t="s">
        <v>3</v>
      </c>
      <c r="F1439" s="174" t="s">
        <v>1938</v>
      </c>
      <c r="H1439" s="175">
        <v>5.2380000000000004</v>
      </c>
      <c r="I1439" s="176"/>
      <c r="L1439" s="172"/>
      <c r="M1439" s="177"/>
      <c r="N1439" s="178"/>
      <c r="O1439" s="178"/>
      <c r="P1439" s="178"/>
      <c r="Q1439" s="178"/>
      <c r="R1439" s="178"/>
      <c r="S1439" s="178"/>
      <c r="T1439" s="179"/>
      <c r="AT1439" s="173" t="s">
        <v>153</v>
      </c>
      <c r="AU1439" s="173" t="s">
        <v>81</v>
      </c>
      <c r="AV1439" s="14" t="s">
        <v>81</v>
      </c>
      <c r="AW1439" s="14" t="s">
        <v>33</v>
      </c>
      <c r="AX1439" s="14" t="s">
        <v>71</v>
      </c>
      <c r="AY1439" s="173" t="s">
        <v>142</v>
      </c>
    </row>
    <row r="1440" spans="1:65" s="15" customFormat="1" ht="11.25">
      <c r="B1440" s="180"/>
      <c r="D1440" s="165" t="s">
        <v>153</v>
      </c>
      <c r="E1440" s="181" t="s">
        <v>3</v>
      </c>
      <c r="F1440" s="182" t="s">
        <v>162</v>
      </c>
      <c r="H1440" s="183">
        <v>10.878</v>
      </c>
      <c r="I1440" s="184"/>
      <c r="L1440" s="180"/>
      <c r="M1440" s="185"/>
      <c r="N1440" s="186"/>
      <c r="O1440" s="186"/>
      <c r="P1440" s="186"/>
      <c r="Q1440" s="186"/>
      <c r="R1440" s="186"/>
      <c r="S1440" s="186"/>
      <c r="T1440" s="187"/>
      <c r="AT1440" s="181" t="s">
        <v>153</v>
      </c>
      <c r="AU1440" s="181" t="s">
        <v>81</v>
      </c>
      <c r="AV1440" s="15" t="s">
        <v>94</v>
      </c>
      <c r="AW1440" s="15" t="s">
        <v>33</v>
      </c>
      <c r="AX1440" s="15" t="s">
        <v>15</v>
      </c>
      <c r="AY1440" s="181" t="s">
        <v>142</v>
      </c>
    </row>
    <row r="1441" spans="1:65" s="2" customFormat="1" ht="16.5" customHeight="1">
      <c r="A1441" s="35"/>
      <c r="B1441" s="145"/>
      <c r="C1441" s="191" t="s">
        <v>1939</v>
      </c>
      <c r="D1441" s="191" t="s">
        <v>704</v>
      </c>
      <c r="E1441" s="192" t="s">
        <v>1940</v>
      </c>
      <c r="F1441" s="193" t="s">
        <v>1941</v>
      </c>
      <c r="G1441" s="194" t="s">
        <v>172</v>
      </c>
      <c r="H1441" s="195">
        <v>0.71799999999999997</v>
      </c>
      <c r="I1441" s="196"/>
      <c r="J1441" s="197">
        <f>ROUND(I1441*H1441,2)</f>
        <v>0</v>
      </c>
      <c r="K1441" s="193" t="s">
        <v>3</v>
      </c>
      <c r="L1441" s="198"/>
      <c r="M1441" s="199" t="s">
        <v>3</v>
      </c>
      <c r="N1441" s="200" t="s">
        <v>43</v>
      </c>
      <c r="O1441" s="56"/>
      <c r="P1441" s="155">
        <f>O1441*H1441</f>
        <v>0</v>
      </c>
      <c r="Q1441" s="155">
        <v>0.55000000000000004</v>
      </c>
      <c r="R1441" s="155">
        <f>Q1441*H1441</f>
        <v>0.39490000000000003</v>
      </c>
      <c r="S1441" s="155">
        <v>0</v>
      </c>
      <c r="T1441" s="156">
        <f>S1441*H1441</f>
        <v>0</v>
      </c>
      <c r="U1441" s="35"/>
      <c r="V1441" s="35"/>
      <c r="W1441" s="35"/>
      <c r="X1441" s="35"/>
      <c r="Y1441" s="35"/>
      <c r="Z1441" s="35"/>
      <c r="AA1441" s="35"/>
      <c r="AB1441" s="35"/>
      <c r="AC1441" s="35"/>
      <c r="AD1441" s="35"/>
      <c r="AE1441" s="35"/>
      <c r="AR1441" s="157" t="s">
        <v>378</v>
      </c>
      <c r="AT1441" s="157" t="s">
        <v>704</v>
      </c>
      <c r="AU1441" s="157" t="s">
        <v>81</v>
      </c>
      <c r="AY1441" s="20" t="s">
        <v>142</v>
      </c>
      <c r="BE1441" s="158">
        <f>IF(N1441="základní",J1441,0)</f>
        <v>0</v>
      </c>
      <c r="BF1441" s="158">
        <f>IF(N1441="snížená",J1441,0)</f>
        <v>0</v>
      </c>
      <c r="BG1441" s="158">
        <f>IF(N1441="zákl. přenesená",J1441,0)</f>
        <v>0</v>
      </c>
      <c r="BH1441" s="158">
        <f>IF(N1441="sníž. přenesená",J1441,0)</f>
        <v>0</v>
      </c>
      <c r="BI1441" s="158">
        <f>IF(N1441="nulová",J1441,0)</f>
        <v>0</v>
      </c>
      <c r="BJ1441" s="20" t="s">
        <v>81</v>
      </c>
      <c r="BK1441" s="158">
        <f>ROUND(I1441*H1441,2)</f>
        <v>0</v>
      </c>
      <c r="BL1441" s="20" t="s">
        <v>256</v>
      </c>
      <c r="BM1441" s="157" t="s">
        <v>1942</v>
      </c>
    </row>
    <row r="1442" spans="1:65" s="14" customFormat="1" ht="11.25">
      <c r="B1442" s="172"/>
      <c r="D1442" s="165" t="s">
        <v>153</v>
      </c>
      <c r="E1442" s="173" t="s">
        <v>3</v>
      </c>
      <c r="F1442" s="174" t="s">
        <v>1943</v>
      </c>
      <c r="H1442" s="175">
        <v>0.65300000000000002</v>
      </c>
      <c r="I1442" s="176"/>
      <c r="L1442" s="172"/>
      <c r="M1442" s="177"/>
      <c r="N1442" s="178"/>
      <c r="O1442" s="178"/>
      <c r="P1442" s="178"/>
      <c r="Q1442" s="178"/>
      <c r="R1442" s="178"/>
      <c r="S1442" s="178"/>
      <c r="T1442" s="179"/>
      <c r="AT1442" s="173" t="s">
        <v>153</v>
      </c>
      <c r="AU1442" s="173" t="s">
        <v>81</v>
      </c>
      <c r="AV1442" s="14" t="s">
        <v>81</v>
      </c>
      <c r="AW1442" s="14" t="s">
        <v>33</v>
      </c>
      <c r="AX1442" s="14" t="s">
        <v>15</v>
      </c>
      <c r="AY1442" s="173" t="s">
        <v>142</v>
      </c>
    </row>
    <row r="1443" spans="1:65" s="14" customFormat="1" ht="11.25">
      <c r="B1443" s="172"/>
      <c r="D1443" s="165" t="s">
        <v>153</v>
      </c>
      <c r="F1443" s="174" t="s">
        <v>1944</v>
      </c>
      <c r="H1443" s="175">
        <v>0.71799999999999997</v>
      </c>
      <c r="I1443" s="176"/>
      <c r="L1443" s="172"/>
      <c r="M1443" s="177"/>
      <c r="N1443" s="178"/>
      <c r="O1443" s="178"/>
      <c r="P1443" s="178"/>
      <c r="Q1443" s="178"/>
      <c r="R1443" s="178"/>
      <c r="S1443" s="178"/>
      <c r="T1443" s="179"/>
      <c r="AT1443" s="173" t="s">
        <v>153</v>
      </c>
      <c r="AU1443" s="173" t="s">
        <v>81</v>
      </c>
      <c r="AV1443" s="14" t="s">
        <v>81</v>
      </c>
      <c r="AW1443" s="14" t="s">
        <v>4</v>
      </c>
      <c r="AX1443" s="14" t="s">
        <v>15</v>
      </c>
      <c r="AY1443" s="173" t="s">
        <v>142</v>
      </c>
    </row>
    <row r="1444" spans="1:65" s="2" customFormat="1" ht="24.2" customHeight="1">
      <c r="A1444" s="35"/>
      <c r="B1444" s="145"/>
      <c r="C1444" s="146" t="s">
        <v>1945</v>
      </c>
      <c r="D1444" s="146" t="s">
        <v>145</v>
      </c>
      <c r="E1444" s="147" t="s">
        <v>1946</v>
      </c>
      <c r="F1444" s="148" t="s">
        <v>1947</v>
      </c>
      <c r="G1444" s="149" t="s">
        <v>225</v>
      </c>
      <c r="H1444" s="150">
        <v>235.4</v>
      </c>
      <c r="I1444" s="151"/>
      <c r="J1444" s="152">
        <f>ROUND(I1444*H1444,2)</f>
        <v>0</v>
      </c>
      <c r="K1444" s="148" t="s">
        <v>149</v>
      </c>
      <c r="L1444" s="36"/>
      <c r="M1444" s="153" t="s">
        <v>3</v>
      </c>
      <c r="N1444" s="154" t="s">
        <v>43</v>
      </c>
      <c r="O1444" s="56"/>
      <c r="P1444" s="155">
        <f>O1444*H1444</f>
        <v>0</v>
      </c>
      <c r="Q1444" s="155">
        <v>2.0000000000000002E-5</v>
      </c>
      <c r="R1444" s="155">
        <f>Q1444*H1444</f>
        <v>4.7080000000000004E-3</v>
      </c>
      <c r="S1444" s="155">
        <v>0</v>
      </c>
      <c r="T1444" s="156">
        <f>S1444*H1444</f>
        <v>0</v>
      </c>
      <c r="U1444" s="35"/>
      <c r="V1444" s="35"/>
      <c r="W1444" s="35"/>
      <c r="X1444" s="35"/>
      <c r="Y1444" s="35"/>
      <c r="Z1444" s="35"/>
      <c r="AA1444" s="35"/>
      <c r="AB1444" s="35"/>
      <c r="AC1444" s="35"/>
      <c r="AD1444" s="35"/>
      <c r="AE1444" s="35"/>
      <c r="AR1444" s="157" t="s">
        <v>256</v>
      </c>
      <c r="AT1444" s="157" t="s">
        <v>145</v>
      </c>
      <c r="AU1444" s="157" t="s">
        <v>81</v>
      </c>
      <c r="AY1444" s="20" t="s">
        <v>142</v>
      </c>
      <c r="BE1444" s="158">
        <f>IF(N1444="základní",J1444,0)</f>
        <v>0</v>
      </c>
      <c r="BF1444" s="158">
        <f>IF(N1444="snížená",J1444,0)</f>
        <v>0</v>
      </c>
      <c r="BG1444" s="158">
        <f>IF(N1444="zákl. přenesená",J1444,0)</f>
        <v>0</v>
      </c>
      <c r="BH1444" s="158">
        <f>IF(N1444="sníž. přenesená",J1444,0)</f>
        <v>0</v>
      </c>
      <c r="BI1444" s="158">
        <f>IF(N1444="nulová",J1444,0)</f>
        <v>0</v>
      </c>
      <c r="BJ1444" s="20" t="s">
        <v>81</v>
      </c>
      <c r="BK1444" s="158">
        <f>ROUND(I1444*H1444,2)</f>
        <v>0</v>
      </c>
      <c r="BL1444" s="20" t="s">
        <v>256</v>
      </c>
      <c r="BM1444" s="157" t="s">
        <v>1948</v>
      </c>
    </row>
    <row r="1445" spans="1:65" s="2" customFormat="1" ht="11.25">
      <c r="A1445" s="35"/>
      <c r="B1445" s="36"/>
      <c r="C1445" s="35"/>
      <c r="D1445" s="159" t="s">
        <v>151</v>
      </c>
      <c r="E1445" s="35"/>
      <c r="F1445" s="160" t="s">
        <v>1949</v>
      </c>
      <c r="G1445" s="35"/>
      <c r="H1445" s="35"/>
      <c r="I1445" s="161"/>
      <c r="J1445" s="35"/>
      <c r="K1445" s="35"/>
      <c r="L1445" s="36"/>
      <c r="M1445" s="162"/>
      <c r="N1445" s="163"/>
      <c r="O1445" s="56"/>
      <c r="P1445" s="56"/>
      <c r="Q1445" s="56"/>
      <c r="R1445" s="56"/>
      <c r="S1445" s="56"/>
      <c r="T1445" s="57"/>
      <c r="U1445" s="35"/>
      <c r="V1445" s="35"/>
      <c r="W1445" s="35"/>
      <c r="X1445" s="35"/>
      <c r="Y1445" s="35"/>
      <c r="Z1445" s="35"/>
      <c r="AA1445" s="35"/>
      <c r="AB1445" s="35"/>
      <c r="AC1445" s="35"/>
      <c r="AD1445" s="35"/>
      <c r="AE1445" s="35"/>
      <c r="AT1445" s="20" t="s">
        <v>151</v>
      </c>
      <c r="AU1445" s="20" t="s">
        <v>81</v>
      </c>
    </row>
    <row r="1446" spans="1:65" s="13" customFormat="1" ht="11.25">
      <c r="B1446" s="164"/>
      <c r="D1446" s="165" t="s">
        <v>153</v>
      </c>
      <c r="E1446" s="166" t="s">
        <v>3</v>
      </c>
      <c r="F1446" s="167" t="s">
        <v>1950</v>
      </c>
      <c r="H1446" s="166" t="s">
        <v>3</v>
      </c>
      <c r="I1446" s="168"/>
      <c r="L1446" s="164"/>
      <c r="M1446" s="169"/>
      <c r="N1446" s="170"/>
      <c r="O1446" s="170"/>
      <c r="P1446" s="170"/>
      <c r="Q1446" s="170"/>
      <c r="R1446" s="170"/>
      <c r="S1446" s="170"/>
      <c r="T1446" s="171"/>
      <c r="AT1446" s="166" t="s">
        <v>153</v>
      </c>
      <c r="AU1446" s="166" t="s">
        <v>81</v>
      </c>
      <c r="AV1446" s="13" t="s">
        <v>15</v>
      </c>
      <c r="AW1446" s="13" t="s">
        <v>33</v>
      </c>
      <c r="AX1446" s="13" t="s">
        <v>71</v>
      </c>
      <c r="AY1446" s="166" t="s">
        <v>142</v>
      </c>
    </row>
    <row r="1447" spans="1:65" s="13" customFormat="1" ht="11.25">
      <c r="B1447" s="164"/>
      <c r="D1447" s="165" t="s">
        <v>153</v>
      </c>
      <c r="E1447" s="166" t="s">
        <v>3</v>
      </c>
      <c r="F1447" s="167" t="s">
        <v>422</v>
      </c>
      <c r="H1447" s="166" t="s">
        <v>3</v>
      </c>
      <c r="I1447" s="168"/>
      <c r="L1447" s="164"/>
      <c r="M1447" s="169"/>
      <c r="N1447" s="170"/>
      <c r="O1447" s="170"/>
      <c r="P1447" s="170"/>
      <c r="Q1447" s="170"/>
      <c r="R1447" s="170"/>
      <c r="S1447" s="170"/>
      <c r="T1447" s="171"/>
      <c r="AT1447" s="166" t="s">
        <v>153</v>
      </c>
      <c r="AU1447" s="166" t="s">
        <v>81</v>
      </c>
      <c r="AV1447" s="13" t="s">
        <v>15</v>
      </c>
      <c r="AW1447" s="13" t="s">
        <v>33</v>
      </c>
      <c r="AX1447" s="13" t="s">
        <v>71</v>
      </c>
      <c r="AY1447" s="166" t="s">
        <v>142</v>
      </c>
    </row>
    <row r="1448" spans="1:65" s="14" customFormat="1" ht="11.25">
      <c r="B1448" s="172"/>
      <c r="D1448" s="165" t="s">
        <v>153</v>
      </c>
      <c r="E1448" s="173" t="s">
        <v>3</v>
      </c>
      <c r="F1448" s="174" t="s">
        <v>1951</v>
      </c>
      <c r="H1448" s="175">
        <v>160.10499999999999</v>
      </c>
      <c r="I1448" s="176"/>
      <c r="L1448" s="172"/>
      <c r="M1448" s="177"/>
      <c r="N1448" s="178"/>
      <c r="O1448" s="178"/>
      <c r="P1448" s="178"/>
      <c r="Q1448" s="178"/>
      <c r="R1448" s="178"/>
      <c r="S1448" s="178"/>
      <c r="T1448" s="179"/>
      <c r="AT1448" s="173" t="s">
        <v>153</v>
      </c>
      <c r="AU1448" s="173" t="s">
        <v>81</v>
      </c>
      <c r="AV1448" s="14" t="s">
        <v>81</v>
      </c>
      <c r="AW1448" s="14" t="s">
        <v>33</v>
      </c>
      <c r="AX1448" s="14" t="s">
        <v>71</v>
      </c>
      <c r="AY1448" s="173" t="s">
        <v>142</v>
      </c>
    </row>
    <row r="1449" spans="1:65" s="13" customFormat="1" ht="11.25">
      <c r="B1449" s="164"/>
      <c r="D1449" s="165" t="s">
        <v>153</v>
      </c>
      <c r="E1449" s="166" t="s">
        <v>3</v>
      </c>
      <c r="F1449" s="167" t="s">
        <v>1806</v>
      </c>
      <c r="H1449" s="166" t="s">
        <v>3</v>
      </c>
      <c r="I1449" s="168"/>
      <c r="L1449" s="164"/>
      <c r="M1449" s="169"/>
      <c r="N1449" s="170"/>
      <c r="O1449" s="170"/>
      <c r="P1449" s="170"/>
      <c r="Q1449" s="170"/>
      <c r="R1449" s="170"/>
      <c r="S1449" s="170"/>
      <c r="T1449" s="171"/>
      <c r="AT1449" s="166" t="s">
        <v>153</v>
      </c>
      <c r="AU1449" s="166" t="s">
        <v>81</v>
      </c>
      <c r="AV1449" s="13" t="s">
        <v>15</v>
      </c>
      <c r="AW1449" s="13" t="s">
        <v>33</v>
      </c>
      <c r="AX1449" s="13" t="s">
        <v>71</v>
      </c>
      <c r="AY1449" s="166" t="s">
        <v>142</v>
      </c>
    </row>
    <row r="1450" spans="1:65" s="14" customFormat="1" ht="11.25">
      <c r="B1450" s="172"/>
      <c r="D1450" s="165" t="s">
        <v>153</v>
      </c>
      <c r="E1450" s="173" t="s">
        <v>3</v>
      </c>
      <c r="F1450" s="174" t="s">
        <v>1952</v>
      </c>
      <c r="H1450" s="175">
        <v>53.701999999999998</v>
      </c>
      <c r="I1450" s="176"/>
      <c r="L1450" s="172"/>
      <c r="M1450" s="177"/>
      <c r="N1450" s="178"/>
      <c r="O1450" s="178"/>
      <c r="P1450" s="178"/>
      <c r="Q1450" s="178"/>
      <c r="R1450" s="178"/>
      <c r="S1450" s="178"/>
      <c r="T1450" s="179"/>
      <c r="AT1450" s="173" t="s">
        <v>153</v>
      </c>
      <c r="AU1450" s="173" t="s">
        <v>81</v>
      </c>
      <c r="AV1450" s="14" t="s">
        <v>81</v>
      </c>
      <c r="AW1450" s="14" t="s">
        <v>33</v>
      </c>
      <c r="AX1450" s="14" t="s">
        <v>71</v>
      </c>
      <c r="AY1450" s="173" t="s">
        <v>142</v>
      </c>
    </row>
    <row r="1451" spans="1:65" s="13" customFormat="1" ht="11.25">
      <c r="B1451" s="164"/>
      <c r="D1451" s="165" t="s">
        <v>153</v>
      </c>
      <c r="E1451" s="166" t="s">
        <v>3</v>
      </c>
      <c r="F1451" s="167" t="s">
        <v>1920</v>
      </c>
      <c r="H1451" s="166" t="s">
        <v>3</v>
      </c>
      <c r="I1451" s="168"/>
      <c r="L1451" s="164"/>
      <c r="M1451" s="169"/>
      <c r="N1451" s="170"/>
      <c r="O1451" s="170"/>
      <c r="P1451" s="170"/>
      <c r="Q1451" s="170"/>
      <c r="R1451" s="170"/>
      <c r="S1451" s="170"/>
      <c r="T1451" s="171"/>
      <c r="AT1451" s="166" t="s">
        <v>153</v>
      </c>
      <c r="AU1451" s="166" t="s">
        <v>81</v>
      </c>
      <c r="AV1451" s="13" t="s">
        <v>15</v>
      </c>
      <c r="AW1451" s="13" t="s">
        <v>33</v>
      </c>
      <c r="AX1451" s="13" t="s">
        <v>71</v>
      </c>
      <c r="AY1451" s="166" t="s">
        <v>142</v>
      </c>
    </row>
    <row r="1452" spans="1:65" s="14" customFormat="1" ht="11.25">
      <c r="B1452" s="172"/>
      <c r="D1452" s="165" t="s">
        <v>153</v>
      </c>
      <c r="E1452" s="173" t="s">
        <v>3</v>
      </c>
      <c r="F1452" s="174" t="s">
        <v>1953</v>
      </c>
      <c r="H1452" s="175">
        <v>21.593</v>
      </c>
      <c r="I1452" s="176"/>
      <c r="L1452" s="172"/>
      <c r="M1452" s="177"/>
      <c r="N1452" s="178"/>
      <c r="O1452" s="178"/>
      <c r="P1452" s="178"/>
      <c r="Q1452" s="178"/>
      <c r="R1452" s="178"/>
      <c r="S1452" s="178"/>
      <c r="T1452" s="179"/>
      <c r="AT1452" s="173" t="s">
        <v>153</v>
      </c>
      <c r="AU1452" s="173" t="s">
        <v>81</v>
      </c>
      <c r="AV1452" s="14" t="s">
        <v>81</v>
      </c>
      <c r="AW1452" s="14" t="s">
        <v>33</v>
      </c>
      <c r="AX1452" s="14" t="s">
        <v>71</v>
      </c>
      <c r="AY1452" s="173" t="s">
        <v>142</v>
      </c>
    </row>
    <row r="1453" spans="1:65" s="15" customFormat="1" ht="11.25">
      <c r="B1453" s="180"/>
      <c r="D1453" s="165" t="s">
        <v>153</v>
      </c>
      <c r="E1453" s="181" t="s">
        <v>3</v>
      </c>
      <c r="F1453" s="182" t="s">
        <v>162</v>
      </c>
      <c r="H1453" s="183">
        <v>235.4</v>
      </c>
      <c r="I1453" s="184"/>
      <c r="L1453" s="180"/>
      <c r="M1453" s="185"/>
      <c r="N1453" s="186"/>
      <c r="O1453" s="186"/>
      <c r="P1453" s="186"/>
      <c r="Q1453" s="186"/>
      <c r="R1453" s="186"/>
      <c r="S1453" s="186"/>
      <c r="T1453" s="187"/>
      <c r="AT1453" s="181" t="s">
        <v>153</v>
      </c>
      <c r="AU1453" s="181" t="s">
        <v>81</v>
      </c>
      <c r="AV1453" s="15" t="s">
        <v>94</v>
      </c>
      <c r="AW1453" s="15" t="s">
        <v>33</v>
      </c>
      <c r="AX1453" s="15" t="s">
        <v>15</v>
      </c>
      <c r="AY1453" s="181" t="s">
        <v>142</v>
      </c>
    </row>
    <row r="1454" spans="1:65" s="2" customFormat="1" ht="16.5" customHeight="1">
      <c r="A1454" s="35"/>
      <c r="B1454" s="145"/>
      <c r="C1454" s="191" t="s">
        <v>1954</v>
      </c>
      <c r="D1454" s="191" t="s">
        <v>704</v>
      </c>
      <c r="E1454" s="192" t="s">
        <v>1955</v>
      </c>
      <c r="F1454" s="193" t="s">
        <v>1956</v>
      </c>
      <c r="G1454" s="194" t="s">
        <v>172</v>
      </c>
      <c r="H1454" s="195">
        <v>1.0980000000000001</v>
      </c>
      <c r="I1454" s="196"/>
      <c r="J1454" s="197">
        <f>ROUND(I1454*H1454,2)</f>
        <v>0</v>
      </c>
      <c r="K1454" s="193" t="s">
        <v>149</v>
      </c>
      <c r="L1454" s="198"/>
      <c r="M1454" s="199" t="s">
        <v>3</v>
      </c>
      <c r="N1454" s="200" t="s">
        <v>43</v>
      </c>
      <c r="O1454" s="56"/>
      <c r="P1454" s="155">
        <f>O1454*H1454</f>
        <v>0</v>
      </c>
      <c r="Q1454" s="155">
        <v>0.55000000000000004</v>
      </c>
      <c r="R1454" s="155">
        <f>Q1454*H1454</f>
        <v>0.6039000000000001</v>
      </c>
      <c r="S1454" s="155">
        <v>0</v>
      </c>
      <c r="T1454" s="156">
        <f>S1454*H1454</f>
        <v>0</v>
      </c>
      <c r="U1454" s="35"/>
      <c r="V1454" s="35"/>
      <c r="W1454" s="35"/>
      <c r="X1454" s="35"/>
      <c r="Y1454" s="35"/>
      <c r="Z1454" s="35"/>
      <c r="AA1454" s="35"/>
      <c r="AB1454" s="35"/>
      <c r="AC1454" s="35"/>
      <c r="AD1454" s="35"/>
      <c r="AE1454" s="35"/>
      <c r="AR1454" s="157" t="s">
        <v>378</v>
      </c>
      <c r="AT1454" s="157" t="s">
        <v>704</v>
      </c>
      <c r="AU1454" s="157" t="s">
        <v>81</v>
      </c>
      <c r="AY1454" s="20" t="s">
        <v>142</v>
      </c>
      <c r="BE1454" s="158">
        <f>IF(N1454="základní",J1454,0)</f>
        <v>0</v>
      </c>
      <c r="BF1454" s="158">
        <f>IF(N1454="snížená",J1454,0)</f>
        <v>0</v>
      </c>
      <c r="BG1454" s="158">
        <f>IF(N1454="zákl. přenesená",J1454,0)</f>
        <v>0</v>
      </c>
      <c r="BH1454" s="158">
        <f>IF(N1454="sníž. přenesená",J1454,0)</f>
        <v>0</v>
      </c>
      <c r="BI1454" s="158">
        <f>IF(N1454="nulová",J1454,0)</f>
        <v>0</v>
      </c>
      <c r="BJ1454" s="20" t="s">
        <v>81</v>
      </c>
      <c r="BK1454" s="158">
        <f>ROUND(I1454*H1454,2)</f>
        <v>0</v>
      </c>
      <c r="BL1454" s="20" t="s">
        <v>256</v>
      </c>
      <c r="BM1454" s="157" t="s">
        <v>1957</v>
      </c>
    </row>
    <row r="1455" spans="1:65" s="13" customFormat="1" ht="11.25">
      <c r="B1455" s="164"/>
      <c r="D1455" s="165" t="s">
        <v>153</v>
      </c>
      <c r="E1455" s="166" t="s">
        <v>3</v>
      </c>
      <c r="F1455" s="167" t="s">
        <v>1950</v>
      </c>
      <c r="H1455" s="166" t="s">
        <v>3</v>
      </c>
      <c r="I1455" s="168"/>
      <c r="L1455" s="164"/>
      <c r="M1455" s="169"/>
      <c r="N1455" s="170"/>
      <c r="O1455" s="170"/>
      <c r="P1455" s="170"/>
      <c r="Q1455" s="170"/>
      <c r="R1455" s="170"/>
      <c r="S1455" s="170"/>
      <c r="T1455" s="171"/>
      <c r="AT1455" s="166" t="s">
        <v>153</v>
      </c>
      <c r="AU1455" s="166" t="s">
        <v>81</v>
      </c>
      <c r="AV1455" s="13" t="s">
        <v>15</v>
      </c>
      <c r="AW1455" s="13" t="s">
        <v>33</v>
      </c>
      <c r="AX1455" s="13" t="s">
        <v>71</v>
      </c>
      <c r="AY1455" s="166" t="s">
        <v>142</v>
      </c>
    </row>
    <row r="1456" spans="1:65" s="13" customFormat="1" ht="11.25">
      <c r="B1456" s="164"/>
      <c r="D1456" s="165" t="s">
        <v>153</v>
      </c>
      <c r="E1456" s="166" t="s">
        <v>3</v>
      </c>
      <c r="F1456" s="167" t="s">
        <v>422</v>
      </c>
      <c r="H1456" s="166" t="s">
        <v>3</v>
      </c>
      <c r="I1456" s="168"/>
      <c r="L1456" s="164"/>
      <c r="M1456" s="169"/>
      <c r="N1456" s="170"/>
      <c r="O1456" s="170"/>
      <c r="P1456" s="170"/>
      <c r="Q1456" s="170"/>
      <c r="R1456" s="170"/>
      <c r="S1456" s="170"/>
      <c r="T1456" s="171"/>
      <c r="AT1456" s="166" t="s">
        <v>153</v>
      </c>
      <c r="AU1456" s="166" t="s">
        <v>81</v>
      </c>
      <c r="AV1456" s="13" t="s">
        <v>15</v>
      </c>
      <c r="AW1456" s="13" t="s">
        <v>33</v>
      </c>
      <c r="AX1456" s="13" t="s">
        <v>71</v>
      </c>
      <c r="AY1456" s="166" t="s">
        <v>142</v>
      </c>
    </row>
    <row r="1457" spans="1:65" s="14" customFormat="1" ht="11.25">
      <c r="B1457" s="172"/>
      <c r="D1457" s="165" t="s">
        <v>153</v>
      </c>
      <c r="E1457" s="173" t="s">
        <v>3</v>
      </c>
      <c r="F1457" s="174" t="s">
        <v>1958</v>
      </c>
      <c r="H1457" s="175">
        <v>0.57599999999999996</v>
      </c>
      <c r="I1457" s="176"/>
      <c r="L1457" s="172"/>
      <c r="M1457" s="177"/>
      <c r="N1457" s="178"/>
      <c r="O1457" s="178"/>
      <c r="P1457" s="178"/>
      <c r="Q1457" s="178"/>
      <c r="R1457" s="178"/>
      <c r="S1457" s="178"/>
      <c r="T1457" s="179"/>
      <c r="AT1457" s="173" t="s">
        <v>153</v>
      </c>
      <c r="AU1457" s="173" t="s">
        <v>81</v>
      </c>
      <c r="AV1457" s="14" t="s">
        <v>81</v>
      </c>
      <c r="AW1457" s="14" t="s">
        <v>33</v>
      </c>
      <c r="AX1457" s="14" t="s">
        <v>71</v>
      </c>
      <c r="AY1457" s="173" t="s">
        <v>142</v>
      </c>
    </row>
    <row r="1458" spans="1:65" s="13" customFormat="1" ht="11.25">
      <c r="B1458" s="164"/>
      <c r="D1458" s="165" t="s">
        <v>153</v>
      </c>
      <c r="E1458" s="166" t="s">
        <v>3</v>
      </c>
      <c r="F1458" s="167" t="s">
        <v>1806</v>
      </c>
      <c r="H1458" s="166" t="s">
        <v>3</v>
      </c>
      <c r="I1458" s="168"/>
      <c r="L1458" s="164"/>
      <c r="M1458" s="169"/>
      <c r="N1458" s="170"/>
      <c r="O1458" s="170"/>
      <c r="P1458" s="170"/>
      <c r="Q1458" s="170"/>
      <c r="R1458" s="170"/>
      <c r="S1458" s="170"/>
      <c r="T1458" s="171"/>
      <c r="AT1458" s="166" t="s">
        <v>153</v>
      </c>
      <c r="AU1458" s="166" t="s">
        <v>81</v>
      </c>
      <c r="AV1458" s="13" t="s">
        <v>15</v>
      </c>
      <c r="AW1458" s="13" t="s">
        <v>33</v>
      </c>
      <c r="AX1458" s="13" t="s">
        <v>71</v>
      </c>
      <c r="AY1458" s="166" t="s">
        <v>142</v>
      </c>
    </row>
    <row r="1459" spans="1:65" s="14" customFormat="1" ht="11.25">
      <c r="B1459" s="172"/>
      <c r="D1459" s="165" t="s">
        <v>153</v>
      </c>
      <c r="E1459" s="173" t="s">
        <v>3</v>
      </c>
      <c r="F1459" s="174" t="s">
        <v>1959</v>
      </c>
      <c r="H1459" s="175">
        <v>0.34399999999999997</v>
      </c>
      <c r="I1459" s="176"/>
      <c r="L1459" s="172"/>
      <c r="M1459" s="177"/>
      <c r="N1459" s="178"/>
      <c r="O1459" s="178"/>
      <c r="P1459" s="178"/>
      <c r="Q1459" s="178"/>
      <c r="R1459" s="178"/>
      <c r="S1459" s="178"/>
      <c r="T1459" s="179"/>
      <c r="AT1459" s="173" t="s">
        <v>153</v>
      </c>
      <c r="AU1459" s="173" t="s">
        <v>81</v>
      </c>
      <c r="AV1459" s="14" t="s">
        <v>81</v>
      </c>
      <c r="AW1459" s="14" t="s">
        <v>33</v>
      </c>
      <c r="AX1459" s="14" t="s">
        <v>71</v>
      </c>
      <c r="AY1459" s="173" t="s">
        <v>142</v>
      </c>
    </row>
    <row r="1460" spans="1:65" s="13" customFormat="1" ht="11.25">
      <c r="B1460" s="164"/>
      <c r="D1460" s="165" t="s">
        <v>153</v>
      </c>
      <c r="E1460" s="166" t="s">
        <v>3</v>
      </c>
      <c r="F1460" s="167" t="s">
        <v>1920</v>
      </c>
      <c r="H1460" s="166" t="s">
        <v>3</v>
      </c>
      <c r="I1460" s="168"/>
      <c r="L1460" s="164"/>
      <c r="M1460" s="169"/>
      <c r="N1460" s="170"/>
      <c r="O1460" s="170"/>
      <c r="P1460" s="170"/>
      <c r="Q1460" s="170"/>
      <c r="R1460" s="170"/>
      <c r="S1460" s="170"/>
      <c r="T1460" s="171"/>
      <c r="AT1460" s="166" t="s">
        <v>153</v>
      </c>
      <c r="AU1460" s="166" t="s">
        <v>81</v>
      </c>
      <c r="AV1460" s="13" t="s">
        <v>15</v>
      </c>
      <c r="AW1460" s="13" t="s">
        <v>33</v>
      </c>
      <c r="AX1460" s="13" t="s">
        <v>71</v>
      </c>
      <c r="AY1460" s="166" t="s">
        <v>142</v>
      </c>
    </row>
    <row r="1461" spans="1:65" s="14" customFormat="1" ht="11.25">
      <c r="B1461" s="172"/>
      <c r="D1461" s="165" t="s">
        <v>153</v>
      </c>
      <c r="E1461" s="173" t="s">
        <v>3</v>
      </c>
      <c r="F1461" s="174" t="s">
        <v>1960</v>
      </c>
      <c r="H1461" s="175">
        <v>7.8E-2</v>
      </c>
      <c r="I1461" s="176"/>
      <c r="L1461" s="172"/>
      <c r="M1461" s="177"/>
      <c r="N1461" s="178"/>
      <c r="O1461" s="178"/>
      <c r="P1461" s="178"/>
      <c r="Q1461" s="178"/>
      <c r="R1461" s="178"/>
      <c r="S1461" s="178"/>
      <c r="T1461" s="179"/>
      <c r="AT1461" s="173" t="s">
        <v>153</v>
      </c>
      <c r="AU1461" s="173" t="s">
        <v>81</v>
      </c>
      <c r="AV1461" s="14" t="s">
        <v>81</v>
      </c>
      <c r="AW1461" s="14" t="s">
        <v>33</v>
      </c>
      <c r="AX1461" s="14" t="s">
        <v>71</v>
      </c>
      <c r="AY1461" s="173" t="s">
        <v>142</v>
      </c>
    </row>
    <row r="1462" spans="1:65" s="15" customFormat="1" ht="11.25">
      <c r="B1462" s="180"/>
      <c r="D1462" s="165" t="s">
        <v>153</v>
      </c>
      <c r="E1462" s="181" t="s">
        <v>3</v>
      </c>
      <c r="F1462" s="182" t="s">
        <v>162</v>
      </c>
      <c r="H1462" s="183">
        <v>0.998</v>
      </c>
      <c r="I1462" s="184"/>
      <c r="L1462" s="180"/>
      <c r="M1462" s="185"/>
      <c r="N1462" s="186"/>
      <c r="O1462" s="186"/>
      <c r="P1462" s="186"/>
      <c r="Q1462" s="186"/>
      <c r="R1462" s="186"/>
      <c r="S1462" s="186"/>
      <c r="T1462" s="187"/>
      <c r="AT1462" s="181" t="s">
        <v>153</v>
      </c>
      <c r="AU1462" s="181" t="s">
        <v>81</v>
      </c>
      <c r="AV1462" s="15" t="s">
        <v>94</v>
      </c>
      <c r="AW1462" s="15" t="s">
        <v>33</v>
      </c>
      <c r="AX1462" s="15" t="s">
        <v>15</v>
      </c>
      <c r="AY1462" s="181" t="s">
        <v>142</v>
      </c>
    </row>
    <row r="1463" spans="1:65" s="14" customFormat="1" ht="11.25">
      <c r="B1463" s="172"/>
      <c r="D1463" s="165" t="s">
        <v>153</v>
      </c>
      <c r="F1463" s="174" t="s">
        <v>1961</v>
      </c>
      <c r="H1463" s="175">
        <v>1.0980000000000001</v>
      </c>
      <c r="I1463" s="176"/>
      <c r="L1463" s="172"/>
      <c r="M1463" s="177"/>
      <c r="N1463" s="178"/>
      <c r="O1463" s="178"/>
      <c r="P1463" s="178"/>
      <c r="Q1463" s="178"/>
      <c r="R1463" s="178"/>
      <c r="S1463" s="178"/>
      <c r="T1463" s="179"/>
      <c r="AT1463" s="173" t="s">
        <v>153</v>
      </c>
      <c r="AU1463" s="173" t="s">
        <v>81</v>
      </c>
      <c r="AV1463" s="14" t="s">
        <v>81</v>
      </c>
      <c r="AW1463" s="14" t="s">
        <v>4</v>
      </c>
      <c r="AX1463" s="14" t="s">
        <v>15</v>
      </c>
      <c r="AY1463" s="173" t="s">
        <v>142</v>
      </c>
    </row>
    <row r="1464" spans="1:65" s="2" customFormat="1" ht="37.9" customHeight="1">
      <c r="A1464" s="35"/>
      <c r="B1464" s="145"/>
      <c r="C1464" s="146" t="s">
        <v>1962</v>
      </c>
      <c r="D1464" s="146" t="s">
        <v>145</v>
      </c>
      <c r="E1464" s="147" t="s">
        <v>1963</v>
      </c>
      <c r="F1464" s="148" t="s">
        <v>1964</v>
      </c>
      <c r="G1464" s="149" t="s">
        <v>172</v>
      </c>
      <c r="H1464" s="150">
        <v>19.206</v>
      </c>
      <c r="I1464" s="151"/>
      <c r="J1464" s="152">
        <f>ROUND(I1464*H1464,2)</f>
        <v>0</v>
      </c>
      <c r="K1464" s="148" t="s">
        <v>149</v>
      </c>
      <c r="L1464" s="36"/>
      <c r="M1464" s="153" t="s">
        <v>3</v>
      </c>
      <c r="N1464" s="154" t="s">
        <v>43</v>
      </c>
      <c r="O1464" s="56"/>
      <c r="P1464" s="155">
        <f>O1464*H1464</f>
        <v>0</v>
      </c>
      <c r="Q1464" s="155">
        <v>2.3300000000000001E-2</v>
      </c>
      <c r="R1464" s="155">
        <f>Q1464*H1464</f>
        <v>0.4474998</v>
      </c>
      <c r="S1464" s="155">
        <v>0</v>
      </c>
      <c r="T1464" s="156">
        <f>S1464*H1464</f>
        <v>0</v>
      </c>
      <c r="U1464" s="35"/>
      <c r="V1464" s="35"/>
      <c r="W1464" s="35"/>
      <c r="X1464" s="35"/>
      <c r="Y1464" s="35"/>
      <c r="Z1464" s="35"/>
      <c r="AA1464" s="35"/>
      <c r="AB1464" s="35"/>
      <c r="AC1464" s="35"/>
      <c r="AD1464" s="35"/>
      <c r="AE1464" s="35"/>
      <c r="AR1464" s="157" t="s">
        <v>256</v>
      </c>
      <c r="AT1464" s="157" t="s">
        <v>145</v>
      </c>
      <c r="AU1464" s="157" t="s">
        <v>81</v>
      </c>
      <c r="AY1464" s="20" t="s">
        <v>142</v>
      </c>
      <c r="BE1464" s="158">
        <f>IF(N1464="základní",J1464,0)</f>
        <v>0</v>
      </c>
      <c r="BF1464" s="158">
        <f>IF(N1464="snížená",J1464,0)</f>
        <v>0</v>
      </c>
      <c r="BG1464" s="158">
        <f>IF(N1464="zákl. přenesená",J1464,0)</f>
        <v>0</v>
      </c>
      <c r="BH1464" s="158">
        <f>IF(N1464="sníž. přenesená",J1464,0)</f>
        <v>0</v>
      </c>
      <c r="BI1464" s="158">
        <f>IF(N1464="nulová",J1464,0)</f>
        <v>0</v>
      </c>
      <c r="BJ1464" s="20" t="s">
        <v>81</v>
      </c>
      <c r="BK1464" s="158">
        <f>ROUND(I1464*H1464,2)</f>
        <v>0</v>
      </c>
      <c r="BL1464" s="20" t="s">
        <v>256</v>
      </c>
      <c r="BM1464" s="157" t="s">
        <v>1965</v>
      </c>
    </row>
    <row r="1465" spans="1:65" s="2" customFormat="1" ht="11.25">
      <c r="A1465" s="35"/>
      <c r="B1465" s="36"/>
      <c r="C1465" s="35"/>
      <c r="D1465" s="159" t="s">
        <v>151</v>
      </c>
      <c r="E1465" s="35"/>
      <c r="F1465" s="160" t="s">
        <v>1966</v>
      </c>
      <c r="G1465" s="35"/>
      <c r="H1465" s="35"/>
      <c r="I1465" s="161"/>
      <c r="J1465" s="35"/>
      <c r="K1465" s="35"/>
      <c r="L1465" s="36"/>
      <c r="M1465" s="162"/>
      <c r="N1465" s="163"/>
      <c r="O1465" s="56"/>
      <c r="P1465" s="56"/>
      <c r="Q1465" s="56"/>
      <c r="R1465" s="56"/>
      <c r="S1465" s="56"/>
      <c r="T1465" s="57"/>
      <c r="U1465" s="35"/>
      <c r="V1465" s="35"/>
      <c r="W1465" s="35"/>
      <c r="X1465" s="35"/>
      <c r="Y1465" s="35"/>
      <c r="Z1465" s="35"/>
      <c r="AA1465" s="35"/>
      <c r="AB1465" s="35"/>
      <c r="AC1465" s="35"/>
      <c r="AD1465" s="35"/>
      <c r="AE1465" s="35"/>
      <c r="AT1465" s="20" t="s">
        <v>151</v>
      </c>
      <c r="AU1465" s="20" t="s">
        <v>81</v>
      </c>
    </row>
    <row r="1466" spans="1:65" s="13" customFormat="1" ht="11.25">
      <c r="B1466" s="164"/>
      <c r="D1466" s="165" t="s">
        <v>153</v>
      </c>
      <c r="E1466" s="166" t="s">
        <v>3</v>
      </c>
      <c r="F1466" s="167" t="s">
        <v>1868</v>
      </c>
      <c r="H1466" s="166" t="s">
        <v>3</v>
      </c>
      <c r="I1466" s="168"/>
      <c r="L1466" s="164"/>
      <c r="M1466" s="169"/>
      <c r="N1466" s="170"/>
      <c r="O1466" s="170"/>
      <c r="P1466" s="170"/>
      <c r="Q1466" s="170"/>
      <c r="R1466" s="170"/>
      <c r="S1466" s="170"/>
      <c r="T1466" s="171"/>
      <c r="AT1466" s="166" t="s">
        <v>153</v>
      </c>
      <c r="AU1466" s="166" t="s">
        <v>81</v>
      </c>
      <c r="AV1466" s="13" t="s">
        <v>15</v>
      </c>
      <c r="AW1466" s="13" t="s">
        <v>33</v>
      </c>
      <c r="AX1466" s="13" t="s">
        <v>71</v>
      </c>
      <c r="AY1466" s="166" t="s">
        <v>142</v>
      </c>
    </row>
    <row r="1467" spans="1:65" s="14" customFormat="1" ht="11.25">
      <c r="B1467" s="172"/>
      <c r="D1467" s="165" t="s">
        <v>153</v>
      </c>
      <c r="E1467" s="173" t="s">
        <v>3</v>
      </c>
      <c r="F1467" s="174" t="s">
        <v>1869</v>
      </c>
      <c r="H1467" s="175">
        <v>14.314</v>
      </c>
      <c r="I1467" s="176"/>
      <c r="L1467" s="172"/>
      <c r="M1467" s="177"/>
      <c r="N1467" s="178"/>
      <c r="O1467" s="178"/>
      <c r="P1467" s="178"/>
      <c r="Q1467" s="178"/>
      <c r="R1467" s="178"/>
      <c r="S1467" s="178"/>
      <c r="T1467" s="179"/>
      <c r="AT1467" s="173" t="s">
        <v>153</v>
      </c>
      <c r="AU1467" s="173" t="s">
        <v>81</v>
      </c>
      <c r="AV1467" s="14" t="s">
        <v>81</v>
      </c>
      <c r="AW1467" s="14" t="s">
        <v>33</v>
      </c>
      <c r="AX1467" s="14" t="s">
        <v>71</v>
      </c>
      <c r="AY1467" s="173" t="s">
        <v>142</v>
      </c>
    </row>
    <row r="1468" spans="1:65" s="13" customFormat="1" ht="11.25">
      <c r="B1468" s="164"/>
      <c r="D1468" s="165" t="s">
        <v>153</v>
      </c>
      <c r="E1468" s="166" t="s">
        <v>3</v>
      </c>
      <c r="F1468" s="167" t="s">
        <v>1967</v>
      </c>
      <c r="H1468" s="166" t="s">
        <v>3</v>
      </c>
      <c r="I1468" s="168"/>
      <c r="L1468" s="164"/>
      <c r="M1468" s="169"/>
      <c r="N1468" s="170"/>
      <c r="O1468" s="170"/>
      <c r="P1468" s="170"/>
      <c r="Q1468" s="170"/>
      <c r="R1468" s="170"/>
      <c r="S1468" s="170"/>
      <c r="T1468" s="171"/>
      <c r="AT1468" s="166" t="s">
        <v>153</v>
      </c>
      <c r="AU1468" s="166" t="s">
        <v>81</v>
      </c>
      <c r="AV1468" s="13" t="s">
        <v>15</v>
      </c>
      <c r="AW1468" s="13" t="s">
        <v>33</v>
      </c>
      <c r="AX1468" s="13" t="s">
        <v>71</v>
      </c>
      <c r="AY1468" s="166" t="s">
        <v>142</v>
      </c>
    </row>
    <row r="1469" spans="1:65" s="14" customFormat="1" ht="11.25">
      <c r="B1469" s="172"/>
      <c r="D1469" s="165" t="s">
        <v>153</v>
      </c>
      <c r="E1469" s="173" t="s">
        <v>3</v>
      </c>
      <c r="F1469" s="174" t="s">
        <v>1968</v>
      </c>
      <c r="H1469" s="175">
        <v>1.0980000000000001</v>
      </c>
      <c r="I1469" s="176"/>
      <c r="L1469" s="172"/>
      <c r="M1469" s="177"/>
      <c r="N1469" s="178"/>
      <c r="O1469" s="178"/>
      <c r="P1469" s="178"/>
      <c r="Q1469" s="178"/>
      <c r="R1469" s="178"/>
      <c r="S1469" s="178"/>
      <c r="T1469" s="179"/>
      <c r="AT1469" s="173" t="s">
        <v>153</v>
      </c>
      <c r="AU1469" s="173" t="s">
        <v>81</v>
      </c>
      <c r="AV1469" s="14" t="s">
        <v>81</v>
      </c>
      <c r="AW1469" s="14" t="s">
        <v>33</v>
      </c>
      <c r="AX1469" s="14" t="s">
        <v>71</v>
      </c>
      <c r="AY1469" s="173" t="s">
        <v>142</v>
      </c>
    </row>
    <row r="1470" spans="1:65" s="13" customFormat="1" ht="11.25">
      <c r="B1470" s="164"/>
      <c r="D1470" s="165" t="s">
        <v>153</v>
      </c>
      <c r="E1470" s="166" t="s">
        <v>3</v>
      </c>
      <c r="F1470" s="167" t="s">
        <v>1870</v>
      </c>
      <c r="H1470" s="166" t="s">
        <v>3</v>
      </c>
      <c r="I1470" s="168"/>
      <c r="L1470" s="164"/>
      <c r="M1470" s="169"/>
      <c r="N1470" s="170"/>
      <c r="O1470" s="170"/>
      <c r="P1470" s="170"/>
      <c r="Q1470" s="170"/>
      <c r="R1470" s="170"/>
      <c r="S1470" s="170"/>
      <c r="T1470" s="171"/>
      <c r="AT1470" s="166" t="s">
        <v>153</v>
      </c>
      <c r="AU1470" s="166" t="s">
        <v>81</v>
      </c>
      <c r="AV1470" s="13" t="s">
        <v>15</v>
      </c>
      <c r="AW1470" s="13" t="s">
        <v>33</v>
      </c>
      <c r="AX1470" s="13" t="s">
        <v>71</v>
      </c>
      <c r="AY1470" s="166" t="s">
        <v>142</v>
      </c>
    </row>
    <row r="1471" spans="1:65" s="13" customFormat="1" ht="11.25">
      <c r="B1471" s="164"/>
      <c r="D1471" s="165" t="s">
        <v>153</v>
      </c>
      <c r="E1471" s="166" t="s">
        <v>3</v>
      </c>
      <c r="F1471" s="167" t="s">
        <v>1871</v>
      </c>
      <c r="H1471" s="166" t="s">
        <v>3</v>
      </c>
      <c r="I1471" s="168"/>
      <c r="L1471" s="164"/>
      <c r="M1471" s="169"/>
      <c r="N1471" s="170"/>
      <c r="O1471" s="170"/>
      <c r="P1471" s="170"/>
      <c r="Q1471" s="170"/>
      <c r="R1471" s="170"/>
      <c r="S1471" s="170"/>
      <c r="T1471" s="171"/>
      <c r="AT1471" s="166" t="s">
        <v>153</v>
      </c>
      <c r="AU1471" s="166" t="s">
        <v>81</v>
      </c>
      <c r="AV1471" s="13" t="s">
        <v>15</v>
      </c>
      <c r="AW1471" s="13" t="s">
        <v>33</v>
      </c>
      <c r="AX1471" s="13" t="s">
        <v>71</v>
      </c>
      <c r="AY1471" s="166" t="s">
        <v>142</v>
      </c>
    </row>
    <row r="1472" spans="1:65" s="14" customFormat="1" ht="11.25">
      <c r="B1472" s="172"/>
      <c r="D1472" s="165" t="s">
        <v>153</v>
      </c>
      <c r="E1472" s="173" t="s">
        <v>3</v>
      </c>
      <c r="F1472" s="174" t="s">
        <v>1872</v>
      </c>
      <c r="H1472" s="175">
        <v>1.498</v>
      </c>
      <c r="I1472" s="176"/>
      <c r="L1472" s="172"/>
      <c r="M1472" s="177"/>
      <c r="N1472" s="178"/>
      <c r="O1472" s="178"/>
      <c r="P1472" s="178"/>
      <c r="Q1472" s="178"/>
      <c r="R1472" s="178"/>
      <c r="S1472" s="178"/>
      <c r="T1472" s="179"/>
      <c r="AT1472" s="173" t="s">
        <v>153</v>
      </c>
      <c r="AU1472" s="173" t="s">
        <v>81</v>
      </c>
      <c r="AV1472" s="14" t="s">
        <v>81</v>
      </c>
      <c r="AW1472" s="14" t="s">
        <v>33</v>
      </c>
      <c r="AX1472" s="14" t="s">
        <v>71</v>
      </c>
      <c r="AY1472" s="173" t="s">
        <v>142</v>
      </c>
    </row>
    <row r="1473" spans="2:51" s="13" customFormat="1" ht="11.25">
      <c r="B1473" s="164"/>
      <c r="D1473" s="165" t="s">
        <v>153</v>
      </c>
      <c r="E1473" s="166" t="s">
        <v>3</v>
      </c>
      <c r="F1473" s="167" t="s">
        <v>1873</v>
      </c>
      <c r="H1473" s="166" t="s">
        <v>3</v>
      </c>
      <c r="I1473" s="168"/>
      <c r="L1473" s="164"/>
      <c r="M1473" s="169"/>
      <c r="N1473" s="170"/>
      <c r="O1473" s="170"/>
      <c r="P1473" s="170"/>
      <c r="Q1473" s="170"/>
      <c r="R1473" s="170"/>
      <c r="S1473" s="170"/>
      <c r="T1473" s="171"/>
      <c r="AT1473" s="166" t="s">
        <v>153</v>
      </c>
      <c r="AU1473" s="166" t="s">
        <v>81</v>
      </c>
      <c r="AV1473" s="13" t="s">
        <v>15</v>
      </c>
      <c r="AW1473" s="13" t="s">
        <v>33</v>
      </c>
      <c r="AX1473" s="13" t="s">
        <v>71</v>
      </c>
      <c r="AY1473" s="166" t="s">
        <v>142</v>
      </c>
    </row>
    <row r="1474" spans="2:51" s="14" customFormat="1" ht="11.25">
      <c r="B1474" s="172"/>
      <c r="D1474" s="165" t="s">
        <v>153</v>
      </c>
      <c r="E1474" s="173" t="s">
        <v>3</v>
      </c>
      <c r="F1474" s="174" t="s">
        <v>1874</v>
      </c>
      <c r="H1474" s="175">
        <v>0.624</v>
      </c>
      <c r="I1474" s="176"/>
      <c r="L1474" s="172"/>
      <c r="M1474" s="177"/>
      <c r="N1474" s="178"/>
      <c r="O1474" s="178"/>
      <c r="P1474" s="178"/>
      <c r="Q1474" s="178"/>
      <c r="R1474" s="178"/>
      <c r="S1474" s="178"/>
      <c r="T1474" s="179"/>
      <c r="AT1474" s="173" t="s">
        <v>153</v>
      </c>
      <c r="AU1474" s="173" t="s">
        <v>81</v>
      </c>
      <c r="AV1474" s="14" t="s">
        <v>81</v>
      </c>
      <c r="AW1474" s="14" t="s">
        <v>33</v>
      </c>
      <c r="AX1474" s="14" t="s">
        <v>71</v>
      </c>
      <c r="AY1474" s="173" t="s">
        <v>142</v>
      </c>
    </row>
    <row r="1475" spans="2:51" s="13" customFormat="1" ht="11.25">
      <c r="B1475" s="164"/>
      <c r="D1475" s="165" t="s">
        <v>153</v>
      </c>
      <c r="E1475" s="166" t="s">
        <v>3</v>
      </c>
      <c r="F1475" s="167" t="s">
        <v>1875</v>
      </c>
      <c r="H1475" s="166" t="s">
        <v>3</v>
      </c>
      <c r="I1475" s="168"/>
      <c r="L1475" s="164"/>
      <c r="M1475" s="169"/>
      <c r="N1475" s="170"/>
      <c r="O1475" s="170"/>
      <c r="P1475" s="170"/>
      <c r="Q1475" s="170"/>
      <c r="R1475" s="170"/>
      <c r="S1475" s="170"/>
      <c r="T1475" s="171"/>
      <c r="AT1475" s="166" t="s">
        <v>153</v>
      </c>
      <c r="AU1475" s="166" t="s">
        <v>81</v>
      </c>
      <c r="AV1475" s="13" t="s">
        <v>15</v>
      </c>
      <c r="AW1475" s="13" t="s">
        <v>33</v>
      </c>
      <c r="AX1475" s="13" t="s">
        <v>71</v>
      </c>
      <c r="AY1475" s="166" t="s">
        <v>142</v>
      </c>
    </row>
    <row r="1476" spans="2:51" s="14" customFormat="1" ht="11.25">
      <c r="B1476" s="172"/>
      <c r="D1476" s="165" t="s">
        <v>153</v>
      </c>
      <c r="E1476" s="173" t="s">
        <v>3</v>
      </c>
      <c r="F1476" s="174" t="s">
        <v>1876</v>
      </c>
      <c r="H1476" s="175">
        <v>0.182</v>
      </c>
      <c r="I1476" s="176"/>
      <c r="L1476" s="172"/>
      <c r="M1476" s="177"/>
      <c r="N1476" s="178"/>
      <c r="O1476" s="178"/>
      <c r="P1476" s="178"/>
      <c r="Q1476" s="178"/>
      <c r="R1476" s="178"/>
      <c r="S1476" s="178"/>
      <c r="T1476" s="179"/>
      <c r="AT1476" s="173" t="s">
        <v>153</v>
      </c>
      <c r="AU1476" s="173" t="s">
        <v>81</v>
      </c>
      <c r="AV1476" s="14" t="s">
        <v>81</v>
      </c>
      <c r="AW1476" s="14" t="s">
        <v>33</v>
      </c>
      <c r="AX1476" s="14" t="s">
        <v>71</v>
      </c>
      <c r="AY1476" s="173" t="s">
        <v>142</v>
      </c>
    </row>
    <row r="1477" spans="2:51" s="13" customFormat="1" ht="11.25">
      <c r="B1477" s="164"/>
      <c r="D1477" s="165" t="s">
        <v>153</v>
      </c>
      <c r="E1477" s="166" t="s">
        <v>3</v>
      </c>
      <c r="F1477" s="167" t="s">
        <v>1877</v>
      </c>
      <c r="H1477" s="166" t="s">
        <v>3</v>
      </c>
      <c r="I1477" s="168"/>
      <c r="L1477" s="164"/>
      <c r="M1477" s="169"/>
      <c r="N1477" s="170"/>
      <c r="O1477" s="170"/>
      <c r="P1477" s="170"/>
      <c r="Q1477" s="170"/>
      <c r="R1477" s="170"/>
      <c r="S1477" s="170"/>
      <c r="T1477" s="171"/>
      <c r="AT1477" s="166" t="s">
        <v>153</v>
      </c>
      <c r="AU1477" s="166" t="s">
        <v>81</v>
      </c>
      <c r="AV1477" s="13" t="s">
        <v>15</v>
      </c>
      <c r="AW1477" s="13" t="s">
        <v>33</v>
      </c>
      <c r="AX1477" s="13" t="s">
        <v>71</v>
      </c>
      <c r="AY1477" s="166" t="s">
        <v>142</v>
      </c>
    </row>
    <row r="1478" spans="2:51" s="14" customFormat="1" ht="11.25">
      <c r="B1478" s="172"/>
      <c r="D1478" s="165" t="s">
        <v>153</v>
      </c>
      <c r="E1478" s="173" t="s">
        <v>3</v>
      </c>
      <c r="F1478" s="174" t="s">
        <v>1878</v>
      </c>
      <c r="H1478" s="175">
        <v>0.112</v>
      </c>
      <c r="I1478" s="176"/>
      <c r="L1478" s="172"/>
      <c r="M1478" s="177"/>
      <c r="N1478" s="178"/>
      <c r="O1478" s="178"/>
      <c r="P1478" s="178"/>
      <c r="Q1478" s="178"/>
      <c r="R1478" s="178"/>
      <c r="S1478" s="178"/>
      <c r="T1478" s="179"/>
      <c r="AT1478" s="173" t="s">
        <v>153</v>
      </c>
      <c r="AU1478" s="173" t="s">
        <v>81</v>
      </c>
      <c r="AV1478" s="14" t="s">
        <v>81</v>
      </c>
      <c r="AW1478" s="14" t="s">
        <v>33</v>
      </c>
      <c r="AX1478" s="14" t="s">
        <v>71</v>
      </c>
      <c r="AY1478" s="173" t="s">
        <v>142</v>
      </c>
    </row>
    <row r="1479" spans="2:51" s="13" customFormat="1" ht="11.25">
      <c r="B1479" s="164"/>
      <c r="D1479" s="165" t="s">
        <v>153</v>
      </c>
      <c r="E1479" s="166" t="s">
        <v>3</v>
      </c>
      <c r="F1479" s="167" t="s">
        <v>1879</v>
      </c>
      <c r="H1479" s="166" t="s">
        <v>3</v>
      </c>
      <c r="I1479" s="168"/>
      <c r="L1479" s="164"/>
      <c r="M1479" s="169"/>
      <c r="N1479" s="170"/>
      <c r="O1479" s="170"/>
      <c r="P1479" s="170"/>
      <c r="Q1479" s="170"/>
      <c r="R1479" s="170"/>
      <c r="S1479" s="170"/>
      <c r="T1479" s="171"/>
      <c r="AT1479" s="166" t="s">
        <v>153</v>
      </c>
      <c r="AU1479" s="166" t="s">
        <v>81</v>
      </c>
      <c r="AV1479" s="13" t="s">
        <v>15</v>
      </c>
      <c r="AW1479" s="13" t="s">
        <v>33</v>
      </c>
      <c r="AX1479" s="13" t="s">
        <v>71</v>
      </c>
      <c r="AY1479" s="166" t="s">
        <v>142</v>
      </c>
    </row>
    <row r="1480" spans="2:51" s="14" customFormat="1" ht="11.25">
      <c r="B1480" s="172"/>
      <c r="D1480" s="165" t="s">
        <v>153</v>
      </c>
      <c r="E1480" s="173" t="s">
        <v>3</v>
      </c>
      <c r="F1480" s="174" t="s">
        <v>1880</v>
      </c>
      <c r="H1480" s="175">
        <v>0.49</v>
      </c>
      <c r="I1480" s="176"/>
      <c r="L1480" s="172"/>
      <c r="M1480" s="177"/>
      <c r="N1480" s="178"/>
      <c r="O1480" s="178"/>
      <c r="P1480" s="178"/>
      <c r="Q1480" s="178"/>
      <c r="R1480" s="178"/>
      <c r="S1480" s="178"/>
      <c r="T1480" s="179"/>
      <c r="AT1480" s="173" t="s">
        <v>153</v>
      </c>
      <c r="AU1480" s="173" t="s">
        <v>81</v>
      </c>
      <c r="AV1480" s="14" t="s">
        <v>81</v>
      </c>
      <c r="AW1480" s="14" t="s">
        <v>33</v>
      </c>
      <c r="AX1480" s="14" t="s">
        <v>71</v>
      </c>
      <c r="AY1480" s="173" t="s">
        <v>142</v>
      </c>
    </row>
    <row r="1481" spans="2:51" s="13" customFormat="1" ht="11.25">
      <c r="B1481" s="164"/>
      <c r="D1481" s="165" t="s">
        <v>153</v>
      </c>
      <c r="E1481" s="166" t="s">
        <v>3</v>
      </c>
      <c r="F1481" s="167" t="s">
        <v>1881</v>
      </c>
      <c r="H1481" s="166" t="s">
        <v>3</v>
      </c>
      <c r="I1481" s="168"/>
      <c r="L1481" s="164"/>
      <c r="M1481" s="169"/>
      <c r="N1481" s="170"/>
      <c r="O1481" s="170"/>
      <c r="P1481" s="170"/>
      <c r="Q1481" s="170"/>
      <c r="R1481" s="170"/>
      <c r="S1481" s="170"/>
      <c r="T1481" s="171"/>
      <c r="AT1481" s="166" t="s">
        <v>153</v>
      </c>
      <c r="AU1481" s="166" t="s">
        <v>81</v>
      </c>
      <c r="AV1481" s="13" t="s">
        <v>15</v>
      </c>
      <c r="AW1481" s="13" t="s">
        <v>33</v>
      </c>
      <c r="AX1481" s="13" t="s">
        <v>71</v>
      </c>
      <c r="AY1481" s="166" t="s">
        <v>142</v>
      </c>
    </row>
    <row r="1482" spans="2:51" s="14" customFormat="1" ht="11.25">
      <c r="B1482" s="172"/>
      <c r="D1482" s="165" t="s">
        <v>153</v>
      </c>
      <c r="E1482" s="173" t="s">
        <v>3</v>
      </c>
      <c r="F1482" s="174" t="s">
        <v>1882</v>
      </c>
      <c r="H1482" s="175">
        <v>8.6999999999999994E-2</v>
      </c>
      <c r="I1482" s="176"/>
      <c r="L1482" s="172"/>
      <c r="M1482" s="177"/>
      <c r="N1482" s="178"/>
      <c r="O1482" s="178"/>
      <c r="P1482" s="178"/>
      <c r="Q1482" s="178"/>
      <c r="R1482" s="178"/>
      <c r="S1482" s="178"/>
      <c r="T1482" s="179"/>
      <c r="AT1482" s="173" t="s">
        <v>153</v>
      </c>
      <c r="AU1482" s="173" t="s">
        <v>81</v>
      </c>
      <c r="AV1482" s="14" t="s">
        <v>81</v>
      </c>
      <c r="AW1482" s="14" t="s">
        <v>33</v>
      </c>
      <c r="AX1482" s="14" t="s">
        <v>71</v>
      </c>
      <c r="AY1482" s="173" t="s">
        <v>142</v>
      </c>
    </row>
    <row r="1483" spans="2:51" s="14" customFormat="1" ht="11.25">
      <c r="B1483" s="172"/>
      <c r="D1483" s="165" t="s">
        <v>153</v>
      </c>
      <c r="E1483" s="173" t="s">
        <v>3</v>
      </c>
      <c r="F1483" s="174" t="s">
        <v>1883</v>
      </c>
      <c r="H1483" s="175">
        <v>7.0000000000000007E-2</v>
      </c>
      <c r="I1483" s="176"/>
      <c r="L1483" s="172"/>
      <c r="M1483" s="177"/>
      <c r="N1483" s="178"/>
      <c r="O1483" s="178"/>
      <c r="P1483" s="178"/>
      <c r="Q1483" s="178"/>
      <c r="R1483" s="178"/>
      <c r="S1483" s="178"/>
      <c r="T1483" s="179"/>
      <c r="AT1483" s="173" t="s">
        <v>153</v>
      </c>
      <c r="AU1483" s="173" t="s">
        <v>81</v>
      </c>
      <c r="AV1483" s="14" t="s">
        <v>81</v>
      </c>
      <c r="AW1483" s="14" t="s">
        <v>33</v>
      </c>
      <c r="AX1483" s="14" t="s">
        <v>71</v>
      </c>
      <c r="AY1483" s="173" t="s">
        <v>142</v>
      </c>
    </row>
    <row r="1484" spans="2:51" s="14" customFormat="1" ht="11.25">
      <c r="B1484" s="172"/>
      <c r="D1484" s="165" t="s">
        <v>153</v>
      </c>
      <c r="E1484" s="173" t="s">
        <v>3</v>
      </c>
      <c r="F1484" s="174" t="s">
        <v>1884</v>
      </c>
      <c r="H1484" s="175">
        <v>3.5999999999999997E-2</v>
      </c>
      <c r="I1484" s="176"/>
      <c r="L1484" s="172"/>
      <c r="M1484" s="177"/>
      <c r="N1484" s="178"/>
      <c r="O1484" s="178"/>
      <c r="P1484" s="178"/>
      <c r="Q1484" s="178"/>
      <c r="R1484" s="178"/>
      <c r="S1484" s="178"/>
      <c r="T1484" s="179"/>
      <c r="AT1484" s="173" t="s">
        <v>153</v>
      </c>
      <c r="AU1484" s="173" t="s">
        <v>81</v>
      </c>
      <c r="AV1484" s="14" t="s">
        <v>81</v>
      </c>
      <c r="AW1484" s="14" t="s">
        <v>33</v>
      </c>
      <c r="AX1484" s="14" t="s">
        <v>71</v>
      </c>
      <c r="AY1484" s="173" t="s">
        <v>142</v>
      </c>
    </row>
    <row r="1485" spans="2:51" s="14" customFormat="1" ht="11.25">
      <c r="B1485" s="172"/>
      <c r="D1485" s="165" t="s">
        <v>153</v>
      </c>
      <c r="E1485" s="173" t="s">
        <v>3</v>
      </c>
      <c r="F1485" s="174" t="s">
        <v>1885</v>
      </c>
      <c r="H1485" s="175">
        <v>8.0000000000000002E-3</v>
      </c>
      <c r="I1485" s="176"/>
      <c r="L1485" s="172"/>
      <c r="M1485" s="177"/>
      <c r="N1485" s="178"/>
      <c r="O1485" s="178"/>
      <c r="P1485" s="178"/>
      <c r="Q1485" s="178"/>
      <c r="R1485" s="178"/>
      <c r="S1485" s="178"/>
      <c r="T1485" s="179"/>
      <c r="AT1485" s="173" t="s">
        <v>153</v>
      </c>
      <c r="AU1485" s="173" t="s">
        <v>81</v>
      </c>
      <c r="AV1485" s="14" t="s">
        <v>81</v>
      </c>
      <c r="AW1485" s="14" t="s">
        <v>33</v>
      </c>
      <c r="AX1485" s="14" t="s">
        <v>71</v>
      </c>
      <c r="AY1485" s="173" t="s">
        <v>142</v>
      </c>
    </row>
    <row r="1486" spans="2:51" s="13" customFormat="1" ht="11.25">
      <c r="B1486" s="164"/>
      <c r="D1486" s="165" t="s">
        <v>153</v>
      </c>
      <c r="E1486" s="166" t="s">
        <v>3</v>
      </c>
      <c r="F1486" s="167" t="s">
        <v>1886</v>
      </c>
      <c r="H1486" s="166" t="s">
        <v>3</v>
      </c>
      <c r="I1486" s="168"/>
      <c r="L1486" s="164"/>
      <c r="M1486" s="169"/>
      <c r="N1486" s="170"/>
      <c r="O1486" s="170"/>
      <c r="P1486" s="170"/>
      <c r="Q1486" s="170"/>
      <c r="R1486" s="170"/>
      <c r="S1486" s="170"/>
      <c r="T1486" s="171"/>
      <c r="AT1486" s="166" t="s">
        <v>153</v>
      </c>
      <c r="AU1486" s="166" t="s">
        <v>81</v>
      </c>
      <c r="AV1486" s="13" t="s">
        <v>15</v>
      </c>
      <c r="AW1486" s="13" t="s">
        <v>33</v>
      </c>
      <c r="AX1486" s="13" t="s">
        <v>71</v>
      </c>
      <c r="AY1486" s="166" t="s">
        <v>142</v>
      </c>
    </row>
    <row r="1487" spans="2:51" s="14" customFormat="1" ht="11.25">
      <c r="B1487" s="172"/>
      <c r="D1487" s="165" t="s">
        <v>153</v>
      </c>
      <c r="E1487" s="173" t="s">
        <v>3</v>
      </c>
      <c r="F1487" s="174" t="s">
        <v>1887</v>
      </c>
      <c r="H1487" s="175">
        <v>5.7000000000000002E-2</v>
      </c>
      <c r="I1487" s="176"/>
      <c r="L1487" s="172"/>
      <c r="M1487" s="177"/>
      <c r="N1487" s="178"/>
      <c r="O1487" s="178"/>
      <c r="P1487" s="178"/>
      <c r="Q1487" s="178"/>
      <c r="R1487" s="178"/>
      <c r="S1487" s="178"/>
      <c r="T1487" s="179"/>
      <c r="AT1487" s="173" t="s">
        <v>153</v>
      </c>
      <c r="AU1487" s="173" t="s">
        <v>81</v>
      </c>
      <c r="AV1487" s="14" t="s">
        <v>81</v>
      </c>
      <c r="AW1487" s="14" t="s">
        <v>33</v>
      </c>
      <c r="AX1487" s="14" t="s">
        <v>71</v>
      </c>
      <c r="AY1487" s="173" t="s">
        <v>142</v>
      </c>
    </row>
    <row r="1488" spans="2:51" s="13" customFormat="1" ht="11.25">
      <c r="B1488" s="164"/>
      <c r="D1488" s="165" t="s">
        <v>153</v>
      </c>
      <c r="E1488" s="166" t="s">
        <v>3</v>
      </c>
      <c r="F1488" s="167" t="s">
        <v>1888</v>
      </c>
      <c r="H1488" s="166" t="s">
        <v>3</v>
      </c>
      <c r="I1488" s="168"/>
      <c r="L1488" s="164"/>
      <c r="M1488" s="169"/>
      <c r="N1488" s="170"/>
      <c r="O1488" s="170"/>
      <c r="P1488" s="170"/>
      <c r="Q1488" s="170"/>
      <c r="R1488" s="170"/>
      <c r="S1488" s="170"/>
      <c r="T1488" s="171"/>
      <c r="AT1488" s="166" t="s">
        <v>153</v>
      </c>
      <c r="AU1488" s="166" t="s">
        <v>81</v>
      </c>
      <c r="AV1488" s="13" t="s">
        <v>15</v>
      </c>
      <c r="AW1488" s="13" t="s">
        <v>33</v>
      </c>
      <c r="AX1488" s="13" t="s">
        <v>71</v>
      </c>
      <c r="AY1488" s="166" t="s">
        <v>142</v>
      </c>
    </row>
    <row r="1489" spans="1:65" s="14" customFormat="1" ht="11.25">
      <c r="B1489" s="172"/>
      <c r="D1489" s="165" t="s">
        <v>153</v>
      </c>
      <c r="E1489" s="173" t="s">
        <v>3</v>
      </c>
      <c r="F1489" s="174" t="s">
        <v>1889</v>
      </c>
      <c r="H1489" s="175">
        <v>0.47499999999999998</v>
      </c>
      <c r="I1489" s="176"/>
      <c r="L1489" s="172"/>
      <c r="M1489" s="177"/>
      <c r="N1489" s="178"/>
      <c r="O1489" s="178"/>
      <c r="P1489" s="178"/>
      <c r="Q1489" s="178"/>
      <c r="R1489" s="178"/>
      <c r="S1489" s="178"/>
      <c r="T1489" s="179"/>
      <c r="AT1489" s="173" t="s">
        <v>153</v>
      </c>
      <c r="AU1489" s="173" t="s">
        <v>81</v>
      </c>
      <c r="AV1489" s="14" t="s">
        <v>81</v>
      </c>
      <c r="AW1489" s="14" t="s">
        <v>33</v>
      </c>
      <c r="AX1489" s="14" t="s">
        <v>71</v>
      </c>
      <c r="AY1489" s="173" t="s">
        <v>142</v>
      </c>
    </row>
    <row r="1490" spans="1:65" s="13" customFormat="1" ht="11.25">
      <c r="B1490" s="164"/>
      <c r="D1490" s="165" t="s">
        <v>153</v>
      </c>
      <c r="E1490" s="166" t="s">
        <v>3</v>
      </c>
      <c r="F1490" s="167" t="s">
        <v>1890</v>
      </c>
      <c r="H1490" s="166" t="s">
        <v>3</v>
      </c>
      <c r="I1490" s="168"/>
      <c r="L1490" s="164"/>
      <c r="M1490" s="169"/>
      <c r="N1490" s="170"/>
      <c r="O1490" s="170"/>
      <c r="P1490" s="170"/>
      <c r="Q1490" s="170"/>
      <c r="R1490" s="170"/>
      <c r="S1490" s="170"/>
      <c r="T1490" s="171"/>
      <c r="AT1490" s="166" t="s">
        <v>153</v>
      </c>
      <c r="AU1490" s="166" t="s">
        <v>81</v>
      </c>
      <c r="AV1490" s="13" t="s">
        <v>15</v>
      </c>
      <c r="AW1490" s="13" t="s">
        <v>33</v>
      </c>
      <c r="AX1490" s="13" t="s">
        <v>71</v>
      </c>
      <c r="AY1490" s="166" t="s">
        <v>142</v>
      </c>
    </row>
    <row r="1491" spans="1:65" s="14" customFormat="1" ht="11.25">
      <c r="B1491" s="172"/>
      <c r="D1491" s="165" t="s">
        <v>153</v>
      </c>
      <c r="E1491" s="173" t="s">
        <v>3</v>
      </c>
      <c r="F1491" s="174" t="s">
        <v>1891</v>
      </c>
      <c r="H1491" s="175">
        <v>0.155</v>
      </c>
      <c r="I1491" s="176"/>
      <c r="L1491" s="172"/>
      <c r="M1491" s="177"/>
      <c r="N1491" s="178"/>
      <c r="O1491" s="178"/>
      <c r="P1491" s="178"/>
      <c r="Q1491" s="178"/>
      <c r="R1491" s="178"/>
      <c r="S1491" s="178"/>
      <c r="T1491" s="179"/>
      <c r="AT1491" s="173" t="s">
        <v>153</v>
      </c>
      <c r="AU1491" s="173" t="s">
        <v>81</v>
      </c>
      <c r="AV1491" s="14" t="s">
        <v>81</v>
      </c>
      <c r="AW1491" s="14" t="s">
        <v>33</v>
      </c>
      <c r="AX1491" s="14" t="s">
        <v>71</v>
      </c>
      <c r="AY1491" s="173" t="s">
        <v>142</v>
      </c>
    </row>
    <row r="1492" spans="1:65" s="15" customFormat="1" ht="11.25">
      <c r="B1492" s="180"/>
      <c r="D1492" s="165" t="s">
        <v>153</v>
      </c>
      <c r="E1492" s="181" t="s">
        <v>3</v>
      </c>
      <c r="F1492" s="182" t="s">
        <v>162</v>
      </c>
      <c r="H1492" s="183">
        <v>19.206</v>
      </c>
      <c r="I1492" s="184"/>
      <c r="L1492" s="180"/>
      <c r="M1492" s="185"/>
      <c r="N1492" s="186"/>
      <c r="O1492" s="186"/>
      <c r="P1492" s="186"/>
      <c r="Q1492" s="186"/>
      <c r="R1492" s="186"/>
      <c r="S1492" s="186"/>
      <c r="T1492" s="187"/>
      <c r="AT1492" s="181" t="s">
        <v>153</v>
      </c>
      <c r="AU1492" s="181" t="s">
        <v>81</v>
      </c>
      <c r="AV1492" s="15" t="s">
        <v>94</v>
      </c>
      <c r="AW1492" s="15" t="s">
        <v>33</v>
      </c>
      <c r="AX1492" s="15" t="s">
        <v>15</v>
      </c>
      <c r="AY1492" s="181" t="s">
        <v>142</v>
      </c>
    </row>
    <row r="1493" spans="1:65" s="2" customFormat="1" ht="16.5" customHeight="1">
      <c r="A1493" s="35"/>
      <c r="B1493" s="145"/>
      <c r="C1493" s="146" t="s">
        <v>1969</v>
      </c>
      <c r="D1493" s="146" t="s">
        <v>145</v>
      </c>
      <c r="E1493" s="147" t="s">
        <v>1970</v>
      </c>
      <c r="F1493" s="148" t="s">
        <v>1971</v>
      </c>
      <c r="G1493" s="149" t="s">
        <v>225</v>
      </c>
      <c r="H1493" s="150">
        <v>17.684000000000001</v>
      </c>
      <c r="I1493" s="151"/>
      <c r="J1493" s="152">
        <f>ROUND(I1493*H1493,2)</f>
        <v>0</v>
      </c>
      <c r="K1493" s="148" t="s">
        <v>149</v>
      </c>
      <c r="L1493" s="36"/>
      <c r="M1493" s="153" t="s">
        <v>3</v>
      </c>
      <c r="N1493" s="154" t="s">
        <v>43</v>
      </c>
      <c r="O1493" s="56"/>
      <c r="P1493" s="155">
        <f>O1493*H1493</f>
        <v>0</v>
      </c>
      <c r="Q1493" s="155">
        <v>1.0000000000000001E-5</v>
      </c>
      <c r="R1493" s="155">
        <f>Q1493*H1493</f>
        <v>1.7684000000000002E-4</v>
      </c>
      <c r="S1493" s="155">
        <v>0</v>
      </c>
      <c r="T1493" s="156">
        <f>S1493*H1493</f>
        <v>0</v>
      </c>
      <c r="U1493" s="35"/>
      <c r="V1493" s="35"/>
      <c r="W1493" s="35"/>
      <c r="X1493" s="35"/>
      <c r="Y1493" s="35"/>
      <c r="Z1493" s="35"/>
      <c r="AA1493" s="35"/>
      <c r="AB1493" s="35"/>
      <c r="AC1493" s="35"/>
      <c r="AD1493" s="35"/>
      <c r="AE1493" s="35"/>
      <c r="AR1493" s="157" t="s">
        <v>256</v>
      </c>
      <c r="AT1493" s="157" t="s">
        <v>145</v>
      </c>
      <c r="AU1493" s="157" t="s">
        <v>81</v>
      </c>
      <c r="AY1493" s="20" t="s">
        <v>142</v>
      </c>
      <c r="BE1493" s="158">
        <f>IF(N1493="základní",J1493,0)</f>
        <v>0</v>
      </c>
      <c r="BF1493" s="158">
        <f>IF(N1493="snížená",J1493,0)</f>
        <v>0</v>
      </c>
      <c r="BG1493" s="158">
        <f>IF(N1493="zákl. přenesená",J1493,0)</f>
        <v>0</v>
      </c>
      <c r="BH1493" s="158">
        <f>IF(N1493="sníž. přenesená",J1493,0)</f>
        <v>0</v>
      </c>
      <c r="BI1493" s="158">
        <f>IF(N1493="nulová",J1493,0)</f>
        <v>0</v>
      </c>
      <c r="BJ1493" s="20" t="s">
        <v>81</v>
      </c>
      <c r="BK1493" s="158">
        <f>ROUND(I1493*H1493,2)</f>
        <v>0</v>
      </c>
      <c r="BL1493" s="20" t="s">
        <v>256</v>
      </c>
      <c r="BM1493" s="157" t="s">
        <v>1972</v>
      </c>
    </row>
    <row r="1494" spans="1:65" s="2" customFormat="1" ht="11.25">
      <c r="A1494" s="35"/>
      <c r="B1494" s="36"/>
      <c r="C1494" s="35"/>
      <c r="D1494" s="159" t="s">
        <v>151</v>
      </c>
      <c r="E1494" s="35"/>
      <c r="F1494" s="160" t="s">
        <v>1973</v>
      </c>
      <c r="G1494" s="35"/>
      <c r="H1494" s="35"/>
      <c r="I1494" s="161"/>
      <c r="J1494" s="35"/>
      <c r="K1494" s="35"/>
      <c r="L1494" s="36"/>
      <c r="M1494" s="162"/>
      <c r="N1494" s="163"/>
      <c r="O1494" s="56"/>
      <c r="P1494" s="56"/>
      <c r="Q1494" s="56"/>
      <c r="R1494" s="56"/>
      <c r="S1494" s="56"/>
      <c r="T1494" s="57"/>
      <c r="U1494" s="35"/>
      <c r="V1494" s="35"/>
      <c r="W1494" s="35"/>
      <c r="X1494" s="35"/>
      <c r="Y1494" s="35"/>
      <c r="Z1494" s="35"/>
      <c r="AA1494" s="35"/>
      <c r="AB1494" s="35"/>
      <c r="AC1494" s="35"/>
      <c r="AD1494" s="35"/>
      <c r="AE1494" s="35"/>
      <c r="AT1494" s="20" t="s">
        <v>151</v>
      </c>
      <c r="AU1494" s="20" t="s">
        <v>81</v>
      </c>
    </row>
    <row r="1495" spans="1:65" s="13" customFormat="1" ht="11.25">
      <c r="B1495" s="164"/>
      <c r="D1495" s="165" t="s">
        <v>153</v>
      </c>
      <c r="E1495" s="166" t="s">
        <v>3</v>
      </c>
      <c r="F1495" s="167" t="s">
        <v>1708</v>
      </c>
      <c r="H1495" s="166" t="s">
        <v>3</v>
      </c>
      <c r="I1495" s="168"/>
      <c r="L1495" s="164"/>
      <c r="M1495" s="169"/>
      <c r="N1495" s="170"/>
      <c r="O1495" s="170"/>
      <c r="P1495" s="170"/>
      <c r="Q1495" s="170"/>
      <c r="R1495" s="170"/>
      <c r="S1495" s="170"/>
      <c r="T1495" s="171"/>
      <c r="AT1495" s="166" t="s">
        <v>153</v>
      </c>
      <c r="AU1495" s="166" t="s">
        <v>81</v>
      </c>
      <c r="AV1495" s="13" t="s">
        <v>15</v>
      </c>
      <c r="AW1495" s="13" t="s">
        <v>33</v>
      </c>
      <c r="AX1495" s="13" t="s">
        <v>71</v>
      </c>
      <c r="AY1495" s="166" t="s">
        <v>142</v>
      </c>
    </row>
    <row r="1496" spans="1:65" s="14" customFormat="1" ht="11.25">
      <c r="B1496" s="172"/>
      <c r="D1496" s="165" t="s">
        <v>153</v>
      </c>
      <c r="E1496" s="173" t="s">
        <v>3</v>
      </c>
      <c r="F1496" s="174" t="s">
        <v>1974</v>
      </c>
      <c r="H1496" s="175">
        <v>11.667</v>
      </c>
      <c r="I1496" s="176"/>
      <c r="L1496" s="172"/>
      <c r="M1496" s="177"/>
      <c r="N1496" s="178"/>
      <c r="O1496" s="178"/>
      <c r="P1496" s="178"/>
      <c r="Q1496" s="178"/>
      <c r="R1496" s="178"/>
      <c r="S1496" s="178"/>
      <c r="T1496" s="179"/>
      <c r="AT1496" s="173" t="s">
        <v>153</v>
      </c>
      <c r="AU1496" s="173" t="s">
        <v>81</v>
      </c>
      <c r="AV1496" s="14" t="s">
        <v>81</v>
      </c>
      <c r="AW1496" s="14" t="s">
        <v>33</v>
      </c>
      <c r="AX1496" s="14" t="s">
        <v>71</v>
      </c>
      <c r="AY1496" s="173" t="s">
        <v>142</v>
      </c>
    </row>
    <row r="1497" spans="1:65" s="14" customFormat="1" ht="11.25">
      <c r="B1497" s="172"/>
      <c r="D1497" s="165" t="s">
        <v>153</v>
      </c>
      <c r="E1497" s="173" t="s">
        <v>3</v>
      </c>
      <c r="F1497" s="174" t="s">
        <v>1975</v>
      </c>
      <c r="H1497" s="175">
        <v>6.0170000000000003</v>
      </c>
      <c r="I1497" s="176"/>
      <c r="L1497" s="172"/>
      <c r="M1497" s="177"/>
      <c r="N1497" s="178"/>
      <c r="O1497" s="178"/>
      <c r="P1497" s="178"/>
      <c r="Q1497" s="178"/>
      <c r="R1497" s="178"/>
      <c r="S1497" s="178"/>
      <c r="T1497" s="179"/>
      <c r="AT1497" s="173" t="s">
        <v>153</v>
      </c>
      <c r="AU1497" s="173" t="s">
        <v>81</v>
      </c>
      <c r="AV1497" s="14" t="s">
        <v>81</v>
      </c>
      <c r="AW1497" s="14" t="s">
        <v>33</v>
      </c>
      <c r="AX1497" s="14" t="s">
        <v>71</v>
      </c>
      <c r="AY1497" s="173" t="s">
        <v>142</v>
      </c>
    </row>
    <row r="1498" spans="1:65" s="15" customFormat="1" ht="11.25">
      <c r="B1498" s="180"/>
      <c r="D1498" s="165" t="s">
        <v>153</v>
      </c>
      <c r="E1498" s="181" t="s">
        <v>3</v>
      </c>
      <c r="F1498" s="182" t="s">
        <v>162</v>
      </c>
      <c r="H1498" s="183">
        <v>17.684000000000001</v>
      </c>
      <c r="I1498" s="184"/>
      <c r="L1498" s="180"/>
      <c r="M1498" s="185"/>
      <c r="N1498" s="186"/>
      <c r="O1498" s="186"/>
      <c r="P1498" s="186"/>
      <c r="Q1498" s="186"/>
      <c r="R1498" s="186"/>
      <c r="S1498" s="186"/>
      <c r="T1498" s="187"/>
      <c r="AT1498" s="181" t="s">
        <v>153</v>
      </c>
      <c r="AU1498" s="181" t="s">
        <v>81</v>
      </c>
      <c r="AV1498" s="15" t="s">
        <v>94</v>
      </c>
      <c r="AW1498" s="15" t="s">
        <v>33</v>
      </c>
      <c r="AX1498" s="15" t="s">
        <v>15</v>
      </c>
      <c r="AY1498" s="181" t="s">
        <v>142</v>
      </c>
    </row>
    <row r="1499" spans="1:65" s="2" customFormat="1" ht="21.75" customHeight="1">
      <c r="A1499" s="35"/>
      <c r="B1499" s="145"/>
      <c r="C1499" s="191" t="s">
        <v>1976</v>
      </c>
      <c r="D1499" s="191" t="s">
        <v>704</v>
      </c>
      <c r="E1499" s="192" t="s">
        <v>1977</v>
      </c>
      <c r="F1499" s="193" t="s">
        <v>1978</v>
      </c>
      <c r="G1499" s="194" t="s">
        <v>172</v>
      </c>
      <c r="H1499" s="195">
        <v>0.155</v>
      </c>
      <c r="I1499" s="196"/>
      <c r="J1499" s="197">
        <f>ROUND(I1499*H1499,2)</f>
        <v>0</v>
      </c>
      <c r="K1499" s="193" t="s">
        <v>149</v>
      </c>
      <c r="L1499" s="198"/>
      <c r="M1499" s="199" t="s">
        <v>3</v>
      </c>
      <c r="N1499" s="200" t="s">
        <v>43</v>
      </c>
      <c r="O1499" s="56"/>
      <c r="P1499" s="155">
        <f>O1499*H1499</f>
        <v>0</v>
      </c>
      <c r="Q1499" s="155">
        <v>0.55000000000000004</v>
      </c>
      <c r="R1499" s="155">
        <f>Q1499*H1499</f>
        <v>8.5250000000000006E-2</v>
      </c>
      <c r="S1499" s="155">
        <v>0</v>
      </c>
      <c r="T1499" s="156">
        <f>S1499*H1499</f>
        <v>0</v>
      </c>
      <c r="U1499" s="35"/>
      <c r="V1499" s="35"/>
      <c r="W1499" s="35"/>
      <c r="X1499" s="35"/>
      <c r="Y1499" s="35"/>
      <c r="Z1499" s="35"/>
      <c r="AA1499" s="35"/>
      <c r="AB1499" s="35"/>
      <c r="AC1499" s="35"/>
      <c r="AD1499" s="35"/>
      <c r="AE1499" s="35"/>
      <c r="AR1499" s="157" t="s">
        <v>378</v>
      </c>
      <c r="AT1499" s="157" t="s">
        <v>704</v>
      </c>
      <c r="AU1499" s="157" t="s">
        <v>81</v>
      </c>
      <c r="AY1499" s="20" t="s">
        <v>142</v>
      </c>
      <c r="BE1499" s="158">
        <f>IF(N1499="základní",J1499,0)</f>
        <v>0</v>
      </c>
      <c r="BF1499" s="158">
        <f>IF(N1499="snížená",J1499,0)</f>
        <v>0</v>
      </c>
      <c r="BG1499" s="158">
        <f>IF(N1499="zákl. přenesená",J1499,0)</f>
        <v>0</v>
      </c>
      <c r="BH1499" s="158">
        <f>IF(N1499="sníž. přenesená",J1499,0)</f>
        <v>0</v>
      </c>
      <c r="BI1499" s="158">
        <f>IF(N1499="nulová",J1499,0)</f>
        <v>0</v>
      </c>
      <c r="BJ1499" s="20" t="s">
        <v>81</v>
      </c>
      <c r="BK1499" s="158">
        <f>ROUND(I1499*H1499,2)</f>
        <v>0</v>
      </c>
      <c r="BL1499" s="20" t="s">
        <v>256</v>
      </c>
      <c r="BM1499" s="157" t="s">
        <v>1979</v>
      </c>
    </row>
    <row r="1500" spans="1:65" s="14" customFormat="1" ht="11.25">
      <c r="B1500" s="172"/>
      <c r="D1500" s="165" t="s">
        <v>153</v>
      </c>
      <c r="E1500" s="173" t="s">
        <v>3</v>
      </c>
      <c r="F1500" s="174" t="s">
        <v>1980</v>
      </c>
      <c r="H1500" s="175">
        <v>0.14099999999999999</v>
      </c>
      <c r="I1500" s="176"/>
      <c r="L1500" s="172"/>
      <c r="M1500" s="177"/>
      <c r="N1500" s="178"/>
      <c r="O1500" s="178"/>
      <c r="P1500" s="178"/>
      <c r="Q1500" s="178"/>
      <c r="R1500" s="178"/>
      <c r="S1500" s="178"/>
      <c r="T1500" s="179"/>
      <c r="AT1500" s="173" t="s">
        <v>153</v>
      </c>
      <c r="AU1500" s="173" t="s">
        <v>81</v>
      </c>
      <c r="AV1500" s="14" t="s">
        <v>81</v>
      </c>
      <c r="AW1500" s="14" t="s">
        <v>33</v>
      </c>
      <c r="AX1500" s="14" t="s">
        <v>15</v>
      </c>
      <c r="AY1500" s="173" t="s">
        <v>142</v>
      </c>
    </row>
    <row r="1501" spans="1:65" s="14" customFormat="1" ht="11.25">
      <c r="B1501" s="172"/>
      <c r="D1501" s="165" t="s">
        <v>153</v>
      </c>
      <c r="F1501" s="174" t="s">
        <v>1981</v>
      </c>
      <c r="H1501" s="175">
        <v>0.155</v>
      </c>
      <c r="I1501" s="176"/>
      <c r="L1501" s="172"/>
      <c r="M1501" s="177"/>
      <c r="N1501" s="178"/>
      <c r="O1501" s="178"/>
      <c r="P1501" s="178"/>
      <c r="Q1501" s="178"/>
      <c r="R1501" s="178"/>
      <c r="S1501" s="178"/>
      <c r="T1501" s="179"/>
      <c r="AT1501" s="173" t="s">
        <v>153</v>
      </c>
      <c r="AU1501" s="173" t="s">
        <v>81</v>
      </c>
      <c r="AV1501" s="14" t="s">
        <v>81</v>
      </c>
      <c r="AW1501" s="14" t="s">
        <v>4</v>
      </c>
      <c r="AX1501" s="14" t="s">
        <v>15</v>
      </c>
      <c r="AY1501" s="173" t="s">
        <v>142</v>
      </c>
    </row>
    <row r="1502" spans="1:65" s="2" customFormat="1" ht="24.2" customHeight="1">
      <c r="A1502" s="35"/>
      <c r="B1502" s="145"/>
      <c r="C1502" s="146" t="s">
        <v>1982</v>
      </c>
      <c r="D1502" s="146" t="s">
        <v>145</v>
      </c>
      <c r="E1502" s="147" t="s">
        <v>1983</v>
      </c>
      <c r="F1502" s="148" t="s">
        <v>1984</v>
      </c>
      <c r="G1502" s="149" t="s">
        <v>148</v>
      </c>
      <c r="H1502" s="150">
        <v>74.400000000000006</v>
      </c>
      <c r="I1502" s="151"/>
      <c r="J1502" s="152">
        <f>ROUND(I1502*H1502,2)</f>
        <v>0</v>
      </c>
      <c r="K1502" s="148" t="s">
        <v>149</v>
      </c>
      <c r="L1502" s="36"/>
      <c r="M1502" s="153" t="s">
        <v>3</v>
      </c>
      <c r="N1502" s="154" t="s">
        <v>43</v>
      </c>
      <c r="O1502" s="56"/>
      <c r="P1502" s="155">
        <f>O1502*H1502</f>
        <v>0</v>
      </c>
      <c r="Q1502" s="155">
        <v>0</v>
      </c>
      <c r="R1502" s="155">
        <f>Q1502*H1502</f>
        <v>0</v>
      </c>
      <c r="S1502" s="155">
        <v>0</v>
      </c>
      <c r="T1502" s="156">
        <f>S1502*H1502</f>
        <v>0</v>
      </c>
      <c r="U1502" s="35"/>
      <c r="V1502" s="35"/>
      <c r="W1502" s="35"/>
      <c r="X1502" s="35"/>
      <c r="Y1502" s="35"/>
      <c r="Z1502" s="35"/>
      <c r="AA1502" s="35"/>
      <c r="AB1502" s="35"/>
      <c r="AC1502" s="35"/>
      <c r="AD1502" s="35"/>
      <c r="AE1502" s="35"/>
      <c r="AR1502" s="157" t="s">
        <v>256</v>
      </c>
      <c r="AT1502" s="157" t="s">
        <v>145</v>
      </c>
      <c r="AU1502" s="157" t="s">
        <v>81</v>
      </c>
      <c r="AY1502" s="20" t="s">
        <v>142</v>
      </c>
      <c r="BE1502" s="158">
        <f>IF(N1502="základní",J1502,0)</f>
        <v>0</v>
      </c>
      <c r="BF1502" s="158">
        <f>IF(N1502="snížená",J1502,0)</f>
        <v>0</v>
      </c>
      <c r="BG1502" s="158">
        <f>IF(N1502="zákl. přenesená",J1502,0)</f>
        <v>0</v>
      </c>
      <c r="BH1502" s="158">
        <f>IF(N1502="sníž. přenesená",J1502,0)</f>
        <v>0</v>
      </c>
      <c r="BI1502" s="158">
        <f>IF(N1502="nulová",J1502,0)</f>
        <v>0</v>
      </c>
      <c r="BJ1502" s="20" t="s">
        <v>81</v>
      </c>
      <c r="BK1502" s="158">
        <f>ROUND(I1502*H1502,2)</f>
        <v>0</v>
      </c>
      <c r="BL1502" s="20" t="s">
        <v>256</v>
      </c>
      <c r="BM1502" s="157" t="s">
        <v>1985</v>
      </c>
    </row>
    <row r="1503" spans="1:65" s="2" customFormat="1" ht="11.25">
      <c r="A1503" s="35"/>
      <c r="B1503" s="36"/>
      <c r="C1503" s="35"/>
      <c r="D1503" s="159" t="s">
        <v>151</v>
      </c>
      <c r="E1503" s="35"/>
      <c r="F1503" s="160" t="s">
        <v>1986</v>
      </c>
      <c r="G1503" s="35"/>
      <c r="H1503" s="35"/>
      <c r="I1503" s="161"/>
      <c r="J1503" s="35"/>
      <c r="K1503" s="35"/>
      <c r="L1503" s="36"/>
      <c r="M1503" s="162"/>
      <c r="N1503" s="163"/>
      <c r="O1503" s="56"/>
      <c r="P1503" s="56"/>
      <c r="Q1503" s="56"/>
      <c r="R1503" s="56"/>
      <c r="S1503" s="56"/>
      <c r="T1503" s="57"/>
      <c r="U1503" s="35"/>
      <c r="V1503" s="35"/>
      <c r="W1503" s="35"/>
      <c r="X1503" s="35"/>
      <c r="Y1503" s="35"/>
      <c r="Z1503" s="35"/>
      <c r="AA1503" s="35"/>
      <c r="AB1503" s="35"/>
      <c r="AC1503" s="35"/>
      <c r="AD1503" s="35"/>
      <c r="AE1503" s="35"/>
      <c r="AT1503" s="20" t="s">
        <v>151</v>
      </c>
      <c r="AU1503" s="20" t="s">
        <v>81</v>
      </c>
    </row>
    <row r="1504" spans="1:65" s="13" customFormat="1" ht="11.25">
      <c r="B1504" s="164"/>
      <c r="D1504" s="165" t="s">
        <v>153</v>
      </c>
      <c r="E1504" s="166" t="s">
        <v>3</v>
      </c>
      <c r="F1504" s="167" t="s">
        <v>1790</v>
      </c>
      <c r="H1504" s="166" t="s">
        <v>3</v>
      </c>
      <c r="I1504" s="168"/>
      <c r="L1504" s="164"/>
      <c r="M1504" s="169"/>
      <c r="N1504" s="170"/>
      <c r="O1504" s="170"/>
      <c r="P1504" s="170"/>
      <c r="Q1504" s="170"/>
      <c r="R1504" s="170"/>
      <c r="S1504" s="170"/>
      <c r="T1504" s="171"/>
      <c r="AT1504" s="166" t="s">
        <v>153</v>
      </c>
      <c r="AU1504" s="166" t="s">
        <v>81</v>
      </c>
      <c r="AV1504" s="13" t="s">
        <v>15</v>
      </c>
      <c r="AW1504" s="13" t="s">
        <v>33</v>
      </c>
      <c r="AX1504" s="13" t="s">
        <v>71</v>
      </c>
      <c r="AY1504" s="166" t="s">
        <v>142</v>
      </c>
    </row>
    <row r="1505" spans="1:65" s="14" customFormat="1" ht="11.25">
      <c r="B1505" s="172"/>
      <c r="D1505" s="165" t="s">
        <v>153</v>
      </c>
      <c r="E1505" s="173" t="s">
        <v>3</v>
      </c>
      <c r="F1505" s="174" t="s">
        <v>1987</v>
      </c>
      <c r="H1505" s="175">
        <v>68.400000000000006</v>
      </c>
      <c r="I1505" s="176"/>
      <c r="L1505" s="172"/>
      <c r="M1505" s="177"/>
      <c r="N1505" s="178"/>
      <c r="O1505" s="178"/>
      <c r="P1505" s="178"/>
      <c r="Q1505" s="178"/>
      <c r="R1505" s="178"/>
      <c r="S1505" s="178"/>
      <c r="T1505" s="179"/>
      <c r="AT1505" s="173" t="s">
        <v>153</v>
      </c>
      <c r="AU1505" s="173" t="s">
        <v>81</v>
      </c>
      <c r="AV1505" s="14" t="s">
        <v>81</v>
      </c>
      <c r="AW1505" s="14" t="s">
        <v>33</v>
      </c>
      <c r="AX1505" s="14" t="s">
        <v>71</v>
      </c>
      <c r="AY1505" s="173" t="s">
        <v>142</v>
      </c>
    </row>
    <row r="1506" spans="1:65" s="13" customFormat="1" ht="11.25">
      <c r="B1506" s="164"/>
      <c r="D1506" s="165" t="s">
        <v>153</v>
      </c>
      <c r="E1506" s="166" t="s">
        <v>3</v>
      </c>
      <c r="F1506" s="167" t="s">
        <v>1988</v>
      </c>
      <c r="H1506" s="166" t="s">
        <v>3</v>
      </c>
      <c r="I1506" s="168"/>
      <c r="L1506" s="164"/>
      <c r="M1506" s="169"/>
      <c r="N1506" s="170"/>
      <c r="O1506" s="170"/>
      <c r="P1506" s="170"/>
      <c r="Q1506" s="170"/>
      <c r="R1506" s="170"/>
      <c r="S1506" s="170"/>
      <c r="T1506" s="171"/>
      <c r="AT1506" s="166" t="s">
        <v>153</v>
      </c>
      <c r="AU1506" s="166" t="s">
        <v>81</v>
      </c>
      <c r="AV1506" s="13" t="s">
        <v>15</v>
      </c>
      <c r="AW1506" s="13" t="s">
        <v>33</v>
      </c>
      <c r="AX1506" s="13" t="s">
        <v>71</v>
      </c>
      <c r="AY1506" s="166" t="s">
        <v>142</v>
      </c>
    </row>
    <row r="1507" spans="1:65" s="14" customFormat="1" ht="11.25">
      <c r="B1507" s="172"/>
      <c r="D1507" s="165" t="s">
        <v>153</v>
      </c>
      <c r="E1507" s="173" t="s">
        <v>3</v>
      </c>
      <c r="F1507" s="174" t="s">
        <v>1989</v>
      </c>
      <c r="H1507" s="175">
        <v>-1</v>
      </c>
      <c r="I1507" s="176"/>
      <c r="L1507" s="172"/>
      <c r="M1507" s="177"/>
      <c r="N1507" s="178"/>
      <c r="O1507" s="178"/>
      <c r="P1507" s="178"/>
      <c r="Q1507" s="178"/>
      <c r="R1507" s="178"/>
      <c r="S1507" s="178"/>
      <c r="T1507" s="179"/>
      <c r="AT1507" s="173" t="s">
        <v>153</v>
      </c>
      <c r="AU1507" s="173" t="s">
        <v>81</v>
      </c>
      <c r="AV1507" s="14" t="s">
        <v>81</v>
      </c>
      <c r="AW1507" s="14" t="s">
        <v>33</v>
      </c>
      <c r="AX1507" s="14" t="s">
        <v>71</v>
      </c>
      <c r="AY1507" s="173" t="s">
        <v>142</v>
      </c>
    </row>
    <row r="1508" spans="1:65" s="13" customFormat="1" ht="11.25">
      <c r="B1508" s="164"/>
      <c r="D1508" s="165" t="s">
        <v>153</v>
      </c>
      <c r="E1508" s="166" t="s">
        <v>3</v>
      </c>
      <c r="F1508" s="167" t="s">
        <v>1990</v>
      </c>
      <c r="H1508" s="166" t="s">
        <v>3</v>
      </c>
      <c r="I1508" s="168"/>
      <c r="L1508" s="164"/>
      <c r="M1508" s="169"/>
      <c r="N1508" s="170"/>
      <c r="O1508" s="170"/>
      <c r="P1508" s="170"/>
      <c r="Q1508" s="170"/>
      <c r="R1508" s="170"/>
      <c r="S1508" s="170"/>
      <c r="T1508" s="171"/>
      <c r="AT1508" s="166" t="s">
        <v>153</v>
      </c>
      <c r="AU1508" s="166" t="s">
        <v>81</v>
      </c>
      <c r="AV1508" s="13" t="s">
        <v>15</v>
      </c>
      <c r="AW1508" s="13" t="s">
        <v>33</v>
      </c>
      <c r="AX1508" s="13" t="s">
        <v>71</v>
      </c>
      <c r="AY1508" s="166" t="s">
        <v>142</v>
      </c>
    </row>
    <row r="1509" spans="1:65" s="14" customFormat="1" ht="11.25">
      <c r="B1509" s="172"/>
      <c r="D1509" s="165" t="s">
        <v>153</v>
      </c>
      <c r="E1509" s="173" t="s">
        <v>3</v>
      </c>
      <c r="F1509" s="174" t="s">
        <v>1991</v>
      </c>
      <c r="H1509" s="175">
        <v>7</v>
      </c>
      <c r="I1509" s="176"/>
      <c r="L1509" s="172"/>
      <c r="M1509" s="177"/>
      <c r="N1509" s="178"/>
      <c r="O1509" s="178"/>
      <c r="P1509" s="178"/>
      <c r="Q1509" s="178"/>
      <c r="R1509" s="178"/>
      <c r="S1509" s="178"/>
      <c r="T1509" s="179"/>
      <c r="AT1509" s="173" t="s">
        <v>153</v>
      </c>
      <c r="AU1509" s="173" t="s">
        <v>81</v>
      </c>
      <c r="AV1509" s="14" t="s">
        <v>81</v>
      </c>
      <c r="AW1509" s="14" t="s">
        <v>33</v>
      </c>
      <c r="AX1509" s="14" t="s">
        <v>71</v>
      </c>
      <c r="AY1509" s="173" t="s">
        <v>142</v>
      </c>
    </row>
    <row r="1510" spans="1:65" s="15" customFormat="1" ht="11.25">
      <c r="B1510" s="180"/>
      <c r="D1510" s="165" t="s">
        <v>153</v>
      </c>
      <c r="E1510" s="181" t="s">
        <v>3</v>
      </c>
      <c r="F1510" s="182" t="s">
        <v>162</v>
      </c>
      <c r="H1510" s="183">
        <v>74.400000000000006</v>
      </c>
      <c r="I1510" s="184"/>
      <c r="L1510" s="180"/>
      <c r="M1510" s="185"/>
      <c r="N1510" s="186"/>
      <c r="O1510" s="186"/>
      <c r="P1510" s="186"/>
      <c r="Q1510" s="186"/>
      <c r="R1510" s="186"/>
      <c r="S1510" s="186"/>
      <c r="T1510" s="187"/>
      <c r="AT1510" s="181" t="s">
        <v>153</v>
      </c>
      <c r="AU1510" s="181" t="s">
        <v>81</v>
      </c>
      <c r="AV1510" s="15" t="s">
        <v>94</v>
      </c>
      <c r="AW1510" s="15" t="s">
        <v>33</v>
      </c>
      <c r="AX1510" s="15" t="s">
        <v>15</v>
      </c>
      <c r="AY1510" s="181" t="s">
        <v>142</v>
      </c>
    </row>
    <row r="1511" spans="1:65" s="2" customFormat="1" ht="16.5" customHeight="1">
      <c r="A1511" s="35"/>
      <c r="B1511" s="145"/>
      <c r="C1511" s="191" t="s">
        <v>1992</v>
      </c>
      <c r="D1511" s="191" t="s">
        <v>704</v>
      </c>
      <c r="E1511" s="192" t="s">
        <v>1993</v>
      </c>
      <c r="F1511" s="193" t="s">
        <v>1994</v>
      </c>
      <c r="G1511" s="194" t="s">
        <v>172</v>
      </c>
      <c r="H1511" s="195">
        <v>2.532</v>
      </c>
      <c r="I1511" s="196"/>
      <c r="J1511" s="197">
        <f>ROUND(I1511*H1511,2)</f>
        <v>0</v>
      </c>
      <c r="K1511" s="193" t="s">
        <v>3</v>
      </c>
      <c r="L1511" s="198"/>
      <c r="M1511" s="199" t="s">
        <v>3</v>
      </c>
      <c r="N1511" s="200" t="s">
        <v>43</v>
      </c>
      <c r="O1511" s="56"/>
      <c r="P1511" s="155">
        <f>O1511*H1511</f>
        <v>0</v>
      </c>
      <c r="Q1511" s="155">
        <v>0.55000000000000004</v>
      </c>
      <c r="R1511" s="155">
        <f>Q1511*H1511</f>
        <v>1.3926000000000001</v>
      </c>
      <c r="S1511" s="155">
        <v>0</v>
      </c>
      <c r="T1511" s="156">
        <f>S1511*H1511</f>
        <v>0</v>
      </c>
      <c r="U1511" s="35"/>
      <c r="V1511" s="35"/>
      <c r="W1511" s="35"/>
      <c r="X1511" s="35"/>
      <c r="Y1511" s="35"/>
      <c r="Z1511" s="35"/>
      <c r="AA1511" s="35"/>
      <c r="AB1511" s="35"/>
      <c r="AC1511" s="35"/>
      <c r="AD1511" s="35"/>
      <c r="AE1511" s="35"/>
      <c r="AR1511" s="157" t="s">
        <v>378</v>
      </c>
      <c r="AT1511" s="157" t="s">
        <v>704</v>
      </c>
      <c r="AU1511" s="157" t="s">
        <v>81</v>
      </c>
      <c r="AY1511" s="20" t="s">
        <v>142</v>
      </c>
      <c r="BE1511" s="158">
        <f>IF(N1511="základní",J1511,0)</f>
        <v>0</v>
      </c>
      <c r="BF1511" s="158">
        <f>IF(N1511="snížená",J1511,0)</f>
        <v>0</v>
      </c>
      <c r="BG1511" s="158">
        <f>IF(N1511="zákl. přenesená",J1511,0)</f>
        <v>0</v>
      </c>
      <c r="BH1511" s="158">
        <f>IF(N1511="sníž. přenesená",J1511,0)</f>
        <v>0</v>
      </c>
      <c r="BI1511" s="158">
        <f>IF(N1511="nulová",J1511,0)</f>
        <v>0</v>
      </c>
      <c r="BJ1511" s="20" t="s">
        <v>81</v>
      </c>
      <c r="BK1511" s="158">
        <f>ROUND(I1511*H1511,2)</f>
        <v>0</v>
      </c>
      <c r="BL1511" s="20" t="s">
        <v>256</v>
      </c>
      <c r="BM1511" s="157" t="s">
        <v>1995</v>
      </c>
    </row>
    <row r="1512" spans="1:65" s="13" customFormat="1" ht="11.25">
      <c r="B1512" s="164"/>
      <c r="D1512" s="165" t="s">
        <v>153</v>
      </c>
      <c r="E1512" s="166" t="s">
        <v>3</v>
      </c>
      <c r="F1512" s="167" t="s">
        <v>1790</v>
      </c>
      <c r="H1512" s="166" t="s">
        <v>3</v>
      </c>
      <c r="I1512" s="168"/>
      <c r="L1512" s="164"/>
      <c r="M1512" s="169"/>
      <c r="N1512" s="170"/>
      <c r="O1512" s="170"/>
      <c r="P1512" s="170"/>
      <c r="Q1512" s="170"/>
      <c r="R1512" s="170"/>
      <c r="S1512" s="170"/>
      <c r="T1512" s="171"/>
      <c r="AT1512" s="166" t="s">
        <v>153</v>
      </c>
      <c r="AU1512" s="166" t="s">
        <v>81</v>
      </c>
      <c r="AV1512" s="13" t="s">
        <v>15</v>
      </c>
      <c r="AW1512" s="13" t="s">
        <v>33</v>
      </c>
      <c r="AX1512" s="13" t="s">
        <v>71</v>
      </c>
      <c r="AY1512" s="166" t="s">
        <v>142</v>
      </c>
    </row>
    <row r="1513" spans="1:65" s="14" customFormat="1" ht="11.25">
      <c r="B1513" s="172"/>
      <c r="D1513" s="165" t="s">
        <v>153</v>
      </c>
      <c r="E1513" s="173" t="s">
        <v>3</v>
      </c>
      <c r="F1513" s="174" t="s">
        <v>1996</v>
      </c>
      <c r="H1513" s="175">
        <v>2.052</v>
      </c>
      <c r="I1513" s="176"/>
      <c r="L1513" s="172"/>
      <c r="M1513" s="177"/>
      <c r="N1513" s="178"/>
      <c r="O1513" s="178"/>
      <c r="P1513" s="178"/>
      <c r="Q1513" s="178"/>
      <c r="R1513" s="178"/>
      <c r="S1513" s="178"/>
      <c r="T1513" s="179"/>
      <c r="AT1513" s="173" t="s">
        <v>153</v>
      </c>
      <c r="AU1513" s="173" t="s">
        <v>81</v>
      </c>
      <c r="AV1513" s="14" t="s">
        <v>81</v>
      </c>
      <c r="AW1513" s="14" t="s">
        <v>33</v>
      </c>
      <c r="AX1513" s="14" t="s">
        <v>71</v>
      </c>
      <c r="AY1513" s="173" t="s">
        <v>142</v>
      </c>
    </row>
    <row r="1514" spans="1:65" s="13" customFormat="1" ht="11.25">
      <c r="B1514" s="164"/>
      <c r="D1514" s="165" t="s">
        <v>153</v>
      </c>
      <c r="E1514" s="166" t="s">
        <v>3</v>
      </c>
      <c r="F1514" s="167" t="s">
        <v>1988</v>
      </c>
      <c r="H1514" s="166" t="s">
        <v>3</v>
      </c>
      <c r="I1514" s="168"/>
      <c r="L1514" s="164"/>
      <c r="M1514" s="169"/>
      <c r="N1514" s="170"/>
      <c r="O1514" s="170"/>
      <c r="P1514" s="170"/>
      <c r="Q1514" s="170"/>
      <c r="R1514" s="170"/>
      <c r="S1514" s="170"/>
      <c r="T1514" s="171"/>
      <c r="AT1514" s="166" t="s">
        <v>153</v>
      </c>
      <c r="AU1514" s="166" t="s">
        <v>81</v>
      </c>
      <c r="AV1514" s="13" t="s">
        <v>15</v>
      </c>
      <c r="AW1514" s="13" t="s">
        <v>33</v>
      </c>
      <c r="AX1514" s="13" t="s">
        <v>71</v>
      </c>
      <c r="AY1514" s="166" t="s">
        <v>142</v>
      </c>
    </row>
    <row r="1515" spans="1:65" s="14" customFormat="1" ht="11.25">
      <c r="B1515" s="172"/>
      <c r="D1515" s="165" t="s">
        <v>153</v>
      </c>
      <c r="E1515" s="173" t="s">
        <v>3</v>
      </c>
      <c r="F1515" s="174" t="s">
        <v>1997</v>
      </c>
      <c r="H1515" s="175">
        <v>-0.03</v>
      </c>
      <c r="I1515" s="176"/>
      <c r="L1515" s="172"/>
      <c r="M1515" s="177"/>
      <c r="N1515" s="178"/>
      <c r="O1515" s="178"/>
      <c r="P1515" s="178"/>
      <c r="Q1515" s="178"/>
      <c r="R1515" s="178"/>
      <c r="S1515" s="178"/>
      <c r="T1515" s="179"/>
      <c r="AT1515" s="173" t="s">
        <v>153</v>
      </c>
      <c r="AU1515" s="173" t="s">
        <v>81</v>
      </c>
      <c r="AV1515" s="14" t="s">
        <v>81</v>
      </c>
      <c r="AW1515" s="14" t="s">
        <v>33</v>
      </c>
      <c r="AX1515" s="14" t="s">
        <v>71</v>
      </c>
      <c r="AY1515" s="173" t="s">
        <v>142</v>
      </c>
    </row>
    <row r="1516" spans="1:65" s="13" customFormat="1" ht="11.25">
      <c r="B1516" s="164"/>
      <c r="D1516" s="165" t="s">
        <v>153</v>
      </c>
      <c r="E1516" s="166" t="s">
        <v>3</v>
      </c>
      <c r="F1516" s="167" t="s">
        <v>1990</v>
      </c>
      <c r="H1516" s="166" t="s">
        <v>3</v>
      </c>
      <c r="I1516" s="168"/>
      <c r="L1516" s="164"/>
      <c r="M1516" s="169"/>
      <c r="N1516" s="170"/>
      <c r="O1516" s="170"/>
      <c r="P1516" s="170"/>
      <c r="Q1516" s="170"/>
      <c r="R1516" s="170"/>
      <c r="S1516" s="170"/>
      <c r="T1516" s="171"/>
      <c r="AT1516" s="166" t="s">
        <v>153</v>
      </c>
      <c r="AU1516" s="166" t="s">
        <v>81</v>
      </c>
      <c r="AV1516" s="13" t="s">
        <v>15</v>
      </c>
      <c r="AW1516" s="13" t="s">
        <v>33</v>
      </c>
      <c r="AX1516" s="13" t="s">
        <v>71</v>
      </c>
      <c r="AY1516" s="166" t="s">
        <v>142</v>
      </c>
    </row>
    <row r="1517" spans="1:65" s="14" customFormat="1" ht="11.25">
      <c r="B1517" s="172"/>
      <c r="D1517" s="165" t="s">
        <v>153</v>
      </c>
      <c r="E1517" s="173" t="s">
        <v>3</v>
      </c>
      <c r="F1517" s="174" t="s">
        <v>1998</v>
      </c>
      <c r="H1517" s="175">
        <v>0.28000000000000003</v>
      </c>
      <c r="I1517" s="176"/>
      <c r="L1517" s="172"/>
      <c r="M1517" s="177"/>
      <c r="N1517" s="178"/>
      <c r="O1517" s="178"/>
      <c r="P1517" s="178"/>
      <c r="Q1517" s="178"/>
      <c r="R1517" s="178"/>
      <c r="S1517" s="178"/>
      <c r="T1517" s="179"/>
      <c r="AT1517" s="173" t="s">
        <v>153</v>
      </c>
      <c r="AU1517" s="173" t="s">
        <v>81</v>
      </c>
      <c r="AV1517" s="14" t="s">
        <v>81</v>
      </c>
      <c r="AW1517" s="14" t="s">
        <v>33</v>
      </c>
      <c r="AX1517" s="14" t="s">
        <v>71</v>
      </c>
      <c r="AY1517" s="173" t="s">
        <v>142</v>
      </c>
    </row>
    <row r="1518" spans="1:65" s="15" customFormat="1" ht="11.25">
      <c r="B1518" s="180"/>
      <c r="D1518" s="165" t="s">
        <v>153</v>
      </c>
      <c r="E1518" s="181" t="s">
        <v>3</v>
      </c>
      <c r="F1518" s="182" t="s">
        <v>162</v>
      </c>
      <c r="H1518" s="183">
        <v>2.302</v>
      </c>
      <c r="I1518" s="184"/>
      <c r="L1518" s="180"/>
      <c r="M1518" s="185"/>
      <c r="N1518" s="186"/>
      <c r="O1518" s="186"/>
      <c r="P1518" s="186"/>
      <c r="Q1518" s="186"/>
      <c r="R1518" s="186"/>
      <c r="S1518" s="186"/>
      <c r="T1518" s="187"/>
      <c r="AT1518" s="181" t="s">
        <v>153</v>
      </c>
      <c r="AU1518" s="181" t="s">
        <v>81</v>
      </c>
      <c r="AV1518" s="15" t="s">
        <v>94</v>
      </c>
      <c r="AW1518" s="15" t="s">
        <v>33</v>
      </c>
      <c r="AX1518" s="15" t="s">
        <v>15</v>
      </c>
      <c r="AY1518" s="181" t="s">
        <v>142</v>
      </c>
    </row>
    <row r="1519" spans="1:65" s="14" customFormat="1" ht="11.25">
      <c r="B1519" s="172"/>
      <c r="D1519" s="165" t="s">
        <v>153</v>
      </c>
      <c r="F1519" s="174" t="s">
        <v>1999</v>
      </c>
      <c r="H1519" s="175">
        <v>2.532</v>
      </c>
      <c r="I1519" s="176"/>
      <c r="L1519" s="172"/>
      <c r="M1519" s="177"/>
      <c r="N1519" s="178"/>
      <c r="O1519" s="178"/>
      <c r="P1519" s="178"/>
      <c r="Q1519" s="178"/>
      <c r="R1519" s="178"/>
      <c r="S1519" s="178"/>
      <c r="T1519" s="179"/>
      <c r="AT1519" s="173" t="s">
        <v>153</v>
      </c>
      <c r="AU1519" s="173" t="s">
        <v>81</v>
      </c>
      <c r="AV1519" s="14" t="s">
        <v>81</v>
      </c>
      <c r="AW1519" s="14" t="s">
        <v>4</v>
      </c>
      <c r="AX1519" s="14" t="s">
        <v>15</v>
      </c>
      <c r="AY1519" s="173" t="s">
        <v>142</v>
      </c>
    </row>
    <row r="1520" spans="1:65" s="2" customFormat="1" ht="24.2" customHeight="1">
      <c r="A1520" s="35"/>
      <c r="B1520" s="145"/>
      <c r="C1520" s="146" t="s">
        <v>2000</v>
      </c>
      <c r="D1520" s="146" t="s">
        <v>145</v>
      </c>
      <c r="E1520" s="147" t="s">
        <v>2001</v>
      </c>
      <c r="F1520" s="148" t="s">
        <v>2002</v>
      </c>
      <c r="G1520" s="149" t="s">
        <v>225</v>
      </c>
      <c r="H1520" s="150">
        <v>21</v>
      </c>
      <c r="I1520" s="151"/>
      <c r="J1520" s="152">
        <f>ROUND(I1520*H1520,2)</f>
        <v>0</v>
      </c>
      <c r="K1520" s="148" t="s">
        <v>3</v>
      </c>
      <c r="L1520" s="36"/>
      <c r="M1520" s="153" t="s">
        <v>3</v>
      </c>
      <c r="N1520" s="154" t="s">
        <v>43</v>
      </c>
      <c r="O1520" s="56"/>
      <c r="P1520" s="155">
        <f>O1520*H1520</f>
        <v>0</v>
      </c>
      <c r="Q1520" s="155">
        <v>0</v>
      </c>
      <c r="R1520" s="155">
        <f>Q1520*H1520</f>
        <v>0</v>
      </c>
      <c r="S1520" s="155">
        <v>0</v>
      </c>
      <c r="T1520" s="156">
        <f>S1520*H1520</f>
        <v>0</v>
      </c>
      <c r="U1520" s="35"/>
      <c r="V1520" s="35"/>
      <c r="W1520" s="35"/>
      <c r="X1520" s="35"/>
      <c r="Y1520" s="35"/>
      <c r="Z1520" s="35"/>
      <c r="AA1520" s="35"/>
      <c r="AB1520" s="35"/>
      <c r="AC1520" s="35"/>
      <c r="AD1520" s="35"/>
      <c r="AE1520" s="35"/>
      <c r="AR1520" s="157" t="s">
        <v>256</v>
      </c>
      <c r="AT1520" s="157" t="s">
        <v>145</v>
      </c>
      <c r="AU1520" s="157" t="s">
        <v>81</v>
      </c>
      <c r="AY1520" s="20" t="s">
        <v>142</v>
      </c>
      <c r="BE1520" s="158">
        <f>IF(N1520="základní",J1520,0)</f>
        <v>0</v>
      </c>
      <c r="BF1520" s="158">
        <f>IF(N1520="snížená",J1520,0)</f>
        <v>0</v>
      </c>
      <c r="BG1520" s="158">
        <f>IF(N1520="zákl. přenesená",J1520,0)</f>
        <v>0</v>
      </c>
      <c r="BH1520" s="158">
        <f>IF(N1520="sníž. přenesená",J1520,0)</f>
        <v>0</v>
      </c>
      <c r="BI1520" s="158">
        <f>IF(N1520="nulová",J1520,0)</f>
        <v>0</v>
      </c>
      <c r="BJ1520" s="20" t="s">
        <v>81</v>
      </c>
      <c r="BK1520" s="158">
        <f>ROUND(I1520*H1520,2)</f>
        <v>0</v>
      </c>
      <c r="BL1520" s="20" t="s">
        <v>256</v>
      </c>
      <c r="BM1520" s="157" t="s">
        <v>2003</v>
      </c>
    </row>
    <row r="1521" spans="1:65" s="14" customFormat="1" ht="11.25">
      <c r="B1521" s="172"/>
      <c r="D1521" s="165" t="s">
        <v>153</v>
      </c>
      <c r="E1521" s="173" t="s">
        <v>3</v>
      </c>
      <c r="F1521" s="174" t="s">
        <v>2004</v>
      </c>
      <c r="H1521" s="175">
        <v>21</v>
      </c>
      <c r="I1521" s="176"/>
      <c r="L1521" s="172"/>
      <c r="M1521" s="177"/>
      <c r="N1521" s="178"/>
      <c r="O1521" s="178"/>
      <c r="P1521" s="178"/>
      <c r="Q1521" s="178"/>
      <c r="R1521" s="178"/>
      <c r="S1521" s="178"/>
      <c r="T1521" s="179"/>
      <c r="AT1521" s="173" t="s">
        <v>153</v>
      </c>
      <c r="AU1521" s="173" t="s">
        <v>81</v>
      </c>
      <c r="AV1521" s="14" t="s">
        <v>81</v>
      </c>
      <c r="AW1521" s="14" t="s">
        <v>33</v>
      </c>
      <c r="AX1521" s="14" t="s">
        <v>15</v>
      </c>
      <c r="AY1521" s="173" t="s">
        <v>142</v>
      </c>
    </row>
    <row r="1522" spans="1:65" s="2" customFormat="1" ht="24.2" customHeight="1">
      <c r="A1522" s="35"/>
      <c r="B1522" s="145"/>
      <c r="C1522" s="146" t="s">
        <v>2005</v>
      </c>
      <c r="D1522" s="146" t="s">
        <v>145</v>
      </c>
      <c r="E1522" s="147" t="s">
        <v>2006</v>
      </c>
      <c r="F1522" s="148" t="s">
        <v>2007</v>
      </c>
      <c r="G1522" s="149" t="s">
        <v>148</v>
      </c>
      <c r="H1522" s="150">
        <v>220</v>
      </c>
      <c r="I1522" s="151"/>
      <c r="J1522" s="152">
        <f>ROUND(I1522*H1522,2)</f>
        <v>0</v>
      </c>
      <c r="K1522" s="148" t="s">
        <v>149</v>
      </c>
      <c r="L1522" s="36"/>
      <c r="M1522" s="153" t="s">
        <v>3</v>
      </c>
      <c r="N1522" s="154" t="s">
        <v>43</v>
      </c>
      <c r="O1522" s="56"/>
      <c r="P1522" s="155">
        <f>O1522*H1522</f>
        <v>0</v>
      </c>
      <c r="Q1522" s="155">
        <v>0</v>
      </c>
      <c r="R1522" s="155">
        <f>Q1522*H1522</f>
        <v>0</v>
      </c>
      <c r="S1522" s="155">
        <v>0</v>
      </c>
      <c r="T1522" s="156">
        <f>S1522*H1522</f>
        <v>0</v>
      </c>
      <c r="U1522" s="35"/>
      <c r="V1522" s="35"/>
      <c r="W1522" s="35"/>
      <c r="X1522" s="35"/>
      <c r="Y1522" s="35"/>
      <c r="Z1522" s="35"/>
      <c r="AA1522" s="35"/>
      <c r="AB1522" s="35"/>
      <c r="AC1522" s="35"/>
      <c r="AD1522" s="35"/>
      <c r="AE1522" s="35"/>
      <c r="AR1522" s="157" t="s">
        <v>256</v>
      </c>
      <c r="AT1522" s="157" t="s">
        <v>145</v>
      </c>
      <c r="AU1522" s="157" t="s">
        <v>81</v>
      </c>
      <c r="AY1522" s="20" t="s">
        <v>142</v>
      </c>
      <c r="BE1522" s="158">
        <f>IF(N1522="základní",J1522,0)</f>
        <v>0</v>
      </c>
      <c r="BF1522" s="158">
        <f>IF(N1522="snížená",J1522,0)</f>
        <v>0</v>
      </c>
      <c r="BG1522" s="158">
        <f>IF(N1522="zákl. přenesená",J1522,0)</f>
        <v>0</v>
      </c>
      <c r="BH1522" s="158">
        <f>IF(N1522="sníž. přenesená",J1522,0)</f>
        <v>0</v>
      </c>
      <c r="BI1522" s="158">
        <f>IF(N1522="nulová",J1522,0)</f>
        <v>0</v>
      </c>
      <c r="BJ1522" s="20" t="s">
        <v>81</v>
      </c>
      <c r="BK1522" s="158">
        <f>ROUND(I1522*H1522,2)</f>
        <v>0</v>
      </c>
      <c r="BL1522" s="20" t="s">
        <v>256</v>
      </c>
      <c r="BM1522" s="157" t="s">
        <v>2008</v>
      </c>
    </row>
    <row r="1523" spans="1:65" s="2" customFormat="1" ht="11.25">
      <c r="A1523" s="35"/>
      <c r="B1523" s="36"/>
      <c r="C1523" s="35"/>
      <c r="D1523" s="159" t="s">
        <v>151</v>
      </c>
      <c r="E1523" s="35"/>
      <c r="F1523" s="160" t="s">
        <v>2009</v>
      </c>
      <c r="G1523" s="35"/>
      <c r="H1523" s="35"/>
      <c r="I1523" s="161"/>
      <c r="J1523" s="35"/>
      <c r="K1523" s="35"/>
      <c r="L1523" s="36"/>
      <c r="M1523" s="162"/>
      <c r="N1523" s="163"/>
      <c r="O1523" s="56"/>
      <c r="P1523" s="56"/>
      <c r="Q1523" s="56"/>
      <c r="R1523" s="56"/>
      <c r="S1523" s="56"/>
      <c r="T1523" s="57"/>
      <c r="U1523" s="35"/>
      <c r="V1523" s="35"/>
      <c r="W1523" s="35"/>
      <c r="X1523" s="35"/>
      <c r="Y1523" s="35"/>
      <c r="Z1523" s="35"/>
      <c r="AA1523" s="35"/>
      <c r="AB1523" s="35"/>
      <c r="AC1523" s="35"/>
      <c r="AD1523" s="35"/>
      <c r="AE1523" s="35"/>
      <c r="AT1523" s="20" t="s">
        <v>151</v>
      </c>
      <c r="AU1523" s="20" t="s">
        <v>81</v>
      </c>
    </row>
    <row r="1524" spans="1:65" s="13" customFormat="1" ht="11.25">
      <c r="B1524" s="164"/>
      <c r="D1524" s="165" t="s">
        <v>153</v>
      </c>
      <c r="E1524" s="166" t="s">
        <v>3</v>
      </c>
      <c r="F1524" s="167" t="s">
        <v>2010</v>
      </c>
      <c r="H1524" s="166" t="s">
        <v>3</v>
      </c>
      <c r="I1524" s="168"/>
      <c r="L1524" s="164"/>
      <c r="M1524" s="169"/>
      <c r="N1524" s="170"/>
      <c r="O1524" s="170"/>
      <c r="P1524" s="170"/>
      <c r="Q1524" s="170"/>
      <c r="R1524" s="170"/>
      <c r="S1524" s="170"/>
      <c r="T1524" s="171"/>
      <c r="AT1524" s="166" t="s">
        <v>153</v>
      </c>
      <c r="AU1524" s="166" t="s">
        <v>81</v>
      </c>
      <c r="AV1524" s="13" t="s">
        <v>15</v>
      </c>
      <c r="AW1524" s="13" t="s">
        <v>33</v>
      </c>
      <c r="AX1524" s="13" t="s">
        <v>71</v>
      </c>
      <c r="AY1524" s="166" t="s">
        <v>142</v>
      </c>
    </row>
    <row r="1525" spans="1:65" s="13" customFormat="1" ht="11.25">
      <c r="B1525" s="164"/>
      <c r="D1525" s="165" t="s">
        <v>153</v>
      </c>
      <c r="E1525" s="166" t="s">
        <v>3</v>
      </c>
      <c r="F1525" s="167" t="s">
        <v>219</v>
      </c>
      <c r="H1525" s="166" t="s">
        <v>3</v>
      </c>
      <c r="I1525" s="168"/>
      <c r="L1525" s="164"/>
      <c r="M1525" s="169"/>
      <c r="N1525" s="170"/>
      <c r="O1525" s="170"/>
      <c r="P1525" s="170"/>
      <c r="Q1525" s="170"/>
      <c r="R1525" s="170"/>
      <c r="S1525" s="170"/>
      <c r="T1525" s="171"/>
      <c r="AT1525" s="166" t="s">
        <v>153</v>
      </c>
      <c r="AU1525" s="166" t="s">
        <v>81</v>
      </c>
      <c r="AV1525" s="13" t="s">
        <v>15</v>
      </c>
      <c r="AW1525" s="13" t="s">
        <v>33</v>
      </c>
      <c r="AX1525" s="13" t="s">
        <v>71</v>
      </c>
      <c r="AY1525" s="166" t="s">
        <v>142</v>
      </c>
    </row>
    <row r="1526" spans="1:65" s="14" customFormat="1" ht="11.25">
      <c r="B1526" s="172"/>
      <c r="D1526" s="165" t="s">
        <v>153</v>
      </c>
      <c r="E1526" s="173" t="s">
        <v>3</v>
      </c>
      <c r="F1526" s="174" t="s">
        <v>2011</v>
      </c>
      <c r="H1526" s="175">
        <v>110</v>
      </c>
      <c r="I1526" s="176"/>
      <c r="L1526" s="172"/>
      <c r="M1526" s="177"/>
      <c r="N1526" s="178"/>
      <c r="O1526" s="178"/>
      <c r="P1526" s="178"/>
      <c r="Q1526" s="178"/>
      <c r="R1526" s="178"/>
      <c r="S1526" s="178"/>
      <c r="T1526" s="179"/>
      <c r="AT1526" s="173" t="s">
        <v>153</v>
      </c>
      <c r="AU1526" s="173" t="s">
        <v>81</v>
      </c>
      <c r="AV1526" s="14" t="s">
        <v>81</v>
      </c>
      <c r="AW1526" s="14" t="s">
        <v>33</v>
      </c>
      <c r="AX1526" s="14" t="s">
        <v>71</v>
      </c>
      <c r="AY1526" s="173" t="s">
        <v>142</v>
      </c>
    </row>
    <row r="1527" spans="1:65" s="13" customFormat="1" ht="11.25">
      <c r="B1527" s="164"/>
      <c r="D1527" s="165" t="s">
        <v>153</v>
      </c>
      <c r="E1527" s="166" t="s">
        <v>3</v>
      </c>
      <c r="F1527" s="167" t="s">
        <v>221</v>
      </c>
      <c r="H1527" s="166" t="s">
        <v>3</v>
      </c>
      <c r="I1527" s="168"/>
      <c r="L1527" s="164"/>
      <c r="M1527" s="169"/>
      <c r="N1527" s="170"/>
      <c r="O1527" s="170"/>
      <c r="P1527" s="170"/>
      <c r="Q1527" s="170"/>
      <c r="R1527" s="170"/>
      <c r="S1527" s="170"/>
      <c r="T1527" s="171"/>
      <c r="AT1527" s="166" t="s">
        <v>153</v>
      </c>
      <c r="AU1527" s="166" t="s">
        <v>81</v>
      </c>
      <c r="AV1527" s="13" t="s">
        <v>15</v>
      </c>
      <c r="AW1527" s="13" t="s">
        <v>33</v>
      </c>
      <c r="AX1527" s="13" t="s">
        <v>71</v>
      </c>
      <c r="AY1527" s="166" t="s">
        <v>142</v>
      </c>
    </row>
    <row r="1528" spans="1:65" s="14" customFormat="1" ht="11.25">
      <c r="B1528" s="172"/>
      <c r="D1528" s="165" t="s">
        <v>153</v>
      </c>
      <c r="E1528" s="173" t="s">
        <v>3</v>
      </c>
      <c r="F1528" s="174" t="s">
        <v>2011</v>
      </c>
      <c r="H1528" s="175">
        <v>110</v>
      </c>
      <c r="I1528" s="176"/>
      <c r="L1528" s="172"/>
      <c r="M1528" s="177"/>
      <c r="N1528" s="178"/>
      <c r="O1528" s="178"/>
      <c r="P1528" s="178"/>
      <c r="Q1528" s="178"/>
      <c r="R1528" s="178"/>
      <c r="S1528" s="178"/>
      <c r="T1528" s="179"/>
      <c r="AT1528" s="173" t="s">
        <v>153</v>
      </c>
      <c r="AU1528" s="173" t="s">
        <v>81</v>
      </c>
      <c r="AV1528" s="14" t="s">
        <v>81</v>
      </c>
      <c r="AW1528" s="14" t="s">
        <v>33</v>
      </c>
      <c r="AX1528" s="14" t="s">
        <v>71</v>
      </c>
      <c r="AY1528" s="173" t="s">
        <v>142</v>
      </c>
    </row>
    <row r="1529" spans="1:65" s="15" customFormat="1" ht="11.25">
      <c r="B1529" s="180"/>
      <c r="D1529" s="165" t="s">
        <v>153</v>
      </c>
      <c r="E1529" s="181" t="s">
        <v>3</v>
      </c>
      <c r="F1529" s="182" t="s">
        <v>162</v>
      </c>
      <c r="H1529" s="183">
        <v>220</v>
      </c>
      <c r="I1529" s="184"/>
      <c r="L1529" s="180"/>
      <c r="M1529" s="185"/>
      <c r="N1529" s="186"/>
      <c r="O1529" s="186"/>
      <c r="P1529" s="186"/>
      <c r="Q1529" s="186"/>
      <c r="R1529" s="186"/>
      <c r="S1529" s="186"/>
      <c r="T1529" s="187"/>
      <c r="AT1529" s="181" t="s">
        <v>153</v>
      </c>
      <c r="AU1529" s="181" t="s">
        <v>81</v>
      </c>
      <c r="AV1529" s="15" t="s">
        <v>94</v>
      </c>
      <c r="AW1529" s="15" t="s">
        <v>33</v>
      </c>
      <c r="AX1529" s="15" t="s">
        <v>15</v>
      </c>
      <c r="AY1529" s="181" t="s">
        <v>142</v>
      </c>
    </row>
    <row r="1530" spans="1:65" s="2" customFormat="1" ht="37.9" customHeight="1">
      <c r="A1530" s="35"/>
      <c r="B1530" s="145"/>
      <c r="C1530" s="146" t="s">
        <v>2012</v>
      </c>
      <c r="D1530" s="146" t="s">
        <v>145</v>
      </c>
      <c r="E1530" s="147" t="s">
        <v>2013</v>
      </c>
      <c r="F1530" s="148" t="s">
        <v>2014</v>
      </c>
      <c r="G1530" s="149" t="s">
        <v>148</v>
      </c>
      <c r="H1530" s="150">
        <v>220</v>
      </c>
      <c r="I1530" s="151"/>
      <c r="J1530" s="152">
        <f>ROUND(I1530*H1530,2)</f>
        <v>0</v>
      </c>
      <c r="K1530" s="148" t="s">
        <v>149</v>
      </c>
      <c r="L1530" s="36"/>
      <c r="M1530" s="153" t="s">
        <v>3</v>
      </c>
      <c r="N1530" s="154" t="s">
        <v>43</v>
      </c>
      <c r="O1530" s="56"/>
      <c r="P1530" s="155">
        <f>O1530*H1530</f>
        <v>0</v>
      </c>
      <c r="Q1530" s="155">
        <v>0</v>
      </c>
      <c r="R1530" s="155">
        <f>Q1530*H1530</f>
        <v>0</v>
      </c>
      <c r="S1530" s="155">
        <v>0</v>
      </c>
      <c r="T1530" s="156">
        <f>S1530*H1530</f>
        <v>0</v>
      </c>
      <c r="U1530" s="35"/>
      <c r="V1530" s="35"/>
      <c r="W1530" s="35"/>
      <c r="X1530" s="35"/>
      <c r="Y1530" s="35"/>
      <c r="Z1530" s="35"/>
      <c r="AA1530" s="35"/>
      <c r="AB1530" s="35"/>
      <c r="AC1530" s="35"/>
      <c r="AD1530" s="35"/>
      <c r="AE1530" s="35"/>
      <c r="AR1530" s="157" t="s">
        <v>256</v>
      </c>
      <c r="AT1530" s="157" t="s">
        <v>145</v>
      </c>
      <c r="AU1530" s="157" t="s">
        <v>81</v>
      </c>
      <c r="AY1530" s="20" t="s">
        <v>142</v>
      </c>
      <c r="BE1530" s="158">
        <f>IF(N1530="základní",J1530,0)</f>
        <v>0</v>
      </c>
      <c r="BF1530" s="158">
        <f>IF(N1530="snížená",J1530,0)</f>
        <v>0</v>
      </c>
      <c r="BG1530" s="158">
        <f>IF(N1530="zákl. přenesená",J1530,0)</f>
        <v>0</v>
      </c>
      <c r="BH1530" s="158">
        <f>IF(N1530="sníž. přenesená",J1530,0)</f>
        <v>0</v>
      </c>
      <c r="BI1530" s="158">
        <f>IF(N1530="nulová",J1530,0)</f>
        <v>0</v>
      </c>
      <c r="BJ1530" s="20" t="s">
        <v>81</v>
      </c>
      <c r="BK1530" s="158">
        <f>ROUND(I1530*H1530,2)</f>
        <v>0</v>
      </c>
      <c r="BL1530" s="20" t="s">
        <v>256</v>
      </c>
      <c r="BM1530" s="157" t="s">
        <v>2015</v>
      </c>
    </row>
    <row r="1531" spans="1:65" s="2" customFormat="1" ht="11.25">
      <c r="A1531" s="35"/>
      <c r="B1531" s="36"/>
      <c r="C1531" s="35"/>
      <c r="D1531" s="159" t="s">
        <v>151</v>
      </c>
      <c r="E1531" s="35"/>
      <c r="F1531" s="160" t="s">
        <v>2016</v>
      </c>
      <c r="G1531" s="35"/>
      <c r="H1531" s="35"/>
      <c r="I1531" s="161"/>
      <c r="J1531" s="35"/>
      <c r="K1531" s="35"/>
      <c r="L1531" s="36"/>
      <c r="M1531" s="162"/>
      <c r="N1531" s="163"/>
      <c r="O1531" s="56"/>
      <c r="P1531" s="56"/>
      <c r="Q1531" s="56"/>
      <c r="R1531" s="56"/>
      <c r="S1531" s="56"/>
      <c r="T1531" s="57"/>
      <c r="U1531" s="35"/>
      <c r="V1531" s="35"/>
      <c r="W1531" s="35"/>
      <c r="X1531" s="35"/>
      <c r="Y1531" s="35"/>
      <c r="Z1531" s="35"/>
      <c r="AA1531" s="35"/>
      <c r="AB1531" s="35"/>
      <c r="AC1531" s="35"/>
      <c r="AD1531" s="35"/>
      <c r="AE1531" s="35"/>
      <c r="AT1531" s="20" t="s">
        <v>151</v>
      </c>
      <c r="AU1531" s="20" t="s">
        <v>81</v>
      </c>
    </row>
    <row r="1532" spans="1:65" s="13" customFormat="1" ht="11.25">
      <c r="B1532" s="164"/>
      <c r="D1532" s="165" t="s">
        <v>153</v>
      </c>
      <c r="E1532" s="166" t="s">
        <v>3</v>
      </c>
      <c r="F1532" s="167" t="s">
        <v>2010</v>
      </c>
      <c r="H1532" s="166" t="s">
        <v>3</v>
      </c>
      <c r="I1532" s="168"/>
      <c r="L1532" s="164"/>
      <c r="M1532" s="169"/>
      <c r="N1532" s="170"/>
      <c r="O1532" s="170"/>
      <c r="P1532" s="170"/>
      <c r="Q1532" s="170"/>
      <c r="R1532" s="170"/>
      <c r="S1532" s="170"/>
      <c r="T1532" s="171"/>
      <c r="AT1532" s="166" t="s">
        <v>153</v>
      </c>
      <c r="AU1532" s="166" t="s">
        <v>81</v>
      </c>
      <c r="AV1532" s="13" t="s">
        <v>15</v>
      </c>
      <c r="AW1532" s="13" t="s">
        <v>33</v>
      </c>
      <c r="AX1532" s="13" t="s">
        <v>71</v>
      </c>
      <c r="AY1532" s="166" t="s">
        <v>142</v>
      </c>
    </row>
    <row r="1533" spans="1:65" s="13" customFormat="1" ht="11.25">
      <c r="B1533" s="164"/>
      <c r="D1533" s="165" t="s">
        <v>153</v>
      </c>
      <c r="E1533" s="166" t="s">
        <v>3</v>
      </c>
      <c r="F1533" s="167" t="s">
        <v>219</v>
      </c>
      <c r="H1533" s="166" t="s">
        <v>3</v>
      </c>
      <c r="I1533" s="168"/>
      <c r="L1533" s="164"/>
      <c r="M1533" s="169"/>
      <c r="N1533" s="170"/>
      <c r="O1533" s="170"/>
      <c r="P1533" s="170"/>
      <c r="Q1533" s="170"/>
      <c r="R1533" s="170"/>
      <c r="S1533" s="170"/>
      <c r="T1533" s="171"/>
      <c r="AT1533" s="166" t="s">
        <v>153</v>
      </c>
      <c r="AU1533" s="166" t="s">
        <v>81</v>
      </c>
      <c r="AV1533" s="13" t="s">
        <v>15</v>
      </c>
      <c r="AW1533" s="13" t="s">
        <v>33</v>
      </c>
      <c r="AX1533" s="13" t="s">
        <v>71</v>
      </c>
      <c r="AY1533" s="166" t="s">
        <v>142</v>
      </c>
    </row>
    <row r="1534" spans="1:65" s="14" customFormat="1" ht="11.25">
      <c r="B1534" s="172"/>
      <c r="D1534" s="165" t="s">
        <v>153</v>
      </c>
      <c r="E1534" s="173" t="s">
        <v>3</v>
      </c>
      <c r="F1534" s="174" t="s">
        <v>2011</v>
      </c>
      <c r="H1534" s="175">
        <v>110</v>
      </c>
      <c r="I1534" s="176"/>
      <c r="L1534" s="172"/>
      <c r="M1534" s="177"/>
      <c r="N1534" s="178"/>
      <c r="O1534" s="178"/>
      <c r="P1534" s="178"/>
      <c r="Q1534" s="178"/>
      <c r="R1534" s="178"/>
      <c r="S1534" s="178"/>
      <c r="T1534" s="179"/>
      <c r="AT1534" s="173" t="s">
        <v>153</v>
      </c>
      <c r="AU1534" s="173" t="s">
        <v>81</v>
      </c>
      <c r="AV1534" s="14" t="s">
        <v>81</v>
      </c>
      <c r="AW1534" s="14" t="s">
        <v>33</v>
      </c>
      <c r="AX1534" s="14" t="s">
        <v>71</v>
      </c>
      <c r="AY1534" s="173" t="s">
        <v>142</v>
      </c>
    </row>
    <row r="1535" spans="1:65" s="13" customFormat="1" ht="11.25">
      <c r="B1535" s="164"/>
      <c r="D1535" s="165" t="s">
        <v>153</v>
      </c>
      <c r="E1535" s="166" t="s">
        <v>3</v>
      </c>
      <c r="F1535" s="167" t="s">
        <v>221</v>
      </c>
      <c r="H1535" s="166" t="s">
        <v>3</v>
      </c>
      <c r="I1535" s="168"/>
      <c r="L1535" s="164"/>
      <c r="M1535" s="169"/>
      <c r="N1535" s="170"/>
      <c r="O1535" s="170"/>
      <c r="P1535" s="170"/>
      <c r="Q1535" s="170"/>
      <c r="R1535" s="170"/>
      <c r="S1535" s="170"/>
      <c r="T1535" s="171"/>
      <c r="AT1535" s="166" t="s">
        <v>153</v>
      </c>
      <c r="AU1535" s="166" t="s">
        <v>81</v>
      </c>
      <c r="AV1535" s="13" t="s">
        <v>15</v>
      </c>
      <c r="AW1535" s="13" t="s">
        <v>33</v>
      </c>
      <c r="AX1535" s="13" t="s">
        <v>71</v>
      </c>
      <c r="AY1535" s="166" t="s">
        <v>142</v>
      </c>
    </row>
    <row r="1536" spans="1:65" s="14" customFormat="1" ht="11.25">
      <c r="B1536" s="172"/>
      <c r="D1536" s="165" t="s">
        <v>153</v>
      </c>
      <c r="E1536" s="173" t="s">
        <v>3</v>
      </c>
      <c r="F1536" s="174" t="s">
        <v>2011</v>
      </c>
      <c r="H1536" s="175">
        <v>110</v>
      </c>
      <c r="I1536" s="176"/>
      <c r="L1536" s="172"/>
      <c r="M1536" s="177"/>
      <c r="N1536" s="178"/>
      <c r="O1536" s="178"/>
      <c r="P1536" s="178"/>
      <c r="Q1536" s="178"/>
      <c r="R1536" s="178"/>
      <c r="S1536" s="178"/>
      <c r="T1536" s="179"/>
      <c r="AT1536" s="173" t="s">
        <v>153</v>
      </c>
      <c r="AU1536" s="173" t="s">
        <v>81</v>
      </c>
      <c r="AV1536" s="14" t="s">
        <v>81</v>
      </c>
      <c r="AW1536" s="14" t="s">
        <v>33</v>
      </c>
      <c r="AX1536" s="14" t="s">
        <v>71</v>
      </c>
      <c r="AY1536" s="173" t="s">
        <v>142</v>
      </c>
    </row>
    <row r="1537" spans="1:65" s="15" customFormat="1" ht="11.25">
      <c r="B1537" s="180"/>
      <c r="D1537" s="165" t="s">
        <v>153</v>
      </c>
      <c r="E1537" s="181" t="s">
        <v>3</v>
      </c>
      <c r="F1537" s="182" t="s">
        <v>162</v>
      </c>
      <c r="H1537" s="183">
        <v>220</v>
      </c>
      <c r="I1537" s="184"/>
      <c r="L1537" s="180"/>
      <c r="M1537" s="185"/>
      <c r="N1537" s="186"/>
      <c r="O1537" s="186"/>
      <c r="P1537" s="186"/>
      <c r="Q1537" s="186"/>
      <c r="R1537" s="186"/>
      <c r="S1537" s="186"/>
      <c r="T1537" s="187"/>
      <c r="AT1537" s="181" t="s">
        <v>153</v>
      </c>
      <c r="AU1537" s="181" t="s">
        <v>81</v>
      </c>
      <c r="AV1537" s="15" t="s">
        <v>94</v>
      </c>
      <c r="AW1537" s="15" t="s">
        <v>33</v>
      </c>
      <c r="AX1537" s="15" t="s">
        <v>15</v>
      </c>
      <c r="AY1537" s="181" t="s">
        <v>142</v>
      </c>
    </row>
    <row r="1538" spans="1:65" s="2" customFormat="1" ht="16.5" customHeight="1">
      <c r="A1538" s="35"/>
      <c r="B1538" s="145"/>
      <c r="C1538" s="146" t="s">
        <v>2017</v>
      </c>
      <c r="D1538" s="146" t="s">
        <v>145</v>
      </c>
      <c r="E1538" s="147" t="s">
        <v>2018</v>
      </c>
      <c r="F1538" s="148" t="s">
        <v>2019</v>
      </c>
      <c r="G1538" s="149" t="s">
        <v>148</v>
      </c>
      <c r="H1538" s="150">
        <v>220</v>
      </c>
      <c r="I1538" s="151"/>
      <c r="J1538" s="152">
        <f>ROUND(I1538*H1538,2)</f>
        <v>0</v>
      </c>
      <c r="K1538" s="148" t="s">
        <v>3</v>
      </c>
      <c r="L1538" s="36"/>
      <c r="M1538" s="153" t="s">
        <v>3</v>
      </c>
      <c r="N1538" s="154" t="s">
        <v>43</v>
      </c>
      <c r="O1538" s="56"/>
      <c r="P1538" s="155">
        <f>O1538*H1538</f>
        <v>0</v>
      </c>
      <c r="Q1538" s="155">
        <v>0</v>
      </c>
      <c r="R1538" s="155">
        <f>Q1538*H1538</f>
        <v>0</v>
      </c>
      <c r="S1538" s="155">
        <v>0</v>
      </c>
      <c r="T1538" s="156">
        <f>S1538*H1538</f>
        <v>0</v>
      </c>
      <c r="U1538" s="35"/>
      <c r="V1538" s="35"/>
      <c r="W1538" s="35"/>
      <c r="X1538" s="35"/>
      <c r="Y1538" s="35"/>
      <c r="Z1538" s="35"/>
      <c r="AA1538" s="35"/>
      <c r="AB1538" s="35"/>
      <c r="AC1538" s="35"/>
      <c r="AD1538" s="35"/>
      <c r="AE1538" s="35"/>
      <c r="AR1538" s="157" t="s">
        <v>256</v>
      </c>
      <c r="AT1538" s="157" t="s">
        <v>145</v>
      </c>
      <c r="AU1538" s="157" t="s">
        <v>81</v>
      </c>
      <c r="AY1538" s="20" t="s">
        <v>142</v>
      </c>
      <c r="BE1538" s="158">
        <f>IF(N1538="základní",J1538,0)</f>
        <v>0</v>
      </c>
      <c r="BF1538" s="158">
        <f>IF(N1538="snížená",J1538,0)</f>
        <v>0</v>
      </c>
      <c r="BG1538" s="158">
        <f>IF(N1538="zákl. přenesená",J1538,0)</f>
        <v>0</v>
      </c>
      <c r="BH1538" s="158">
        <f>IF(N1538="sníž. přenesená",J1538,0)</f>
        <v>0</v>
      </c>
      <c r="BI1538" s="158">
        <f>IF(N1538="nulová",J1538,0)</f>
        <v>0</v>
      </c>
      <c r="BJ1538" s="20" t="s">
        <v>81</v>
      </c>
      <c r="BK1538" s="158">
        <f>ROUND(I1538*H1538,2)</f>
        <v>0</v>
      </c>
      <c r="BL1538" s="20" t="s">
        <v>256</v>
      </c>
      <c r="BM1538" s="157" t="s">
        <v>2020</v>
      </c>
    </row>
    <row r="1539" spans="1:65" s="13" customFormat="1" ht="11.25">
      <c r="B1539" s="164"/>
      <c r="D1539" s="165" t="s">
        <v>153</v>
      </c>
      <c r="E1539" s="166" t="s">
        <v>3</v>
      </c>
      <c r="F1539" s="167" t="s">
        <v>2010</v>
      </c>
      <c r="H1539" s="166" t="s">
        <v>3</v>
      </c>
      <c r="I1539" s="168"/>
      <c r="L1539" s="164"/>
      <c r="M1539" s="169"/>
      <c r="N1539" s="170"/>
      <c r="O1539" s="170"/>
      <c r="P1539" s="170"/>
      <c r="Q1539" s="170"/>
      <c r="R1539" s="170"/>
      <c r="S1539" s="170"/>
      <c r="T1539" s="171"/>
      <c r="AT1539" s="166" t="s">
        <v>153</v>
      </c>
      <c r="AU1539" s="166" t="s">
        <v>81</v>
      </c>
      <c r="AV1539" s="13" t="s">
        <v>15</v>
      </c>
      <c r="AW1539" s="13" t="s">
        <v>33</v>
      </c>
      <c r="AX1539" s="13" t="s">
        <v>71</v>
      </c>
      <c r="AY1539" s="166" t="s">
        <v>142</v>
      </c>
    </row>
    <row r="1540" spans="1:65" s="13" customFormat="1" ht="11.25">
      <c r="B1540" s="164"/>
      <c r="D1540" s="165" t="s">
        <v>153</v>
      </c>
      <c r="E1540" s="166" t="s">
        <v>3</v>
      </c>
      <c r="F1540" s="167" t="s">
        <v>219</v>
      </c>
      <c r="H1540" s="166" t="s">
        <v>3</v>
      </c>
      <c r="I1540" s="168"/>
      <c r="L1540" s="164"/>
      <c r="M1540" s="169"/>
      <c r="N1540" s="170"/>
      <c r="O1540" s="170"/>
      <c r="P1540" s="170"/>
      <c r="Q1540" s="170"/>
      <c r="R1540" s="170"/>
      <c r="S1540" s="170"/>
      <c r="T1540" s="171"/>
      <c r="AT1540" s="166" t="s">
        <v>153</v>
      </c>
      <c r="AU1540" s="166" t="s">
        <v>81</v>
      </c>
      <c r="AV1540" s="13" t="s">
        <v>15</v>
      </c>
      <c r="AW1540" s="13" t="s">
        <v>33</v>
      </c>
      <c r="AX1540" s="13" t="s">
        <v>71</v>
      </c>
      <c r="AY1540" s="166" t="s">
        <v>142</v>
      </c>
    </row>
    <row r="1541" spans="1:65" s="14" customFormat="1" ht="11.25">
      <c r="B1541" s="172"/>
      <c r="D1541" s="165" t="s">
        <v>153</v>
      </c>
      <c r="E1541" s="173" t="s">
        <v>3</v>
      </c>
      <c r="F1541" s="174" t="s">
        <v>2011</v>
      </c>
      <c r="H1541" s="175">
        <v>110</v>
      </c>
      <c r="I1541" s="176"/>
      <c r="L1541" s="172"/>
      <c r="M1541" s="177"/>
      <c r="N1541" s="178"/>
      <c r="O1541" s="178"/>
      <c r="P1541" s="178"/>
      <c r="Q1541" s="178"/>
      <c r="R1541" s="178"/>
      <c r="S1541" s="178"/>
      <c r="T1541" s="179"/>
      <c r="AT1541" s="173" t="s">
        <v>153</v>
      </c>
      <c r="AU1541" s="173" t="s">
        <v>81</v>
      </c>
      <c r="AV1541" s="14" t="s">
        <v>81</v>
      </c>
      <c r="AW1541" s="14" t="s">
        <v>33</v>
      </c>
      <c r="AX1541" s="14" t="s">
        <v>71</v>
      </c>
      <c r="AY1541" s="173" t="s">
        <v>142</v>
      </c>
    </row>
    <row r="1542" spans="1:65" s="13" customFormat="1" ht="11.25">
      <c r="B1542" s="164"/>
      <c r="D1542" s="165" t="s">
        <v>153</v>
      </c>
      <c r="E1542" s="166" t="s">
        <v>3</v>
      </c>
      <c r="F1542" s="167" t="s">
        <v>221</v>
      </c>
      <c r="H1542" s="166" t="s">
        <v>3</v>
      </c>
      <c r="I1542" s="168"/>
      <c r="L1542" s="164"/>
      <c r="M1542" s="169"/>
      <c r="N1542" s="170"/>
      <c r="O1542" s="170"/>
      <c r="P1542" s="170"/>
      <c r="Q1542" s="170"/>
      <c r="R1542" s="170"/>
      <c r="S1542" s="170"/>
      <c r="T1542" s="171"/>
      <c r="AT1542" s="166" t="s">
        <v>153</v>
      </c>
      <c r="AU1542" s="166" t="s">
        <v>81</v>
      </c>
      <c r="AV1542" s="13" t="s">
        <v>15</v>
      </c>
      <c r="AW1542" s="13" t="s">
        <v>33</v>
      </c>
      <c r="AX1542" s="13" t="s">
        <v>71</v>
      </c>
      <c r="AY1542" s="166" t="s">
        <v>142</v>
      </c>
    </row>
    <row r="1543" spans="1:65" s="14" customFormat="1" ht="11.25">
      <c r="B1543" s="172"/>
      <c r="D1543" s="165" t="s">
        <v>153</v>
      </c>
      <c r="E1543" s="173" t="s">
        <v>3</v>
      </c>
      <c r="F1543" s="174" t="s">
        <v>2011</v>
      </c>
      <c r="H1543" s="175">
        <v>110</v>
      </c>
      <c r="I1543" s="176"/>
      <c r="L1543" s="172"/>
      <c r="M1543" s="177"/>
      <c r="N1543" s="178"/>
      <c r="O1543" s="178"/>
      <c r="P1543" s="178"/>
      <c r="Q1543" s="178"/>
      <c r="R1543" s="178"/>
      <c r="S1543" s="178"/>
      <c r="T1543" s="179"/>
      <c r="AT1543" s="173" t="s">
        <v>153</v>
      </c>
      <c r="AU1543" s="173" t="s">
        <v>81</v>
      </c>
      <c r="AV1543" s="14" t="s">
        <v>81</v>
      </c>
      <c r="AW1543" s="14" t="s">
        <v>33</v>
      </c>
      <c r="AX1543" s="14" t="s">
        <v>71</v>
      </c>
      <c r="AY1543" s="173" t="s">
        <v>142</v>
      </c>
    </row>
    <row r="1544" spans="1:65" s="15" customFormat="1" ht="11.25">
      <c r="B1544" s="180"/>
      <c r="D1544" s="165" t="s">
        <v>153</v>
      </c>
      <c r="E1544" s="181" t="s">
        <v>3</v>
      </c>
      <c r="F1544" s="182" t="s">
        <v>162</v>
      </c>
      <c r="H1544" s="183">
        <v>220</v>
      </c>
      <c r="I1544" s="184"/>
      <c r="L1544" s="180"/>
      <c r="M1544" s="185"/>
      <c r="N1544" s="186"/>
      <c r="O1544" s="186"/>
      <c r="P1544" s="186"/>
      <c r="Q1544" s="186"/>
      <c r="R1544" s="186"/>
      <c r="S1544" s="186"/>
      <c r="T1544" s="187"/>
      <c r="AT1544" s="181" t="s">
        <v>153</v>
      </c>
      <c r="AU1544" s="181" t="s">
        <v>81</v>
      </c>
      <c r="AV1544" s="15" t="s">
        <v>94</v>
      </c>
      <c r="AW1544" s="15" t="s">
        <v>33</v>
      </c>
      <c r="AX1544" s="15" t="s">
        <v>15</v>
      </c>
      <c r="AY1544" s="181" t="s">
        <v>142</v>
      </c>
    </row>
    <row r="1545" spans="1:65" s="2" customFormat="1" ht="55.5" customHeight="1">
      <c r="A1545" s="35"/>
      <c r="B1545" s="145"/>
      <c r="C1545" s="146" t="s">
        <v>2021</v>
      </c>
      <c r="D1545" s="146" t="s">
        <v>145</v>
      </c>
      <c r="E1545" s="147" t="s">
        <v>2022</v>
      </c>
      <c r="F1545" s="148" t="s">
        <v>2023</v>
      </c>
      <c r="G1545" s="149" t="s">
        <v>359</v>
      </c>
      <c r="H1545" s="150">
        <v>12.477</v>
      </c>
      <c r="I1545" s="151"/>
      <c r="J1545" s="152">
        <f>ROUND(I1545*H1545,2)</f>
        <v>0</v>
      </c>
      <c r="K1545" s="148" t="s">
        <v>149</v>
      </c>
      <c r="L1545" s="36"/>
      <c r="M1545" s="153" t="s">
        <v>3</v>
      </c>
      <c r="N1545" s="154" t="s">
        <v>43</v>
      </c>
      <c r="O1545" s="56"/>
      <c r="P1545" s="155">
        <f>O1545*H1545</f>
        <v>0</v>
      </c>
      <c r="Q1545" s="155">
        <v>0</v>
      </c>
      <c r="R1545" s="155">
        <f>Q1545*H1545</f>
        <v>0</v>
      </c>
      <c r="S1545" s="155">
        <v>0</v>
      </c>
      <c r="T1545" s="156">
        <f>S1545*H1545</f>
        <v>0</v>
      </c>
      <c r="U1545" s="35"/>
      <c r="V1545" s="35"/>
      <c r="W1545" s="35"/>
      <c r="X1545" s="35"/>
      <c r="Y1545" s="35"/>
      <c r="Z1545" s="35"/>
      <c r="AA1545" s="35"/>
      <c r="AB1545" s="35"/>
      <c r="AC1545" s="35"/>
      <c r="AD1545" s="35"/>
      <c r="AE1545" s="35"/>
      <c r="AR1545" s="157" t="s">
        <v>256</v>
      </c>
      <c r="AT1545" s="157" t="s">
        <v>145</v>
      </c>
      <c r="AU1545" s="157" t="s">
        <v>81</v>
      </c>
      <c r="AY1545" s="20" t="s">
        <v>142</v>
      </c>
      <c r="BE1545" s="158">
        <f>IF(N1545="základní",J1545,0)</f>
        <v>0</v>
      </c>
      <c r="BF1545" s="158">
        <f>IF(N1545="snížená",J1545,0)</f>
        <v>0</v>
      </c>
      <c r="BG1545" s="158">
        <f>IF(N1545="zákl. přenesená",J1545,0)</f>
        <v>0</v>
      </c>
      <c r="BH1545" s="158">
        <f>IF(N1545="sníž. přenesená",J1545,0)</f>
        <v>0</v>
      </c>
      <c r="BI1545" s="158">
        <f>IF(N1545="nulová",J1545,0)</f>
        <v>0</v>
      </c>
      <c r="BJ1545" s="20" t="s">
        <v>81</v>
      </c>
      <c r="BK1545" s="158">
        <f>ROUND(I1545*H1545,2)</f>
        <v>0</v>
      </c>
      <c r="BL1545" s="20" t="s">
        <v>256</v>
      </c>
      <c r="BM1545" s="157" t="s">
        <v>2024</v>
      </c>
    </row>
    <row r="1546" spans="1:65" s="2" customFormat="1" ht="11.25">
      <c r="A1546" s="35"/>
      <c r="B1546" s="36"/>
      <c r="C1546" s="35"/>
      <c r="D1546" s="159" t="s">
        <v>151</v>
      </c>
      <c r="E1546" s="35"/>
      <c r="F1546" s="160" t="s">
        <v>2025</v>
      </c>
      <c r="G1546" s="35"/>
      <c r="H1546" s="35"/>
      <c r="I1546" s="161"/>
      <c r="J1546" s="35"/>
      <c r="K1546" s="35"/>
      <c r="L1546" s="36"/>
      <c r="M1546" s="162"/>
      <c r="N1546" s="163"/>
      <c r="O1546" s="56"/>
      <c r="P1546" s="56"/>
      <c r="Q1546" s="56"/>
      <c r="R1546" s="56"/>
      <c r="S1546" s="56"/>
      <c r="T1546" s="57"/>
      <c r="U1546" s="35"/>
      <c r="V1546" s="35"/>
      <c r="W1546" s="35"/>
      <c r="X1546" s="35"/>
      <c r="Y1546" s="35"/>
      <c r="Z1546" s="35"/>
      <c r="AA1546" s="35"/>
      <c r="AB1546" s="35"/>
      <c r="AC1546" s="35"/>
      <c r="AD1546" s="35"/>
      <c r="AE1546" s="35"/>
      <c r="AT1546" s="20" t="s">
        <v>151</v>
      </c>
      <c r="AU1546" s="20" t="s">
        <v>81</v>
      </c>
    </row>
    <row r="1547" spans="1:65" s="12" customFormat="1" ht="22.9" customHeight="1">
      <c r="B1547" s="132"/>
      <c r="D1547" s="133" t="s">
        <v>70</v>
      </c>
      <c r="E1547" s="143" t="s">
        <v>2026</v>
      </c>
      <c r="F1547" s="143" t="s">
        <v>2027</v>
      </c>
      <c r="I1547" s="135"/>
      <c r="J1547" s="144">
        <f>BK1547</f>
        <v>0</v>
      </c>
      <c r="L1547" s="132"/>
      <c r="M1547" s="137"/>
      <c r="N1547" s="138"/>
      <c r="O1547" s="138"/>
      <c r="P1547" s="139">
        <f>SUM(P1548:P1748)</f>
        <v>0</v>
      </c>
      <c r="Q1547" s="138"/>
      <c r="R1547" s="139">
        <f>SUM(R1548:R1748)</f>
        <v>18.644804881091996</v>
      </c>
      <c r="S1547" s="138"/>
      <c r="T1547" s="140">
        <f>SUM(T1548:T1748)</f>
        <v>0</v>
      </c>
      <c r="AR1547" s="133" t="s">
        <v>81</v>
      </c>
      <c r="AT1547" s="141" t="s">
        <v>70</v>
      </c>
      <c r="AU1547" s="141" t="s">
        <v>15</v>
      </c>
      <c r="AY1547" s="133" t="s">
        <v>142</v>
      </c>
      <c r="BK1547" s="142">
        <f>SUM(BK1548:BK1748)</f>
        <v>0</v>
      </c>
    </row>
    <row r="1548" spans="1:65" s="2" customFormat="1" ht="62.65" customHeight="1">
      <c r="A1548" s="35"/>
      <c r="B1548" s="145"/>
      <c r="C1548" s="146" t="s">
        <v>2028</v>
      </c>
      <c r="D1548" s="146" t="s">
        <v>145</v>
      </c>
      <c r="E1548" s="147" t="s">
        <v>2029</v>
      </c>
      <c r="F1548" s="148" t="s">
        <v>2030</v>
      </c>
      <c r="G1548" s="149" t="s">
        <v>148</v>
      </c>
      <c r="H1548" s="150">
        <v>6.43</v>
      </c>
      <c r="I1548" s="151"/>
      <c r="J1548" s="152">
        <f>ROUND(I1548*H1548,2)</f>
        <v>0</v>
      </c>
      <c r="K1548" s="148" t="s">
        <v>149</v>
      </c>
      <c r="L1548" s="36"/>
      <c r="M1548" s="153" t="s">
        <v>3</v>
      </c>
      <c r="N1548" s="154" t="s">
        <v>43</v>
      </c>
      <c r="O1548" s="56"/>
      <c r="P1548" s="155">
        <f>O1548*H1548</f>
        <v>0</v>
      </c>
      <c r="Q1548" s="155">
        <v>4.5539999999999997E-2</v>
      </c>
      <c r="R1548" s="155">
        <f>Q1548*H1548</f>
        <v>0.29282219999999998</v>
      </c>
      <c r="S1548" s="155">
        <v>0</v>
      </c>
      <c r="T1548" s="156">
        <f>S1548*H1548</f>
        <v>0</v>
      </c>
      <c r="U1548" s="35"/>
      <c r="V1548" s="35"/>
      <c r="W1548" s="35"/>
      <c r="X1548" s="35"/>
      <c r="Y1548" s="35"/>
      <c r="Z1548" s="35"/>
      <c r="AA1548" s="35"/>
      <c r="AB1548" s="35"/>
      <c r="AC1548" s="35"/>
      <c r="AD1548" s="35"/>
      <c r="AE1548" s="35"/>
      <c r="AR1548" s="157" t="s">
        <v>256</v>
      </c>
      <c r="AT1548" s="157" t="s">
        <v>145</v>
      </c>
      <c r="AU1548" s="157" t="s">
        <v>81</v>
      </c>
      <c r="AY1548" s="20" t="s">
        <v>142</v>
      </c>
      <c r="BE1548" s="158">
        <f>IF(N1548="základní",J1548,0)</f>
        <v>0</v>
      </c>
      <c r="BF1548" s="158">
        <f>IF(N1548="snížená",J1548,0)</f>
        <v>0</v>
      </c>
      <c r="BG1548" s="158">
        <f>IF(N1548="zákl. přenesená",J1548,0)</f>
        <v>0</v>
      </c>
      <c r="BH1548" s="158">
        <f>IF(N1548="sníž. přenesená",J1548,0)</f>
        <v>0</v>
      </c>
      <c r="BI1548" s="158">
        <f>IF(N1548="nulová",J1548,0)</f>
        <v>0</v>
      </c>
      <c r="BJ1548" s="20" t="s">
        <v>81</v>
      </c>
      <c r="BK1548" s="158">
        <f>ROUND(I1548*H1548,2)</f>
        <v>0</v>
      </c>
      <c r="BL1548" s="20" t="s">
        <v>256</v>
      </c>
      <c r="BM1548" s="157" t="s">
        <v>2031</v>
      </c>
    </row>
    <row r="1549" spans="1:65" s="2" customFormat="1" ht="11.25">
      <c r="A1549" s="35"/>
      <c r="B1549" s="36"/>
      <c r="C1549" s="35"/>
      <c r="D1549" s="159" t="s">
        <v>151</v>
      </c>
      <c r="E1549" s="35"/>
      <c r="F1549" s="160" t="s">
        <v>2032</v>
      </c>
      <c r="G1549" s="35"/>
      <c r="H1549" s="35"/>
      <c r="I1549" s="161"/>
      <c r="J1549" s="35"/>
      <c r="K1549" s="35"/>
      <c r="L1549" s="36"/>
      <c r="M1549" s="162"/>
      <c r="N1549" s="163"/>
      <c r="O1549" s="56"/>
      <c r="P1549" s="56"/>
      <c r="Q1549" s="56"/>
      <c r="R1549" s="56"/>
      <c r="S1549" s="56"/>
      <c r="T1549" s="57"/>
      <c r="U1549" s="35"/>
      <c r="V1549" s="35"/>
      <c r="W1549" s="35"/>
      <c r="X1549" s="35"/>
      <c r="Y1549" s="35"/>
      <c r="Z1549" s="35"/>
      <c r="AA1549" s="35"/>
      <c r="AB1549" s="35"/>
      <c r="AC1549" s="35"/>
      <c r="AD1549" s="35"/>
      <c r="AE1549" s="35"/>
      <c r="AT1549" s="20" t="s">
        <v>151</v>
      </c>
      <c r="AU1549" s="20" t="s">
        <v>81</v>
      </c>
    </row>
    <row r="1550" spans="1:65" s="13" customFormat="1" ht="11.25">
      <c r="B1550" s="164"/>
      <c r="D1550" s="165" t="s">
        <v>153</v>
      </c>
      <c r="E1550" s="166" t="s">
        <v>3</v>
      </c>
      <c r="F1550" s="167" t="s">
        <v>167</v>
      </c>
      <c r="H1550" s="166" t="s">
        <v>3</v>
      </c>
      <c r="I1550" s="168"/>
      <c r="L1550" s="164"/>
      <c r="M1550" s="169"/>
      <c r="N1550" s="170"/>
      <c r="O1550" s="170"/>
      <c r="P1550" s="170"/>
      <c r="Q1550" s="170"/>
      <c r="R1550" s="170"/>
      <c r="S1550" s="170"/>
      <c r="T1550" s="171"/>
      <c r="AT1550" s="166" t="s">
        <v>153</v>
      </c>
      <c r="AU1550" s="166" t="s">
        <v>81</v>
      </c>
      <c r="AV1550" s="13" t="s">
        <v>15</v>
      </c>
      <c r="AW1550" s="13" t="s">
        <v>33</v>
      </c>
      <c r="AX1550" s="13" t="s">
        <v>71</v>
      </c>
      <c r="AY1550" s="166" t="s">
        <v>142</v>
      </c>
    </row>
    <row r="1551" spans="1:65" s="14" customFormat="1" ht="11.25">
      <c r="B1551" s="172"/>
      <c r="D1551" s="165" t="s">
        <v>153</v>
      </c>
      <c r="E1551" s="173" t="s">
        <v>3</v>
      </c>
      <c r="F1551" s="174" t="s">
        <v>2033</v>
      </c>
      <c r="H1551" s="175">
        <v>7.83</v>
      </c>
      <c r="I1551" s="176"/>
      <c r="L1551" s="172"/>
      <c r="M1551" s="177"/>
      <c r="N1551" s="178"/>
      <c r="O1551" s="178"/>
      <c r="P1551" s="178"/>
      <c r="Q1551" s="178"/>
      <c r="R1551" s="178"/>
      <c r="S1551" s="178"/>
      <c r="T1551" s="179"/>
      <c r="AT1551" s="173" t="s">
        <v>153</v>
      </c>
      <c r="AU1551" s="173" t="s">
        <v>81</v>
      </c>
      <c r="AV1551" s="14" t="s">
        <v>81</v>
      </c>
      <c r="AW1551" s="14" t="s">
        <v>33</v>
      </c>
      <c r="AX1551" s="14" t="s">
        <v>71</v>
      </c>
      <c r="AY1551" s="173" t="s">
        <v>142</v>
      </c>
    </row>
    <row r="1552" spans="1:65" s="14" customFormat="1" ht="11.25">
      <c r="B1552" s="172"/>
      <c r="D1552" s="165" t="s">
        <v>153</v>
      </c>
      <c r="E1552" s="173" t="s">
        <v>3</v>
      </c>
      <c r="F1552" s="174" t="s">
        <v>756</v>
      </c>
      <c r="H1552" s="175">
        <v>-1.4</v>
      </c>
      <c r="I1552" s="176"/>
      <c r="L1552" s="172"/>
      <c r="M1552" s="177"/>
      <c r="N1552" s="178"/>
      <c r="O1552" s="178"/>
      <c r="P1552" s="178"/>
      <c r="Q1552" s="178"/>
      <c r="R1552" s="178"/>
      <c r="S1552" s="178"/>
      <c r="T1552" s="179"/>
      <c r="AT1552" s="173" t="s">
        <v>153</v>
      </c>
      <c r="AU1552" s="173" t="s">
        <v>81</v>
      </c>
      <c r="AV1552" s="14" t="s">
        <v>81</v>
      </c>
      <c r="AW1552" s="14" t="s">
        <v>33</v>
      </c>
      <c r="AX1552" s="14" t="s">
        <v>71</v>
      </c>
      <c r="AY1552" s="173" t="s">
        <v>142</v>
      </c>
    </row>
    <row r="1553" spans="1:65" s="15" customFormat="1" ht="11.25">
      <c r="B1553" s="180"/>
      <c r="D1553" s="165" t="s">
        <v>153</v>
      </c>
      <c r="E1553" s="181" t="s">
        <v>3</v>
      </c>
      <c r="F1553" s="182" t="s">
        <v>162</v>
      </c>
      <c r="H1553" s="183">
        <v>6.43</v>
      </c>
      <c r="I1553" s="184"/>
      <c r="L1553" s="180"/>
      <c r="M1553" s="185"/>
      <c r="N1553" s="186"/>
      <c r="O1553" s="186"/>
      <c r="P1553" s="186"/>
      <c r="Q1553" s="186"/>
      <c r="R1553" s="186"/>
      <c r="S1553" s="186"/>
      <c r="T1553" s="187"/>
      <c r="AT1553" s="181" t="s">
        <v>153</v>
      </c>
      <c r="AU1553" s="181" t="s">
        <v>81</v>
      </c>
      <c r="AV1553" s="15" t="s">
        <v>94</v>
      </c>
      <c r="AW1553" s="15" t="s">
        <v>33</v>
      </c>
      <c r="AX1553" s="15" t="s">
        <v>15</v>
      </c>
      <c r="AY1553" s="181" t="s">
        <v>142</v>
      </c>
    </row>
    <row r="1554" spans="1:65" s="2" customFormat="1" ht="62.65" customHeight="1">
      <c r="A1554" s="35"/>
      <c r="B1554" s="145"/>
      <c r="C1554" s="146" t="s">
        <v>2034</v>
      </c>
      <c r="D1554" s="146" t="s">
        <v>145</v>
      </c>
      <c r="E1554" s="147" t="s">
        <v>2035</v>
      </c>
      <c r="F1554" s="148" t="s">
        <v>2036</v>
      </c>
      <c r="G1554" s="149" t="s">
        <v>148</v>
      </c>
      <c r="H1554" s="150">
        <v>13.54</v>
      </c>
      <c r="I1554" s="151"/>
      <c r="J1554" s="152">
        <f>ROUND(I1554*H1554,2)</f>
        <v>0</v>
      </c>
      <c r="K1554" s="148" t="s">
        <v>149</v>
      </c>
      <c r="L1554" s="36"/>
      <c r="M1554" s="153" t="s">
        <v>3</v>
      </c>
      <c r="N1554" s="154" t="s">
        <v>43</v>
      </c>
      <c r="O1554" s="56"/>
      <c r="P1554" s="155">
        <f>O1554*H1554</f>
        <v>0</v>
      </c>
      <c r="Q1554" s="155">
        <v>4.6960000000000002E-2</v>
      </c>
      <c r="R1554" s="155">
        <f>Q1554*H1554</f>
        <v>0.63583840000000003</v>
      </c>
      <c r="S1554" s="155">
        <v>0</v>
      </c>
      <c r="T1554" s="156">
        <f>S1554*H1554</f>
        <v>0</v>
      </c>
      <c r="U1554" s="35"/>
      <c r="V1554" s="35"/>
      <c r="W1554" s="35"/>
      <c r="X1554" s="35"/>
      <c r="Y1554" s="35"/>
      <c r="Z1554" s="35"/>
      <c r="AA1554" s="35"/>
      <c r="AB1554" s="35"/>
      <c r="AC1554" s="35"/>
      <c r="AD1554" s="35"/>
      <c r="AE1554" s="35"/>
      <c r="AR1554" s="157" t="s">
        <v>256</v>
      </c>
      <c r="AT1554" s="157" t="s">
        <v>145</v>
      </c>
      <c r="AU1554" s="157" t="s">
        <v>81</v>
      </c>
      <c r="AY1554" s="20" t="s">
        <v>142</v>
      </c>
      <c r="BE1554" s="158">
        <f>IF(N1554="základní",J1554,0)</f>
        <v>0</v>
      </c>
      <c r="BF1554" s="158">
        <f>IF(N1554="snížená",J1554,0)</f>
        <v>0</v>
      </c>
      <c r="BG1554" s="158">
        <f>IF(N1554="zákl. přenesená",J1554,0)</f>
        <v>0</v>
      </c>
      <c r="BH1554" s="158">
        <f>IF(N1554="sníž. přenesená",J1554,0)</f>
        <v>0</v>
      </c>
      <c r="BI1554" s="158">
        <f>IF(N1554="nulová",J1554,0)</f>
        <v>0</v>
      </c>
      <c r="BJ1554" s="20" t="s">
        <v>81</v>
      </c>
      <c r="BK1554" s="158">
        <f>ROUND(I1554*H1554,2)</f>
        <v>0</v>
      </c>
      <c r="BL1554" s="20" t="s">
        <v>256</v>
      </c>
      <c r="BM1554" s="157" t="s">
        <v>2037</v>
      </c>
    </row>
    <row r="1555" spans="1:65" s="2" customFormat="1" ht="11.25">
      <c r="A1555" s="35"/>
      <c r="B1555" s="36"/>
      <c r="C1555" s="35"/>
      <c r="D1555" s="159" t="s">
        <v>151</v>
      </c>
      <c r="E1555" s="35"/>
      <c r="F1555" s="160" t="s">
        <v>2038</v>
      </c>
      <c r="G1555" s="35"/>
      <c r="H1555" s="35"/>
      <c r="I1555" s="161"/>
      <c r="J1555" s="35"/>
      <c r="K1555" s="35"/>
      <c r="L1555" s="36"/>
      <c r="M1555" s="162"/>
      <c r="N1555" s="163"/>
      <c r="O1555" s="56"/>
      <c r="P1555" s="56"/>
      <c r="Q1555" s="56"/>
      <c r="R1555" s="56"/>
      <c r="S1555" s="56"/>
      <c r="T1555" s="57"/>
      <c r="U1555" s="35"/>
      <c r="V1555" s="35"/>
      <c r="W1555" s="35"/>
      <c r="X1555" s="35"/>
      <c r="Y1555" s="35"/>
      <c r="Z1555" s="35"/>
      <c r="AA1555" s="35"/>
      <c r="AB1555" s="35"/>
      <c r="AC1555" s="35"/>
      <c r="AD1555" s="35"/>
      <c r="AE1555" s="35"/>
      <c r="AT1555" s="20" t="s">
        <v>151</v>
      </c>
      <c r="AU1555" s="20" t="s">
        <v>81</v>
      </c>
    </row>
    <row r="1556" spans="1:65" s="13" customFormat="1" ht="11.25">
      <c r="B1556" s="164"/>
      <c r="D1556" s="165" t="s">
        <v>153</v>
      </c>
      <c r="E1556" s="166" t="s">
        <v>3</v>
      </c>
      <c r="F1556" s="167" t="s">
        <v>167</v>
      </c>
      <c r="H1556" s="166" t="s">
        <v>3</v>
      </c>
      <c r="I1556" s="168"/>
      <c r="L1556" s="164"/>
      <c r="M1556" s="169"/>
      <c r="N1556" s="170"/>
      <c r="O1556" s="170"/>
      <c r="P1556" s="170"/>
      <c r="Q1556" s="170"/>
      <c r="R1556" s="170"/>
      <c r="S1556" s="170"/>
      <c r="T1556" s="171"/>
      <c r="AT1556" s="166" t="s">
        <v>153</v>
      </c>
      <c r="AU1556" s="166" t="s">
        <v>81</v>
      </c>
      <c r="AV1556" s="13" t="s">
        <v>15</v>
      </c>
      <c r="AW1556" s="13" t="s">
        <v>33</v>
      </c>
      <c r="AX1556" s="13" t="s">
        <v>71</v>
      </c>
      <c r="AY1556" s="166" t="s">
        <v>142</v>
      </c>
    </row>
    <row r="1557" spans="1:65" s="14" customFormat="1" ht="11.25">
      <c r="B1557" s="172"/>
      <c r="D1557" s="165" t="s">
        <v>153</v>
      </c>
      <c r="E1557" s="173" t="s">
        <v>3</v>
      </c>
      <c r="F1557" s="174" t="s">
        <v>2039</v>
      </c>
      <c r="H1557" s="175">
        <v>16.739999999999998</v>
      </c>
      <c r="I1557" s="176"/>
      <c r="L1557" s="172"/>
      <c r="M1557" s="177"/>
      <c r="N1557" s="178"/>
      <c r="O1557" s="178"/>
      <c r="P1557" s="178"/>
      <c r="Q1557" s="178"/>
      <c r="R1557" s="178"/>
      <c r="S1557" s="178"/>
      <c r="T1557" s="179"/>
      <c r="AT1557" s="173" t="s">
        <v>153</v>
      </c>
      <c r="AU1557" s="173" t="s">
        <v>81</v>
      </c>
      <c r="AV1557" s="14" t="s">
        <v>81</v>
      </c>
      <c r="AW1557" s="14" t="s">
        <v>33</v>
      </c>
      <c r="AX1557" s="14" t="s">
        <v>71</v>
      </c>
      <c r="AY1557" s="173" t="s">
        <v>142</v>
      </c>
    </row>
    <row r="1558" spans="1:65" s="14" customFormat="1" ht="11.25">
      <c r="B1558" s="172"/>
      <c r="D1558" s="165" t="s">
        <v>153</v>
      </c>
      <c r="E1558" s="173" t="s">
        <v>3</v>
      </c>
      <c r="F1558" s="174" t="s">
        <v>156</v>
      </c>
      <c r="H1558" s="175">
        <v>-3.2</v>
      </c>
      <c r="I1558" s="176"/>
      <c r="L1558" s="172"/>
      <c r="M1558" s="177"/>
      <c r="N1558" s="178"/>
      <c r="O1558" s="178"/>
      <c r="P1558" s="178"/>
      <c r="Q1558" s="178"/>
      <c r="R1558" s="178"/>
      <c r="S1558" s="178"/>
      <c r="T1558" s="179"/>
      <c r="AT1558" s="173" t="s">
        <v>153</v>
      </c>
      <c r="AU1558" s="173" t="s">
        <v>81</v>
      </c>
      <c r="AV1558" s="14" t="s">
        <v>81</v>
      </c>
      <c r="AW1558" s="14" t="s">
        <v>33</v>
      </c>
      <c r="AX1558" s="14" t="s">
        <v>71</v>
      </c>
      <c r="AY1558" s="173" t="s">
        <v>142</v>
      </c>
    </row>
    <row r="1559" spans="1:65" s="15" customFormat="1" ht="11.25">
      <c r="B1559" s="180"/>
      <c r="D1559" s="165" t="s">
        <v>153</v>
      </c>
      <c r="E1559" s="181" t="s">
        <v>3</v>
      </c>
      <c r="F1559" s="182" t="s">
        <v>162</v>
      </c>
      <c r="H1559" s="183">
        <v>13.54</v>
      </c>
      <c r="I1559" s="184"/>
      <c r="L1559" s="180"/>
      <c r="M1559" s="185"/>
      <c r="N1559" s="186"/>
      <c r="O1559" s="186"/>
      <c r="P1559" s="186"/>
      <c r="Q1559" s="186"/>
      <c r="R1559" s="186"/>
      <c r="S1559" s="186"/>
      <c r="T1559" s="187"/>
      <c r="AT1559" s="181" t="s">
        <v>153</v>
      </c>
      <c r="AU1559" s="181" t="s">
        <v>81</v>
      </c>
      <c r="AV1559" s="15" t="s">
        <v>94</v>
      </c>
      <c r="AW1559" s="15" t="s">
        <v>33</v>
      </c>
      <c r="AX1559" s="15" t="s">
        <v>15</v>
      </c>
      <c r="AY1559" s="181" t="s">
        <v>142</v>
      </c>
    </row>
    <row r="1560" spans="1:65" s="2" customFormat="1" ht="62.65" customHeight="1">
      <c r="A1560" s="35"/>
      <c r="B1560" s="145"/>
      <c r="C1560" s="146" t="s">
        <v>2040</v>
      </c>
      <c r="D1560" s="146" t="s">
        <v>145</v>
      </c>
      <c r="E1560" s="147" t="s">
        <v>2041</v>
      </c>
      <c r="F1560" s="148" t="s">
        <v>2042</v>
      </c>
      <c r="G1560" s="149" t="s">
        <v>148</v>
      </c>
      <c r="H1560" s="150">
        <v>29.08</v>
      </c>
      <c r="I1560" s="151"/>
      <c r="J1560" s="152">
        <f>ROUND(I1560*H1560,2)</f>
        <v>0</v>
      </c>
      <c r="K1560" s="148" t="s">
        <v>149</v>
      </c>
      <c r="L1560" s="36"/>
      <c r="M1560" s="153" t="s">
        <v>3</v>
      </c>
      <c r="N1560" s="154" t="s">
        <v>43</v>
      </c>
      <c r="O1560" s="56"/>
      <c r="P1560" s="155">
        <f>O1560*H1560</f>
        <v>0</v>
      </c>
      <c r="Q1560" s="155">
        <v>5.9839999999999997E-2</v>
      </c>
      <c r="R1560" s="155">
        <f>Q1560*H1560</f>
        <v>1.7401471999999998</v>
      </c>
      <c r="S1560" s="155">
        <v>0</v>
      </c>
      <c r="T1560" s="156">
        <f>S1560*H1560</f>
        <v>0</v>
      </c>
      <c r="U1560" s="35"/>
      <c r="V1560" s="35"/>
      <c r="W1560" s="35"/>
      <c r="X1560" s="35"/>
      <c r="Y1560" s="35"/>
      <c r="Z1560" s="35"/>
      <c r="AA1560" s="35"/>
      <c r="AB1560" s="35"/>
      <c r="AC1560" s="35"/>
      <c r="AD1560" s="35"/>
      <c r="AE1560" s="35"/>
      <c r="AR1560" s="157" t="s">
        <v>256</v>
      </c>
      <c r="AT1560" s="157" t="s">
        <v>145</v>
      </c>
      <c r="AU1560" s="157" t="s">
        <v>81</v>
      </c>
      <c r="AY1560" s="20" t="s">
        <v>142</v>
      </c>
      <c r="BE1560" s="158">
        <f>IF(N1560="základní",J1560,0)</f>
        <v>0</v>
      </c>
      <c r="BF1560" s="158">
        <f>IF(N1560="snížená",J1560,0)</f>
        <v>0</v>
      </c>
      <c r="BG1560" s="158">
        <f>IF(N1560="zákl. přenesená",J1560,0)</f>
        <v>0</v>
      </c>
      <c r="BH1560" s="158">
        <f>IF(N1560="sníž. přenesená",J1560,0)</f>
        <v>0</v>
      </c>
      <c r="BI1560" s="158">
        <f>IF(N1560="nulová",J1560,0)</f>
        <v>0</v>
      </c>
      <c r="BJ1560" s="20" t="s">
        <v>81</v>
      </c>
      <c r="BK1560" s="158">
        <f>ROUND(I1560*H1560,2)</f>
        <v>0</v>
      </c>
      <c r="BL1560" s="20" t="s">
        <v>256</v>
      </c>
      <c r="BM1560" s="157" t="s">
        <v>2043</v>
      </c>
    </row>
    <row r="1561" spans="1:65" s="2" customFormat="1" ht="11.25">
      <c r="A1561" s="35"/>
      <c r="B1561" s="36"/>
      <c r="C1561" s="35"/>
      <c r="D1561" s="159" t="s">
        <v>151</v>
      </c>
      <c r="E1561" s="35"/>
      <c r="F1561" s="160" t="s">
        <v>2044</v>
      </c>
      <c r="G1561" s="35"/>
      <c r="H1561" s="35"/>
      <c r="I1561" s="161"/>
      <c r="J1561" s="35"/>
      <c r="K1561" s="35"/>
      <c r="L1561" s="36"/>
      <c r="M1561" s="162"/>
      <c r="N1561" s="163"/>
      <c r="O1561" s="56"/>
      <c r="P1561" s="56"/>
      <c r="Q1561" s="56"/>
      <c r="R1561" s="56"/>
      <c r="S1561" s="56"/>
      <c r="T1561" s="57"/>
      <c r="U1561" s="35"/>
      <c r="V1561" s="35"/>
      <c r="W1561" s="35"/>
      <c r="X1561" s="35"/>
      <c r="Y1561" s="35"/>
      <c r="Z1561" s="35"/>
      <c r="AA1561" s="35"/>
      <c r="AB1561" s="35"/>
      <c r="AC1561" s="35"/>
      <c r="AD1561" s="35"/>
      <c r="AE1561" s="35"/>
      <c r="AT1561" s="20" t="s">
        <v>151</v>
      </c>
      <c r="AU1561" s="20" t="s">
        <v>81</v>
      </c>
    </row>
    <row r="1562" spans="1:65" s="13" customFormat="1" ht="11.25">
      <c r="B1562" s="164"/>
      <c r="D1562" s="165" t="s">
        <v>153</v>
      </c>
      <c r="E1562" s="166" t="s">
        <v>3</v>
      </c>
      <c r="F1562" s="167" t="s">
        <v>154</v>
      </c>
      <c r="H1562" s="166" t="s">
        <v>3</v>
      </c>
      <c r="I1562" s="168"/>
      <c r="L1562" s="164"/>
      <c r="M1562" s="169"/>
      <c r="N1562" s="170"/>
      <c r="O1562" s="170"/>
      <c r="P1562" s="170"/>
      <c r="Q1562" s="170"/>
      <c r="R1562" s="170"/>
      <c r="S1562" s="170"/>
      <c r="T1562" s="171"/>
      <c r="AT1562" s="166" t="s">
        <v>153</v>
      </c>
      <c r="AU1562" s="166" t="s">
        <v>81</v>
      </c>
      <c r="AV1562" s="13" t="s">
        <v>15</v>
      </c>
      <c r="AW1562" s="13" t="s">
        <v>33</v>
      </c>
      <c r="AX1562" s="13" t="s">
        <v>71</v>
      </c>
      <c r="AY1562" s="166" t="s">
        <v>142</v>
      </c>
    </row>
    <row r="1563" spans="1:65" s="14" customFormat="1" ht="11.25">
      <c r="B1563" s="172"/>
      <c r="D1563" s="165" t="s">
        <v>153</v>
      </c>
      <c r="E1563" s="173" t="s">
        <v>3</v>
      </c>
      <c r="F1563" s="174" t="s">
        <v>158</v>
      </c>
      <c r="H1563" s="175">
        <v>7</v>
      </c>
      <c r="I1563" s="176"/>
      <c r="L1563" s="172"/>
      <c r="M1563" s="177"/>
      <c r="N1563" s="178"/>
      <c r="O1563" s="178"/>
      <c r="P1563" s="178"/>
      <c r="Q1563" s="178"/>
      <c r="R1563" s="178"/>
      <c r="S1563" s="178"/>
      <c r="T1563" s="179"/>
      <c r="AT1563" s="173" t="s">
        <v>153</v>
      </c>
      <c r="AU1563" s="173" t="s">
        <v>81</v>
      </c>
      <c r="AV1563" s="14" t="s">
        <v>81</v>
      </c>
      <c r="AW1563" s="14" t="s">
        <v>33</v>
      </c>
      <c r="AX1563" s="14" t="s">
        <v>71</v>
      </c>
      <c r="AY1563" s="173" t="s">
        <v>142</v>
      </c>
    </row>
    <row r="1564" spans="1:65" s="14" customFormat="1" ht="11.25">
      <c r="B1564" s="172"/>
      <c r="D1564" s="165" t="s">
        <v>153</v>
      </c>
      <c r="E1564" s="173" t="s">
        <v>3</v>
      </c>
      <c r="F1564" s="174" t="s">
        <v>938</v>
      </c>
      <c r="H1564" s="175">
        <v>-1.6</v>
      </c>
      <c r="I1564" s="176"/>
      <c r="L1564" s="172"/>
      <c r="M1564" s="177"/>
      <c r="N1564" s="178"/>
      <c r="O1564" s="178"/>
      <c r="P1564" s="178"/>
      <c r="Q1564" s="178"/>
      <c r="R1564" s="178"/>
      <c r="S1564" s="178"/>
      <c r="T1564" s="179"/>
      <c r="AT1564" s="173" t="s">
        <v>153</v>
      </c>
      <c r="AU1564" s="173" t="s">
        <v>81</v>
      </c>
      <c r="AV1564" s="14" t="s">
        <v>81</v>
      </c>
      <c r="AW1564" s="14" t="s">
        <v>33</v>
      </c>
      <c r="AX1564" s="14" t="s">
        <v>71</v>
      </c>
      <c r="AY1564" s="173" t="s">
        <v>142</v>
      </c>
    </row>
    <row r="1565" spans="1:65" s="13" customFormat="1" ht="11.25">
      <c r="B1565" s="164"/>
      <c r="D1565" s="165" t="s">
        <v>153</v>
      </c>
      <c r="E1565" s="166" t="s">
        <v>3</v>
      </c>
      <c r="F1565" s="167" t="s">
        <v>157</v>
      </c>
      <c r="H1565" s="166" t="s">
        <v>3</v>
      </c>
      <c r="I1565" s="168"/>
      <c r="L1565" s="164"/>
      <c r="M1565" s="169"/>
      <c r="N1565" s="170"/>
      <c r="O1565" s="170"/>
      <c r="P1565" s="170"/>
      <c r="Q1565" s="170"/>
      <c r="R1565" s="170"/>
      <c r="S1565" s="170"/>
      <c r="T1565" s="171"/>
      <c r="AT1565" s="166" t="s">
        <v>153</v>
      </c>
      <c r="AU1565" s="166" t="s">
        <v>81</v>
      </c>
      <c r="AV1565" s="13" t="s">
        <v>15</v>
      </c>
      <c r="AW1565" s="13" t="s">
        <v>33</v>
      </c>
      <c r="AX1565" s="13" t="s">
        <v>71</v>
      </c>
      <c r="AY1565" s="166" t="s">
        <v>142</v>
      </c>
    </row>
    <row r="1566" spans="1:65" s="14" customFormat="1" ht="11.25">
      <c r="B1566" s="172"/>
      <c r="D1566" s="165" t="s">
        <v>153</v>
      </c>
      <c r="E1566" s="173" t="s">
        <v>3</v>
      </c>
      <c r="F1566" s="174" t="s">
        <v>158</v>
      </c>
      <c r="H1566" s="175">
        <v>7</v>
      </c>
      <c r="I1566" s="176"/>
      <c r="L1566" s="172"/>
      <c r="M1566" s="177"/>
      <c r="N1566" s="178"/>
      <c r="O1566" s="178"/>
      <c r="P1566" s="178"/>
      <c r="Q1566" s="178"/>
      <c r="R1566" s="178"/>
      <c r="S1566" s="178"/>
      <c r="T1566" s="179"/>
      <c r="AT1566" s="173" t="s">
        <v>153</v>
      </c>
      <c r="AU1566" s="173" t="s">
        <v>81</v>
      </c>
      <c r="AV1566" s="14" t="s">
        <v>81</v>
      </c>
      <c r="AW1566" s="14" t="s">
        <v>33</v>
      </c>
      <c r="AX1566" s="14" t="s">
        <v>71</v>
      </c>
      <c r="AY1566" s="173" t="s">
        <v>142</v>
      </c>
    </row>
    <row r="1567" spans="1:65" s="14" customFormat="1" ht="11.25">
      <c r="B1567" s="172"/>
      <c r="D1567" s="165" t="s">
        <v>153</v>
      </c>
      <c r="E1567" s="173" t="s">
        <v>3</v>
      </c>
      <c r="F1567" s="174" t="s">
        <v>938</v>
      </c>
      <c r="H1567" s="175">
        <v>-1.6</v>
      </c>
      <c r="I1567" s="176"/>
      <c r="L1567" s="172"/>
      <c r="M1567" s="177"/>
      <c r="N1567" s="178"/>
      <c r="O1567" s="178"/>
      <c r="P1567" s="178"/>
      <c r="Q1567" s="178"/>
      <c r="R1567" s="178"/>
      <c r="S1567" s="178"/>
      <c r="T1567" s="179"/>
      <c r="AT1567" s="173" t="s">
        <v>153</v>
      </c>
      <c r="AU1567" s="173" t="s">
        <v>81</v>
      </c>
      <c r="AV1567" s="14" t="s">
        <v>81</v>
      </c>
      <c r="AW1567" s="14" t="s">
        <v>33</v>
      </c>
      <c r="AX1567" s="14" t="s">
        <v>71</v>
      </c>
      <c r="AY1567" s="173" t="s">
        <v>142</v>
      </c>
    </row>
    <row r="1568" spans="1:65" s="13" customFormat="1" ht="11.25">
      <c r="B1568" s="164"/>
      <c r="D1568" s="165" t="s">
        <v>153</v>
      </c>
      <c r="E1568" s="166" t="s">
        <v>3</v>
      </c>
      <c r="F1568" s="167" t="s">
        <v>159</v>
      </c>
      <c r="H1568" s="166" t="s">
        <v>3</v>
      </c>
      <c r="I1568" s="168"/>
      <c r="L1568" s="164"/>
      <c r="M1568" s="169"/>
      <c r="N1568" s="170"/>
      <c r="O1568" s="170"/>
      <c r="P1568" s="170"/>
      <c r="Q1568" s="170"/>
      <c r="R1568" s="170"/>
      <c r="S1568" s="170"/>
      <c r="T1568" s="171"/>
      <c r="AT1568" s="166" t="s">
        <v>153</v>
      </c>
      <c r="AU1568" s="166" t="s">
        <v>81</v>
      </c>
      <c r="AV1568" s="13" t="s">
        <v>15</v>
      </c>
      <c r="AW1568" s="13" t="s">
        <v>33</v>
      </c>
      <c r="AX1568" s="13" t="s">
        <v>71</v>
      </c>
      <c r="AY1568" s="166" t="s">
        <v>142</v>
      </c>
    </row>
    <row r="1569" spans="1:65" s="14" customFormat="1" ht="11.25">
      <c r="B1569" s="172"/>
      <c r="D1569" s="165" t="s">
        <v>153</v>
      </c>
      <c r="E1569" s="173" t="s">
        <v>3</v>
      </c>
      <c r="F1569" s="174" t="s">
        <v>2045</v>
      </c>
      <c r="H1569" s="175">
        <v>22.68</v>
      </c>
      <c r="I1569" s="176"/>
      <c r="L1569" s="172"/>
      <c r="M1569" s="177"/>
      <c r="N1569" s="178"/>
      <c r="O1569" s="178"/>
      <c r="P1569" s="178"/>
      <c r="Q1569" s="178"/>
      <c r="R1569" s="178"/>
      <c r="S1569" s="178"/>
      <c r="T1569" s="179"/>
      <c r="AT1569" s="173" t="s">
        <v>153</v>
      </c>
      <c r="AU1569" s="173" t="s">
        <v>81</v>
      </c>
      <c r="AV1569" s="14" t="s">
        <v>81</v>
      </c>
      <c r="AW1569" s="14" t="s">
        <v>33</v>
      </c>
      <c r="AX1569" s="14" t="s">
        <v>71</v>
      </c>
      <c r="AY1569" s="173" t="s">
        <v>142</v>
      </c>
    </row>
    <row r="1570" spans="1:65" s="14" customFormat="1" ht="11.25">
      <c r="B1570" s="172"/>
      <c r="D1570" s="165" t="s">
        <v>153</v>
      </c>
      <c r="E1570" s="173" t="s">
        <v>3</v>
      </c>
      <c r="F1570" s="174" t="s">
        <v>2046</v>
      </c>
      <c r="H1570" s="175">
        <v>-4.4000000000000004</v>
      </c>
      <c r="I1570" s="176"/>
      <c r="L1570" s="172"/>
      <c r="M1570" s="177"/>
      <c r="N1570" s="178"/>
      <c r="O1570" s="178"/>
      <c r="P1570" s="178"/>
      <c r="Q1570" s="178"/>
      <c r="R1570" s="178"/>
      <c r="S1570" s="178"/>
      <c r="T1570" s="179"/>
      <c r="AT1570" s="173" t="s">
        <v>153</v>
      </c>
      <c r="AU1570" s="173" t="s">
        <v>81</v>
      </c>
      <c r="AV1570" s="14" t="s">
        <v>81</v>
      </c>
      <c r="AW1570" s="14" t="s">
        <v>33</v>
      </c>
      <c r="AX1570" s="14" t="s">
        <v>71</v>
      </c>
      <c r="AY1570" s="173" t="s">
        <v>142</v>
      </c>
    </row>
    <row r="1571" spans="1:65" s="15" customFormat="1" ht="11.25">
      <c r="B1571" s="180"/>
      <c r="D1571" s="165" t="s">
        <v>153</v>
      </c>
      <c r="E1571" s="181" t="s">
        <v>3</v>
      </c>
      <c r="F1571" s="182" t="s">
        <v>162</v>
      </c>
      <c r="H1571" s="183">
        <v>29.08</v>
      </c>
      <c r="I1571" s="184"/>
      <c r="L1571" s="180"/>
      <c r="M1571" s="185"/>
      <c r="N1571" s="186"/>
      <c r="O1571" s="186"/>
      <c r="P1571" s="186"/>
      <c r="Q1571" s="186"/>
      <c r="R1571" s="186"/>
      <c r="S1571" s="186"/>
      <c r="T1571" s="187"/>
      <c r="AT1571" s="181" t="s">
        <v>153</v>
      </c>
      <c r="AU1571" s="181" t="s">
        <v>81</v>
      </c>
      <c r="AV1571" s="15" t="s">
        <v>94</v>
      </c>
      <c r="AW1571" s="15" t="s">
        <v>33</v>
      </c>
      <c r="AX1571" s="15" t="s">
        <v>15</v>
      </c>
      <c r="AY1571" s="181" t="s">
        <v>142</v>
      </c>
    </row>
    <row r="1572" spans="1:65" s="2" customFormat="1" ht="44.25" customHeight="1">
      <c r="A1572" s="35"/>
      <c r="B1572" s="145"/>
      <c r="C1572" s="146" t="s">
        <v>2047</v>
      </c>
      <c r="D1572" s="146" t="s">
        <v>145</v>
      </c>
      <c r="E1572" s="147" t="s">
        <v>2048</v>
      </c>
      <c r="F1572" s="148" t="s">
        <v>2049</v>
      </c>
      <c r="G1572" s="149" t="s">
        <v>148</v>
      </c>
      <c r="H1572" s="150">
        <v>10.61</v>
      </c>
      <c r="I1572" s="151"/>
      <c r="J1572" s="152">
        <f>ROUND(I1572*H1572,2)</f>
        <v>0</v>
      </c>
      <c r="K1572" s="148" t="s">
        <v>149</v>
      </c>
      <c r="L1572" s="36"/>
      <c r="M1572" s="153" t="s">
        <v>3</v>
      </c>
      <c r="N1572" s="154" t="s">
        <v>43</v>
      </c>
      <c r="O1572" s="56"/>
      <c r="P1572" s="155">
        <f>O1572*H1572</f>
        <v>0</v>
      </c>
      <c r="Q1572" s="155">
        <v>0</v>
      </c>
      <c r="R1572" s="155">
        <f>Q1572*H1572</f>
        <v>0</v>
      </c>
      <c r="S1572" s="155">
        <v>0</v>
      </c>
      <c r="T1572" s="156">
        <f>S1572*H1572</f>
        <v>0</v>
      </c>
      <c r="U1572" s="35"/>
      <c r="V1572" s="35"/>
      <c r="W1572" s="35"/>
      <c r="X1572" s="35"/>
      <c r="Y1572" s="35"/>
      <c r="Z1572" s="35"/>
      <c r="AA1572" s="35"/>
      <c r="AB1572" s="35"/>
      <c r="AC1572" s="35"/>
      <c r="AD1572" s="35"/>
      <c r="AE1572" s="35"/>
      <c r="AR1572" s="157" t="s">
        <v>256</v>
      </c>
      <c r="AT1572" s="157" t="s">
        <v>145</v>
      </c>
      <c r="AU1572" s="157" t="s">
        <v>81</v>
      </c>
      <c r="AY1572" s="20" t="s">
        <v>142</v>
      </c>
      <c r="BE1572" s="158">
        <f>IF(N1572="základní",J1572,0)</f>
        <v>0</v>
      </c>
      <c r="BF1572" s="158">
        <f>IF(N1572="snížená",J1572,0)</f>
        <v>0</v>
      </c>
      <c r="BG1572" s="158">
        <f>IF(N1572="zákl. přenesená",J1572,0)</f>
        <v>0</v>
      </c>
      <c r="BH1572" s="158">
        <f>IF(N1572="sníž. přenesená",J1572,0)</f>
        <v>0</v>
      </c>
      <c r="BI1572" s="158">
        <f>IF(N1572="nulová",J1572,0)</f>
        <v>0</v>
      </c>
      <c r="BJ1572" s="20" t="s">
        <v>81</v>
      </c>
      <c r="BK1572" s="158">
        <f>ROUND(I1572*H1572,2)</f>
        <v>0</v>
      </c>
      <c r="BL1572" s="20" t="s">
        <v>256</v>
      </c>
      <c r="BM1572" s="157" t="s">
        <v>2050</v>
      </c>
    </row>
    <row r="1573" spans="1:65" s="2" customFormat="1" ht="11.25">
      <c r="A1573" s="35"/>
      <c r="B1573" s="36"/>
      <c r="C1573" s="35"/>
      <c r="D1573" s="159" t="s">
        <v>151</v>
      </c>
      <c r="E1573" s="35"/>
      <c r="F1573" s="160" t="s">
        <v>2051</v>
      </c>
      <c r="G1573" s="35"/>
      <c r="H1573" s="35"/>
      <c r="I1573" s="161"/>
      <c r="J1573" s="35"/>
      <c r="K1573" s="35"/>
      <c r="L1573" s="36"/>
      <c r="M1573" s="162"/>
      <c r="N1573" s="163"/>
      <c r="O1573" s="56"/>
      <c r="P1573" s="56"/>
      <c r="Q1573" s="56"/>
      <c r="R1573" s="56"/>
      <c r="S1573" s="56"/>
      <c r="T1573" s="57"/>
      <c r="U1573" s="35"/>
      <c r="V1573" s="35"/>
      <c r="W1573" s="35"/>
      <c r="X1573" s="35"/>
      <c r="Y1573" s="35"/>
      <c r="Z1573" s="35"/>
      <c r="AA1573" s="35"/>
      <c r="AB1573" s="35"/>
      <c r="AC1573" s="35"/>
      <c r="AD1573" s="35"/>
      <c r="AE1573" s="35"/>
      <c r="AT1573" s="20" t="s">
        <v>151</v>
      </c>
      <c r="AU1573" s="20" t="s">
        <v>81</v>
      </c>
    </row>
    <row r="1574" spans="1:65" s="13" customFormat="1" ht="11.25">
      <c r="B1574" s="164"/>
      <c r="D1574" s="165" t="s">
        <v>153</v>
      </c>
      <c r="E1574" s="166" t="s">
        <v>3</v>
      </c>
      <c r="F1574" s="167" t="s">
        <v>1708</v>
      </c>
      <c r="H1574" s="166" t="s">
        <v>3</v>
      </c>
      <c r="I1574" s="168"/>
      <c r="L1574" s="164"/>
      <c r="M1574" s="169"/>
      <c r="N1574" s="170"/>
      <c r="O1574" s="170"/>
      <c r="P1574" s="170"/>
      <c r="Q1574" s="170"/>
      <c r="R1574" s="170"/>
      <c r="S1574" s="170"/>
      <c r="T1574" s="171"/>
      <c r="AT1574" s="166" t="s">
        <v>153</v>
      </c>
      <c r="AU1574" s="166" t="s">
        <v>81</v>
      </c>
      <c r="AV1574" s="13" t="s">
        <v>15</v>
      </c>
      <c r="AW1574" s="13" t="s">
        <v>33</v>
      </c>
      <c r="AX1574" s="13" t="s">
        <v>71</v>
      </c>
      <c r="AY1574" s="166" t="s">
        <v>142</v>
      </c>
    </row>
    <row r="1575" spans="1:65" s="14" customFormat="1" ht="11.25">
      <c r="B1575" s="172"/>
      <c r="D1575" s="165" t="s">
        <v>153</v>
      </c>
      <c r="E1575" s="173" t="s">
        <v>3</v>
      </c>
      <c r="F1575" s="174" t="s">
        <v>1709</v>
      </c>
      <c r="H1575" s="175">
        <v>7</v>
      </c>
      <c r="I1575" s="176"/>
      <c r="L1575" s="172"/>
      <c r="M1575" s="177"/>
      <c r="N1575" s="178"/>
      <c r="O1575" s="178"/>
      <c r="P1575" s="178"/>
      <c r="Q1575" s="178"/>
      <c r="R1575" s="178"/>
      <c r="S1575" s="178"/>
      <c r="T1575" s="179"/>
      <c r="AT1575" s="173" t="s">
        <v>153</v>
      </c>
      <c r="AU1575" s="173" t="s">
        <v>81</v>
      </c>
      <c r="AV1575" s="14" t="s">
        <v>81</v>
      </c>
      <c r="AW1575" s="14" t="s">
        <v>33</v>
      </c>
      <c r="AX1575" s="14" t="s">
        <v>71</v>
      </c>
      <c r="AY1575" s="173" t="s">
        <v>142</v>
      </c>
    </row>
    <row r="1576" spans="1:65" s="14" customFormat="1" ht="11.25">
      <c r="B1576" s="172"/>
      <c r="D1576" s="165" t="s">
        <v>153</v>
      </c>
      <c r="E1576" s="173" t="s">
        <v>3</v>
      </c>
      <c r="F1576" s="174" t="s">
        <v>1710</v>
      </c>
      <c r="H1576" s="175">
        <v>3.61</v>
      </c>
      <c r="I1576" s="176"/>
      <c r="L1576" s="172"/>
      <c r="M1576" s="177"/>
      <c r="N1576" s="178"/>
      <c r="O1576" s="178"/>
      <c r="P1576" s="178"/>
      <c r="Q1576" s="178"/>
      <c r="R1576" s="178"/>
      <c r="S1576" s="178"/>
      <c r="T1576" s="179"/>
      <c r="AT1576" s="173" t="s">
        <v>153</v>
      </c>
      <c r="AU1576" s="173" t="s">
        <v>81</v>
      </c>
      <c r="AV1576" s="14" t="s">
        <v>81</v>
      </c>
      <c r="AW1576" s="14" t="s">
        <v>33</v>
      </c>
      <c r="AX1576" s="14" t="s">
        <v>71</v>
      </c>
      <c r="AY1576" s="173" t="s">
        <v>142</v>
      </c>
    </row>
    <row r="1577" spans="1:65" s="15" customFormat="1" ht="11.25">
      <c r="B1577" s="180"/>
      <c r="D1577" s="165" t="s">
        <v>153</v>
      </c>
      <c r="E1577" s="181" t="s">
        <v>3</v>
      </c>
      <c r="F1577" s="182" t="s">
        <v>162</v>
      </c>
      <c r="H1577" s="183">
        <v>10.61</v>
      </c>
      <c r="I1577" s="184"/>
      <c r="L1577" s="180"/>
      <c r="M1577" s="185"/>
      <c r="N1577" s="186"/>
      <c r="O1577" s="186"/>
      <c r="P1577" s="186"/>
      <c r="Q1577" s="186"/>
      <c r="R1577" s="186"/>
      <c r="S1577" s="186"/>
      <c r="T1577" s="187"/>
      <c r="AT1577" s="181" t="s">
        <v>153</v>
      </c>
      <c r="AU1577" s="181" t="s">
        <v>81</v>
      </c>
      <c r="AV1577" s="15" t="s">
        <v>94</v>
      </c>
      <c r="AW1577" s="15" t="s">
        <v>33</v>
      </c>
      <c r="AX1577" s="15" t="s">
        <v>15</v>
      </c>
      <c r="AY1577" s="181" t="s">
        <v>142</v>
      </c>
    </row>
    <row r="1578" spans="1:65" s="2" customFormat="1" ht="24.2" customHeight="1">
      <c r="A1578" s="35"/>
      <c r="B1578" s="145"/>
      <c r="C1578" s="191" t="s">
        <v>2052</v>
      </c>
      <c r="D1578" s="191" t="s">
        <v>704</v>
      </c>
      <c r="E1578" s="192" t="s">
        <v>2053</v>
      </c>
      <c r="F1578" s="193" t="s">
        <v>2054</v>
      </c>
      <c r="G1578" s="194" t="s">
        <v>148</v>
      </c>
      <c r="H1578" s="195">
        <v>11.92</v>
      </c>
      <c r="I1578" s="196"/>
      <c r="J1578" s="197">
        <f>ROUND(I1578*H1578,2)</f>
        <v>0</v>
      </c>
      <c r="K1578" s="193" t="s">
        <v>149</v>
      </c>
      <c r="L1578" s="198"/>
      <c r="M1578" s="199" t="s">
        <v>3</v>
      </c>
      <c r="N1578" s="200" t="s">
        <v>43</v>
      </c>
      <c r="O1578" s="56"/>
      <c r="P1578" s="155">
        <f>O1578*H1578</f>
        <v>0</v>
      </c>
      <c r="Q1578" s="155">
        <v>1.7000000000000001E-4</v>
      </c>
      <c r="R1578" s="155">
        <f>Q1578*H1578</f>
        <v>2.0264000000000002E-3</v>
      </c>
      <c r="S1578" s="155">
        <v>0</v>
      </c>
      <c r="T1578" s="156">
        <f>S1578*H1578</f>
        <v>0</v>
      </c>
      <c r="U1578" s="35"/>
      <c r="V1578" s="35"/>
      <c r="W1578" s="35"/>
      <c r="X1578" s="35"/>
      <c r="Y1578" s="35"/>
      <c r="Z1578" s="35"/>
      <c r="AA1578" s="35"/>
      <c r="AB1578" s="35"/>
      <c r="AC1578" s="35"/>
      <c r="AD1578" s="35"/>
      <c r="AE1578" s="35"/>
      <c r="AR1578" s="157" t="s">
        <v>378</v>
      </c>
      <c r="AT1578" s="157" t="s">
        <v>704</v>
      </c>
      <c r="AU1578" s="157" t="s">
        <v>81</v>
      </c>
      <c r="AY1578" s="20" t="s">
        <v>142</v>
      </c>
      <c r="BE1578" s="158">
        <f>IF(N1578="základní",J1578,0)</f>
        <v>0</v>
      </c>
      <c r="BF1578" s="158">
        <f>IF(N1578="snížená",J1578,0)</f>
        <v>0</v>
      </c>
      <c r="BG1578" s="158">
        <f>IF(N1578="zákl. přenesená",J1578,0)</f>
        <v>0</v>
      </c>
      <c r="BH1578" s="158">
        <f>IF(N1578="sníž. přenesená",J1578,0)</f>
        <v>0</v>
      </c>
      <c r="BI1578" s="158">
        <f>IF(N1578="nulová",J1578,0)</f>
        <v>0</v>
      </c>
      <c r="BJ1578" s="20" t="s">
        <v>81</v>
      </c>
      <c r="BK1578" s="158">
        <f>ROUND(I1578*H1578,2)</f>
        <v>0</v>
      </c>
      <c r="BL1578" s="20" t="s">
        <v>256</v>
      </c>
      <c r="BM1578" s="157" t="s">
        <v>2055</v>
      </c>
    </row>
    <row r="1579" spans="1:65" s="14" customFormat="1" ht="11.25">
      <c r="B1579" s="172"/>
      <c r="D1579" s="165" t="s">
        <v>153</v>
      </c>
      <c r="F1579" s="174" t="s">
        <v>2056</v>
      </c>
      <c r="H1579" s="175">
        <v>11.92</v>
      </c>
      <c r="I1579" s="176"/>
      <c r="L1579" s="172"/>
      <c r="M1579" s="177"/>
      <c r="N1579" s="178"/>
      <c r="O1579" s="178"/>
      <c r="P1579" s="178"/>
      <c r="Q1579" s="178"/>
      <c r="R1579" s="178"/>
      <c r="S1579" s="178"/>
      <c r="T1579" s="179"/>
      <c r="AT1579" s="173" t="s">
        <v>153</v>
      </c>
      <c r="AU1579" s="173" t="s">
        <v>81</v>
      </c>
      <c r="AV1579" s="14" t="s">
        <v>81</v>
      </c>
      <c r="AW1579" s="14" t="s">
        <v>4</v>
      </c>
      <c r="AX1579" s="14" t="s">
        <v>15</v>
      </c>
      <c r="AY1579" s="173" t="s">
        <v>142</v>
      </c>
    </row>
    <row r="1580" spans="1:65" s="2" customFormat="1" ht="44.25" customHeight="1">
      <c r="A1580" s="35"/>
      <c r="B1580" s="145"/>
      <c r="C1580" s="146" t="s">
        <v>2057</v>
      </c>
      <c r="D1580" s="146" t="s">
        <v>145</v>
      </c>
      <c r="E1580" s="147" t="s">
        <v>2058</v>
      </c>
      <c r="F1580" s="148" t="s">
        <v>2059</v>
      </c>
      <c r="G1580" s="149" t="s">
        <v>148</v>
      </c>
      <c r="H1580" s="150">
        <v>21.22</v>
      </c>
      <c r="I1580" s="151"/>
      <c r="J1580" s="152">
        <f>ROUND(I1580*H1580,2)</f>
        <v>0</v>
      </c>
      <c r="K1580" s="148" t="s">
        <v>149</v>
      </c>
      <c r="L1580" s="36"/>
      <c r="M1580" s="153" t="s">
        <v>3</v>
      </c>
      <c r="N1580" s="154" t="s">
        <v>43</v>
      </c>
      <c r="O1580" s="56"/>
      <c r="P1580" s="155">
        <f>O1580*H1580</f>
        <v>0</v>
      </c>
      <c r="Q1580" s="155">
        <v>0</v>
      </c>
      <c r="R1580" s="155">
        <f>Q1580*H1580</f>
        <v>0</v>
      </c>
      <c r="S1580" s="155">
        <v>0</v>
      </c>
      <c r="T1580" s="156">
        <f>S1580*H1580</f>
        <v>0</v>
      </c>
      <c r="U1580" s="35"/>
      <c r="V1580" s="35"/>
      <c r="W1580" s="35"/>
      <c r="X1580" s="35"/>
      <c r="Y1580" s="35"/>
      <c r="Z1580" s="35"/>
      <c r="AA1580" s="35"/>
      <c r="AB1580" s="35"/>
      <c r="AC1580" s="35"/>
      <c r="AD1580" s="35"/>
      <c r="AE1580" s="35"/>
      <c r="AR1580" s="157" t="s">
        <v>256</v>
      </c>
      <c r="AT1580" s="157" t="s">
        <v>145</v>
      </c>
      <c r="AU1580" s="157" t="s">
        <v>81</v>
      </c>
      <c r="AY1580" s="20" t="s">
        <v>142</v>
      </c>
      <c r="BE1580" s="158">
        <f>IF(N1580="základní",J1580,0)</f>
        <v>0</v>
      </c>
      <c r="BF1580" s="158">
        <f>IF(N1580="snížená",J1580,0)</f>
        <v>0</v>
      </c>
      <c r="BG1580" s="158">
        <f>IF(N1580="zákl. přenesená",J1580,0)</f>
        <v>0</v>
      </c>
      <c r="BH1580" s="158">
        <f>IF(N1580="sníž. přenesená",J1580,0)</f>
        <v>0</v>
      </c>
      <c r="BI1580" s="158">
        <f>IF(N1580="nulová",J1580,0)</f>
        <v>0</v>
      </c>
      <c r="BJ1580" s="20" t="s">
        <v>81</v>
      </c>
      <c r="BK1580" s="158">
        <f>ROUND(I1580*H1580,2)</f>
        <v>0</v>
      </c>
      <c r="BL1580" s="20" t="s">
        <v>256</v>
      </c>
      <c r="BM1580" s="157" t="s">
        <v>2060</v>
      </c>
    </row>
    <row r="1581" spans="1:65" s="2" customFormat="1" ht="11.25">
      <c r="A1581" s="35"/>
      <c r="B1581" s="36"/>
      <c r="C1581" s="35"/>
      <c r="D1581" s="159" t="s">
        <v>151</v>
      </c>
      <c r="E1581" s="35"/>
      <c r="F1581" s="160" t="s">
        <v>2061</v>
      </c>
      <c r="G1581" s="35"/>
      <c r="H1581" s="35"/>
      <c r="I1581" s="161"/>
      <c r="J1581" s="35"/>
      <c r="K1581" s="35"/>
      <c r="L1581" s="36"/>
      <c r="M1581" s="162"/>
      <c r="N1581" s="163"/>
      <c r="O1581" s="56"/>
      <c r="P1581" s="56"/>
      <c r="Q1581" s="56"/>
      <c r="R1581" s="56"/>
      <c r="S1581" s="56"/>
      <c r="T1581" s="57"/>
      <c r="U1581" s="35"/>
      <c r="V1581" s="35"/>
      <c r="W1581" s="35"/>
      <c r="X1581" s="35"/>
      <c r="Y1581" s="35"/>
      <c r="Z1581" s="35"/>
      <c r="AA1581" s="35"/>
      <c r="AB1581" s="35"/>
      <c r="AC1581" s="35"/>
      <c r="AD1581" s="35"/>
      <c r="AE1581" s="35"/>
      <c r="AT1581" s="20" t="s">
        <v>151</v>
      </c>
      <c r="AU1581" s="20" t="s">
        <v>81</v>
      </c>
    </row>
    <row r="1582" spans="1:65" s="13" customFormat="1" ht="11.25">
      <c r="B1582" s="164"/>
      <c r="D1582" s="165" t="s">
        <v>153</v>
      </c>
      <c r="E1582" s="166" t="s">
        <v>3</v>
      </c>
      <c r="F1582" s="167" t="s">
        <v>1708</v>
      </c>
      <c r="H1582" s="166" t="s">
        <v>3</v>
      </c>
      <c r="I1582" s="168"/>
      <c r="L1582" s="164"/>
      <c r="M1582" s="169"/>
      <c r="N1582" s="170"/>
      <c r="O1582" s="170"/>
      <c r="P1582" s="170"/>
      <c r="Q1582" s="170"/>
      <c r="R1582" s="170"/>
      <c r="S1582" s="170"/>
      <c r="T1582" s="171"/>
      <c r="AT1582" s="166" t="s">
        <v>153</v>
      </c>
      <c r="AU1582" s="166" t="s">
        <v>81</v>
      </c>
      <c r="AV1582" s="13" t="s">
        <v>15</v>
      </c>
      <c r="AW1582" s="13" t="s">
        <v>33</v>
      </c>
      <c r="AX1582" s="13" t="s">
        <v>71</v>
      </c>
      <c r="AY1582" s="166" t="s">
        <v>142</v>
      </c>
    </row>
    <row r="1583" spans="1:65" s="14" customFormat="1" ht="11.25">
      <c r="B1583" s="172"/>
      <c r="D1583" s="165" t="s">
        <v>153</v>
      </c>
      <c r="E1583" s="173" t="s">
        <v>3</v>
      </c>
      <c r="F1583" s="174" t="s">
        <v>2062</v>
      </c>
      <c r="H1583" s="175">
        <v>14</v>
      </c>
      <c r="I1583" s="176"/>
      <c r="L1583" s="172"/>
      <c r="M1583" s="177"/>
      <c r="N1583" s="178"/>
      <c r="O1583" s="178"/>
      <c r="P1583" s="178"/>
      <c r="Q1583" s="178"/>
      <c r="R1583" s="178"/>
      <c r="S1583" s="178"/>
      <c r="T1583" s="179"/>
      <c r="AT1583" s="173" t="s">
        <v>153</v>
      </c>
      <c r="AU1583" s="173" t="s">
        <v>81</v>
      </c>
      <c r="AV1583" s="14" t="s">
        <v>81</v>
      </c>
      <c r="AW1583" s="14" t="s">
        <v>33</v>
      </c>
      <c r="AX1583" s="14" t="s">
        <v>71</v>
      </c>
      <c r="AY1583" s="173" t="s">
        <v>142</v>
      </c>
    </row>
    <row r="1584" spans="1:65" s="14" customFormat="1" ht="11.25">
      <c r="B1584" s="172"/>
      <c r="D1584" s="165" t="s">
        <v>153</v>
      </c>
      <c r="E1584" s="173" t="s">
        <v>3</v>
      </c>
      <c r="F1584" s="174" t="s">
        <v>2063</v>
      </c>
      <c r="H1584" s="175">
        <v>7.22</v>
      </c>
      <c r="I1584" s="176"/>
      <c r="L1584" s="172"/>
      <c r="M1584" s="177"/>
      <c r="N1584" s="178"/>
      <c r="O1584" s="178"/>
      <c r="P1584" s="178"/>
      <c r="Q1584" s="178"/>
      <c r="R1584" s="178"/>
      <c r="S1584" s="178"/>
      <c r="T1584" s="179"/>
      <c r="AT1584" s="173" t="s">
        <v>153</v>
      </c>
      <c r="AU1584" s="173" t="s">
        <v>81</v>
      </c>
      <c r="AV1584" s="14" t="s">
        <v>81</v>
      </c>
      <c r="AW1584" s="14" t="s">
        <v>33</v>
      </c>
      <c r="AX1584" s="14" t="s">
        <v>71</v>
      </c>
      <c r="AY1584" s="173" t="s">
        <v>142</v>
      </c>
    </row>
    <row r="1585" spans="1:65" s="15" customFormat="1" ht="11.25">
      <c r="B1585" s="180"/>
      <c r="D1585" s="165" t="s">
        <v>153</v>
      </c>
      <c r="E1585" s="181" t="s">
        <v>3</v>
      </c>
      <c r="F1585" s="182" t="s">
        <v>162</v>
      </c>
      <c r="H1585" s="183">
        <v>21.22</v>
      </c>
      <c r="I1585" s="184"/>
      <c r="L1585" s="180"/>
      <c r="M1585" s="185"/>
      <c r="N1585" s="186"/>
      <c r="O1585" s="186"/>
      <c r="P1585" s="186"/>
      <c r="Q1585" s="186"/>
      <c r="R1585" s="186"/>
      <c r="S1585" s="186"/>
      <c r="T1585" s="187"/>
      <c r="AT1585" s="181" t="s">
        <v>153</v>
      </c>
      <c r="AU1585" s="181" t="s">
        <v>81</v>
      </c>
      <c r="AV1585" s="15" t="s">
        <v>94</v>
      </c>
      <c r="AW1585" s="15" t="s">
        <v>33</v>
      </c>
      <c r="AX1585" s="15" t="s">
        <v>15</v>
      </c>
      <c r="AY1585" s="181" t="s">
        <v>142</v>
      </c>
    </row>
    <row r="1586" spans="1:65" s="2" customFormat="1" ht="24.2" customHeight="1">
      <c r="A1586" s="35"/>
      <c r="B1586" s="145"/>
      <c r="C1586" s="191" t="s">
        <v>2064</v>
      </c>
      <c r="D1586" s="191" t="s">
        <v>704</v>
      </c>
      <c r="E1586" s="192" t="s">
        <v>2065</v>
      </c>
      <c r="F1586" s="193" t="s">
        <v>2066</v>
      </c>
      <c r="G1586" s="194" t="s">
        <v>148</v>
      </c>
      <c r="H1586" s="195">
        <v>21.643999999999998</v>
      </c>
      <c r="I1586" s="196"/>
      <c r="J1586" s="197">
        <f>ROUND(I1586*H1586,2)</f>
        <v>0</v>
      </c>
      <c r="K1586" s="193" t="s">
        <v>149</v>
      </c>
      <c r="L1586" s="198"/>
      <c r="M1586" s="199" t="s">
        <v>3</v>
      </c>
      <c r="N1586" s="200" t="s">
        <v>43</v>
      </c>
      <c r="O1586" s="56"/>
      <c r="P1586" s="155">
        <f>O1586*H1586</f>
        <v>0</v>
      </c>
      <c r="Q1586" s="155">
        <v>1.6800000000000001E-3</v>
      </c>
      <c r="R1586" s="155">
        <f>Q1586*H1586</f>
        <v>3.6361919999999999E-2</v>
      </c>
      <c r="S1586" s="155">
        <v>0</v>
      </c>
      <c r="T1586" s="156">
        <f>S1586*H1586</f>
        <v>0</v>
      </c>
      <c r="U1586" s="35"/>
      <c r="V1586" s="35"/>
      <c r="W1586" s="35"/>
      <c r="X1586" s="35"/>
      <c r="Y1586" s="35"/>
      <c r="Z1586" s="35"/>
      <c r="AA1586" s="35"/>
      <c r="AB1586" s="35"/>
      <c r="AC1586" s="35"/>
      <c r="AD1586" s="35"/>
      <c r="AE1586" s="35"/>
      <c r="AR1586" s="157" t="s">
        <v>378</v>
      </c>
      <c r="AT1586" s="157" t="s">
        <v>704</v>
      </c>
      <c r="AU1586" s="157" t="s">
        <v>81</v>
      </c>
      <c r="AY1586" s="20" t="s">
        <v>142</v>
      </c>
      <c r="BE1586" s="158">
        <f>IF(N1586="základní",J1586,0)</f>
        <v>0</v>
      </c>
      <c r="BF1586" s="158">
        <f>IF(N1586="snížená",J1586,0)</f>
        <v>0</v>
      </c>
      <c r="BG1586" s="158">
        <f>IF(N1586="zákl. přenesená",J1586,0)</f>
        <v>0</v>
      </c>
      <c r="BH1586" s="158">
        <f>IF(N1586="sníž. přenesená",J1586,0)</f>
        <v>0</v>
      </c>
      <c r="BI1586" s="158">
        <f>IF(N1586="nulová",J1586,0)</f>
        <v>0</v>
      </c>
      <c r="BJ1586" s="20" t="s">
        <v>81</v>
      </c>
      <c r="BK1586" s="158">
        <f>ROUND(I1586*H1586,2)</f>
        <v>0</v>
      </c>
      <c r="BL1586" s="20" t="s">
        <v>256</v>
      </c>
      <c r="BM1586" s="157" t="s">
        <v>2067</v>
      </c>
    </row>
    <row r="1587" spans="1:65" s="14" customFormat="1" ht="11.25">
      <c r="B1587" s="172"/>
      <c r="D1587" s="165" t="s">
        <v>153</v>
      </c>
      <c r="F1587" s="174" t="s">
        <v>2068</v>
      </c>
      <c r="H1587" s="175">
        <v>21.643999999999998</v>
      </c>
      <c r="I1587" s="176"/>
      <c r="L1587" s="172"/>
      <c r="M1587" s="177"/>
      <c r="N1587" s="178"/>
      <c r="O1587" s="178"/>
      <c r="P1587" s="178"/>
      <c r="Q1587" s="178"/>
      <c r="R1587" s="178"/>
      <c r="S1587" s="178"/>
      <c r="T1587" s="179"/>
      <c r="AT1587" s="173" t="s">
        <v>153</v>
      </c>
      <c r="AU1587" s="173" t="s">
        <v>81</v>
      </c>
      <c r="AV1587" s="14" t="s">
        <v>81</v>
      </c>
      <c r="AW1587" s="14" t="s">
        <v>4</v>
      </c>
      <c r="AX1587" s="14" t="s">
        <v>15</v>
      </c>
      <c r="AY1587" s="173" t="s">
        <v>142</v>
      </c>
    </row>
    <row r="1588" spans="1:65" s="2" customFormat="1" ht="78" customHeight="1">
      <c r="A1588" s="35"/>
      <c r="B1588" s="145"/>
      <c r="C1588" s="146" t="s">
        <v>2069</v>
      </c>
      <c r="D1588" s="146" t="s">
        <v>145</v>
      </c>
      <c r="E1588" s="147" t="s">
        <v>2070</v>
      </c>
      <c r="F1588" s="148" t="s">
        <v>2071</v>
      </c>
      <c r="G1588" s="149" t="s">
        <v>148</v>
      </c>
      <c r="H1588" s="150">
        <v>20.81</v>
      </c>
      <c r="I1588" s="151"/>
      <c r="J1588" s="152">
        <f>ROUND(I1588*H1588,2)</f>
        <v>0</v>
      </c>
      <c r="K1588" s="148" t="s">
        <v>3</v>
      </c>
      <c r="L1588" s="36"/>
      <c r="M1588" s="153" t="s">
        <v>3</v>
      </c>
      <c r="N1588" s="154" t="s">
        <v>43</v>
      </c>
      <c r="O1588" s="56"/>
      <c r="P1588" s="155">
        <f>O1588*H1588</f>
        <v>0</v>
      </c>
      <c r="Q1588" s="155">
        <v>8.3024344E-2</v>
      </c>
      <c r="R1588" s="155">
        <f>Q1588*H1588</f>
        <v>1.72773659864</v>
      </c>
      <c r="S1588" s="155">
        <v>0</v>
      </c>
      <c r="T1588" s="156">
        <f>S1588*H1588</f>
        <v>0</v>
      </c>
      <c r="U1588" s="35"/>
      <c r="V1588" s="35"/>
      <c r="W1588" s="35"/>
      <c r="X1588" s="35"/>
      <c r="Y1588" s="35"/>
      <c r="Z1588" s="35"/>
      <c r="AA1588" s="35"/>
      <c r="AB1588" s="35"/>
      <c r="AC1588" s="35"/>
      <c r="AD1588" s="35"/>
      <c r="AE1588" s="35"/>
      <c r="AR1588" s="157" t="s">
        <v>256</v>
      </c>
      <c r="AT1588" s="157" t="s">
        <v>145</v>
      </c>
      <c r="AU1588" s="157" t="s">
        <v>81</v>
      </c>
      <c r="AY1588" s="20" t="s">
        <v>142</v>
      </c>
      <c r="BE1588" s="158">
        <f>IF(N1588="základní",J1588,0)</f>
        <v>0</v>
      </c>
      <c r="BF1588" s="158">
        <f>IF(N1588="snížená",J1588,0)</f>
        <v>0</v>
      </c>
      <c r="BG1588" s="158">
        <f>IF(N1588="zákl. přenesená",J1588,0)</f>
        <v>0</v>
      </c>
      <c r="BH1588" s="158">
        <f>IF(N1588="sníž. přenesená",J1588,0)</f>
        <v>0</v>
      </c>
      <c r="BI1588" s="158">
        <f>IF(N1588="nulová",J1588,0)</f>
        <v>0</v>
      </c>
      <c r="BJ1588" s="20" t="s">
        <v>81</v>
      </c>
      <c r="BK1588" s="158">
        <f>ROUND(I1588*H1588,2)</f>
        <v>0</v>
      </c>
      <c r="BL1588" s="20" t="s">
        <v>256</v>
      </c>
      <c r="BM1588" s="157" t="s">
        <v>2072</v>
      </c>
    </row>
    <row r="1589" spans="1:65" s="13" customFormat="1" ht="11.25">
      <c r="B1589" s="164"/>
      <c r="D1589" s="165" t="s">
        <v>153</v>
      </c>
      <c r="E1589" s="166" t="s">
        <v>3</v>
      </c>
      <c r="F1589" s="167" t="s">
        <v>159</v>
      </c>
      <c r="H1589" s="166" t="s">
        <v>3</v>
      </c>
      <c r="I1589" s="168"/>
      <c r="L1589" s="164"/>
      <c r="M1589" s="169"/>
      <c r="N1589" s="170"/>
      <c r="O1589" s="170"/>
      <c r="P1589" s="170"/>
      <c r="Q1589" s="170"/>
      <c r="R1589" s="170"/>
      <c r="S1589" s="170"/>
      <c r="T1589" s="171"/>
      <c r="AT1589" s="166" t="s">
        <v>153</v>
      </c>
      <c r="AU1589" s="166" t="s">
        <v>81</v>
      </c>
      <c r="AV1589" s="13" t="s">
        <v>15</v>
      </c>
      <c r="AW1589" s="13" t="s">
        <v>33</v>
      </c>
      <c r="AX1589" s="13" t="s">
        <v>71</v>
      </c>
      <c r="AY1589" s="166" t="s">
        <v>142</v>
      </c>
    </row>
    <row r="1590" spans="1:65" s="14" customFormat="1" ht="11.25">
      <c r="B1590" s="172"/>
      <c r="D1590" s="165" t="s">
        <v>153</v>
      </c>
      <c r="E1590" s="173" t="s">
        <v>3</v>
      </c>
      <c r="F1590" s="174" t="s">
        <v>2073</v>
      </c>
      <c r="H1590" s="175">
        <v>22.41</v>
      </c>
      <c r="I1590" s="176"/>
      <c r="L1590" s="172"/>
      <c r="M1590" s="177"/>
      <c r="N1590" s="178"/>
      <c r="O1590" s="178"/>
      <c r="P1590" s="178"/>
      <c r="Q1590" s="178"/>
      <c r="R1590" s="178"/>
      <c r="S1590" s="178"/>
      <c r="T1590" s="179"/>
      <c r="AT1590" s="173" t="s">
        <v>153</v>
      </c>
      <c r="AU1590" s="173" t="s">
        <v>81</v>
      </c>
      <c r="AV1590" s="14" t="s">
        <v>81</v>
      </c>
      <c r="AW1590" s="14" t="s">
        <v>33</v>
      </c>
      <c r="AX1590" s="14" t="s">
        <v>71</v>
      </c>
      <c r="AY1590" s="173" t="s">
        <v>142</v>
      </c>
    </row>
    <row r="1591" spans="1:65" s="14" customFormat="1" ht="11.25">
      <c r="B1591" s="172"/>
      <c r="D1591" s="165" t="s">
        <v>153</v>
      </c>
      <c r="E1591" s="173" t="s">
        <v>3</v>
      </c>
      <c r="F1591" s="174" t="s">
        <v>938</v>
      </c>
      <c r="H1591" s="175">
        <v>-1.6</v>
      </c>
      <c r="I1591" s="176"/>
      <c r="L1591" s="172"/>
      <c r="M1591" s="177"/>
      <c r="N1591" s="178"/>
      <c r="O1591" s="178"/>
      <c r="P1591" s="178"/>
      <c r="Q1591" s="178"/>
      <c r="R1591" s="178"/>
      <c r="S1591" s="178"/>
      <c r="T1591" s="179"/>
      <c r="AT1591" s="173" t="s">
        <v>153</v>
      </c>
      <c r="AU1591" s="173" t="s">
        <v>81</v>
      </c>
      <c r="AV1591" s="14" t="s">
        <v>81</v>
      </c>
      <c r="AW1591" s="14" t="s">
        <v>33</v>
      </c>
      <c r="AX1591" s="14" t="s">
        <v>71</v>
      </c>
      <c r="AY1591" s="173" t="s">
        <v>142</v>
      </c>
    </row>
    <row r="1592" spans="1:65" s="15" customFormat="1" ht="11.25">
      <c r="B1592" s="180"/>
      <c r="D1592" s="165" t="s">
        <v>153</v>
      </c>
      <c r="E1592" s="181" t="s">
        <v>3</v>
      </c>
      <c r="F1592" s="182" t="s">
        <v>162</v>
      </c>
      <c r="H1592" s="183">
        <v>20.81</v>
      </c>
      <c r="I1592" s="184"/>
      <c r="L1592" s="180"/>
      <c r="M1592" s="185"/>
      <c r="N1592" s="186"/>
      <c r="O1592" s="186"/>
      <c r="P1592" s="186"/>
      <c r="Q1592" s="186"/>
      <c r="R1592" s="186"/>
      <c r="S1592" s="186"/>
      <c r="T1592" s="187"/>
      <c r="AT1592" s="181" t="s">
        <v>153</v>
      </c>
      <c r="AU1592" s="181" t="s">
        <v>81</v>
      </c>
      <c r="AV1592" s="15" t="s">
        <v>94</v>
      </c>
      <c r="AW1592" s="15" t="s">
        <v>33</v>
      </c>
      <c r="AX1592" s="15" t="s">
        <v>15</v>
      </c>
      <c r="AY1592" s="181" t="s">
        <v>142</v>
      </c>
    </row>
    <row r="1593" spans="1:65" s="2" customFormat="1" ht="62.65" customHeight="1">
      <c r="A1593" s="35"/>
      <c r="B1593" s="145"/>
      <c r="C1593" s="146" t="s">
        <v>2074</v>
      </c>
      <c r="D1593" s="146" t="s">
        <v>145</v>
      </c>
      <c r="E1593" s="147" t="s">
        <v>2075</v>
      </c>
      <c r="F1593" s="148" t="s">
        <v>2076</v>
      </c>
      <c r="G1593" s="149" t="s">
        <v>148</v>
      </c>
      <c r="H1593" s="150">
        <v>2.4300000000000002</v>
      </c>
      <c r="I1593" s="151"/>
      <c r="J1593" s="152">
        <f>ROUND(I1593*H1593,2)</f>
        <v>0</v>
      </c>
      <c r="K1593" s="148" t="s">
        <v>149</v>
      </c>
      <c r="L1593" s="36"/>
      <c r="M1593" s="153" t="s">
        <v>3</v>
      </c>
      <c r="N1593" s="154" t="s">
        <v>43</v>
      </c>
      <c r="O1593" s="56"/>
      <c r="P1593" s="155">
        <f>O1593*H1593</f>
        <v>0</v>
      </c>
      <c r="Q1593" s="155">
        <v>1.355E-2</v>
      </c>
      <c r="R1593" s="155">
        <f>Q1593*H1593</f>
        <v>3.2926500000000004E-2</v>
      </c>
      <c r="S1593" s="155">
        <v>0</v>
      </c>
      <c r="T1593" s="156">
        <f>S1593*H1593</f>
        <v>0</v>
      </c>
      <c r="U1593" s="35"/>
      <c r="V1593" s="35"/>
      <c r="W1593" s="35"/>
      <c r="X1593" s="35"/>
      <c r="Y1593" s="35"/>
      <c r="Z1593" s="35"/>
      <c r="AA1593" s="35"/>
      <c r="AB1593" s="35"/>
      <c r="AC1593" s="35"/>
      <c r="AD1593" s="35"/>
      <c r="AE1593" s="35"/>
      <c r="AR1593" s="157" t="s">
        <v>256</v>
      </c>
      <c r="AT1593" s="157" t="s">
        <v>145</v>
      </c>
      <c r="AU1593" s="157" t="s">
        <v>81</v>
      </c>
      <c r="AY1593" s="20" t="s">
        <v>142</v>
      </c>
      <c r="BE1593" s="158">
        <f>IF(N1593="základní",J1593,0)</f>
        <v>0</v>
      </c>
      <c r="BF1593" s="158">
        <f>IF(N1593="snížená",J1593,0)</f>
        <v>0</v>
      </c>
      <c r="BG1593" s="158">
        <f>IF(N1593="zákl. přenesená",J1593,0)</f>
        <v>0</v>
      </c>
      <c r="BH1593" s="158">
        <f>IF(N1593="sníž. přenesená",J1593,0)</f>
        <v>0</v>
      </c>
      <c r="BI1593" s="158">
        <f>IF(N1593="nulová",J1593,0)</f>
        <v>0</v>
      </c>
      <c r="BJ1593" s="20" t="s">
        <v>81</v>
      </c>
      <c r="BK1593" s="158">
        <f>ROUND(I1593*H1593,2)</f>
        <v>0</v>
      </c>
      <c r="BL1593" s="20" t="s">
        <v>256</v>
      </c>
      <c r="BM1593" s="157" t="s">
        <v>2077</v>
      </c>
    </row>
    <row r="1594" spans="1:65" s="2" customFormat="1" ht="11.25">
      <c r="A1594" s="35"/>
      <c r="B1594" s="36"/>
      <c r="C1594" s="35"/>
      <c r="D1594" s="159" t="s">
        <v>151</v>
      </c>
      <c r="E1594" s="35"/>
      <c r="F1594" s="160" t="s">
        <v>2078</v>
      </c>
      <c r="G1594" s="35"/>
      <c r="H1594" s="35"/>
      <c r="I1594" s="161"/>
      <c r="J1594" s="35"/>
      <c r="K1594" s="35"/>
      <c r="L1594" s="36"/>
      <c r="M1594" s="162"/>
      <c r="N1594" s="163"/>
      <c r="O1594" s="56"/>
      <c r="P1594" s="56"/>
      <c r="Q1594" s="56"/>
      <c r="R1594" s="56"/>
      <c r="S1594" s="56"/>
      <c r="T1594" s="57"/>
      <c r="U1594" s="35"/>
      <c r="V1594" s="35"/>
      <c r="W1594" s="35"/>
      <c r="X1594" s="35"/>
      <c r="Y1594" s="35"/>
      <c r="Z1594" s="35"/>
      <c r="AA1594" s="35"/>
      <c r="AB1594" s="35"/>
      <c r="AC1594" s="35"/>
      <c r="AD1594" s="35"/>
      <c r="AE1594" s="35"/>
      <c r="AT1594" s="20" t="s">
        <v>151</v>
      </c>
      <c r="AU1594" s="20" t="s">
        <v>81</v>
      </c>
    </row>
    <row r="1595" spans="1:65" s="13" customFormat="1" ht="11.25">
      <c r="B1595" s="164"/>
      <c r="D1595" s="165" t="s">
        <v>153</v>
      </c>
      <c r="E1595" s="166" t="s">
        <v>3</v>
      </c>
      <c r="F1595" s="167" t="s">
        <v>874</v>
      </c>
      <c r="H1595" s="166" t="s">
        <v>3</v>
      </c>
      <c r="I1595" s="168"/>
      <c r="L1595" s="164"/>
      <c r="M1595" s="169"/>
      <c r="N1595" s="170"/>
      <c r="O1595" s="170"/>
      <c r="P1595" s="170"/>
      <c r="Q1595" s="170"/>
      <c r="R1595" s="170"/>
      <c r="S1595" s="170"/>
      <c r="T1595" s="171"/>
      <c r="AT1595" s="166" t="s">
        <v>153</v>
      </c>
      <c r="AU1595" s="166" t="s">
        <v>81</v>
      </c>
      <c r="AV1595" s="13" t="s">
        <v>15</v>
      </c>
      <c r="AW1595" s="13" t="s">
        <v>33</v>
      </c>
      <c r="AX1595" s="13" t="s">
        <v>71</v>
      </c>
      <c r="AY1595" s="166" t="s">
        <v>142</v>
      </c>
    </row>
    <row r="1596" spans="1:65" s="14" customFormat="1" ht="11.25">
      <c r="B1596" s="172"/>
      <c r="D1596" s="165" t="s">
        <v>153</v>
      </c>
      <c r="E1596" s="173" t="s">
        <v>3</v>
      </c>
      <c r="F1596" s="174" t="s">
        <v>2079</v>
      </c>
      <c r="H1596" s="175">
        <v>2.4300000000000002</v>
      </c>
      <c r="I1596" s="176"/>
      <c r="L1596" s="172"/>
      <c r="M1596" s="177"/>
      <c r="N1596" s="178"/>
      <c r="O1596" s="178"/>
      <c r="P1596" s="178"/>
      <c r="Q1596" s="178"/>
      <c r="R1596" s="178"/>
      <c r="S1596" s="178"/>
      <c r="T1596" s="179"/>
      <c r="AT1596" s="173" t="s">
        <v>153</v>
      </c>
      <c r="AU1596" s="173" t="s">
        <v>81</v>
      </c>
      <c r="AV1596" s="14" t="s">
        <v>81</v>
      </c>
      <c r="AW1596" s="14" t="s">
        <v>33</v>
      </c>
      <c r="AX1596" s="14" t="s">
        <v>15</v>
      </c>
      <c r="AY1596" s="173" t="s">
        <v>142</v>
      </c>
    </row>
    <row r="1597" spans="1:65" s="2" customFormat="1" ht="55.5" customHeight="1">
      <c r="A1597" s="35"/>
      <c r="B1597" s="145"/>
      <c r="C1597" s="146" t="s">
        <v>2080</v>
      </c>
      <c r="D1597" s="146" t="s">
        <v>145</v>
      </c>
      <c r="E1597" s="147" t="s">
        <v>2081</v>
      </c>
      <c r="F1597" s="148" t="s">
        <v>2082</v>
      </c>
      <c r="G1597" s="149" t="s">
        <v>148</v>
      </c>
      <c r="H1597" s="150">
        <v>47.6</v>
      </c>
      <c r="I1597" s="151"/>
      <c r="J1597" s="152">
        <f>ROUND(I1597*H1597,2)</f>
        <v>0</v>
      </c>
      <c r="K1597" s="148" t="s">
        <v>3</v>
      </c>
      <c r="L1597" s="36"/>
      <c r="M1597" s="153" t="s">
        <v>3</v>
      </c>
      <c r="N1597" s="154" t="s">
        <v>43</v>
      </c>
      <c r="O1597" s="56"/>
      <c r="P1597" s="155">
        <f>O1597*H1597</f>
        <v>0</v>
      </c>
      <c r="Q1597" s="155">
        <v>2.7880100000000001E-2</v>
      </c>
      <c r="R1597" s="155">
        <f>Q1597*H1597</f>
        <v>1.3270927600000002</v>
      </c>
      <c r="S1597" s="155">
        <v>0</v>
      </c>
      <c r="T1597" s="156">
        <f>S1597*H1597</f>
        <v>0</v>
      </c>
      <c r="U1597" s="35"/>
      <c r="V1597" s="35"/>
      <c r="W1597" s="35"/>
      <c r="X1597" s="35"/>
      <c r="Y1597" s="35"/>
      <c r="Z1597" s="35"/>
      <c r="AA1597" s="35"/>
      <c r="AB1597" s="35"/>
      <c r="AC1597" s="35"/>
      <c r="AD1597" s="35"/>
      <c r="AE1597" s="35"/>
      <c r="AR1597" s="157" t="s">
        <v>256</v>
      </c>
      <c r="AT1597" s="157" t="s">
        <v>145</v>
      </c>
      <c r="AU1597" s="157" t="s">
        <v>81</v>
      </c>
      <c r="AY1597" s="20" t="s">
        <v>142</v>
      </c>
      <c r="BE1597" s="158">
        <f>IF(N1597="základní",J1597,0)</f>
        <v>0</v>
      </c>
      <c r="BF1597" s="158">
        <f>IF(N1597="snížená",J1597,0)</f>
        <v>0</v>
      </c>
      <c r="BG1597" s="158">
        <f>IF(N1597="zákl. přenesená",J1597,0)</f>
        <v>0</v>
      </c>
      <c r="BH1597" s="158">
        <f>IF(N1597="sníž. přenesená",J1597,0)</f>
        <v>0</v>
      </c>
      <c r="BI1597" s="158">
        <f>IF(N1597="nulová",J1597,0)</f>
        <v>0</v>
      </c>
      <c r="BJ1597" s="20" t="s">
        <v>81</v>
      </c>
      <c r="BK1597" s="158">
        <f>ROUND(I1597*H1597,2)</f>
        <v>0</v>
      </c>
      <c r="BL1597" s="20" t="s">
        <v>256</v>
      </c>
      <c r="BM1597" s="157" t="s">
        <v>2083</v>
      </c>
    </row>
    <row r="1598" spans="1:65" s="13" customFormat="1" ht="11.25">
      <c r="B1598" s="164"/>
      <c r="D1598" s="165" t="s">
        <v>153</v>
      </c>
      <c r="E1598" s="166" t="s">
        <v>3</v>
      </c>
      <c r="F1598" s="167" t="s">
        <v>154</v>
      </c>
      <c r="H1598" s="166" t="s">
        <v>3</v>
      </c>
      <c r="I1598" s="168"/>
      <c r="L1598" s="164"/>
      <c r="M1598" s="169"/>
      <c r="N1598" s="170"/>
      <c r="O1598" s="170"/>
      <c r="P1598" s="170"/>
      <c r="Q1598" s="170"/>
      <c r="R1598" s="170"/>
      <c r="S1598" s="170"/>
      <c r="T1598" s="171"/>
      <c r="AT1598" s="166" t="s">
        <v>153</v>
      </c>
      <c r="AU1598" s="166" t="s">
        <v>81</v>
      </c>
      <c r="AV1598" s="13" t="s">
        <v>15</v>
      </c>
      <c r="AW1598" s="13" t="s">
        <v>33</v>
      </c>
      <c r="AX1598" s="13" t="s">
        <v>71</v>
      </c>
      <c r="AY1598" s="166" t="s">
        <v>142</v>
      </c>
    </row>
    <row r="1599" spans="1:65" s="14" customFormat="1" ht="11.25">
      <c r="B1599" s="172"/>
      <c r="D1599" s="165" t="s">
        <v>153</v>
      </c>
      <c r="E1599" s="173" t="s">
        <v>3</v>
      </c>
      <c r="F1599" s="174" t="s">
        <v>2084</v>
      </c>
      <c r="H1599" s="175">
        <v>23.24</v>
      </c>
      <c r="I1599" s="176"/>
      <c r="L1599" s="172"/>
      <c r="M1599" s="177"/>
      <c r="N1599" s="178"/>
      <c r="O1599" s="178"/>
      <c r="P1599" s="178"/>
      <c r="Q1599" s="178"/>
      <c r="R1599" s="178"/>
      <c r="S1599" s="178"/>
      <c r="T1599" s="179"/>
      <c r="AT1599" s="173" t="s">
        <v>153</v>
      </c>
      <c r="AU1599" s="173" t="s">
        <v>81</v>
      </c>
      <c r="AV1599" s="14" t="s">
        <v>81</v>
      </c>
      <c r="AW1599" s="14" t="s">
        <v>33</v>
      </c>
      <c r="AX1599" s="14" t="s">
        <v>71</v>
      </c>
      <c r="AY1599" s="173" t="s">
        <v>142</v>
      </c>
    </row>
    <row r="1600" spans="1:65" s="13" customFormat="1" ht="11.25">
      <c r="B1600" s="164"/>
      <c r="D1600" s="165" t="s">
        <v>153</v>
      </c>
      <c r="E1600" s="166" t="s">
        <v>3</v>
      </c>
      <c r="F1600" s="167" t="s">
        <v>157</v>
      </c>
      <c r="H1600" s="166" t="s">
        <v>3</v>
      </c>
      <c r="I1600" s="168"/>
      <c r="L1600" s="164"/>
      <c r="M1600" s="169"/>
      <c r="N1600" s="170"/>
      <c r="O1600" s="170"/>
      <c r="P1600" s="170"/>
      <c r="Q1600" s="170"/>
      <c r="R1600" s="170"/>
      <c r="S1600" s="170"/>
      <c r="T1600" s="171"/>
      <c r="AT1600" s="166" t="s">
        <v>153</v>
      </c>
      <c r="AU1600" s="166" t="s">
        <v>81</v>
      </c>
      <c r="AV1600" s="13" t="s">
        <v>15</v>
      </c>
      <c r="AW1600" s="13" t="s">
        <v>33</v>
      </c>
      <c r="AX1600" s="13" t="s">
        <v>71</v>
      </c>
      <c r="AY1600" s="166" t="s">
        <v>142</v>
      </c>
    </row>
    <row r="1601" spans="1:65" s="14" customFormat="1" ht="11.25">
      <c r="B1601" s="172"/>
      <c r="D1601" s="165" t="s">
        <v>153</v>
      </c>
      <c r="E1601" s="173" t="s">
        <v>3</v>
      </c>
      <c r="F1601" s="174" t="s">
        <v>2085</v>
      </c>
      <c r="H1601" s="175">
        <v>24.36</v>
      </c>
      <c r="I1601" s="176"/>
      <c r="L1601" s="172"/>
      <c r="M1601" s="177"/>
      <c r="N1601" s="178"/>
      <c r="O1601" s="178"/>
      <c r="P1601" s="178"/>
      <c r="Q1601" s="178"/>
      <c r="R1601" s="178"/>
      <c r="S1601" s="178"/>
      <c r="T1601" s="179"/>
      <c r="AT1601" s="173" t="s">
        <v>153</v>
      </c>
      <c r="AU1601" s="173" t="s">
        <v>81</v>
      </c>
      <c r="AV1601" s="14" t="s">
        <v>81</v>
      </c>
      <c r="AW1601" s="14" t="s">
        <v>33</v>
      </c>
      <c r="AX1601" s="14" t="s">
        <v>71</v>
      </c>
      <c r="AY1601" s="173" t="s">
        <v>142</v>
      </c>
    </row>
    <row r="1602" spans="1:65" s="15" customFormat="1" ht="11.25">
      <c r="B1602" s="180"/>
      <c r="D1602" s="165" t="s">
        <v>153</v>
      </c>
      <c r="E1602" s="181" t="s">
        <v>3</v>
      </c>
      <c r="F1602" s="182" t="s">
        <v>162</v>
      </c>
      <c r="H1602" s="183">
        <v>47.6</v>
      </c>
      <c r="I1602" s="184"/>
      <c r="L1602" s="180"/>
      <c r="M1602" s="185"/>
      <c r="N1602" s="186"/>
      <c r="O1602" s="186"/>
      <c r="P1602" s="186"/>
      <c r="Q1602" s="186"/>
      <c r="R1602" s="186"/>
      <c r="S1602" s="186"/>
      <c r="T1602" s="187"/>
      <c r="AT1602" s="181" t="s">
        <v>153</v>
      </c>
      <c r="AU1602" s="181" t="s">
        <v>81</v>
      </c>
      <c r="AV1602" s="15" t="s">
        <v>94</v>
      </c>
      <c r="AW1602" s="15" t="s">
        <v>33</v>
      </c>
      <c r="AX1602" s="15" t="s">
        <v>15</v>
      </c>
      <c r="AY1602" s="181" t="s">
        <v>142</v>
      </c>
    </row>
    <row r="1603" spans="1:65" s="2" customFormat="1" ht="62.65" customHeight="1">
      <c r="A1603" s="35"/>
      <c r="B1603" s="145"/>
      <c r="C1603" s="146" t="s">
        <v>2086</v>
      </c>
      <c r="D1603" s="146" t="s">
        <v>145</v>
      </c>
      <c r="E1603" s="147" t="s">
        <v>2087</v>
      </c>
      <c r="F1603" s="148" t="s">
        <v>2088</v>
      </c>
      <c r="G1603" s="149" t="s">
        <v>148</v>
      </c>
      <c r="H1603" s="150">
        <v>47.6</v>
      </c>
      <c r="I1603" s="151"/>
      <c r="J1603" s="152">
        <f>ROUND(I1603*H1603,2)</f>
        <v>0</v>
      </c>
      <c r="K1603" s="148" t="s">
        <v>3</v>
      </c>
      <c r="L1603" s="36"/>
      <c r="M1603" s="153" t="s">
        <v>3</v>
      </c>
      <c r="N1603" s="154" t="s">
        <v>43</v>
      </c>
      <c r="O1603" s="56"/>
      <c r="P1603" s="155">
        <f>O1603*H1603</f>
        <v>0</v>
      </c>
      <c r="Q1603" s="155">
        <v>3.0768500000000001E-2</v>
      </c>
      <c r="R1603" s="155">
        <f>Q1603*H1603</f>
        <v>1.4645806000000001</v>
      </c>
      <c r="S1603" s="155">
        <v>0</v>
      </c>
      <c r="T1603" s="156">
        <f>S1603*H1603</f>
        <v>0</v>
      </c>
      <c r="U1603" s="35"/>
      <c r="V1603" s="35"/>
      <c r="W1603" s="35"/>
      <c r="X1603" s="35"/>
      <c r="Y1603" s="35"/>
      <c r="Z1603" s="35"/>
      <c r="AA1603" s="35"/>
      <c r="AB1603" s="35"/>
      <c r="AC1603" s="35"/>
      <c r="AD1603" s="35"/>
      <c r="AE1603" s="35"/>
      <c r="AR1603" s="157" t="s">
        <v>256</v>
      </c>
      <c r="AT1603" s="157" t="s">
        <v>145</v>
      </c>
      <c r="AU1603" s="157" t="s">
        <v>81</v>
      </c>
      <c r="AY1603" s="20" t="s">
        <v>142</v>
      </c>
      <c r="BE1603" s="158">
        <f>IF(N1603="základní",J1603,0)</f>
        <v>0</v>
      </c>
      <c r="BF1603" s="158">
        <f>IF(N1603="snížená",J1603,0)</f>
        <v>0</v>
      </c>
      <c r="BG1603" s="158">
        <f>IF(N1603="zákl. přenesená",J1603,0)</f>
        <v>0</v>
      </c>
      <c r="BH1603" s="158">
        <f>IF(N1603="sníž. přenesená",J1603,0)</f>
        <v>0</v>
      </c>
      <c r="BI1603" s="158">
        <f>IF(N1603="nulová",J1603,0)</f>
        <v>0</v>
      </c>
      <c r="BJ1603" s="20" t="s">
        <v>81</v>
      </c>
      <c r="BK1603" s="158">
        <f>ROUND(I1603*H1603,2)</f>
        <v>0</v>
      </c>
      <c r="BL1603" s="20" t="s">
        <v>256</v>
      </c>
      <c r="BM1603" s="157" t="s">
        <v>2089</v>
      </c>
    </row>
    <row r="1604" spans="1:65" s="13" customFormat="1" ht="11.25">
      <c r="B1604" s="164"/>
      <c r="D1604" s="165" t="s">
        <v>153</v>
      </c>
      <c r="E1604" s="166" t="s">
        <v>3</v>
      </c>
      <c r="F1604" s="167" t="s">
        <v>154</v>
      </c>
      <c r="H1604" s="166" t="s">
        <v>3</v>
      </c>
      <c r="I1604" s="168"/>
      <c r="L1604" s="164"/>
      <c r="M1604" s="169"/>
      <c r="N1604" s="170"/>
      <c r="O1604" s="170"/>
      <c r="P1604" s="170"/>
      <c r="Q1604" s="170"/>
      <c r="R1604" s="170"/>
      <c r="S1604" s="170"/>
      <c r="T1604" s="171"/>
      <c r="AT1604" s="166" t="s">
        <v>153</v>
      </c>
      <c r="AU1604" s="166" t="s">
        <v>81</v>
      </c>
      <c r="AV1604" s="13" t="s">
        <v>15</v>
      </c>
      <c r="AW1604" s="13" t="s">
        <v>33</v>
      </c>
      <c r="AX1604" s="13" t="s">
        <v>71</v>
      </c>
      <c r="AY1604" s="166" t="s">
        <v>142</v>
      </c>
    </row>
    <row r="1605" spans="1:65" s="14" customFormat="1" ht="11.25">
      <c r="B1605" s="172"/>
      <c r="D1605" s="165" t="s">
        <v>153</v>
      </c>
      <c r="E1605" s="173" t="s">
        <v>3</v>
      </c>
      <c r="F1605" s="174" t="s">
        <v>2084</v>
      </c>
      <c r="H1605" s="175">
        <v>23.24</v>
      </c>
      <c r="I1605" s="176"/>
      <c r="L1605" s="172"/>
      <c r="M1605" s="177"/>
      <c r="N1605" s="178"/>
      <c r="O1605" s="178"/>
      <c r="P1605" s="178"/>
      <c r="Q1605" s="178"/>
      <c r="R1605" s="178"/>
      <c r="S1605" s="178"/>
      <c r="T1605" s="179"/>
      <c r="AT1605" s="173" t="s">
        <v>153</v>
      </c>
      <c r="AU1605" s="173" t="s">
        <v>81</v>
      </c>
      <c r="AV1605" s="14" t="s">
        <v>81</v>
      </c>
      <c r="AW1605" s="14" t="s">
        <v>33</v>
      </c>
      <c r="AX1605" s="14" t="s">
        <v>71</v>
      </c>
      <c r="AY1605" s="173" t="s">
        <v>142</v>
      </c>
    </row>
    <row r="1606" spans="1:65" s="13" customFormat="1" ht="11.25">
      <c r="B1606" s="164"/>
      <c r="D1606" s="165" t="s">
        <v>153</v>
      </c>
      <c r="E1606" s="166" t="s">
        <v>3</v>
      </c>
      <c r="F1606" s="167" t="s">
        <v>157</v>
      </c>
      <c r="H1606" s="166" t="s">
        <v>3</v>
      </c>
      <c r="I1606" s="168"/>
      <c r="L1606" s="164"/>
      <c r="M1606" s="169"/>
      <c r="N1606" s="170"/>
      <c r="O1606" s="170"/>
      <c r="P1606" s="170"/>
      <c r="Q1606" s="170"/>
      <c r="R1606" s="170"/>
      <c r="S1606" s="170"/>
      <c r="T1606" s="171"/>
      <c r="AT1606" s="166" t="s">
        <v>153</v>
      </c>
      <c r="AU1606" s="166" t="s">
        <v>81</v>
      </c>
      <c r="AV1606" s="13" t="s">
        <v>15</v>
      </c>
      <c r="AW1606" s="13" t="s">
        <v>33</v>
      </c>
      <c r="AX1606" s="13" t="s">
        <v>71</v>
      </c>
      <c r="AY1606" s="166" t="s">
        <v>142</v>
      </c>
    </row>
    <row r="1607" spans="1:65" s="14" customFormat="1" ht="11.25">
      <c r="B1607" s="172"/>
      <c r="D1607" s="165" t="s">
        <v>153</v>
      </c>
      <c r="E1607" s="173" t="s">
        <v>3</v>
      </c>
      <c r="F1607" s="174" t="s">
        <v>2085</v>
      </c>
      <c r="H1607" s="175">
        <v>24.36</v>
      </c>
      <c r="I1607" s="176"/>
      <c r="L1607" s="172"/>
      <c r="M1607" s="177"/>
      <c r="N1607" s="178"/>
      <c r="O1607" s="178"/>
      <c r="P1607" s="178"/>
      <c r="Q1607" s="178"/>
      <c r="R1607" s="178"/>
      <c r="S1607" s="178"/>
      <c r="T1607" s="179"/>
      <c r="AT1607" s="173" t="s">
        <v>153</v>
      </c>
      <c r="AU1607" s="173" t="s">
        <v>81</v>
      </c>
      <c r="AV1607" s="14" t="s">
        <v>81</v>
      </c>
      <c r="AW1607" s="14" t="s">
        <v>33</v>
      </c>
      <c r="AX1607" s="14" t="s">
        <v>71</v>
      </c>
      <c r="AY1607" s="173" t="s">
        <v>142</v>
      </c>
    </row>
    <row r="1608" spans="1:65" s="15" customFormat="1" ht="11.25">
      <c r="B1608" s="180"/>
      <c r="D1608" s="165" t="s">
        <v>153</v>
      </c>
      <c r="E1608" s="181" t="s">
        <v>3</v>
      </c>
      <c r="F1608" s="182" t="s">
        <v>162</v>
      </c>
      <c r="H1608" s="183">
        <v>47.6</v>
      </c>
      <c r="I1608" s="184"/>
      <c r="L1608" s="180"/>
      <c r="M1608" s="185"/>
      <c r="N1608" s="186"/>
      <c r="O1608" s="186"/>
      <c r="P1608" s="186"/>
      <c r="Q1608" s="186"/>
      <c r="R1608" s="186"/>
      <c r="S1608" s="186"/>
      <c r="T1608" s="187"/>
      <c r="AT1608" s="181" t="s">
        <v>153</v>
      </c>
      <c r="AU1608" s="181" t="s">
        <v>81</v>
      </c>
      <c r="AV1608" s="15" t="s">
        <v>94</v>
      </c>
      <c r="AW1608" s="15" t="s">
        <v>33</v>
      </c>
      <c r="AX1608" s="15" t="s">
        <v>15</v>
      </c>
      <c r="AY1608" s="181" t="s">
        <v>142</v>
      </c>
    </row>
    <row r="1609" spans="1:65" s="2" customFormat="1" ht="62.65" customHeight="1">
      <c r="A1609" s="35"/>
      <c r="B1609" s="145"/>
      <c r="C1609" s="146" t="s">
        <v>2090</v>
      </c>
      <c r="D1609" s="146" t="s">
        <v>145</v>
      </c>
      <c r="E1609" s="147" t="s">
        <v>2091</v>
      </c>
      <c r="F1609" s="148" t="s">
        <v>2092</v>
      </c>
      <c r="G1609" s="149" t="s">
        <v>148</v>
      </c>
      <c r="H1609" s="150">
        <v>14.04</v>
      </c>
      <c r="I1609" s="151"/>
      <c r="J1609" s="152">
        <f>ROUND(I1609*H1609,2)</f>
        <v>0</v>
      </c>
      <c r="K1609" s="148" t="s">
        <v>3</v>
      </c>
      <c r="L1609" s="36"/>
      <c r="M1609" s="153" t="s">
        <v>3</v>
      </c>
      <c r="N1609" s="154" t="s">
        <v>43</v>
      </c>
      <c r="O1609" s="56"/>
      <c r="P1609" s="155">
        <f>O1609*H1609</f>
        <v>0</v>
      </c>
      <c r="Q1609" s="155">
        <v>3.0411500000000001E-2</v>
      </c>
      <c r="R1609" s="155">
        <f>Q1609*H1609</f>
        <v>0.42697745999999998</v>
      </c>
      <c r="S1609" s="155">
        <v>0</v>
      </c>
      <c r="T1609" s="156">
        <f>S1609*H1609</f>
        <v>0</v>
      </c>
      <c r="U1609" s="35"/>
      <c r="V1609" s="35"/>
      <c r="W1609" s="35"/>
      <c r="X1609" s="35"/>
      <c r="Y1609" s="35"/>
      <c r="Z1609" s="35"/>
      <c r="AA1609" s="35"/>
      <c r="AB1609" s="35"/>
      <c r="AC1609" s="35"/>
      <c r="AD1609" s="35"/>
      <c r="AE1609" s="35"/>
      <c r="AR1609" s="157" t="s">
        <v>256</v>
      </c>
      <c r="AT1609" s="157" t="s">
        <v>145</v>
      </c>
      <c r="AU1609" s="157" t="s">
        <v>81</v>
      </c>
      <c r="AY1609" s="20" t="s">
        <v>142</v>
      </c>
      <c r="BE1609" s="158">
        <f>IF(N1609="základní",J1609,0)</f>
        <v>0</v>
      </c>
      <c r="BF1609" s="158">
        <f>IF(N1609="snížená",J1609,0)</f>
        <v>0</v>
      </c>
      <c r="BG1609" s="158">
        <f>IF(N1609="zákl. přenesená",J1609,0)</f>
        <v>0</v>
      </c>
      <c r="BH1609" s="158">
        <f>IF(N1609="sníž. přenesená",J1609,0)</f>
        <v>0</v>
      </c>
      <c r="BI1609" s="158">
        <f>IF(N1609="nulová",J1609,0)</f>
        <v>0</v>
      </c>
      <c r="BJ1609" s="20" t="s">
        <v>81</v>
      </c>
      <c r="BK1609" s="158">
        <f>ROUND(I1609*H1609,2)</f>
        <v>0</v>
      </c>
      <c r="BL1609" s="20" t="s">
        <v>256</v>
      </c>
      <c r="BM1609" s="157" t="s">
        <v>2093</v>
      </c>
    </row>
    <row r="1610" spans="1:65" s="13" customFormat="1" ht="11.25">
      <c r="B1610" s="164"/>
      <c r="D1610" s="165" t="s">
        <v>153</v>
      </c>
      <c r="E1610" s="166" t="s">
        <v>3</v>
      </c>
      <c r="F1610" s="167" t="s">
        <v>159</v>
      </c>
      <c r="H1610" s="166" t="s">
        <v>3</v>
      </c>
      <c r="I1610" s="168"/>
      <c r="L1610" s="164"/>
      <c r="M1610" s="169"/>
      <c r="N1610" s="170"/>
      <c r="O1610" s="170"/>
      <c r="P1610" s="170"/>
      <c r="Q1610" s="170"/>
      <c r="R1610" s="170"/>
      <c r="S1610" s="170"/>
      <c r="T1610" s="171"/>
      <c r="AT1610" s="166" t="s">
        <v>153</v>
      </c>
      <c r="AU1610" s="166" t="s">
        <v>81</v>
      </c>
      <c r="AV1610" s="13" t="s">
        <v>15</v>
      </c>
      <c r="AW1610" s="13" t="s">
        <v>33</v>
      </c>
      <c r="AX1610" s="13" t="s">
        <v>71</v>
      </c>
      <c r="AY1610" s="166" t="s">
        <v>142</v>
      </c>
    </row>
    <row r="1611" spans="1:65" s="14" customFormat="1" ht="11.25">
      <c r="B1611" s="172"/>
      <c r="D1611" s="165" t="s">
        <v>153</v>
      </c>
      <c r="E1611" s="173" t="s">
        <v>3</v>
      </c>
      <c r="F1611" s="174" t="s">
        <v>2094</v>
      </c>
      <c r="H1611" s="175">
        <v>14.04</v>
      </c>
      <c r="I1611" s="176"/>
      <c r="L1611" s="172"/>
      <c r="M1611" s="177"/>
      <c r="N1611" s="178"/>
      <c r="O1611" s="178"/>
      <c r="P1611" s="178"/>
      <c r="Q1611" s="178"/>
      <c r="R1611" s="178"/>
      <c r="S1611" s="178"/>
      <c r="T1611" s="179"/>
      <c r="AT1611" s="173" t="s">
        <v>153</v>
      </c>
      <c r="AU1611" s="173" t="s">
        <v>81</v>
      </c>
      <c r="AV1611" s="14" t="s">
        <v>81</v>
      </c>
      <c r="AW1611" s="14" t="s">
        <v>33</v>
      </c>
      <c r="AX1611" s="14" t="s">
        <v>15</v>
      </c>
      <c r="AY1611" s="173" t="s">
        <v>142</v>
      </c>
    </row>
    <row r="1612" spans="1:65" s="2" customFormat="1" ht="55.5" customHeight="1">
      <c r="A1612" s="35"/>
      <c r="B1612" s="145"/>
      <c r="C1612" s="146" t="s">
        <v>2095</v>
      </c>
      <c r="D1612" s="146" t="s">
        <v>145</v>
      </c>
      <c r="E1612" s="147" t="s">
        <v>2096</v>
      </c>
      <c r="F1612" s="148" t="s">
        <v>2097</v>
      </c>
      <c r="G1612" s="149" t="s">
        <v>148</v>
      </c>
      <c r="H1612" s="150">
        <v>10.61</v>
      </c>
      <c r="I1612" s="151"/>
      <c r="J1612" s="152">
        <f>ROUND(I1612*H1612,2)</f>
        <v>0</v>
      </c>
      <c r="K1612" s="148" t="s">
        <v>3</v>
      </c>
      <c r="L1612" s="36"/>
      <c r="M1612" s="153" t="s">
        <v>3</v>
      </c>
      <c r="N1612" s="154" t="s">
        <v>43</v>
      </c>
      <c r="O1612" s="56"/>
      <c r="P1612" s="155">
        <f>O1612*H1612</f>
        <v>0</v>
      </c>
      <c r="Q1612" s="155">
        <v>1.78736E-2</v>
      </c>
      <c r="R1612" s="155">
        <f>Q1612*H1612</f>
        <v>0.189638896</v>
      </c>
      <c r="S1612" s="155">
        <v>0</v>
      </c>
      <c r="T1612" s="156">
        <f>S1612*H1612</f>
        <v>0</v>
      </c>
      <c r="U1612" s="35"/>
      <c r="V1612" s="35"/>
      <c r="W1612" s="35"/>
      <c r="X1612" s="35"/>
      <c r="Y1612" s="35"/>
      <c r="Z1612" s="35"/>
      <c r="AA1612" s="35"/>
      <c r="AB1612" s="35"/>
      <c r="AC1612" s="35"/>
      <c r="AD1612" s="35"/>
      <c r="AE1612" s="35"/>
      <c r="AR1612" s="157" t="s">
        <v>256</v>
      </c>
      <c r="AT1612" s="157" t="s">
        <v>145</v>
      </c>
      <c r="AU1612" s="157" t="s">
        <v>81</v>
      </c>
      <c r="AY1612" s="20" t="s">
        <v>142</v>
      </c>
      <c r="BE1612" s="158">
        <f>IF(N1612="základní",J1612,0)</f>
        <v>0</v>
      </c>
      <c r="BF1612" s="158">
        <f>IF(N1612="snížená",J1612,0)</f>
        <v>0</v>
      </c>
      <c r="BG1612" s="158">
        <f>IF(N1612="zákl. přenesená",J1612,0)</f>
        <v>0</v>
      </c>
      <c r="BH1612" s="158">
        <f>IF(N1612="sníž. přenesená",J1612,0)</f>
        <v>0</v>
      </c>
      <c r="BI1612" s="158">
        <f>IF(N1612="nulová",J1612,0)</f>
        <v>0</v>
      </c>
      <c r="BJ1612" s="20" t="s">
        <v>81</v>
      </c>
      <c r="BK1612" s="158">
        <f>ROUND(I1612*H1612,2)</f>
        <v>0</v>
      </c>
      <c r="BL1612" s="20" t="s">
        <v>256</v>
      </c>
      <c r="BM1612" s="157" t="s">
        <v>2098</v>
      </c>
    </row>
    <row r="1613" spans="1:65" s="13" customFormat="1" ht="11.25">
      <c r="B1613" s="164"/>
      <c r="D1613" s="165" t="s">
        <v>153</v>
      </c>
      <c r="E1613" s="166" t="s">
        <v>3</v>
      </c>
      <c r="F1613" s="167" t="s">
        <v>1708</v>
      </c>
      <c r="H1613" s="166" t="s">
        <v>3</v>
      </c>
      <c r="I1613" s="168"/>
      <c r="L1613" s="164"/>
      <c r="M1613" s="169"/>
      <c r="N1613" s="170"/>
      <c r="O1613" s="170"/>
      <c r="P1613" s="170"/>
      <c r="Q1613" s="170"/>
      <c r="R1613" s="170"/>
      <c r="S1613" s="170"/>
      <c r="T1613" s="171"/>
      <c r="AT1613" s="166" t="s">
        <v>153</v>
      </c>
      <c r="AU1613" s="166" t="s">
        <v>81</v>
      </c>
      <c r="AV1613" s="13" t="s">
        <v>15</v>
      </c>
      <c r="AW1613" s="13" t="s">
        <v>33</v>
      </c>
      <c r="AX1613" s="13" t="s">
        <v>71</v>
      </c>
      <c r="AY1613" s="166" t="s">
        <v>142</v>
      </c>
    </row>
    <row r="1614" spans="1:65" s="14" customFormat="1" ht="11.25">
      <c r="B1614" s="172"/>
      <c r="D1614" s="165" t="s">
        <v>153</v>
      </c>
      <c r="E1614" s="173" t="s">
        <v>3</v>
      </c>
      <c r="F1614" s="174" t="s">
        <v>1709</v>
      </c>
      <c r="H1614" s="175">
        <v>7</v>
      </c>
      <c r="I1614" s="176"/>
      <c r="L1614" s="172"/>
      <c r="M1614" s="177"/>
      <c r="N1614" s="178"/>
      <c r="O1614" s="178"/>
      <c r="P1614" s="178"/>
      <c r="Q1614" s="178"/>
      <c r="R1614" s="178"/>
      <c r="S1614" s="178"/>
      <c r="T1614" s="179"/>
      <c r="AT1614" s="173" t="s">
        <v>153</v>
      </c>
      <c r="AU1614" s="173" t="s">
        <v>81</v>
      </c>
      <c r="AV1614" s="14" t="s">
        <v>81</v>
      </c>
      <c r="AW1614" s="14" t="s">
        <v>33</v>
      </c>
      <c r="AX1614" s="14" t="s">
        <v>71</v>
      </c>
      <c r="AY1614" s="173" t="s">
        <v>142</v>
      </c>
    </row>
    <row r="1615" spans="1:65" s="14" customFormat="1" ht="11.25">
      <c r="B1615" s="172"/>
      <c r="D1615" s="165" t="s">
        <v>153</v>
      </c>
      <c r="E1615" s="173" t="s">
        <v>3</v>
      </c>
      <c r="F1615" s="174" t="s">
        <v>1710</v>
      </c>
      <c r="H1615" s="175">
        <v>3.61</v>
      </c>
      <c r="I1615" s="176"/>
      <c r="L1615" s="172"/>
      <c r="M1615" s="177"/>
      <c r="N1615" s="178"/>
      <c r="O1615" s="178"/>
      <c r="P1615" s="178"/>
      <c r="Q1615" s="178"/>
      <c r="R1615" s="178"/>
      <c r="S1615" s="178"/>
      <c r="T1615" s="179"/>
      <c r="AT1615" s="173" t="s">
        <v>153</v>
      </c>
      <c r="AU1615" s="173" t="s">
        <v>81</v>
      </c>
      <c r="AV1615" s="14" t="s">
        <v>81</v>
      </c>
      <c r="AW1615" s="14" t="s">
        <v>33</v>
      </c>
      <c r="AX1615" s="14" t="s">
        <v>71</v>
      </c>
      <c r="AY1615" s="173" t="s">
        <v>142</v>
      </c>
    </row>
    <row r="1616" spans="1:65" s="15" customFormat="1" ht="11.25">
      <c r="B1616" s="180"/>
      <c r="D1616" s="165" t="s">
        <v>153</v>
      </c>
      <c r="E1616" s="181" t="s">
        <v>3</v>
      </c>
      <c r="F1616" s="182" t="s">
        <v>162</v>
      </c>
      <c r="H1616" s="183">
        <v>10.61</v>
      </c>
      <c r="I1616" s="184"/>
      <c r="L1616" s="180"/>
      <c r="M1616" s="185"/>
      <c r="N1616" s="186"/>
      <c r="O1616" s="186"/>
      <c r="P1616" s="186"/>
      <c r="Q1616" s="186"/>
      <c r="R1616" s="186"/>
      <c r="S1616" s="186"/>
      <c r="T1616" s="187"/>
      <c r="AT1616" s="181" t="s">
        <v>153</v>
      </c>
      <c r="AU1616" s="181" t="s">
        <v>81</v>
      </c>
      <c r="AV1616" s="15" t="s">
        <v>94</v>
      </c>
      <c r="AW1616" s="15" t="s">
        <v>33</v>
      </c>
      <c r="AX1616" s="15" t="s">
        <v>15</v>
      </c>
      <c r="AY1616" s="181" t="s">
        <v>142</v>
      </c>
    </row>
    <row r="1617" spans="1:65" s="2" customFormat="1" ht="55.5" customHeight="1">
      <c r="A1617" s="35"/>
      <c r="B1617" s="145"/>
      <c r="C1617" s="146" t="s">
        <v>2099</v>
      </c>
      <c r="D1617" s="146" t="s">
        <v>145</v>
      </c>
      <c r="E1617" s="147" t="s">
        <v>2100</v>
      </c>
      <c r="F1617" s="148" t="s">
        <v>2101</v>
      </c>
      <c r="G1617" s="149" t="s">
        <v>148</v>
      </c>
      <c r="H1617" s="150">
        <v>10.8</v>
      </c>
      <c r="I1617" s="151"/>
      <c r="J1617" s="152">
        <f>ROUND(I1617*H1617,2)</f>
        <v>0</v>
      </c>
      <c r="K1617" s="148" t="s">
        <v>3</v>
      </c>
      <c r="L1617" s="36"/>
      <c r="M1617" s="153" t="s">
        <v>3</v>
      </c>
      <c r="N1617" s="154" t="s">
        <v>43</v>
      </c>
      <c r="O1617" s="56"/>
      <c r="P1617" s="155">
        <f>O1617*H1617</f>
        <v>0</v>
      </c>
      <c r="Q1617" s="155">
        <v>2.9100500000000001E-2</v>
      </c>
      <c r="R1617" s="155">
        <f>Q1617*H1617</f>
        <v>0.31428540000000005</v>
      </c>
      <c r="S1617" s="155">
        <v>0</v>
      </c>
      <c r="T1617" s="156">
        <f>S1617*H1617</f>
        <v>0</v>
      </c>
      <c r="U1617" s="35"/>
      <c r="V1617" s="35"/>
      <c r="W1617" s="35"/>
      <c r="X1617" s="35"/>
      <c r="Y1617" s="35"/>
      <c r="Z1617" s="35"/>
      <c r="AA1617" s="35"/>
      <c r="AB1617" s="35"/>
      <c r="AC1617" s="35"/>
      <c r="AD1617" s="35"/>
      <c r="AE1617" s="35"/>
      <c r="AR1617" s="157" t="s">
        <v>256</v>
      </c>
      <c r="AT1617" s="157" t="s">
        <v>145</v>
      </c>
      <c r="AU1617" s="157" t="s">
        <v>81</v>
      </c>
      <c r="AY1617" s="20" t="s">
        <v>142</v>
      </c>
      <c r="BE1617" s="158">
        <f>IF(N1617="základní",J1617,0)</f>
        <v>0</v>
      </c>
      <c r="BF1617" s="158">
        <f>IF(N1617="snížená",J1617,0)</f>
        <v>0</v>
      </c>
      <c r="BG1617" s="158">
        <f>IF(N1617="zákl. přenesená",J1617,0)</f>
        <v>0</v>
      </c>
      <c r="BH1617" s="158">
        <f>IF(N1617="sníž. přenesená",J1617,0)</f>
        <v>0</v>
      </c>
      <c r="BI1617" s="158">
        <f>IF(N1617="nulová",J1617,0)</f>
        <v>0</v>
      </c>
      <c r="BJ1617" s="20" t="s">
        <v>81</v>
      </c>
      <c r="BK1617" s="158">
        <f>ROUND(I1617*H1617,2)</f>
        <v>0</v>
      </c>
      <c r="BL1617" s="20" t="s">
        <v>256</v>
      </c>
      <c r="BM1617" s="157" t="s">
        <v>2102</v>
      </c>
    </row>
    <row r="1618" spans="1:65" s="13" customFormat="1" ht="11.25">
      <c r="B1618" s="164"/>
      <c r="D1618" s="165" t="s">
        <v>153</v>
      </c>
      <c r="E1618" s="166" t="s">
        <v>3</v>
      </c>
      <c r="F1618" s="167" t="s">
        <v>159</v>
      </c>
      <c r="H1618" s="166" t="s">
        <v>3</v>
      </c>
      <c r="I1618" s="168"/>
      <c r="L1618" s="164"/>
      <c r="M1618" s="169"/>
      <c r="N1618" s="170"/>
      <c r="O1618" s="170"/>
      <c r="P1618" s="170"/>
      <c r="Q1618" s="170"/>
      <c r="R1618" s="170"/>
      <c r="S1618" s="170"/>
      <c r="T1618" s="171"/>
      <c r="AT1618" s="166" t="s">
        <v>153</v>
      </c>
      <c r="AU1618" s="166" t="s">
        <v>81</v>
      </c>
      <c r="AV1618" s="13" t="s">
        <v>15</v>
      </c>
      <c r="AW1618" s="13" t="s">
        <v>33</v>
      </c>
      <c r="AX1618" s="13" t="s">
        <v>71</v>
      </c>
      <c r="AY1618" s="166" t="s">
        <v>142</v>
      </c>
    </row>
    <row r="1619" spans="1:65" s="14" customFormat="1" ht="11.25">
      <c r="B1619" s="172"/>
      <c r="D1619" s="165" t="s">
        <v>153</v>
      </c>
      <c r="E1619" s="173" t="s">
        <v>3</v>
      </c>
      <c r="F1619" s="174" t="s">
        <v>2103</v>
      </c>
      <c r="H1619" s="175">
        <v>10.8</v>
      </c>
      <c r="I1619" s="176"/>
      <c r="L1619" s="172"/>
      <c r="M1619" s="177"/>
      <c r="N1619" s="178"/>
      <c r="O1619" s="178"/>
      <c r="P1619" s="178"/>
      <c r="Q1619" s="178"/>
      <c r="R1619" s="178"/>
      <c r="S1619" s="178"/>
      <c r="T1619" s="179"/>
      <c r="AT1619" s="173" t="s">
        <v>153</v>
      </c>
      <c r="AU1619" s="173" t="s">
        <v>81</v>
      </c>
      <c r="AV1619" s="14" t="s">
        <v>81</v>
      </c>
      <c r="AW1619" s="14" t="s">
        <v>33</v>
      </c>
      <c r="AX1619" s="14" t="s">
        <v>71</v>
      </c>
      <c r="AY1619" s="173" t="s">
        <v>142</v>
      </c>
    </row>
    <row r="1620" spans="1:65" s="15" customFormat="1" ht="11.25">
      <c r="B1620" s="180"/>
      <c r="D1620" s="165" t="s">
        <v>153</v>
      </c>
      <c r="E1620" s="181" t="s">
        <v>3</v>
      </c>
      <c r="F1620" s="182" t="s">
        <v>162</v>
      </c>
      <c r="H1620" s="183">
        <v>10.8</v>
      </c>
      <c r="I1620" s="184"/>
      <c r="L1620" s="180"/>
      <c r="M1620" s="185"/>
      <c r="N1620" s="186"/>
      <c r="O1620" s="186"/>
      <c r="P1620" s="186"/>
      <c r="Q1620" s="186"/>
      <c r="R1620" s="186"/>
      <c r="S1620" s="186"/>
      <c r="T1620" s="187"/>
      <c r="AT1620" s="181" t="s">
        <v>153</v>
      </c>
      <c r="AU1620" s="181" t="s">
        <v>81</v>
      </c>
      <c r="AV1620" s="15" t="s">
        <v>94</v>
      </c>
      <c r="AW1620" s="15" t="s">
        <v>33</v>
      </c>
      <c r="AX1620" s="15" t="s">
        <v>15</v>
      </c>
      <c r="AY1620" s="181" t="s">
        <v>142</v>
      </c>
    </row>
    <row r="1621" spans="1:65" s="2" customFormat="1" ht="44.25" customHeight="1">
      <c r="A1621" s="35"/>
      <c r="B1621" s="145"/>
      <c r="C1621" s="146" t="s">
        <v>2104</v>
      </c>
      <c r="D1621" s="146" t="s">
        <v>145</v>
      </c>
      <c r="E1621" s="147" t="s">
        <v>2058</v>
      </c>
      <c r="F1621" s="148" t="s">
        <v>2059</v>
      </c>
      <c r="G1621" s="149" t="s">
        <v>148</v>
      </c>
      <c r="H1621" s="150">
        <v>21.6</v>
      </c>
      <c r="I1621" s="151"/>
      <c r="J1621" s="152">
        <f>ROUND(I1621*H1621,2)</f>
        <v>0</v>
      </c>
      <c r="K1621" s="148" t="s">
        <v>149</v>
      </c>
      <c r="L1621" s="36"/>
      <c r="M1621" s="153" t="s">
        <v>3</v>
      </c>
      <c r="N1621" s="154" t="s">
        <v>43</v>
      </c>
      <c r="O1621" s="56"/>
      <c r="P1621" s="155">
        <f>O1621*H1621</f>
        <v>0</v>
      </c>
      <c r="Q1621" s="155">
        <v>0</v>
      </c>
      <c r="R1621" s="155">
        <f>Q1621*H1621</f>
        <v>0</v>
      </c>
      <c r="S1621" s="155">
        <v>0</v>
      </c>
      <c r="T1621" s="156">
        <f>S1621*H1621</f>
        <v>0</v>
      </c>
      <c r="U1621" s="35"/>
      <c r="V1621" s="35"/>
      <c r="W1621" s="35"/>
      <c r="X1621" s="35"/>
      <c r="Y1621" s="35"/>
      <c r="Z1621" s="35"/>
      <c r="AA1621" s="35"/>
      <c r="AB1621" s="35"/>
      <c r="AC1621" s="35"/>
      <c r="AD1621" s="35"/>
      <c r="AE1621" s="35"/>
      <c r="AR1621" s="157" t="s">
        <v>256</v>
      </c>
      <c r="AT1621" s="157" t="s">
        <v>145</v>
      </c>
      <c r="AU1621" s="157" t="s">
        <v>81</v>
      </c>
      <c r="AY1621" s="20" t="s">
        <v>142</v>
      </c>
      <c r="BE1621" s="158">
        <f>IF(N1621="základní",J1621,0)</f>
        <v>0</v>
      </c>
      <c r="BF1621" s="158">
        <f>IF(N1621="snížená",J1621,0)</f>
        <v>0</v>
      </c>
      <c r="BG1621" s="158">
        <f>IF(N1621="zákl. přenesená",J1621,0)</f>
        <v>0</v>
      </c>
      <c r="BH1621" s="158">
        <f>IF(N1621="sníž. přenesená",J1621,0)</f>
        <v>0</v>
      </c>
      <c r="BI1621" s="158">
        <f>IF(N1621="nulová",J1621,0)</f>
        <v>0</v>
      </c>
      <c r="BJ1621" s="20" t="s">
        <v>81</v>
      </c>
      <c r="BK1621" s="158">
        <f>ROUND(I1621*H1621,2)</f>
        <v>0</v>
      </c>
      <c r="BL1621" s="20" t="s">
        <v>256</v>
      </c>
      <c r="BM1621" s="157" t="s">
        <v>2105</v>
      </c>
    </row>
    <row r="1622" spans="1:65" s="2" customFormat="1" ht="11.25">
      <c r="A1622" s="35"/>
      <c r="B1622" s="36"/>
      <c r="C1622" s="35"/>
      <c r="D1622" s="159" t="s">
        <v>151</v>
      </c>
      <c r="E1622" s="35"/>
      <c r="F1622" s="160" t="s">
        <v>2061</v>
      </c>
      <c r="G1622" s="35"/>
      <c r="H1622" s="35"/>
      <c r="I1622" s="161"/>
      <c r="J1622" s="35"/>
      <c r="K1622" s="35"/>
      <c r="L1622" s="36"/>
      <c r="M1622" s="162"/>
      <c r="N1622" s="163"/>
      <c r="O1622" s="56"/>
      <c r="P1622" s="56"/>
      <c r="Q1622" s="56"/>
      <c r="R1622" s="56"/>
      <c r="S1622" s="56"/>
      <c r="T1622" s="57"/>
      <c r="U1622" s="35"/>
      <c r="V1622" s="35"/>
      <c r="W1622" s="35"/>
      <c r="X1622" s="35"/>
      <c r="Y1622" s="35"/>
      <c r="Z1622" s="35"/>
      <c r="AA1622" s="35"/>
      <c r="AB1622" s="35"/>
      <c r="AC1622" s="35"/>
      <c r="AD1622" s="35"/>
      <c r="AE1622" s="35"/>
      <c r="AT1622" s="20" t="s">
        <v>151</v>
      </c>
      <c r="AU1622" s="20" t="s">
        <v>81</v>
      </c>
    </row>
    <row r="1623" spans="1:65" s="13" customFormat="1" ht="11.25">
      <c r="B1623" s="164"/>
      <c r="D1623" s="165" t="s">
        <v>153</v>
      </c>
      <c r="E1623" s="166" t="s">
        <v>3</v>
      </c>
      <c r="F1623" s="167" t="s">
        <v>159</v>
      </c>
      <c r="H1623" s="166" t="s">
        <v>3</v>
      </c>
      <c r="I1623" s="168"/>
      <c r="L1623" s="164"/>
      <c r="M1623" s="169"/>
      <c r="N1623" s="170"/>
      <c r="O1623" s="170"/>
      <c r="P1623" s="170"/>
      <c r="Q1623" s="170"/>
      <c r="R1623" s="170"/>
      <c r="S1623" s="170"/>
      <c r="T1623" s="171"/>
      <c r="AT1623" s="166" t="s">
        <v>153</v>
      </c>
      <c r="AU1623" s="166" t="s">
        <v>81</v>
      </c>
      <c r="AV1623" s="13" t="s">
        <v>15</v>
      </c>
      <c r="AW1623" s="13" t="s">
        <v>33</v>
      </c>
      <c r="AX1623" s="13" t="s">
        <v>71</v>
      </c>
      <c r="AY1623" s="166" t="s">
        <v>142</v>
      </c>
    </row>
    <row r="1624" spans="1:65" s="14" customFormat="1" ht="11.25">
      <c r="B1624" s="172"/>
      <c r="D1624" s="165" t="s">
        <v>153</v>
      </c>
      <c r="E1624" s="173" t="s">
        <v>3</v>
      </c>
      <c r="F1624" s="174" t="s">
        <v>2106</v>
      </c>
      <c r="H1624" s="175">
        <v>21.6</v>
      </c>
      <c r="I1624" s="176"/>
      <c r="L1624" s="172"/>
      <c r="M1624" s="177"/>
      <c r="N1624" s="178"/>
      <c r="O1624" s="178"/>
      <c r="P1624" s="178"/>
      <c r="Q1624" s="178"/>
      <c r="R1624" s="178"/>
      <c r="S1624" s="178"/>
      <c r="T1624" s="179"/>
      <c r="AT1624" s="173" t="s">
        <v>153</v>
      </c>
      <c r="AU1624" s="173" t="s">
        <v>81</v>
      </c>
      <c r="AV1624" s="14" t="s">
        <v>81</v>
      </c>
      <c r="AW1624" s="14" t="s">
        <v>33</v>
      </c>
      <c r="AX1624" s="14" t="s">
        <v>71</v>
      </c>
      <c r="AY1624" s="173" t="s">
        <v>142</v>
      </c>
    </row>
    <row r="1625" spans="1:65" s="15" customFormat="1" ht="11.25">
      <c r="B1625" s="180"/>
      <c r="D1625" s="165" t="s">
        <v>153</v>
      </c>
      <c r="E1625" s="181" t="s">
        <v>3</v>
      </c>
      <c r="F1625" s="182" t="s">
        <v>162</v>
      </c>
      <c r="H1625" s="183">
        <v>21.6</v>
      </c>
      <c r="I1625" s="184"/>
      <c r="L1625" s="180"/>
      <c r="M1625" s="185"/>
      <c r="N1625" s="186"/>
      <c r="O1625" s="186"/>
      <c r="P1625" s="186"/>
      <c r="Q1625" s="186"/>
      <c r="R1625" s="186"/>
      <c r="S1625" s="186"/>
      <c r="T1625" s="187"/>
      <c r="AT1625" s="181" t="s">
        <v>153</v>
      </c>
      <c r="AU1625" s="181" t="s">
        <v>81</v>
      </c>
      <c r="AV1625" s="15" t="s">
        <v>94</v>
      </c>
      <c r="AW1625" s="15" t="s">
        <v>33</v>
      </c>
      <c r="AX1625" s="15" t="s">
        <v>15</v>
      </c>
      <c r="AY1625" s="181" t="s">
        <v>142</v>
      </c>
    </row>
    <row r="1626" spans="1:65" s="2" customFormat="1" ht="24.2" customHeight="1">
      <c r="A1626" s="35"/>
      <c r="B1626" s="145"/>
      <c r="C1626" s="191" t="s">
        <v>2107</v>
      </c>
      <c r="D1626" s="191" t="s">
        <v>704</v>
      </c>
      <c r="E1626" s="192" t="s">
        <v>2108</v>
      </c>
      <c r="F1626" s="193" t="s">
        <v>2109</v>
      </c>
      <c r="G1626" s="194" t="s">
        <v>148</v>
      </c>
      <c r="H1626" s="195">
        <v>22.032</v>
      </c>
      <c r="I1626" s="196"/>
      <c r="J1626" s="197">
        <f>ROUND(I1626*H1626,2)</f>
        <v>0</v>
      </c>
      <c r="K1626" s="193" t="s">
        <v>149</v>
      </c>
      <c r="L1626" s="198"/>
      <c r="M1626" s="199" t="s">
        <v>3</v>
      </c>
      <c r="N1626" s="200" t="s">
        <v>43</v>
      </c>
      <c r="O1626" s="56"/>
      <c r="P1626" s="155">
        <f>O1626*H1626</f>
        <v>0</v>
      </c>
      <c r="Q1626" s="155">
        <v>4.4999999999999997E-3</v>
      </c>
      <c r="R1626" s="155">
        <f>Q1626*H1626</f>
        <v>9.9143999999999996E-2</v>
      </c>
      <c r="S1626" s="155">
        <v>0</v>
      </c>
      <c r="T1626" s="156">
        <f>S1626*H1626</f>
        <v>0</v>
      </c>
      <c r="U1626" s="35"/>
      <c r="V1626" s="35"/>
      <c r="W1626" s="35"/>
      <c r="X1626" s="35"/>
      <c r="Y1626" s="35"/>
      <c r="Z1626" s="35"/>
      <c r="AA1626" s="35"/>
      <c r="AB1626" s="35"/>
      <c r="AC1626" s="35"/>
      <c r="AD1626" s="35"/>
      <c r="AE1626" s="35"/>
      <c r="AR1626" s="157" t="s">
        <v>378</v>
      </c>
      <c r="AT1626" s="157" t="s">
        <v>704</v>
      </c>
      <c r="AU1626" s="157" t="s">
        <v>81</v>
      </c>
      <c r="AY1626" s="20" t="s">
        <v>142</v>
      </c>
      <c r="BE1626" s="158">
        <f>IF(N1626="základní",J1626,0)</f>
        <v>0</v>
      </c>
      <c r="BF1626" s="158">
        <f>IF(N1626="snížená",J1626,0)</f>
        <v>0</v>
      </c>
      <c r="BG1626" s="158">
        <f>IF(N1626="zákl. přenesená",J1626,0)</f>
        <v>0</v>
      </c>
      <c r="BH1626" s="158">
        <f>IF(N1626="sníž. přenesená",J1626,0)</f>
        <v>0</v>
      </c>
      <c r="BI1626" s="158">
        <f>IF(N1626="nulová",J1626,0)</f>
        <v>0</v>
      </c>
      <c r="BJ1626" s="20" t="s">
        <v>81</v>
      </c>
      <c r="BK1626" s="158">
        <f>ROUND(I1626*H1626,2)</f>
        <v>0</v>
      </c>
      <c r="BL1626" s="20" t="s">
        <v>256</v>
      </c>
      <c r="BM1626" s="157" t="s">
        <v>2110</v>
      </c>
    </row>
    <row r="1627" spans="1:65" s="14" customFormat="1" ht="11.25">
      <c r="B1627" s="172"/>
      <c r="D1627" s="165" t="s">
        <v>153</v>
      </c>
      <c r="F1627" s="174" t="s">
        <v>2111</v>
      </c>
      <c r="H1627" s="175">
        <v>22.032</v>
      </c>
      <c r="I1627" s="176"/>
      <c r="L1627" s="172"/>
      <c r="M1627" s="177"/>
      <c r="N1627" s="178"/>
      <c r="O1627" s="178"/>
      <c r="P1627" s="178"/>
      <c r="Q1627" s="178"/>
      <c r="R1627" s="178"/>
      <c r="S1627" s="178"/>
      <c r="T1627" s="179"/>
      <c r="AT1627" s="173" t="s">
        <v>153</v>
      </c>
      <c r="AU1627" s="173" t="s">
        <v>81</v>
      </c>
      <c r="AV1627" s="14" t="s">
        <v>81</v>
      </c>
      <c r="AW1627" s="14" t="s">
        <v>4</v>
      </c>
      <c r="AX1627" s="14" t="s">
        <v>15</v>
      </c>
      <c r="AY1627" s="173" t="s">
        <v>142</v>
      </c>
    </row>
    <row r="1628" spans="1:65" s="2" customFormat="1" ht="49.15" customHeight="1">
      <c r="A1628" s="35"/>
      <c r="B1628" s="145"/>
      <c r="C1628" s="146" t="s">
        <v>2112</v>
      </c>
      <c r="D1628" s="146" t="s">
        <v>145</v>
      </c>
      <c r="E1628" s="147" t="s">
        <v>2113</v>
      </c>
      <c r="F1628" s="148" t="s">
        <v>2114</v>
      </c>
      <c r="G1628" s="149" t="s">
        <v>148</v>
      </c>
      <c r="H1628" s="150">
        <v>159.19</v>
      </c>
      <c r="I1628" s="151"/>
      <c r="J1628" s="152">
        <f>ROUND(I1628*H1628,2)</f>
        <v>0</v>
      </c>
      <c r="K1628" s="148" t="s">
        <v>149</v>
      </c>
      <c r="L1628" s="36"/>
      <c r="M1628" s="153" t="s">
        <v>3</v>
      </c>
      <c r="N1628" s="154" t="s">
        <v>43</v>
      </c>
      <c r="O1628" s="56"/>
      <c r="P1628" s="155">
        <f>O1628*H1628</f>
        <v>0</v>
      </c>
      <c r="Q1628" s="155">
        <v>2.5049999999999999E-2</v>
      </c>
      <c r="R1628" s="155">
        <f>Q1628*H1628</f>
        <v>3.9877094999999998</v>
      </c>
      <c r="S1628" s="155">
        <v>0</v>
      </c>
      <c r="T1628" s="156">
        <f>S1628*H1628</f>
        <v>0</v>
      </c>
      <c r="U1628" s="35"/>
      <c r="V1628" s="35"/>
      <c r="W1628" s="35"/>
      <c r="X1628" s="35"/>
      <c r="Y1628" s="35"/>
      <c r="Z1628" s="35"/>
      <c r="AA1628" s="35"/>
      <c r="AB1628" s="35"/>
      <c r="AC1628" s="35"/>
      <c r="AD1628" s="35"/>
      <c r="AE1628" s="35"/>
      <c r="AR1628" s="157" t="s">
        <v>256</v>
      </c>
      <c r="AT1628" s="157" t="s">
        <v>145</v>
      </c>
      <c r="AU1628" s="157" t="s">
        <v>81</v>
      </c>
      <c r="AY1628" s="20" t="s">
        <v>142</v>
      </c>
      <c r="BE1628" s="158">
        <f>IF(N1628="základní",J1628,0)</f>
        <v>0</v>
      </c>
      <c r="BF1628" s="158">
        <f>IF(N1628="snížená",J1628,0)</f>
        <v>0</v>
      </c>
      <c r="BG1628" s="158">
        <f>IF(N1628="zákl. přenesená",J1628,0)</f>
        <v>0</v>
      </c>
      <c r="BH1628" s="158">
        <f>IF(N1628="sníž. přenesená",J1628,0)</f>
        <v>0</v>
      </c>
      <c r="BI1628" s="158">
        <f>IF(N1628="nulová",J1628,0)</f>
        <v>0</v>
      </c>
      <c r="BJ1628" s="20" t="s">
        <v>81</v>
      </c>
      <c r="BK1628" s="158">
        <f>ROUND(I1628*H1628,2)</f>
        <v>0</v>
      </c>
      <c r="BL1628" s="20" t="s">
        <v>256</v>
      </c>
      <c r="BM1628" s="157" t="s">
        <v>2115</v>
      </c>
    </row>
    <row r="1629" spans="1:65" s="2" customFormat="1" ht="11.25">
      <c r="A1629" s="35"/>
      <c r="B1629" s="36"/>
      <c r="C1629" s="35"/>
      <c r="D1629" s="159" t="s">
        <v>151</v>
      </c>
      <c r="E1629" s="35"/>
      <c r="F1629" s="160" t="s">
        <v>2116</v>
      </c>
      <c r="G1629" s="35"/>
      <c r="H1629" s="35"/>
      <c r="I1629" s="161"/>
      <c r="J1629" s="35"/>
      <c r="K1629" s="35"/>
      <c r="L1629" s="36"/>
      <c r="M1629" s="162"/>
      <c r="N1629" s="163"/>
      <c r="O1629" s="56"/>
      <c r="P1629" s="56"/>
      <c r="Q1629" s="56"/>
      <c r="R1629" s="56"/>
      <c r="S1629" s="56"/>
      <c r="T1629" s="57"/>
      <c r="U1629" s="35"/>
      <c r="V1629" s="35"/>
      <c r="W1629" s="35"/>
      <c r="X1629" s="35"/>
      <c r="Y1629" s="35"/>
      <c r="Z1629" s="35"/>
      <c r="AA1629" s="35"/>
      <c r="AB1629" s="35"/>
      <c r="AC1629" s="35"/>
      <c r="AD1629" s="35"/>
      <c r="AE1629" s="35"/>
      <c r="AT1629" s="20" t="s">
        <v>151</v>
      </c>
      <c r="AU1629" s="20" t="s">
        <v>81</v>
      </c>
    </row>
    <row r="1630" spans="1:65" s="13" customFormat="1" ht="11.25">
      <c r="B1630" s="164"/>
      <c r="D1630" s="165" t="s">
        <v>153</v>
      </c>
      <c r="E1630" s="166" t="s">
        <v>3</v>
      </c>
      <c r="F1630" s="167" t="s">
        <v>308</v>
      </c>
      <c r="H1630" s="166" t="s">
        <v>3</v>
      </c>
      <c r="I1630" s="168"/>
      <c r="L1630" s="164"/>
      <c r="M1630" s="169"/>
      <c r="N1630" s="170"/>
      <c r="O1630" s="170"/>
      <c r="P1630" s="170"/>
      <c r="Q1630" s="170"/>
      <c r="R1630" s="170"/>
      <c r="S1630" s="170"/>
      <c r="T1630" s="171"/>
      <c r="AT1630" s="166" t="s">
        <v>153</v>
      </c>
      <c r="AU1630" s="166" t="s">
        <v>81</v>
      </c>
      <c r="AV1630" s="13" t="s">
        <v>15</v>
      </c>
      <c r="AW1630" s="13" t="s">
        <v>33</v>
      </c>
      <c r="AX1630" s="13" t="s">
        <v>71</v>
      </c>
      <c r="AY1630" s="166" t="s">
        <v>142</v>
      </c>
    </row>
    <row r="1631" spans="1:65" s="14" customFormat="1" ht="22.5">
      <c r="B1631" s="172"/>
      <c r="D1631" s="165" t="s">
        <v>153</v>
      </c>
      <c r="E1631" s="173" t="s">
        <v>3</v>
      </c>
      <c r="F1631" s="174" t="s">
        <v>309</v>
      </c>
      <c r="H1631" s="175">
        <v>79.39</v>
      </c>
      <c r="I1631" s="176"/>
      <c r="L1631" s="172"/>
      <c r="M1631" s="177"/>
      <c r="N1631" s="178"/>
      <c r="O1631" s="178"/>
      <c r="P1631" s="178"/>
      <c r="Q1631" s="178"/>
      <c r="R1631" s="178"/>
      <c r="S1631" s="178"/>
      <c r="T1631" s="179"/>
      <c r="AT1631" s="173" t="s">
        <v>153</v>
      </c>
      <c r="AU1631" s="173" t="s">
        <v>81</v>
      </c>
      <c r="AV1631" s="14" t="s">
        <v>81</v>
      </c>
      <c r="AW1631" s="14" t="s">
        <v>33</v>
      </c>
      <c r="AX1631" s="14" t="s">
        <v>71</v>
      </c>
      <c r="AY1631" s="173" t="s">
        <v>142</v>
      </c>
    </row>
    <row r="1632" spans="1:65" s="14" customFormat="1" ht="11.25">
      <c r="B1632" s="172"/>
      <c r="D1632" s="165" t="s">
        <v>153</v>
      </c>
      <c r="E1632" s="173" t="s">
        <v>3</v>
      </c>
      <c r="F1632" s="174" t="s">
        <v>310</v>
      </c>
      <c r="H1632" s="175">
        <v>77.94</v>
      </c>
      <c r="I1632" s="176"/>
      <c r="L1632" s="172"/>
      <c r="M1632" s="177"/>
      <c r="N1632" s="178"/>
      <c r="O1632" s="178"/>
      <c r="P1632" s="178"/>
      <c r="Q1632" s="178"/>
      <c r="R1632" s="178"/>
      <c r="S1632" s="178"/>
      <c r="T1632" s="179"/>
      <c r="AT1632" s="173" t="s">
        <v>153</v>
      </c>
      <c r="AU1632" s="173" t="s">
        <v>81</v>
      </c>
      <c r="AV1632" s="14" t="s">
        <v>81</v>
      </c>
      <c r="AW1632" s="14" t="s">
        <v>33</v>
      </c>
      <c r="AX1632" s="14" t="s">
        <v>71</v>
      </c>
      <c r="AY1632" s="173" t="s">
        <v>142</v>
      </c>
    </row>
    <row r="1633" spans="1:65" s="13" customFormat="1" ht="11.25">
      <c r="B1633" s="164"/>
      <c r="D1633" s="165" t="s">
        <v>153</v>
      </c>
      <c r="E1633" s="166" t="s">
        <v>3</v>
      </c>
      <c r="F1633" s="167" t="s">
        <v>311</v>
      </c>
      <c r="H1633" s="166" t="s">
        <v>3</v>
      </c>
      <c r="I1633" s="168"/>
      <c r="L1633" s="164"/>
      <c r="M1633" s="169"/>
      <c r="N1633" s="170"/>
      <c r="O1633" s="170"/>
      <c r="P1633" s="170"/>
      <c r="Q1633" s="170"/>
      <c r="R1633" s="170"/>
      <c r="S1633" s="170"/>
      <c r="T1633" s="171"/>
      <c r="AT1633" s="166" t="s">
        <v>153</v>
      </c>
      <c r="AU1633" s="166" t="s">
        <v>81</v>
      </c>
      <c r="AV1633" s="13" t="s">
        <v>15</v>
      </c>
      <c r="AW1633" s="13" t="s">
        <v>33</v>
      </c>
      <c r="AX1633" s="13" t="s">
        <v>71</v>
      </c>
      <c r="AY1633" s="166" t="s">
        <v>142</v>
      </c>
    </row>
    <row r="1634" spans="1:65" s="14" customFormat="1" ht="11.25">
      <c r="B1634" s="172"/>
      <c r="D1634" s="165" t="s">
        <v>153</v>
      </c>
      <c r="E1634" s="173" t="s">
        <v>3</v>
      </c>
      <c r="F1634" s="174" t="s">
        <v>312</v>
      </c>
      <c r="H1634" s="175">
        <v>1.86</v>
      </c>
      <c r="I1634" s="176"/>
      <c r="L1634" s="172"/>
      <c r="M1634" s="177"/>
      <c r="N1634" s="178"/>
      <c r="O1634" s="178"/>
      <c r="P1634" s="178"/>
      <c r="Q1634" s="178"/>
      <c r="R1634" s="178"/>
      <c r="S1634" s="178"/>
      <c r="T1634" s="179"/>
      <c r="AT1634" s="173" t="s">
        <v>153</v>
      </c>
      <c r="AU1634" s="173" t="s">
        <v>81</v>
      </c>
      <c r="AV1634" s="14" t="s">
        <v>81</v>
      </c>
      <c r="AW1634" s="14" t="s">
        <v>33</v>
      </c>
      <c r="AX1634" s="14" t="s">
        <v>71</v>
      </c>
      <c r="AY1634" s="173" t="s">
        <v>142</v>
      </c>
    </row>
    <row r="1635" spans="1:65" s="15" customFormat="1" ht="11.25">
      <c r="B1635" s="180"/>
      <c r="D1635" s="165" t="s">
        <v>153</v>
      </c>
      <c r="E1635" s="181" t="s">
        <v>3</v>
      </c>
      <c r="F1635" s="182" t="s">
        <v>162</v>
      </c>
      <c r="H1635" s="183">
        <v>159.19</v>
      </c>
      <c r="I1635" s="184"/>
      <c r="L1635" s="180"/>
      <c r="M1635" s="185"/>
      <c r="N1635" s="186"/>
      <c r="O1635" s="186"/>
      <c r="P1635" s="186"/>
      <c r="Q1635" s="186"/>
      <c r="R1635" s="186"/>
      <c r="S1635" s="186"/>
      <c r="T1635" s="187"/>
      <c r="AT1635" s="181" t="s">
        <v>153</v>
      </c>
      <c r="AU1635" s="181" t="s">
        <v>81</v>
      </c>
      <c r="AV1635" s="15" t="s">
        <v>94</v>
      </c>
      <c r="AW1635" s="15" t="s">
        <v>33</v>
      </c>
      <c r="AX1635" s="15" t="s">
        <v>15</v>
      </c>
      <c r="AY1635" s="181" t="s">
        <v>142</v>
      </c>
    </row>
    <row r="1636" spans="1:65" s="2" customFormat="1" ht="49.15" customHeight="1">
      <c r="A1636" s="35"/>
      <c r="B1636" s="145"/>
      <c r="C1636" s="146" t="s">
        <v>2117</v>
      </c>
      <c r="D1636" s="146" t="s">
        <v>145</v>
      </c>
      <c r="E1636" s="147" t="s">
        <v>2118</v>
      </c>
      <c r="F1636" s="148" t="s">
        <v>2119</v>
      </c>
      <c r="G1636" s="149" t="s">
        <v>148</v>
      </c>
      <c r="H1636" s="150">
        <v>50.28</v>
      </c>
      <c r="I1636" s="151"/>
      <c r="J1636" s="152">
        <f>ROUND(I1636*H1636,2)</f>
        <v>0</v>
      </c>
      <c r="K1636" s="148" t="s">
        <v>3</v>
      </c>
      <c r="L1636" s="36"/>
      <c r="M1636" s="153" t="s">
        <v>3</v>
      </c>
      <c r="N1636" s="154" t="s">
        <v>43</v>
      </c>
      <c r="O1636" s="56"/>
      <c r="P1636" s="155">
        <f>O1636*H1636</f>
        <v>0</v>
      </c>
      <c r="Q1636" s="155">
        <v>2.8200290900000001E-2</v>
      </c>
      <c r="R1636" s="155">
        <f>Q1636*H1636</f>
        <v>1.4179106264520001</v>
      </c>
      <c r="S1636" s="155">
        <v>0</v>
      </c>
      <c r="T1636" s="156">
        <f>S1636*H1636</f>
        <v>0</v>
      </c>
      <c r="U1636" s="35"/>
      <c r="V1636" s="35"/>
      <c r="W1636" s="35"/>
      <c r="X1636" s="35"/>
      <c r="Y1636" s="35"/>
      <c r="Z1636" s="35"/>
      <c r="AA1636" s="35"/>
      <c r="AB1636" s="35"/>
      <c r="AC1636" s="35"/>
      <c r="AD1636" s="35"/>
      <c r="AE1636" s="35"/>
      <c r="AR1636" s="157" t="s">
        <v>256</v>
      </c>
      <c r="AT1636" s="157" t="s">
        <v>145</v>
      </c>
      <c r="AU1636" s="157" t="s">
        <v>81</v>
      </c>
      <c r="AY1636" s="20" t="s">
        <v>142</v>
      </c>
      <c r="BE1636" s="158">
        <f>IF(N1636="základní",J1636,0)</f>
        <v>0</v>
      </c>
      <c r="BF1636" s="158">
        <f>IF(N1636="snížená",J1636,0)</f>
        <v>0</v>
      </c>
      <c r="BG1636" s="158">
        <f>IF(N1636="zákl. přenesená",J1636,0)</f>
        <v>0</v>
      </c>
      <c r="BH1636" s="158">
        <f>IF(N1636="sníž. přenesená",J1636,0)</f>
        <v>0</v>
      </c>
      <c r="BI1636" s="158">
        <f>IF(N1636="nulová",J1636,0)</f>
        <v>0</v>
      </c>
      <c r="BJ1636" s="20" t="s">
        <v>81</v>
      </c>
      <c r="BK1636" s="158">
        <f>ROUND(I1636*H1636,2)</f>
        <v>0</v>
      </c>
      <c r="BL1636" s="20" t="s">
        <v>256</v>
      </c>
      <c r="BM1636" s="157" t="s">
        <v>2120</v>
      </c>
    </row>
    <row r="1637" spans="1:65" s="13" customFormat="1" ht="11.25">
      <c r="B1637" s="164"/>
      <c r="D1637" s="165" t="s">
        <v>153</v>
      </c>
      <c r="E1637" s="166" t="s">
        <v>3</v>
      </c>
      <c r="F1637" s="167" t="s">
        <v>2121</v>
      </c>
      <c r="H1637" s="166" t="s">
        <v>3</v>
      </c>
      <c r="I1637" s="168"/>
      <c r="L1637" s="164"/>
      <c r="M1637" s="169"/>
      <c r="N1637" s="170"/>
      <c r="O1637" s="170"/>
      <c r="P1637" s="170"/>
      <c r="Q1637" s="170"/>
      <c r="R1637" s="170"/>
      <c r="S1637" s="170"/>
      <c r="T1637" s="171"/>
      <c r="AT1637" s="166" t="s">
        <v>153</v>
      </c>
      <c r="AU1637" s="166" t="s">
        <v>81</v>
      </c>
      <c r="AV1637" s="13" t="s">
        <v>15</v>
      </c>
      <c r="AW1637" s="13" t="s">
        <v>33</v>
      </c>
      <c r="AX1637" s="13" t="s">
        <v>71</v>
      </c>
      <c r="AY1637" s="166" t="s">
        <v>142</v>
      </c>
    </row>
    <row r="1638" spans="1:65" s="14" customFormat="1" ht="11.25">
      <c r="B1638" s="172"/>
      <c r="D1638" s="165" t="s">
        <v>153</v>
      </c>
      <c r="E1638" s="173" t="s">
        <v>3</v>
      </c>
      <c r="F1638" s="174" t="s">
        <v>2122</v>
      </c>
      <c r="H1638" s="175">
        <v>25.14</v>
      </c>
      <c r="I1638" s="176"/>
      <c r="L1638" s="172"/>
      <c r="M1638" s="177"/>
      <c r="N1638" s="178"/>
      <c r="O1638" s="178"/>
      <c r="P1638" s="178"/>
      <c r="Q1638" s="178"/>
      <c r="R1638" s="178"/>
      <c r="S1638" s="178"/>
      <c r="T1638" s="179"/>
      <c r="AT1638" s="173" t="s">
        <v>153</v>
      </c>
      <c r="AU1638" s="173" t="s">
        <v>81</v>
      </c>
      <c r="AV1638" s="14" t="s">
        <v>81</v>
      </c>
      <c r="AW1638" s="14" t="s">
        <v>33</v>
      </c>
      <c r="AX1638" s="14" t="s">
        <v>71</v>
      </c>
      <c r="AY1638" s="173" t="s">
        <v>142</v>
      </c>
    </row>
    <row r="1639" spans="1:65" s="14" customFormat="1" ht="11.25">
      <c r="B1639" s="172"/>
      <c r="D1639" s="165" t="s">
        <v>153</v>
      </c>
      <c r="E1639" s="173" t="s">
        <v>3</v>
      </c>
      <c r="F1639" s="174" t="s">
        <v>2123</v>
      </c>
      <c r="H1639" s="175">
        <v>25.14</v>
      </c>
      <c r="I1639" s="176"/>
      <c r="L1639" s="172"/>
      <c r="M1639" s="177"/>
      <c r="N1639" s="178"/>
      <c r="O1639" s="178"/>
      <c r="P1639" s="178"/>
      <c r="Q1639" s="178"/>
      <c r="R1639" s="178"/>
      <c r="S1639" s="178"/>
      <c r="T1639" s="179"/>
      <c r="AT1639" s="173" t="s">
        <v>153</v>
      </c>
      <c r="AU1639" s="173" t="s">
        <v>81</v>
      </c>
      <c r="AV1639" s="14" t="s">
        <v>81</v>
      </c>
      <c r="AW1639" s="14" t="s">
        <v>33</v>
      </c>
      <c r="AX1639" s="14" t="s">
        <v>71</v>
      </c>
      <c r="AY1639" s="173" t="s">
        <v>142</v>
      </c>
    </row>
    <row r="1640" spans="1:65" s="15" customFormat="1" ht="11.25">
      <c r="B1640" s="180"/>
      <c r="D1640" s="165" t="s">
        <v>153</v>
      </c>
      <c r="E1640" s="181" t="s">
        <v>3</v>
      </c>
      <c r="F1640" s="182" t="s">
        <v>162</v>
      </c>
      <c r="H1640" s="183">
        <v>50.28</v>
      </c>
      <c r="I1640" s="184"/>
      <c r="L1640" s="180"/>
      <c r="M1640" s="185"/>
      <c r="N1640" s="186"/>
      <c r="O1640" s="186"/>
      <c r="P1640" s="186"/>
      <c r="Q1640" s="186"/>
      <c r="R1640" s="186"/>
      <c r="S1640" s="186"/>
      <c r="T1640" s="187"/>
      <c r="AT1640" s="181" t="s">
        <v>153</v>
      </c>
      <c r="AU1640" s="181" t="s">
        <v>81</v>
      </c>
      <c r="AV1640" s="15" t="s">
        <v>94</v>
      </c>
      <c r="AW1640" s="15" t="s">
        <v>33</v>
      </c>
      <c r="AX1640" s="15" t="s">
        <v>15</v>
      </c>
      <c r="AY1640" s="181" t="s">
        <v>142</v>
      </c>
    </row>
    <row r="1641" spans="1:65" s="2" customFormat="1" ht="49.15" customHeight="1">
      <c r="A1641" s="35"/>
      <c r="B1641" s="145"/>
      <c r="C1641" s="146" t="s">
        <v>2124</v>
      </c>
      <c r="D1641" s="146" t="s">
        <v>145</v>
      </c>
      <c r="E1641" s="147" t="s">
        <v>2125</v>
      </c>
      <c r="F1641" s="148" t="s">
        <v>2126</v>
      </c>
      <c r="G1641" s="149" t="s">
        <v>148</v>
      </c>
      <c r="H1641" s="150">
        <v>98.41</v>
      </c>
      <c r="I1641" s="151"/>
      <c r="J1641" s="152">
        <f>ROUND(I1641*H1641,2)</f>
        <v>0</v>
      </c>
      <c r="K1641" s="148" t="s">
        <v>149</v>
      </c>
      <c r="L1641" s="36"/>
      <c r="M1641" s="153" t="s">
        <v>3</v>
      </c>
      <c r="N1641" s="154" t="s">
        <v>43</v>
      </c>
      <c r="O1641" s="56"/>
      <c r="P1641" s="155">
        <f>O1641*H1641</f>
        <v>0</v>
      </c>
      <c r="Q1641" s="155">
        <v>1.18E-2</v>
      </c>
      <c r="R1641" s="155">
        <f>Q1641*H1641</f>
        <v>1.161238</v>
      </c>
      <c r="S1641" s="155">
        <v>0</v>
      </c>
      <c r="T1641" s="156">
        <f>S1641*H1641</f>
        <v>0</v>
      </c>
      <c r="U1641" s="35"/>
      <c r="V1641" s="35"/>
      <c r="W1641" s="35"/>
      <c r="X1641" s="35"/>
      <c r="Y1641" s="35"/>
      <c r="Z1641" s="35"/>
      <c r="AA1641" s="35"/>
      <c r="AB1641" s="35"/>
      <c r="AC1641" s="35"/>
      <c r="AD1641" s="35"/>
      <c r="AE1641" s="35"/>
      <c r="AR1641" s="157" t="s">
        <v>256</v>
      </c>
      <c r="AT1641" s="157" t="s">
        <v>145</v>
      </c>
      <c r="AU1641" s="157" t="s">
        <v>81</v>
      </c>
      <c r="AY1641" s="20" t="s">
        <v>142</v>
      </c>
      <c r="BE1641" s="158">
        <f>IF(N1641="základní",J1641,0)</f>
        <v>0</v>
      </c>
      <c r="BF1641" s="158">
        <f>IF(N1641="snížená",J1641,0)</f>
        <v>0</v>
      </c>
      <c r="BG1641" s="158">
        <f>IF(N1641="zákl. přenesená",J1641,0)</f>
        <v>0</v>
      </c>
      <c r="BH1641" s="158">
        <f>IF(N1641="sníž. přenesená",J1641,0)</f>
        <v>0</v>
      </c>
      <c r="BI1641" s="158">
        <f>IF(N1641="nulová",J1641,0)</f>
        <v>0</v>
      </c>
      <c r="BJ1641" s="20" t="s">
        <v>81</v>
      </c>
      <c r="BK1641" s="158">
        <f>ROUND(I1641*H1641,2)</f>
        <v>0</v>
      </c>
      <c r="BL1641" s="20" t="s">
        <v>256</v>
      </c>
      <c r="BM1641" s="157" t="s">
        <v>2127</v>
      </c>
    </row>
    <row r="1642" spans="1:65" s="2" customFormat="1" ht="11.25">
      <c r="A1642" s="35"/>
      <c r="B1642" s="36"/>
      <c r="C1642" s="35"/>
      <c r="D1642" s="159" t="s">
        <v>151</v>
      </c>
      <c r="E1642" s="35"/>
      <c r="F1642" s="160" t="s">
        <v>2128</v>
      </c>
      <c r="G1642" s="35"/>
      <c r="H1642" s="35"/>
      <c r="I1642" s="161"/>
      <c r="J1642" s="35"/>
      <c r="K1642" s="35"/>
      <c r="L1642" s="36"/>
      <c r="M1642" s="162"/>
      <c r="N1642" s="163"/>
      <c r="O1642" s="56"/>
      <c r="P1642" s="56"/>
      <c r="Q1642" s="56"/>
      <c r="R1642" s="56"/>
      <c r="S1642" s="56"/>
      <c r="T1642" s="57"/>
      <c r="U1642" s="35"/>
      <c r="V1642" s="35"/>
      <c r="W1642" s="35"/>
      <c r="X1642" s="35"/>
      <c r="Y1642" s="35"/>
      <c r="Z1642" s="35"/>
      <c r="AA1642" s="35"/>
      <c r="AB1642" s="35"/>
      <c r="AC1642" s="35"/>
      <c r="AD1642" s="35"/>
      <c r="AE1642" s="35"/>
      <c r="AT1642" s="20" t="s">
        <v>151</v>
      </c>
      <c r="AU1642" s="20" t="s">
        <v>81</v>
      </c>
    </row>
    <row r="1643" spans="1:65" s="13" customFormat="1" ht="11.25">
      <c r="B1643" s="164"/>
      <c r="D1643" s="165" t="s">
        <v>153</v>
      </c>
      <c r="E1643" s="166" t="s">
        <v>3</v>
      </c>
      <c r="F1643" s="167" t="s">
        <v>2129</v>
      </c>
      <c r="H1643" s="166" t="s">
        <v>3</v>
      </c>
      <c r="I1643" s="168"/>
      <c r="L1643" s="164"/>
      <c r="M1643" s="169"/>
      <c r="N1643" s="170"/>
      <c r="O1643" s="170"/>
      <c r="P1643" s="170"/>
      <c r="Q1643" s="170"/>
      <c r="R1643" s="170"/>
      <c r="S1643" s="170"/>
      <c r="T1643" s="171"/>
      <c r="AT1643" s="166" t="s">
        <v>153</v>
      </c>
      <c r="AU1643" s="166" t="s">
        <v>81</v>
      </c>
      <c r="AV1643" s="13" t="s">
        <v>15</v>
      </c>
      <c r="AW1643" s="13" t="s">
        <v>33</v>
      </c>
      <c r="AX1643" s="13" t="s">
        <v>71</v>
      </c>
      <c r="AY1643" s="166" t="s">
        <v>142</v>
      </c>
    </row>
    <row r="1644" spans="1:65" s="14" customFormat="1" ht="11.25">
      <c r="B1644" s="172"/>
      <c r="D1644" s="165" t="s">
        <v>153</v>
      </c>
      <c r="E1644" s="173" t="s">
        <v>3</v>
      </c>
      <c r="F1644" s="174" t="s">
        <v>2130</v>
      </c>
      <c r="H1644" s="175">
        <v>26.18</v>
      </c>
      <c r="I1644" s="176"/>
      <c r="L1644" s="172"/>
      <c r="M1644" s="177"/>
      <c r="N1644" s="178"/>
      <c r="O1644" s="178"/>
      <c r="P1644" s="178"/>
      <c r="Q1644" s="178"/>
      <c r="R1644" s="178"/>
      <c r="S1644" s="178"/>
      <c r="T1644" s="179"/>
      <c r="AT1644" s="173" t="s">
        <v>153</v>
      </c>
      <c r="AU1644" s="173" t="s">
        <v>81</v>
      </c>
      <c r="AV1644" s="14" t="s">
        <v>81</v>
      </c>
      <c r="AW1644" s="14" t="s">
        <v>33</v>
      </c>
      <c r="AX1644" s="14" t="s">
        <v>71</v>
      </c>
      <c r="AY1644" s="173" t="s">
        <v>142</v>
      </c>
    </row>
    <row r="1645" spans="1:65" s="13" customFormat="1" ht="11.25">
      <c r="B1645" s="164"/>
      <c r="D1645" s="165" t="s">
        <v>153</v>
      </c>
      <c r="E1645" s="166" t="s">
        <v>3</v>
      </c>
      <c r="F1645" s="167" t="s">
        <v>2131</v>
      </c>
      <c r="H1645" s="166" t="s">
        <v>3</v>
      </c>
      <c r="I1645" s="168"/>
      <c r="L1645" s="164"/>
      <c r="M1645" s="169"/>
      <c r="N1645" s="170"/>
      <c r="O1645" s="170"/>
      <c r="P1645" s="170"/>
      <c r="Q1645" s="170"/>
      <c r="R1645" s="170"/>
      <c r="S1645" s="170"/>
      <c r="T1645" s="171"/>
      <c r="AT1645" s="166" t="s">
        <v>153</v>
      </c>
      <c r="AU1645" s="166" t="s">
        <v>81</v>
      </c>
      <c r="AV1645" s="13" t="s">
        <v>15</v>
      </c>
      <c r="AW1645" s="13" t="s">
        <v>33</v>
      </c>
      <c r="AX1645" s="13" t="s">
        <v>71</v>
      </c>
      <c r="AY1645" s="166" t="s">
        <v>142</v>
      </c>
    </row>
    <row r="1646" spans="1:65" s="14" customFormat="1" ht="11.25">
      <c r="B1646" s="172"/>
      <c r="D1646" s="165" t="s">
        <v>153</v>
      </c>
      <c r="E1646" s="173" t="s">
        <v>3</v>
      </c>
      <c r="F1646" s="174" t="s">
        <v>2132</v>
      </c>
      <c r="H1646" s="175">
        <v>11.51</v>
      </c>
      <c r="I1646" s="176"/>
      <c r="L1646" s="172"/>
      <c r="M1646" s="177"/>
      <c r="N1646" s="178"/>
      <c r="O1646" s="178"/>
      <c r="P1646" s="178"/>
      <c r="Q1646" s="178"/>
      <c r="R1646" s="178"/>
      <c r="S1646" s="178"/>
      <c r="T1646" s="179"/>
      <c r="AT1646" s="173" t="s">
        <v>153</v>
      </c>
      <c r="AU1646" s="173" t="s">
        <v>81</v>
      </c>
      <c r="AV1646" s="14" t="s">
        <v>81</v>
      </c>
      <c r="AW1646" s="14" t="s">
        <v>33</v>
      </c>
      <c r="AX1646" s="14" t="s">
        <v>71</v>
      </c>
      <c r="AY1646" s="173" t="s">
        <v>142</v>
      </c>
    </row>
    <row r="1647" spans="1:65" s="13" customFormat="1" ht="11.25">
      <c r="B1647" s="164"/>
      <c r="D1647" s="165" t="s">
        <v>153</v>
      </c>
      <c r="E1647" s="166" t="s">
        <v>3</v>
      </c>
      <c r="F1647" s="167" t="s">
        <v>2133</v>
      </c>
      <c r="H1647" s="166" t="s">
        <v>3</v>
      </c>
      <c r="I1647" s="168"/>
      <c r="L1647" s="164"/>
      <c r="M1647" s="169"/>
      <c r="N1647" s="170"/>
      <c r="O1647" s="170"/>
      <c r="P1647" s="170"/>
      <c r="Q1647" s="170"/>
      <c r="R1647" s="170"/>
      <c r="S1647" s="170"/>
      <c r="T1647" s="171"/>
      <c r="AT1647" s="166" t="s">
        <v>153</v>
      </c>
      <c r="AU1647" s="166" t="s">
        <v>81</v>
      </c>
      <c r="AV1647" s="13" t="s">
        <v>15</v>
      </c>
      <c r="AW1647" s="13" t="s">
        <v>33</v>
      </c>
      <c r="AX1647" s="13" t="s">
        <v>71</v>
      </c>
      <c r="AY1647" s="166" t="s">
        <v>142</v>
      </c>
    </row>
    <row r="1648" spans="1:65" s="14" customFormat="1" ht="11.25">
      <c r="B1648" s="172"/>
      <c r="D1648" s="165" t="s">
        <v>153</v>
      </c>
      <c r="E1648" s="173" t="s">
        <v>3</v>
      </c>
      <c r="F1648" s="174" t="s">
        <v>2134</v>
      </c>
      <c r="H1648" s="175">
        <v>35.76</v>
      </c>
      <c r="I1648" s="176"/>
      <c r="L1648" s="172"/>
      <c r="M1648" s="177"/>
      <c r="N1648" s="178"/>
      <c r="O1648" s="178"/>
      <c r="P1648" s="178"/>
      <c r="Q1648" s="178"/>
      <c r="R1648" s="178"/>
      <c r="S1648" s="178"/>
      <c r="T1648" s="179"/>
      <c r="AT1648" s="173" t="s">
        <v>153</v>
      </c>
      <c r="AU1648" s="173" t="s">
        <v>81</v>
      </c>
      <c r="AV1648" s="14" t="s">
        <v>81</v>
      </c>
      <c r="AW1648" s="14" t="s">
        <v>33</v>
      </c>
      <c r="AX1648" s="14" t="s">
        <v>71</v>
      </c>
      <c r="AY1648" s="173" t="s">
        <v>142</v>
      </c>
    </row>
    <row r="1649" spans="1:65" s="13" customFormat="1" ht="11.25">
      <c r="B1649" s="164"/>
      <c r="D1649" s="165" t="s">
        <v>153</v>
      </c>
      <c r="E1649" s="166" t="s">
        <v>3</v>
      </c>
      <c r="F1649" s="167" t="s">
        <v>2135</v>
      </c>
      <c r="H1649" s="166" t="s">
        <v>3</v>
      </c>
      <c r="I1649" s="168"/>
      <c r="L1649" s="164"/>
      <c r="M1649" s="169"/>
      <c r="N1649" s="170"/>
      <c r="O1649" s="170"/>
      <c r="P1649" s="170"/>
      <c r="Q1649" s="170"/>
      <c r="R1649" s="170"/>
      <c r="S1649" s="170"/>
      <c r="T1649" s="171"/>
      <c r="AT1649" s="166" t="s">
        <v>153</v>
      </c>
      <c r="AU1649" s="166" t="s">
        <v>81</v>
      </c>
      <c r="AV1649" s="13" t="s">
        <v>15</v>
      </c>
      <c r="AW1649" s="13" t="s">
        <v>33</v>
      </c>
      <c r="AX1649" s="13" t="s">
        <v>71</v>
      </c>
      <c r="AY1649" s="166" t="s">
        <v>142</v>
      </c>
    </row>
    <row r="1650" spans="1:65" s="14" customFormat="1" ht="11.25">
      <c r="B1650" s="172"/>
      <c r="D1650" s="165" t="s">
        <v>153</v>
      </c>
      <c r="E1650" s="173" t="s">
        <v>3</v>
      </c>
      <c r="F1650" s="174" t="s">
        <v>2136</v>
      </c>
      <c r="H1650" s="175">
        <v>24.96</v>
      </c>
      <c r="I1650" s="176"/>
      <c r="L1650" s="172"/>
      <c r="M1650" s="177"/>
      <c r="N1650" s="178"/>
      <c r="O1650" s="178"/>
      <c r="P1650" s="178"/>
      <c r="Q1650" s="178"/>
      <c r="R1650" s="178"/>
      <c r="S1650" s="178"/>
      <c r="T1650" s="179"/>
      <c r="AT1650" s="173" t="s">
        <v>153</v>
      </c>
      <c r="AU1650" s="173" t="s">
        <v>81</v>
      </c>
      <c r="AV1650" s="14" t="s">
        <v>81</v>
      </c>
      <c r="AW1650" s="14" t="s">
        <v>33</v>
      </c>
      <c r="AX1650" s="14" t="s">
        <v>71</v>
      </c>
      <c r="AY1650" s="173" t="s">
        <v>142</v>
      </c>
    </row>
    <row r="1651" spans="1:65" s="15" customFormat="1" ht="11.25">
      <c r="B1651" s="180"/>
      <c r="D1651" s="165" t="s">
        <v>153</v>
      </c>
      <c r="E1651" s="181" t="s">
        <v>3</v>
      </c>
      <c r="F1651" s="182" t="s">
        <v>162</v>
      </c>
      <c r="H1651" s="183">
        <v>98.41</v>
      </c>
      <c r="I1651" s="184"/>
      <c r="L1651" s="180"/>
      <c r="M1651" s="185"/>
      <c r="N1651" s="186"/>
      <c r="O1651" s="186"/>
      <c r="P1651" s="186"/>
      <c r="Q1651" s="186"/>
      <c r="R1651" s="186"/>
      <c r="S1651" s="186"/>
      <c r="T1651" s="187"/>
      <c r="AT1651" s="181" t="s">
        <v>153</v>
      </c>
      <c r="AU1651" s="181" t="s">
        <v>81</v>
      </c>
      <c r="AV1651" s="15" t="s">
        <v>94</v>
      </c>
      <c r="AW1651" s="15" t="s">
        <v>33</v>
      </c>
      <c r="AX1651" s="15" t="s">
        <v>15</v>
      </c>
      <c r="AY1651" s="181" t="s">
        <v>142</v>
      </c>
    </row>
    <row r="1652" spans="1:65" s="2" customFormat="1" ht="44.25" customHeight="1">
      <c r="A1652" s="35"/>
      <c r="B1652" s="145"/>
      <c r="C1652" s="146" t="s">
        <v>2137</v>
      </c>
      <c r="D1652" s="146" t="s">
        <v>145</v>
      </c>
      <c r="E1652" s="147" t="s">
        <v>2138</v>
      </c>
      <c r="F1652" s="148" t="s">
        <v>2139</v>
      </c>
      <c r="G1652" s="149" t="s">
        <v>148</v>
      </c>
      <c r="H1652" s="150">
        <v>232.935</v>
      </c>
      <c r="I1652" s="151"/>
      <c r="J1652" s="152">
        <f>ROUND(I1652*H1652,2)</f>
        <v>0</v>
      </c>
      <c r="K1652" s="148" t="s">
        <v>149</v>
      </c>
      <c r="L1652" s="36"/>
      <c r="M1652" s="153" t="s">
        <v>3</v>
      </c>
      <c r="N1652" s="154" t="s">
        <v>43</v>
      </c>
      <c r="O1652" s="56"/>
      <c r="P1652" s="155">
        <f>O1652*H1652</f>
        <v>0</v>
      </c>
      <c r="Q1652" s="155">
        <v>0</v>
      </c>
      <c r="R1652" s="155">
        <f>Q1652*H1652</f>
        <v>0</v>
      </c>
      <c r="S1652" s="155">
        <v>0</v>
      </c>
      <c r="T1652" s="156">
        <f>S1652*H1652</f>
        <v>0</v>
      </c>
      <c r="U1652" s="35"/>
      <c r="V1652" s="35"/>
      <c r="W1652" s="35"/>
      <c r="X1652" s="35"/>
      <c r="Y1652" s="35"/>
      <c r="Z1652" s="35"/>
      <c r="AA1652" s="35"/>
      <c r="AB1652" s="35"/>
      <c r="AC1652" s="35"/>
      <c r="AD1652" s="35"/>
      <c r="AE1652" s="35"/>
      <c r="AR1652" s="157" t="s">
        <v>256</v>
      </c>
      <c r="AT1652" s="157" t="s">
        <v>145</v>
      </c>
      <c r="AU1652" s="157" t="s">
        <v>81</v>
      </c>
      <c r="AY1652" s="20" t="s">
        <v>142</v>
      </c>
      <c r="BE1652" s="158">
        <f>IF(N1652="základní",J1652,0)</f>
        <v>0</v>
      </c>
      <c r="BF1652" s="158">
        <f>IF(N1652="snížená",J1652,0)</f>
        <v>0</v>
      </c>
      <c r="BG1652" s="158">
        <f>IF(N1652="zákl. přenesená",J1652,0)</f>
        <v>0</v>
      </c>
      <c r="BH1652" s="158">
        <f>IF(N1652="sníž. přenesená",J1652,0)</f>
        <v>0</v>
      </c>
      <c r="BI1652" s="158">
        <f>IF(N1652="nulová",J1652,0)</f>
        <v>0</v>
      </c>
      <c r="BJ1652" s="20" t="s">
        <v>81</v>
      </c>
      <c r="BK1652" s="158">
        <f>ROUND(I1652*H1652,2)</f>
        <v>0</v>
      </c>
      <c r="BL1652" s="20" t="s">
        <v>256</v>
      </c>
      <c r="BM1652" s="157" t="s">
        <v>2140</v>
      </c>
    </row>
    <row r="1653" spans="1:65" s="2" customFormat="1" ht="11.25">
      <c r="A1653" s="35"/>
      <c r="B1653" s="36"/>
      <c r="C1653" s="35"/>
      <c r="D1653" s="159" t="s">
        <v>151</v>
      </c>
      <c r="E1653" s="35"/>
      <c r="F1653" s="160" t="s">
        <v>2141</v>
      </c>
      <c r="G1653" s="35"/>
      <c r="H1653" s="35"/>
      <c r="I1653" s="161"/>
      <c r="J1653" s="35"/>
      <c r="K1653" s="35"/>
      <c r="L1653" s="36"/>
      <c r="M1653" s="162"/>
      <c r="N1653" s="163"/>
      <c r="O1653" s="56"/>
      <c r="P1653" s="56"/>
      <c r="Q1653" s="56"/>
      <c r="R1653" s="56"/>
      <c r="S1653" s="56"/>
      <c r="T1653" s="57"/>
      <c r="U1653" s="35"/>
      <c r="V1653" s="35"/>
      <c r="W1653" s="35"/>
      <c r="X1653" s="35"/>
      <c r="Y1653" s="35"/>
      <c r="Z1653" s="35"/>
      <c r="AA1653" s="35"/>
      <c r="AB1653" s="35"/>
      <c r="AC1653" s="35"/>
      <c r="AD1653" s="35"/>
      <c r="AE1653" s="35"/>
      <c r="AT1653" s="20" t="s">
        <v>151</v>
      </c>
      <c r="AU1653" s="20" t="s">
        <v>81</v>
      </c>
    </row>
    <row r="1654" spans="1:65" s="13" customFormat="1" ht="11.25">
      <c r="B1654" s="164"/>
      <c r="D1654" s="165" t="s">
        <v>153</v>
      </c>
      <c r="E1654" s="166" t="s">
        <v>3</v>
      </c>
      <c r="F1654" s="167" t="s">
        <v>2129</v>
      </c>
      <c r="H1654" s="166" t="s">
        <v>3</v>
      </c>
      <c r="I1654" s="168"/>
      <c r="L1654" s="164"/>
      <c r="M1654" s="169"/>
      <c r="N1654" s="170"/>
      <c r="O1654" s="170"/>
      <c r="P1654" s="170"/>
      <c r="Q1654" s="170"/>
      <c r="R1654" s="170"/>
      <c r="S1654" s="170"/>
      <c r="T1654" s="171"/>
      <c r="AT1654" s="166" t="s">
        <v>153</v>
      </c>
      <c r="AU1654" s="166" t="s">
        <v>81</v>
      </c>
      <c r="AV1654" s="13" t="s">
        <v>15</v>
      </c>
      <c r="AW1654" s="13" t="s">
        <v>33</v>
      </c>
      <c r="AX1654" s="13" t="s">
        <v>71</v>
      </c>
      <c r="AY1654" s="166" t="s">
        <v>142</v>
      </c>
    </row>
    <row r="1655" spans="1:65" s="14" customFormat="1" ht="11.25">
      <c r="B1655" s="172"/>
      <c r="D1655" s="165" t="s">
        <v>153</v>
      </c>
      <c r="E1655" s="173" t="s">
        <v>3</v>
      </c>
      <c r="F1655" s="174" t="s">
        <v>2130</v>
      </c>
      <c r="H1655" s="175">
        <v>26.18</v>
      </c>
      <c r="I1655" s="176"/>
      <c r="L1655" s="172"/>
      <c r="M1655" s="177"/>
      <c r="N1655" s="178"/>
      <c r="O1655" s="178"/>
      <c r="P1655" s="178"/>
      <c r="Q1655" s="178"/>
      <c r="R1655" s="178"/>
      <c r="S1655" s="178"/>
      <c r="T1655" s="179"/>
      <c r="AT1655" s="173" t="s">
        <v>153</v>
      </c>
      <c r="AU1655" s="173" t="s">
        <v>81</v>
      </c>
      <c r="AV1655" s="14" t="s">
        <v>81</v>
      </c>
      <c r="AW1655" s="14" t="s">
        <v>33</v>
      </c>
      <c r="AX1655" s="14" t="s">
        <v>71</v>
      </c>
      <c r="AY1655" s="173" t="s">
        <v>142</v>
      </c>
    </row>
    <row r="1656" spans="1:65" s="13" customFormat="1" ht="11.25">
      <c r="B1656" s="164"/>
      <c r="D1656" s="165" t="s">
        <v>153</v>
      </c>
      <c r="E1656" s="166" t="s">
        <v>3</v>
      </c>
      <c r="F1656" s="167" t="s">
        <v>2131</v>
      </c>
      <c r="H1656" s="166" t="s">
        <v>3</v>
      </c>
      <c r="I1656" s="168"/>
      <c r="L1656" s="164"/>
      <c r="M1656" s="169"/>
      <c r="N1656" s="170"/>
      <c r="O1656" s="170"/>
      <c r="P1656" s="170"/>
      <c r="Q1656" s="170"/>
      <c r="R1656" s="170"/>
      <c r="S1656" s="170"/>
      <c r="T1656" s="171"/>
      <c r="AT1656" s="166" t="s">
        <v>153</v>
      </c>
      <c r="AU1656" s="166" t="s">
        <v>81</v>
      </c>
      <c r="AV1656" s="13" t="s">
        <v>15</v>
      </c>
      <c r="AW1656" s="13" t="s">
        <v>33</v>
      </c>
      <c r="AX1656" s="13" t="s">
        <v>71</v>
      </c>
      <c r="AY1656" s="166" t="s">
        <v>142</v>
      </c>
    </row>
    <row r="1657" spans="1:65" s="14" customFormat="1" ht="11.25">
      <c r="B1657" s="172"/>
      <c r="D1657" s="165" t="s">
        <v>153</v>
      </c>
      <c r="E1657" s="173" t="s">
        <v>3</v>
      </c>
      <c r="F1657" s="174" t="s">
        <v>2132</v>
      </c>
      <c r="H1657" s="175">
        <v>11.51</v>
      </c>
      <c r="I1657" s="176"/>
      <c r="L1657" s="172"/>
      <c r="M1657" s="177"/>
      <c r="N1657" s="178"/>
      <c r="O1657" s="178"/>
      <c r="P1657" s="178"/>
      <c r="Q1657" s="178"/>
      <c r="R1657" s="178"/>
      <c r="S1657" s="178"/>
      <c r="T1657" s="179"/>
      <c r="AT1657" s="173" t="s">
        <v>153</v>
      </c>
      <c r="AU1657" s="173" t="s">
        <v>81</v>
      </c>
      <c r="AV1657" s="14" t="s">
        <v>81</v>
      </c>
      <c r="AW1657" s="14" t="s">
        <v>33</v>
      </c>
      <c r="AX1657" s="14" t="s">
        <v>71</v>
      </c>
      <c r="AY1657" s="173" t="s">
        <v>142</v>
      </c>
    </row>
    <row r="1658" spans="1:65" s="13" customFormat="1" ht="11.25">
      <c r="B1658" s="164"/>
      <c r="D1658" s="165" t="s">
        <v>153</v>
      </c>
      <c r="E1658" s="166" t="s">
        <v>3</v>
      </c>
      <c r="F1658" s="167" t="s">
        <v>2133</v>
      </c>
      <c r="H1658" s="166" t="s">
        <v>3</v>
      </c>
      <c r="I1658" s="168"/>
      <c r="L1658" s="164"/>
      <c r="M1658" s="169"/>
      <c r="N1658" s="170"/>
      <c r="O1658" s="170"/>
      <c r="P1658" s="170"/>
      <c r="Q1658" s="170"/>
      <c r="R1658" s="170"/>
      <c r="S1658" s="170"/>
      <c r="T1658" s="171"/>
      <c r="AT1658" s="166" t="s">
        <v>153</v>
      </c>
      <c r="AU1658" s="166" t="s">
        <v>81</v>
      </c>
      <c r="AV1658" s="13" t="s">
        <v>15</v>
      </c>
      <c r="AW1658" s="13" t="s">
        <v>33</v>
      </c>
      <c r="AX1658" s="13" t="s">
        <v>71</v>
      </c>
      <c r="AY1658" s="166" t="s">
        <v>142</v>
      </c>
    </row>
    <row r="1659" spans="1:65" s="14" customFormat="1" ht="11.25">
      <c r="B1659" s="172"/>
      <c r="D1659" s="165" t="s">
        <v>153</v>
      </c>
      <c r="E1659" s="173" t="s">
        <v>3</v>
      </c>
      <c r="F1659" s="174" t="s">
        <v>2134</v>
      </c>
      <c r="H1659" s="175">
        <v>35.76</v>
      </c>
      <c r="I1659" s="176"/>
      <c r="L1659" s="172"/>
      <c r="M1659" s="177"/>
      <c r="N1659" s="178"/>
      <c r="O1659" s="178"/>
      <c r="P1659" s="178"/>
      <c r="Q1659" s="178"/>
      <c r="R1659" s="178"/>
      <c r="S1659" s="178"/>
      <c r="T1659" s="179"/>
      <c r="AT1659" s="173" t="s">
        <v>153</v>
      </c>
      <c r="AU1659" s="173" t="s">
        <v>81</v>
      </c>
      <c r="AV1659" s="14" t="s">
        <v>81</v>
      </c>
      <c r="AW1659" s="14" t="s">
        <v>33</v>
      </c>
      <c r="AX1659" s="14" t="s">
        <v>71</v>
      </c>
      <c r="AY1659" s="173" t="s">
        <v>142</v>
      </c>
    </row>
    <row r="1660" spans="1:65" s="13" customFormat="1" ht="11.25">
      <c r="B1660" s="164"/>
      <c r="D1660" s="165" t="s">
        <v>153</v>
      </c>
      <c r="E1660" s="166" t="s">
        <v>3</v>
      </c>
      <c r="F1660" s="167" t="s">
        <v>2135</v>
      </c>
      <c r="H1660" s="166" t="s">
        <v>3</v>
      </c>
      <c r="I1660" s="168"/>
      <c r="L1660" s="164"/>
      <c r="M1660" s="169"/>
      <c r="N1660" s="170"/>
      <c r="O1660" s="170"/>
      <c r="P1660" s="170"/>
      <c r="Q1660" s="170"/>
      <c r="R1660" s="170"/>
      <c r="S1660" s="170"/>
      <c r="T1660" s="171"/>
      <c r="AT1660" s="166" t="s">
        <v>153</v>
      </c>
      <c r="AU1660" s="166" t="s">
        <v>81</v>
      </c>
      <c r="AV1660" s="13" t="s">
        <v>15</v>
      </c>
      <c r="AW1660" s="13" t="s">
        <v>33</v>
      </c>
      <c r="AX1660" s="13" t="s">
        <v>71</v>
      </c>
      <c r="AY1660" s="166" t="s">
        <v>142</v>
      </c>
    </row>
    <row r="1661" spans="1:65" s="14" customFormat="1" ht="11.25">
      <c r="B1661" s="172"/>
      <c r="D1661" s="165" t="s">
        <v>153</v>
      </c>
      <c r="E1661" s="173" t="s">
        <v>3</v>
      </c>
      <c r="F1661" s="174" t="s">
        <v>2136</v>
      </c>
      <c r="H1661" s="175">
        <v>24.96</v>
      </c>
      <c r="I1661" s="176"/>
      <c r="L1661" s="172"/>
      <c r="M1661" s="177"/>
      <c r="N1661" s="178"/>
      <c r="O1661" s="178"/>
      <c r="P1661" s="178"/>
      <c r="Q1661" s="178"/>
      <c r="R1661" s="178"/>
      <c r="S1661" s="178"/>
      <c r="T1661" s="179"/>
      <c r="AT1661" s="173" t="s">
        <v>153</v>
      </c>
      <c r="AU1661" s="173" t="s">
        <v>81</v>
      </c>
      <c r="AV1661" s="14" t="s">
        <v>81</v>
      </c>
      <c r="AW1661" s="14" t="s">
        <v>33</v>
      </c>
      <c r="AX1661" s="14" t="s">
        <v>71</v>
      </c>
      <c r="AY1661" s="173" t="s">
        <v>142</v>
      </c>
    </row>
    <row r="1662" spans="1:65" s="13" customFormat="1" ht="11.25">
      <c r="B1662" s="164"/>
      <c r="D1662" s="165" t="s">
        <v>153</v>
      </c>
      <c r="E1662" s="166" t="s">
        <v>3</v>
      </c>
      <c r="F1662" s="167" t="s">
        <v>455</v>
      </c>
      <c r="H1662" s="166" t="s">
        <v>3</v>
      </c>
      <c r="I1662" s="168"/>
      <c r="L1662" s="164"/>
      <c r="M1662" s="169"/>
      <c r="N1662" s="170"/>
      <c r="O1662" s="170"/>
      <c r="P1662" s="170"/>
      <c r="Q1662" s="170"/>
      <c r="R1662" s="170"/>
      <c r="S1662" s="170"/>
      <c r="T1662" s="171"/>
      <c r="AT1662" s="166" t="s">
        <v>153</v>
      </c>
      <c r="AU1662" s="166" t="s">
        <v>81</v>
      </c>
      <c r="AV1662" s="13" t="s">
        <v>15</v>
      </c>
      <c r="AW1662" s="13" t="s">
        <v>33</v>
      </c>
      <c r="AX1662" s="13" t="s">
        <v>71</v>
      </c>
      <c r="AY1662" s="166" t="s">
        <v>142</v>
      </c>
    </row>
    <row r="1663" spans="1:65" s="14" customFormat="1" ht="11.25">
      <c r="B1663" s="172"/>
      <c r="D1663" s="165" t="s">
        <v>153</v>
      </c>
      <c r="E1663" s="173" t="s">
        <v>3</v>
      </c>
      <c r="F1663" s="174" t="s">
        <v>456</v>
      </c>
      <c r="H1663" s="175">
        <v>107</v>
      </c>
      <c r="I1663" s="176"/>
      <c r="L1663" s="172"/>
      <c r="M1663" s="177"/>
      <c r="N1663" s="178"/>
      <c r="O1663" s="178"/>
      <c r="P1663" s="178"/>
      <c r="Q1663" s="178"/>
      <c r="R1663" s="178"/>
      <c r="S1663" s="178"/>
      <c r="T1663" s="179"/>
      <c r="AT1663" s="173" t="s">
        <v>153</v>
      </c>
      <c r="AU1663" s="173" t="s">
        <v>81</v>
      </c>
      <c r="AV1663" s="14" t="s">
        <v>81</v>
      </c>
      <c r="AW1663" s="14" t="s">
        <v>33</v>
      </c>
      <c r="AX1663" s="14" t="s">
        <v>71</v>
      </c>
      <c r="AY1663" s="173" t="s">
        <v>142</v>
      </c>
    </row>
    <row r="1664" spans="1:65" s="14" customFormat="1" ht="11.25">
      <c r="B1664" s="172"/>
      <c r="D1664" s="165" t="s">
        <v>153</v>
      </c>
      <c r="E1664" s="173" t="s">
        <v>3</v>
      </c>
      <c r="F1664" s="174" t="s">
        <v>457</v>
      </c>
      <c r="H1664" s="175">
        <v>27.524999999999999</v>
      </c>
      <c r="I1664" s="176"/>
      <c r="L1664" s="172"/>
      <c r="M1664" s="177"/>
      <c r="N1664" s="178"/>
      <c r="O1664" s="178"/>
      <c r="P1664" s="178"/>
      <c r="Q1664" s="178"/>
      <c r="R1664" s="178"/>
      <c r="S1664" s="178"/>
      <c r="T1664" s="179"/>
      <c r="AT1664" s="173" t="s">
        <v>153</v>
      </c>
      <c r="AU1664" s="173" t="s">
        <v>81</v>
      </c>
      <c r="AV1664" s="14" t="s">
        <v>81</v>
      </c>
      <c r="AW1664" s="14" t="s">
        <v>33</v>
      </c>
      <c r="AX1664" s="14" t="s">
        <v>71</v>
      </c>
      <c r="AY1664" s="173" t="s">
        <v>142</v>
      </c>
    </row>
    <row r="1665" spans="1:65" s="15" customFormat="1" ht="11.25">
      <c r="B1665" s="180"/>
      <c r="D1665" s="165" t="s">
        <v>153</v>
      </c>
      <c r="E1665" s="181" t="s">
        <v>3</v>
      </c>
      <c r="F1665" s="182" t="s">
        <v>162</v>
      </c>
      <c r="H1665" s="183">
        <v>232.935</v>
      </c>
      <c r="I1665" s="184"/>
      <c r="L1665" s="180"/>
      <c r="M1665" s="185"/>
      <c r="N1665" s="186"/>
      <c r="O1665" s="186"/>
      <c r="P1665" s="186"/>
      <c r="Q1665" s="186"/>
      <c r="R1665" s="186"/>
      <c r="S1665" s="186"/>
      <c r="T1665" s="187"/>
      <c r="AT1665" s="181" t="s">
        <v>153</v>
      </c>
      <c r="AU1665" s="181" t="s">
        <v>81</v>
      </c>
      <c r="AV1665" s="15" t="s">
        <v>94</v>
      </c>
      <c r="AW1665" s="15" t="s">
        <v>33</v>
      </c>
      <c r="AX1665" s="15" t="s">
        <v>15</v>
      </c>
      <c r="AY1665" s="181" t="s">
        <v>142</v>
      </c>
    </row>
    <row r="1666" spans="1:65" s="2" customFormat="1" ht="24.2" customHeight="1">
      <c r="A1666" s="35"/>
      <c r="B1666" s="145"/>
      <c r="C1666" s="191" t="s">
        <v>2142</v>
      </c>
      <c r="D1666" s="191" t="s">
        <v>704</v>
      </c>
      <c r="E1666" s="192" t="s">
        <v>2053</v>
      </c>
      <c r="F1666" s="193" t="s">
        <v>2054</v>
      </c>
      <c r="G1666" s="194" t="s">
        <v>148</v>
      </c>
      <c r="H1666" s="195">
        <v>261.702</v>
      </c>
      <c r="I1666" s="196"/>
      <c r="J1666" s="197">
        <f>ROUND(I1666*H1666,2)</f>
        <v>0</v>
      </c>
      <c r="K1666" s="193" t="s">
        <v>149</v>
      </c>
      <c r="L1666" s="198"/>
      <c r="M1666" s="199" t="s">
        <v>3</v>
      </c>
      <c r="N1666" s="200" t="s">
        <v>43</v>
      </c>
      <c r="O1666" s="56"/>
      <c r="P1666" s="155">
        <f>O1666*H1666</f>
        <v>0</v>
      </c>
      <c r="Q1666" s="155">
        <v>1.7000000000000001E-4</v>
      </c>
      <c r="R1666" s="155">
        <f>Q1666*H1666</f>
        <v>4.4489340000000002E-2</v>
      </c>
      <c r="S1666" s="155">
        <v>0</v>
      </c>
      <c r="T1666" s="156">
        <f>S1666*H1666</f>
        <v>0</v>
      </c>
      <c r="U1666" s="35"/>
      <c r="V1666" s="35"/>
      <c r="W1666" s="35"/>
      <c r="X1666" s="35"/>
      <c r="Y1666" s="35"/>
      <c r="Z1666" s="35"/>
      <c r="AA1666" s="35"/>
      <c r="AB1666" s="35"/>
      <c r="AC1666" s="35"/>
      <c r="AD1666" s="35"/>
      <c r="AE1666" s="35"/>
      <c r="AR1666" s="157" t="s">
        <v>378</v>
      </c>
      <c r="AT1666" s="157" t="s">
        <v>704</v>
      </c>
      <c r="AU1666" s="157" t="s">
        <v>81</v>
      </c>
      <c r="AY1666" s="20" t="s">
        <v>142</v>
      </c>
      <c r="BE1666" s="158">
        <f>IF(N1666="základní",J1666,0)</f>
        <v>0</v>
      </c>
      <c r="BF1666" s="158">
        <f>IF(N1666="snížená",J1666,0)</f>
        <v>0</v>
      </c>
      <c r="BG1666" s="158">
        <f>IF(N1666="zákl. přenesená",J1666,0)</f>
        <v>0</v>
      </c>
      <c r="BH1666" s="158">
        <f>IF(N1666="sníž. přenesená",J1666,0)</f>
        <v>0</v>
      </c>
      <c r="BI1666" s="158">
        <f>IF(N1666="nulová",J1666,0)</f>
        <v>0</v>
      </c>
      <c r="BJ1666" s="20" t="s">
        <v>81</v>
      </c>
      <c r="BK1666" s="158">
        <f>ROUND(I1666*H1666,2)</f>
        <v>0</v>
      </c>
      <c r="BL1666" s="20" t="s">
        <v>256</v>
      </c>
      <c r="BM1666" s="157" t="s">
        <v>2143</v>
      </c>
    </row>
    <row r="1667" spans="1:65" s="14" customFormat="1" ht="11.25">
      <c r="B1667" s="172"/>
      <c r="D1667" s="165" t="s">
        <v>153</v>
      </c>
      <c r="F1667" s="174" t="s">
        <v>2144</v>
      </c>
      <c r="H1667" s="175">
        <v>261.702</v>
      </c>
      <c r="I1667" s="176"/>
      <c r="L1667" s="172"/>
      <c r="M1667" s="177"/>
      <c r="N1667" s="178"/>
      <c r="O1667" s="178"/>
      <c r="P1667" s="178"/>
      <c r="Q1667" s="178"/>
      <c r="R1667" s="178"/>
      <c r="S1667" s="178"/>
      <c r="T1667" s="179"/>
      <c r="AT1667" s="173" t="s">
        <v>153</v>
      </c>
      <c r="AU1667" s="173" t="s">
        <v>81</v>
      </c>
      <c r="AV1667" s="14" t="s">
        <v>81</v>
      </c>
      <c r="AW1667" s="14" t="s">
        <v>4</v>
      </c>
      <c r="AX1667" s="14" t="s">
        <v>15</v>
      </c>
      <c r="AY1667" s="173" t="s">
        <v>142</v>
      </c>
    </row>
    <row r="1668" spans="1:65" s="2" customFormat="1" ht="44.25" customHeight="1">
      <c r="A1668" s="35"/>
      <c r="B1668" s="145"/>
      <c r="C1668" s="146" t="s">
        <v>2145</v>
      </c>
      <c r="D1668" s="146" t="s">
        <v>145</v>
      </c>
      <c r="E1668" s="147" t="s">
        <v>2146</v>
      </c>
      <c r="F1668" s="148" t="s">
        <v>2147</v>
      </c>
      <c r="G1668" s="149" t="s">
        <v>148</v>
      </c>
      <c r="H1668" s="150">
        <v>123.73</v>
      </c>
      <c r="I1668" s="151"/>
      <c r="J1668" s="152">
        <f>ROUND(I1668*H1668,2)</f>
        <v>0</v>
      </c>
      <c r="K1668" s="148" t="s">
        <v>149</v>
      </c>
      <c r="L1668" s="36"/>
      <c r="M1668" s="153" t="s">
        <v>3</v>
      </c>
      <c r="N1668" s="154" t="s">
        <v>43</v>
      </c>
      <c r="O1668" s="56"/>
      <c r="P1668" s="155">
        <f>O1668*H1668</f>
        <v>0</v>
      </c>
      <c r="Q1668" s="155">
        <v>0</v>
      </c>
      <c r="R1668" s="155">
        <f>Q1668*H1668</f>
        <v>0</v>
      </c>
      <c r="S1668" s="155">
        <v>0</v>
      </c>
      <c r="T1668" s="156">
        <f>S1668*H1668</f>
        <v>0</v>
      </c>
      <c r="U1668" s="35"/>
      <c r="V1668" s="35"/>
      <c r="W1668" s="35"/>
      <c r="X1668" s="35"/>
      <c r="Y1668" s="35"/>
      <c r="Z1668" s="35"/>
      <c r="AA1668" s="35"/>
      <c r="AB1668" s="35"/>
      <c r="AC1668" s="35"/>
      <c r="AD1668" s="35"/>
      <c r="AE1668" s="35"/>
      <c r="AR1668" s="157" t="s">
        <v>256</v>
      </c>
      <c r="AT1668" s="157" t="s">
        <v>145</v>
      </c>
      <c r="AU1668" s="157" t="s">
        <v>81</v>
      </c>
      <c r="AY1668" s="20" t="s">
        <v>142</v>
      </c>
      <c r="BE1668" s="158">
        <f>IF(N1668="základní",J1668,0)</f>
        <v>0</v>
      </c>
      <c r="BF1668" s="158">
        <f>IF(N1668="snížená",J1668,0)</f>
        <v>0</v>
      </c>
      <c r="BG1668" s="158">
        <f>IF(N1668="zákl. přenesená",J1668,0)</f>
        <v>0</v>
      </c>
      <c r="BH1668" s="158">
        <f>IF(N1668="sníž. přenesená",J1668,0)</f>
        <v>0</v>
      </c>
      <c r="BI1668" s="158">
        <f>IF(N1668="nulová",J1668,0)</f>
        <v>0</v>
      </c>
      <c r="BJ1668" s="20" t="s">
        <v>81</v>
      </c>
      <c r="BK1668" s="158">
        <f>ROUND(I1668*H1668,2)</f>
        <v>0</v>
      </c>
      <c r="BL1668" s="20" t="s">
        <v>256</v>
      </c>
      <c r="BM1668" s="157" t="s">
        <v>2148</v>
      </c>
    </row>
    <row r="1669" spans="1:65" s="2" customFormat="1" ht="11.25">
      <c r="A1669" s="35"/>
      <c r="B1669" s="36"/>
      <c r="C1669" s="35"/>
      <c r="D1669" s="159" t="s">
        <v>151</v>
      </c>
      <c r="E1669" s="35"/>
      <c r="F1669" s="160" t="s">
        <v>2149</v>
      </c>
      <c r="G1669" s="35"/>
      <c r="H1669" s="35"/>
      <c r="I1669" s="161"/>
      <c r="J1669" s="35"/>
      <c r="K1669" s="35"/>
      <c r="L1669" s="36"/>
      <c r="M1669" s="162"/>
      <c r="N1669" s="163"/>
      <c r="O1669" s="56"/>
      <c r="P1669" s="56"/>
      <c r="Q1669" s="56"/>
      <c r="R1669" s="56"/>
      <c r="S1669" s="56"/>
      <c r="T1669" s="57"/>
      <c r="U1669" s="35"/>
      <c r="V1669" s="35"/>
      <c r="W1669" s="35"/>
      <c r="X1669" s="35"/>
      <c r="Y1669" s="35"/>
      <c r="Z1669" s="35"/>
      <c r="AA1669" s="35"/>
      <c r="AB1669" s="35"/>
      <c r="AC1669" s="35"/>
      <c r="AD1669" s="35"/>
      <c r="AE1669" s="35"/>
      <c r="AT1669" s="20" t="s">
        <v>151</v>
      </c>
      <c r="AU1669" s="20" t="s">
        <v>81</v>
      </c>
    </row>
    <row r="1670" spans="1:65" s="13" customFormat="1" ht="11.25">
      <c r="B1670" s="164"/>
      <c r="D1670" s="165" t="s">
        <v>153</v>
      </c>
      <c r="E1670" s="166" t="s">
        <v>3</v>
      </c>
      <c r="F1670" s="167" t="s">
        <v>2129</v>
      </c>
      <c r="H1670" s="166" t="s">
        <v>3</v>
      </c>
      <c r="I1670" s="168"/>
      <c r="L1670" s="164"/>
      <c r="M1670" s="169"/>
      <c r="N1670" s="170"/>
      <c r="O1670" s="170"/>
      <c r="P1670" s="170"/>
      <c r="Q1670" s="170"/>
      <c r="R1670" s="170"/>
      <c r="S1670" s="170"/>
      <c r="T1670" s="171"/>
      <c r="AT1670" s="166" t="s">
        <v>153</v>
      </c>
      <c r="AU1670" s="166" t="s">
        <v>81</v>
      </c>
      <c r="AV1670" s="13" t="s">
        <v>15</v>
      </c>
      <c r="AW1670" s="13" t="s">
        <v>33</v>
      </c>
      <c r="AX1670" s="13" t="s">
        <v>71</v>
      </c>
      <c r="AY1670" s="166" t="s">
        <v>142</v>
      </c>
    </row>
    <row r="1671" spans="1:65" s="14" customFormat="1" ht="11.25">
      <c r="B1671" s="172"/>
      <c r="D1671" s="165" t="s">
        <v>153</v>
      </c>
      <c r="E1671" s="173" t="s">
        <v>3</v>
      </c>
      <c r="F1671" s="174" t="s">
        <v>2130</v>
      </c>
      <c r="H1671" s="175">
        <v>26.18</v>
      </c>
      <c r="I1671" s="176"/>
      <c r="L1671" s="172"/>
      <c r="M1671" s="177"/>
      <c r="N1671" s="178"/>
      <c r="O1671" s="178"/>
      <c r="P1671" s="178"/>
      <c r="Q1671" s="178"/>
      <c r="R1671" s="178"/>
      <c r="S1671" s="178"/>
      <c r="T1671" s="179"/>
      <c r="AT1671" s="173" t="s">
        <v>153</v>
      </c>
      <c r="AU1671" s="173" t="s">
        <v>81</v>
      </c>
      <c r="AV1671" s="14" t="s">
        <v>81</v>
      </c>
      <c r="AW1671" s="14" t="s">
        <v>33</v>
      </c>
      <c r="AX1671" s="14" t="s">
        <v>71</v>
      </c>
      <c r="AY1671" s="173" t="s">
        <v>142</v>
      </c>
    </row>
    <row r="1672" spans="1:65" s="13" customFormat="1" ht="11.25">
      <c r="B1672" s="164"/>
      <c r="D1672" s="165" t="s">
        <v>153</v>
      </c>
      <c r="E1672" s="166" t="s">
        <v>3</v>
      </c>
      <c r="F1672" s="167" t="s">
        <v>2131</v>
      </c>
      <c r="H1672" s="166" t="s">
        <v>3</v>
      </c>
      <c r="I1672" s="168"/>
      <c r="L1672" s="164"/>
      <c r="M1672" s="169"/>
      <c r="N1672" s="170"/>
      <c r="O1672" s="170"/>
      <c r="P1672" s="170"/>
      <c r="Q1672" s="170"/>
      <c r="R1672" s="170"/>
      <c r="S1672" s="170"/>
      <c r="T1672" s="171"/>
      <c r="AT1672" s="166" t="s">
        <v>153</v>
      </c>
      <c r="AU1672" s="166" t="s">
        <v>81</v>
      </c>
      <c r="AV1672" s="13" t="s">
        <v>15</v>
      </c>
      <c r="AW1672" s="13" t="s">
        <v>33</v>
      </c>
      <c r="AX1672" s="13" t="s">
        <v>71</v>
      </c>
      <c r="AY1672" s="166" t="s">
        <v>142</v>
      </c>
    </row>
    <row r="1673" spans="1:65" s="14" customFormat="1" ht="11.25">
      <c r="B1673" s="172"/>
      <c r="D1673" s="165" t="s">
        <v>153</v>
      </c>
      <c r="E1673" s="173" t="s">
        <v>3</v>
      </c>
      <c r="F1673" s="174" t="s">
        <v>2132</v>
      </c>
      <c r="H1673" s="175">
        <v>11.51</v>
      </c>
      <c r="I1673" s="176"/>
      <c r="L1673" s="172"/>
      <c r="M1673" s="177"/>
      <c r="N1673" s="178"/>
      <c r="O1673" s="178"/>
      <c r="P1673" s="178"/>
      <c r="Q1673" s="178"/>
      <c r="R1673" s="178"/>
      <c r="S1673" s="178"/>
      <c r="T1673" s="179"/>
      <c r="AT1673" s="173" t="s">
        <v>153</v>
      </c>
      <c r="AU1673" s="173" t="s">
        <v>81</v>
      </c>
      <c r="AV1673" s="14" t="s">
        <v>81</v>
      </c>
      <c r="AW1673" s="14" t="s">
        <v>33</v>
      </c>
      <c r="AX1673" s="14" t="s">
        <v>71</v>
      </c>
      <c r="AY1673" s="173" t="s">
        <v>142</v>
      </c>
    </row>
    <row r="1674" spans="1:65" s="13" customFormat="1" ht="11.25">
      <c r="B1674" s="164"/>
      <c r="D1674" s="165" t="s">
        <v>153</v>
      </c>
      <c r="E1674" s="166" t="s">
        <v>3</v>
      </c>
      <c r="F1674" s="167" t="s">
        <v>2133</v>
      </c>
      <c r="H1674" s="166" t="s">
        <v>3</v>
      </c>
      <c r="I1674" s="168"/>
      <c r="L1674" s="164"/>
      <c r="M1674" s="169"/>
      <c r="N1674" s="170"/>
      <c r="O1674" s="170"/>
      <c r="P1674" s="170"/>
      <c r="Q1674" s="170"/>
      <c r="R1674" s="170"/>
      <c r="S1674" s="170"/>
      <c r="T1674" s="171"/>
      <c r="AT1674" s="166" t="s">
        <v>153</v>
      </c>
      <c r="AU1674" s="166" t="s">
        <v>81</v>
      </c>
      <c r="AV1674" s="13" t="s">
        <v>15</v>
      </c>
      <c r="AW1674" s="13" t="s">
        <v>33</v>
      </c>
      <c r="AX1674" s="13" t="s">
        <v>71</v>
      </c>
      <c r="AY1674" s="166" t="s">
        <v>142</v>
      </c>
    </row>
    <row r="1675" spans="1:65" s="14" customFormat="1" ht="11.25">
      <c r="B1675" s="172"/>
      <c r="D1675" s="165" t="s">
        <v>153</v>
      </c>
      <c r="E1675" s="173" t="s">
        <v>3</v>
      </c>
      <c r="F1675" s="174" t="s">
        <v>2134</v>
      </c>
      <c r="H1675" s="175">
        <v>35.76</v>
      </c>
      <c r="I1675" s="176"/>
      <c r="L1675" s="172"/>
      <c r="M1675" s="177"/>
      <c r="N1675" s="178"/>
      <c r="O1675" s="178"/>
      <c r="P1675" s="178"/>
      <c r="Q1675" s="178"/>
      <c r="R1675" s="178"/>
      <c r="S1675" s="178"/>
      <c r="T1675" s="179"/>
      <c r="AT1675" s="173" t="s">
        <v>153</v>
      </c>
      <c r="AU1675" s="173" t="s">
        <v>81</v>
      </c>
      <c r="AV1675" s="14" t="s">
        <v>81</v>
      </c>
      <c r="AW1675" s="14" t="s">
        <v>33</v>
      </c>
      <c r="AX1675" s="14" t="s">
        <v>71</v>
      </c>
      <c r="AY1675" s="173" t="s">
        <v>142</v>
      </c>
    </row>
    <row r="1676" spans="1:65" s="13" customFormat="1" ht="11.25">
      <c r="B1676" s="164"/>
      <c r="D1676" s="165" t="s">
        <v>153</v>
      </c>
      <c r="E1676" s="166" t="s">
        <v>3</v>
      </c>
      <c r="F1676" s="167" t="s">
        <v>2121</v>
      </c>
      <c r="H1676" s="166" t="s">
        <v>3</v>
      </c>
      <c r="I1676" s="168"/>
      <c r="L1676" s="164"/>
      <c r="M1676" s="169"/>
      <c r="N1676" s="170"/>
      <c r="O1676" s="170"/>
      <c r="P1676" s="170"/>
      <c r="Q1676" s="170"/>
      <c r="R1676" s="170"/>
      <c r="S1676" s="170"/>
      <c r="T1676" s="171"/>
      <c r="AT1676" s="166" t="s">
        <v>153</v>
      </c>
      <c r="AU1676" s="166" t="s">
        <v>81</v>
      </c>
      <c r="AV1676" s="13" t="s">
        <v>15</v>
      </c>
      <c r="AW1676" s="13" t="s">
        <v>33</v>
      </c>
      <c r="AX1676" s="13" t="s">
        <v>71</v>
      </c>
      <c r="AY1676" s="166" t="s">
        <v>142</v>
      </c>
    </row>
    <row r="1677" spans="1:65" s="14" customFormat="1" ht="11.25">
      <c r="B1677" s="172"/>
      <c r="D1677" s="165" t="s">
        <v>153</v>
      </c>
      <c r="E1677" s="173" t="s">
        <v>3</v>
      </c>
      <c r="F1677" s="174" t="s">
        <v>2122</v>
      </c>
      <c r="H1677" s="175">
        <v>25.14</v>
      </c>
      <c r="I1677" s="176"/>
      <c r="L1677" s="172"/>
      <c r="M1677" s="177"/>
      <c r="N1677" s="178"/>
      <c r="O1677" s="178"/>
      <c r="P1677" s="178"/>
      <c r="Q1677" s="178"/>
      <c r="R1677" s="178"/>
      <c r="S1677" s="178"/>
      <c r="T1677" s="179"/>
      <c r="AT1677" s="173" t="s">
        <v>153</v>
      </c>
      <c r="AU1677" s="173" t="s">
        <v>81</v>
      </c>
      <c r="AV1677" s="14" t="s">
        <v>81</v>
      </c>
      <c r="AW1677" s="14" t="s">
        <v>33</v>
      </c>
      <c r="AX1677" s="14" t="s">
        <v>71</v>
      </c>
      <c r="AY1677" s="173" t="s">
        <v>142</v>
      </c>
    </row>
    <row r="1678" spans="1:65" s="14" customFormat="1" ht="11.25">
      <c r="B1678" s="172"/>
      <c r="D1678" s="165" t="s">
        <v>153</v>
      </c>
      <c r="E1678" s="173" t="s">
        <v>3</v>
      </c>
      <c r="F1678" s="174" t="s">
        <v>2123</v>
      </c>
      <c r="H1678" s="175">
        <v>25.14</v>
      </c>
      <c r="I1678" s="176"/>
      <c r="L1678" s="172"/>
      <c r="M1678" s="177"/>
      <c r="N1678" s="178"/>
      <c r="O1678" s="178"/>
      <c r="P1678" s="178"/>
      <c r="Q1678" s="178"/>
      <c r="R1678" s="178"/>
      <c r="S1678" s="178"/>
      <c r="T1678" s="179"/>
      <c r="AT1678" s="173" t="s">
        <v>153</v>
      </c>
      <c r="AU1678" s="173" t="s">
        <v>81</v>
      </c>
      <c r="AV1678" s="14" t="s">
        <v>81</v>
      </c>
      <c r="AW1678" s="14" t="s">
        <v>33</v>
      </c>
      <c r="AX1678" s="14" t="s">
        <v>71</v>
      </c>
      <c r="AY1678" s="173" t="s">
        <v>142</v>
      </c>
    </row>
    <row r="1679" spans="1:65" s="15" customFormat="1" ht="11.25">
      <c r="B1679" s="180"/>
      <c r="D1679" s="165" t="s">
        <v>153</v>
      </c>
      <c r="E1679" s="181" t="s">
        <v>3</v>
      </c>
      <c r="F1679" s="182" t="s">
        <v>162</v>
      </c>
      <c r="H1679" s="183">
        <v>123.73</v>
      </c>
      <c r="I1679" s="184"/>
      <c r="L1679" s="180"/>
      <c r="M1679" s="185"/>
      <c r="N1679" s="186"/>
      <c r="O1679" s="186"/>
      <c r="P1679" s="186"/>
      <c r="Q1679" s="186"/>
      <c r="R1679" s="186"/>
      <c r="S1679" s="186"/>
      <c r="T1679" s="187"/>
      <c r="AT1679" s="181" t="s">
        <v>153</v>
      </c>
      <c r="AU1679" s="181" t="s">
        <v>81</v>
      </c>
      <c r="AV1679" s="15" t="s">
        <v>94</v>
      </c>
      <c r="AW1679" s="15" t="s">
        <v>33</v>
      </c>
      <c r="AX1679" s="15" t="s">
        <v>15</v>
      </c>
      <c r="AY1679" s="181" t="s">
        <v>142</v>
      </c>
    </row>
    <row r="1680" spans="1:65" s="2" customFormat="1" ht="24.2" customHeight="1">
      <c r="A1680" s="35"/>
      <c r="B1680" s="145"/>
      <c r="C1680" s="191" t="s">
        <v>2150</v>
      </c>
      <c r="D1680" s="191" t="s">
        <v>704</v>
      </c>
      <c r="E1680" s="192" t="s">
        <v>2151</v>
      </c>
      <c r="F1680" s="193" t="s">
        <v>2152</v>
      </c>
      <c r="G1680" s="194" t="s">
        <v>148</v>
      </c>
      <c r="H1680" s="195">
        <v>126.205</v>
      </c>
      <c r="I1680" s="196"/>
      <c r="J1680" s="197">
        <f>ROUND(I1680*H1680,2)</f>
        <v>0</v>
      </c>
      <c r="K1680" s="193" t="s">
        <v>149</v>
      </c>
      <c r="L1680" s="198"/>
      <c r="M1680" s="199" t="s">
        <v>3</v>
      </c>
      <c r="N1680" s="200" t="s">
        <v>43</v>
      </c>
      <c r="O1680" s="56"/>
      <c r="P1680" s="155">
        <f>O1680*H1680</f>
        <v>0</v>
      </c>
      <c r="Q1680" s="155">
        <v>2.8E-3</v>
      </c>
      <c r="R1680" s="155">
        <f>Q1680*H1680</f>
        <v>0.35337399999999997</v>
      </c>
      <c r="S1680" s="155">
        <v>0</v>
      </c>
      <c r="T1680" s="156">
        <f>S1680*H1680</f>
        <v>0</v>
      </c>
      <c r="U1680" s="35"/>
      <c r="V1680" s="35"/>
      <c r="W1680" s="35"/>
      <c r="X1680" s="35"/>
      <c r="Y1680" s="35"/>
      <c r="Z1680" s="35"/>
      <c r="AA1680" s="35"/>
      <c r="AB1680" s="35"/>
      <c r="AC1680" s="35"/>
      <c r="AD1680" s="35"/>
      <c r="AE1680" s="35"/>
      <c r="AR1680" s="157" t="s">
        <v>378</v>
      </c>
      <c r="AT1680" s="157" t="s">
        <v>704</v>
      </c>
      <c r="AU1680" s="157" t="s">
        <v>81</v>
      </c>
      <c r="AY1680" s="20" t="s">
        <v>142</v>
      </c>
      <c r="BE1680" s="158">
        <f>IF(N1680="základní",J1680,0)</f>
        <v>0</v>
      </c>
      <c r="BF1680" s="158">
        <f>IF(N1680="snížená",J1680,0)</f>
        <v>0</v>
      </c>
      <c r="BG1680" s="158">
        <f>IF(N1680="zákl. přenesená",J1680,0)</f>
        <v>0</v>
      </c>
      <c r="BH1680" s="158">
        <f>IF(N1680="sníž. přenesená",J1680,0)</f>
        <v>0</v>
      </c>
      <c r="BI1680" s="158">
        <f>IF(N1680="nulová",J1680,0)</f>
        <v>0</v>
      </c>
      <c r="BJ1680" s="20" t="s">
        <v>81</v>
      </c>
      <c r="BK1680" s="158">
        <f>ROUND(I1680*H1680,2)</f>
        <v>0</v>
      </c>
      <c r="BL1680" s="20" t="s">
        <v>256</v>
      </c>
      <c r="BM1680" s="157" t="s">
        <v>2153</v>
      </c>
    </row>
    <row r="1681" spans="1:65" s="14" customFormat="1" ht="11.25">
      <c r="B1681" s="172"/>
      <c r="D1681" s="165" t="s">
        <v>153</v>
      </c>
      <c r="F1681" s="174" t="s">
        <v>2154</v>
      </c>
      <c r="H1681" s="175">
        <v>126.205</v>
      </c>
      <c r="I1681" s="176"/>
      <c r="L1681" s="172"/>
      <c r="M1681" s="177"/>
      <c r="N1681" s="178"/>
      <c r="O1681" s="178"/>
      <c r="P1681" s="178"/>
      <c r="Q1681" s="178"/>
      <c r="R1681" s="178"/>
      <c r="S1681" s="178"/>
      <c r="T1681" s="179"/>
      <c r="AT1681" s="173" t="s">
        <v>153</v>
      </c>
      <c r="AU1681" s="173" t="s">
        <v>81</v>
      </c>
      <c r="AV1681" s="14" t="s">
        <v>81</v>
      </c>
      <c r="AW1681" s="14" t="s">
        <v>4</v>
      </c>
      <c r="AX1681" s="14" t="s">
        <v>15</v>
      </c>
      <c r="AY1681" s="173" t="s">
        <v>142</v>
      </c>
    </row>
    <row r="1682" spans="1:65" s="2" customFormat="1" ht="44.25" customHeight="1">
      <c r="A1682" s="35"/>
      <c r="B1682" s="145"/>
      <c r="C1682" s="146" t="s">
        <v>2155</v>
      </c>
      <c r="D1682" s="146" t="s">
        <v>145</v>
      </c>
      <c r="E1682" s="147" t="s">
        <v>2146</v>
      </c>
      <c r="F1682" s="148" t="s">
        <v>2147</v>
      </c>
      <c r="G1682" s="149" t="s">
        <v>148</v>
      </c>
      <c r="H1682" s="150">
        <v>24.96</v>
      </c>
      <c r="I1682" s="151"/>
      <c r="J1682" s="152">
        <f>ROUND(I1682*H1682,2)</f>
        <v>0</v>
      </c>
      <c r="K1682" s="148" t="s">
        <v>149</v>
      </c>
      <c r="L1682" s="36"/>
      <c r="M1682" s="153" t="s">
        <v>3</v>
      </c>
      <c r="N1682" s="154" t="s">
        <v>43</v>
      </c>
      <c r="O1682" s="56"/>
      <c r="P1682" s="155">
        <f>O1682*H1682</f>
        <v>0</v>
      </c>
      <c r="Q1682" s="155">
        <v>0</v>
      </c>
      <c r="R1682" s="155">
        <f>Q1682*H1682</f>
        <v>0</v>
      </c>
      <c r="S1682" s="155">
        <v>0</v>
      </c>
      <c r="T1682" s="156">
        <f>S1682*H1682</f>
        <v>0</v>
      </c>
      <c r="U1682" s="35"/>
      <c r="V1682" s="35"/>
      <c r="W1682" s="35"/>
      <c r="X1682" s="35"/>
      <c r="Y1682" s="35"/>
      <c r="Z1682" s="35"/>
      <c r="AA1682" s="35"/>
      <c r="AB1682" s="35"/>
      <c r="AC1682" s="35"/>
      <c r="AD1682" s="35"/>
      <c r="AE1682" s="35"/>
      <c r="AR1682" s="157" t="s">
        <v>256</v>
      </c>
      <c r="AT1682" s="157" t="s">
        <v>145</v>
      </c>
      <c r="AU1682" s="157" t="s">
        <v>81</v>
      </c>
      <c r="AY1682" s="20" t="s">
        <v>142</v>
      </c>
      <c r="BE1682" s="158">
        <f>IF(N1682="základní",J1682,0)</f>
        <v>0</v>
      </c>
      <c r="BF1682" s="158">
        <f>IF(N1682="snížená",J1682,0)</f>
        <v>0</v>
      </c>
      <c r="BG1682" s="158">
        <f>IF(N1682="zákl. přenesená",J1682,0)</f>
        <v>0</v>
      </c>
      <c r="BH1682" s="158">
        <f>IF(N1682="sníž. přenesená",J1682,0)</f>
        <v>0</v>
      </c>
      <c r="BI1682" s="158">
        <f>IF(N1682="nulová",J1682,0)</f>
        <v>0</v>
      </c>
      <c r="BJ1682" s="20" t="s">
        <v>81</v>
      </c>
      <c r="BK1682" s="158">
        <f>ROUND(I1682*H1682,2)</f>
        <v>0</v>
      </c>
      <c r="BL1682" s="20" t="s">
        <v>256</v>
      </c>
      <c r="BM1682" s="157" t="s">
        <v>2156</v>
      </c>
    </row>
    <row r="1683" spans="1:65" s="2" customFormat="1" ht="11.25">
      <c r="A1683" s="35"/>
      <c r="B1683" s="36"/>
      <c r="C1683" s="35"/>
      <c r="D1683" s="159" t="s">
        <v>151</v>
      </c>
      <c r="E1683" s="35"/>
      <c r="F1683" s="160" t="s">
        <v>2149</v>
      </c>
      <c r="G1683" s="35"/>
      <c r="H1683" s="35"/>
      <c r="I1683" s="161"/>
      <c r="J1683" s="35"/>
      <c r="K1683" s="35"/>
      <c r="L1683" s="36"/>
      <c r="M1683" s="162"/>
      <c r="N1683" s="163"/>
      <c r="O1683" s="56"/>
      <c r="P1683" s="56"/>
      <c r="Q1683" s="56"/>
      <c r="R1683" s="56"/>
      <c r="S1683" s="56"/>
      <c r="T1683" s="57"/>
      <c r="U1683" s="35"/>
      <c r="V1683" s="35"/>
      <c r="W1683" s="35"/>
      <c r="X1683" s="35"/>
      <c r="Y1683" s="35"/>
      <c r="Z1683" s="35"/>
      <c r="AA1683" s="35"/>
      <c r="AB1683" s="35"/>
      <c r="AC1683" s="35"/>
      <c r="AD1683" s="35"/>
      <c r="AE1683" s="35"/>
      <c r="AT1683" s="20" t="s">
        <v>151</v>
      </c>
      <c r="AU1683" s="20" t="s">
        <v>81</v>
      </c>
    </row>
    <row r="1684" spans="1:65" s="13" customFormat="1" ht="11.25">
      <c r="B1684" s="164"/>
      <c r="D1684" s="165" t="s">
        <v>153</v>
      </c>
      <c r="E1684" s="166" t="s">
        <v>3</v>
      </c>
      <c r="F1684" s="167" t="s">
        <v>2135</v>
      </c>
      <c r="H1684" s="166" t="s">
        <v>3</v>
      </c>
      <c r="I1684" s="168"/>
      <c r="L1684" s="164"/>
      <c r="M1684" s="169"/>
      <c r="N1684" s="170"/>
      <c r="O1684" s="170"/>
      <c r="P1684" s="170"/>
      <c r="Q1684" s="170"/>
      <c r="R1684" s="170"/>
      <c r="S1684" s="170"/>
      <c r="T1684" s="171"/>
      <c r="AT1684" s="166" t="s">
        <v>153</v>
      </c>
      <c r="AU1684" s="166" t="s">
        <v>81</v>
      </c>
      <c r="AV1684" s="13" t="s">
        <v>15</v>
      </c>
      <c r="AW1684" s="13" t="s">
        <v>33</v>
      </c>
      <c r="AX1684" s="13" t="s">
        <v>71</v>
      </c>
      <c r="AY1684" s="166" t="s">
        <v>142</v>
      </c>
    </row>
    <row r="1685" spans="1:65" s="14" customFormat="1" ht="11.25">
      <c r="B1685" s="172"/>
      <c r="D1685" s="165" t="s">
        <v>153</v>
      </c>
      <c r="E1685" s="173" t="s">
        <v>3</v>
      </c>
      <c r="F1685" s="174" t="s">
        <v>2136</v>
      </c>
      <c r="H1685" s="175">
        <v>24.96</v>
      </c>
      <c r="I1685" s="176"/>
      <c r="L1685" s="172"/>
      <c r="M1685" s="177"/>
      <c r="N1685" s="178"/>
      <c r="O1685" s="178"/>
      <c r="P1685" s="178"/>
      <c r="Q1685" s="178"/>
      <c r="R1685" s="178"/>
      <c r="S1685" s="178"/>
      <c r="T1685" s="179"/>
      <c r="AT1685" s="173" t="s">
        <v>153</v>
      </c>
      <c r="AU1685" s="173" t="s">
        <v>81</v>
      </c>
      <c r="AV1685" s="14" t="s">
        <v>81</v>
      </c>
      <c r="AW1685" s="14" t="s">
        <v>33</v>
      </c>
      <c r="AX1685" s="14" t="s">
        <v>15</v>
      </c>
      <c r="AY1685" s="173" t="s">
        <v>142</v>
      </c>
    </row>
    <row r="1686" spans="1:65" s="2" customFormat="1" ht="24.2" customHeight="1">
      <c r="A1686" s="35"/>
      <c r="B1686" s="145"/>
      <c r="C1686" s="191" t="s">
        <v>2157</v>
      </c>
      <c r="D1686" s="191" t="s">
        <v>704</v>
      </c>
      <c r="E1686" s="192" t="s">
        <v>2158</v>
      </c>
      <c r="F1686" s="193" t="s">
        <v>2159</v>
      </c>
      <c r="G1686" s="194" t="s">
        <v>148</v>
      </c>
      <c r="H1686" s="195">
        <v>25.459</v>
      </c>
      <c r="I1686" s="196"/>
      <c r="J1686" s="197">
        <f>ROUND(I1686*H1686,2)</f>
        <v>0</v>
      </c>
      <c r="K1686" s="193" t="s">
        <v>3</v>
      </c>
      <c r="L1686" s="198"/>
      <c r="M1686" s="199" t="s">
        <v>3</v>
      </c>
      <c r="N1686" s="200" t="s">
        <v>43</v>
      </c>
      <c r="O1686" s="56"/>
      <c r="P1686" s="155">
        <f>O1686*H1686</f>
        <v>0</v>
      </c>
      <c r="Q1686" s="155">
        <v>4.7999999999999996E-3</v>
      </c>
      <c r="R1686" s="155">
        <f>Q1686*H1686</f>
        <v>0.12220319999999998</v>
      </c>
      <c r="S1686" s="155">
        <v>0</v>
      </c>
      <c r="T1686" s="156">
        <f>S1686*H1686</f>
        <v>0</v>
      </c>
      <c r="U1686" s="35"/>
      <c r="V1686" s="35"/>
      <c r="W1686" s="35"/>
      <c r="X1686" s="35"/>
      <c r="Y1686" s="35"/>
      <c r="Z1686" s="35"/>
      <c r="AA1686" s="35"/>
      <c r="AB1686" s="35"/>
      <c r="AC1686" s="35"/>
      <c r="AD1686" s="35"/>
      <c r="AE1686" s="35"/>
      <c r="AR1686" s="157" t="s">
        <v>378</v>
      </c>
      <c r="AT1686" s="157" t="s">
        <v>704</v>
      </c>
      <c r="AU1686" s="157" t="s">
        <v>81</v>
      </c>
      <c r="AY1686" s="20" t="s">
        <v>142</v>
      </c>
      <c r="BE1686" s="158">
        <f>IF(N1686="základní",J1686,0)</f>
        <v>0</v>
      </c>
      <c r="BF1686" s="158">
        <f>IF(N1686="snížená",J1686,0)</f>
        <v>0</v>
      </c>
      <c r="BG1686" s="158">
        <f>IF(N1686="zákl. přenesená",J1686,0)</f>
        <v>0</v>
      </c>
      <c r="BH1686" s="158">
        <f>IF(N1686="sníž. přenesená",J1686,0)</f>
        <v>0</v>
      </c>
      <c r="BI1686" s="158">
        <f>IF(N1686="nulová",J1686,0)</f>
        <v>0</v>
      </c>
      <c r="BJ1686" s="20" t="s">
        <v>81</v>
      </c>
      <c r="BK1686" s="158">
        <f>ROUND(I1686*H1686,2)</f>
        <v>0</v>
      </c>
      <c r="BL1686" s="20" t="s">
        <v>256</v>
      </c>
      <c r="BM1686" s="157" t="s">
        <v>2160</v>
      </c>
    </row>
    <row r="1687" spans="1:65" s="14" customFormat="1" ht="11.25">
      <c r="B1687" s="172"/>
      <c r="D1687" s="165" t="s">
        <v>153</v>
      </c>
      <c r="F1687" s="174" t="s">
        <v>2161</v>
      </c>
      <c r="H1687" s="175">
        <v>25.459</v>
      </c>
      <c r="I1687" s="176"/>
      <c r="L1687" s="172"/>
      <c r="M1687" s="177"/>
      <c r="N1687" s="178"/>
      <c r="O1687" s="178"/>
      <c r="P1687" s="178"/>
      <c r="Q1687" s="178"/>
      <c r="R1687" s="178"/>
      <c r="S1687" s="178"/>
      <c r="T1687" s="179"/>
      <c r="AT1687" s="173" t="s">
        <v>153</v>
      </c>
      <c r="AU1687" s="173" t="s">
        <v>81</v>
      </c>
      <c r="AV1687" s="14" t="s">
        <v>81</v>
      </c>
      <c r="AW1687" s="14" t="s">
        <v>4</v>
      </c>
      <c r="AX1687" s="14" t="s">
        <v>15</v>
      </c>
      <c r="AY1687" s="173" t="s">
        <v>142</v>
      </c>
    </row>
    <row r="1688" spans="1:65" s="2" customFormat="1" ht="44.25" customHeight="1">
      <c r="A1688" s="35"/>
      <c r="B1688" s="145"/>
      <c r="C1688" s="146" t="s">
        <v>2162</v>
      </c>
      <c r="D1688" s="146" t="s">
        <v>145</v>
      </c>
      <c r="E1688" s="147" t="s">
        <v>2146</v>
      </c>
      <c r="F1688" s="148" t="s">
        <v>2147</v>
      </c>
      <c r="G1688" s="149" t="s">
        <v>148</v>
      </c>
      <c r="H1688" s="150">
        <v>209.47</v>
      </c>
      <c r="I1688" s="151"/>
      <c r="J1688" s="152">
        <f>ROUND(I1688*H1688,2)</f>
        <v>0</v>
      </c>
      <c r="K1688" s="148" t="s">
        <v>149</v>
      </c>
      <c r="L1688" s="36"/>
      <c r="M1688" s="153" t="s">
        <v>3</v>
      </c>
      <c r="N1688" s="154" t="s">
        <v>43</v>
      </c>
      <c r="O1688" s="56"/>
      <c r="P1688" s="155">
        <f>O1688*H1688</f>
        <v>0</v>
      </c>
      <c r="Q1688" s="155">
        <v>0</v>
      </c>
      <c r="R1688" s="155">
        <f>Q1688*H1688</f>
        <v>0</v>
      </c>
      <c r="S1688" s="155">
        <v>0</v>
      </c>
      <c r="T1688" s="156">
        <f>S1688*H1688</f>
        <v>0</v>
      </c>
      <c r="U1688" s="35"/>
      <c r="V1688" s="35"/>
      <c r="W1688" s="35"/>
      <c r="X1688" s="35"/>
      <c r="Y1688" s="35"/>
      <c r="Z1688" s="35"/>
      <c r="AA1688" s="35"/>
      <c r="AB1688" s="35"/>
      <c r="AC1688" s="35"/>
      <c r="AD1688" s="35"/>
      <c r="AE1688" s="35"/>
      <c r="AR1688" s="157" t="s">
        <v>256</v>
      </c>
      <c r="AT1688" s="157" t="s">
        <v>145</v>
      </c>
      <c r="AU1688" s="157" t="s">
        <v>81</v>
      </c>
      <c r="AY1688" s="20" t="s">
        <v>142</v>
      </c>
      <c r="BE1688" s="158">
        <f>IF(N1688="základní",J1688,0)</f>
        <v>0</v>
      </c>
      <c r="BF1688" s="158">
        <f>IF(N1688="snížená",J1688,0)</f>
        <v>0</v>
      </c>
      <c r="BG1688" s="158">
        <f>IF(N1688="zákl. přenesená",J1688,0)</f>
        <v>0</v>
      </c>
      <c r="BH1688" s="158">
        <f>IF(N1688="sníž. přenesená",J1688,0)</f>
        <v>0</v>
      </c>
      <c r="BI1688" s="158">
        <f>IF(N1688="nulová",J1688,0)</f>
        <v>0</v>
      </c>
      <c r="BJ1688" s="20" t="s">
        <v>81</v>
      </c>
      <c r="BK1688" s="158">
        <f>ROUND(I1688*H1688,2)</f>
        <v>0</v>
      </c>
      <c r="BL1688" s="20" t="s">
        <v>256</v>
      </c>
      <c r="BM1688" s="157" t="s">
        <v>2163</v>
      </c>
    </row>
    <row r="1689" spans="1:65" s="2" customFormat="1" ht="11.25">
      <c r="A1689" s="35"/>
      <c r="B1689" s="36"/>
      <c r="C1689" s="35"/>
      <c r="D1689" s="159" t="s">
        <v>151</v>
      </c>
      <c r="E1689" s="35"/>
      <c r="F1689" s="160" t="s">
        <v>2149</v>
      </c>
      <c r="G1689" s="35"/>
      <c r="H1689" s="35"/>
      <c r="I1689" s="161"/>
      <c r="J1689" s="35"/>
      <c r="K1689" s="35"/>
      <c r="L1689" s="36"/>
      <c r="M1689" s="162"/>
      <c r="N1689" s="163"/>
      <c r="O1689" s="56"/>
      <c r="P1689" s="56"/>
      <c r="Q1689" s="56"/>
      <c r="R1689" s="56"/>
      <c r="S1689" s="56"/>
      <c r="T1689" s="57"/>
      <c r="U1689" s="35"/>
      <c r="V1689" s="35"/>
      <c r="W1689" s="35"/>
      <c r="X1689" s="35"/>
      <c r="Y1689" s="35"/>
      <c r="Z1689" s="35"/>
      <c r="AA1689" s="35"/>
      <c r="AB1689" s="35"/>
      <c r="AC1689" s="35"/>
      <c r="AD1689" s="35"/>
      <c r="AE1689" s="35"/>
      <c r="AT1689" s="20" t="s">
        <v>151</v>
      </c>
      <c r="AU1689" s="20" t="s">
        <v>81</v>
      </c>
    </row>
    <row r="1690" spans="1:65" s="13" customFormat="1" ht="11.25">
      <c r="B1690" s="164"/>
      <c r="D1690" s="165" t="s">
        <v>153</v>
      </c>
      <c r="E1690" s="166" t="s">
        <v>3</v>
      </c>
      <c r="F1690" s="167" t="s">
        <v>308</v>
      </c>
      <c r="H1690" s="166" t="s">
        <v>3</v>
      </c>
      <c r="I1690" s="168"/>
      <c r="L1690" s="164"/>
      <c r="M1690" s="169"/>
      <c r="N1690" s="170"/>
      <c r="O1690" s="170"/>
      <c r="P1690" s="170"/>
      <c r="Q1690" s="170"/>
      <c r="R1690" s="170"/>
      <c r="S1690" s="170"/>
      <c r="T1690" s="171"/>
      <c r="AT1690" s="166" t="s">
        <v>153</v>
      </c>
      <c r="AU1690" s="166" t="s">
        <v>81</v>
      </c>
      <c r="AV1690" s="13" t="s">
        <v>15</v>
      </c>
      <c r="AW1690" s="13" t="s">
        <v>33</v>
      </c>
      <c r="AX1690" s="13" t="s">
        <v>71</v>
      </c>
      <c r="AY1690" s="166" t="s">
        <v>142</v>
      </c>
    </row>
    <row r="1691" spans="1:65" s="14" customFormat="1" ht="22.5">
      <c r="B1691" s="172"/>
      <c r="D1691" s="165" t="s">
        <v>153</v>
      </c>
      <c r="E1691" s="173" t="s">
        <v>3</v>
      </c>
      <c r="F1691" s="174" t="s">
        <v>309</v>
      </c>
      <c r="H1691" s="175">
        <v>79.39</v>
      </c>
      <c r="I1691" s="176"/>
      <c r="L1691" s="172"/>
      <c r="M1691" s="177"/>
      <c r="N1691" s="178"/>
      <c r="O1691" s="178"/>
      <c r="P1691" s="178"/>
      <c r="Q1691" s="178"/>
      <c r="R1691" s="178"/>
      <c r="S1691" s="178"/>
      <c r="T1691" s="179"/>
      <c r="AT1691" s="173" t="s">
        <v>153</v>
      </c>
      <c r="AU1691" s="173" t="s">
        <v>81</v>
      </c>
      <c r="AV1691" s="14" t="s">
        <v>81</v>
      </c>
      <c r="AW1691" s="14" t="s">
        <v>33</v>
      </c>
      <c r="AX1691" s="14" t="s">
        <v>71</v>
      </c>
      <c r="AY1691" s="173" t="s">
        <v>142</v>
      </c>
    </row>
    <row r="1692" spans="1:65" s="14" customFormat="1" ht="11.25">
      <c r="B1692" s="172"/>
      <c r="D1692" s="165" t="s">
        <v>153</v>
      </c>
      <c r="E1692" s="173" t="s">
        <v>3</v>
      </c>
      <c r="F1692" s="174" t="s">
        <v>310</v>
      </c>
      <c r="H1692" s="175">
        <v>77.94</v>
      </c>
      <c r="I1692" s="176"/>
      <c r="L1692" s="172"/>
      <c r="M1692" s="177"/>
      <c r="N1692" s="178"/>
      <c r="O1692" s="178"/>
      <c r="P1692" s="178"/>
      <c r="Q1692" s="178"/>
      <c r="R1692" s="178"/>
      <c r="S1692" s="178"/>
      <c r="T1692" s="179"/>
      <c r="AT1692" s="173" t="s">
        <v>153</v>
      </c>
      <c r="AU1692" s="173" t="s">
        <v>81</v>
      </c>
      <c r="AV1692" s="14" t="s">
        <v>81</v>
      </c>
      <c r="AW1692" s="14" t="s">
        <v>33</v>
      </c>
      <c r="AX1692" s="14" t="s">
        <v>71</v>
      </c>
      <c r="AY1692" s="173" t="s">
        <v>142</v>
      </c>
    </row>
    <row r="1693" spans="1:65" s="13" customFormat="1" ht="11.25">
      <c r="B1693" s="164"/>
      <c r="D1693" s="165" t="s">
        <v>153</v>
      </c>
      <c r="E1693" s="166" t="s">
        <v>3</v>
      </c>
      <c r="F1693" s="167" t="s">
        <v>311</v>
      </c>
      <c r="H1693" s="166" t="s">
        <v>3</v>
      </c>
      <c r="I1693" s="168"/>
      <c r="L1693" s="164"/>
      <c r="M1693" s="169"/>
      <c r="N1693" s="170"/>
      <c r="O1693" s="170"/>
      <c r="P1693" s="170"/>
      <c r="Q1693" s="170"/>
      <c r="R1693" s="170"/>
      <c r="S1693" s="170"/>
      <c r="T1693" s="171"/>
      <c r="AT1693" s="166" t="s">
        <v>153</v>
      </c>
      <c r="AU1693" s="166" t="s">
        <v>81</v>
      </c>
      <c r="AV1693" s="13" t="s">
        <v>15</v>
      </c>
      <c r="AW1693" s="13" t="s">
        <v>33</v>
      </c>
      <c r="AX1693" s="13" t="s">
        <v>71</v>
      </c>
      <c r="AY1693" s="166" t="s">
        <v>142</v>
      </c>
    </row>
    <row r="1694" spans="1:65" s="14" customFormat="1" ht="11.25">
      <c r="B1694" s="172"/>
      <c r="D1694" s="165" t="s">
        <v>153</v>
      </c>
      <c r="E1694" s="173" t="s">
        <v>3</v>
      </c>
      <c r="F1694" s="174" t="s">
        <v>312</v>
      </c>
      <c r="H1694" s="175">
        <v>1.86</v>
      </c>
      <c r="I1694" s="176"/>
      <c r="L1694" s="172"/>
      <c r="M1694" s="177"/>
      <c r="N1694" s="178"/>
      <c r="O1694" s="178"/>
      <c r="P1694" s="178"/>
      <c r="Q1694" s="178"/>
      <c r="R1694" s="178"/>
      <c r="S1694" s="178"/>
      <c r="T1694" s="179"/>
      <c r="AT1694" s="173" t="s">
        <v>153</v>
      </c>
      <c r="AU1694" s="173" t="s">
        <v>81</v>
      </c>
      <c r="AV1694" s="14" t="s">
        <v>81</v>
      </c>
      <c r="AW1694" s="14" t="s">
        <v>33</v>
      </c>
      <c r="AX1694" s="14" t="s">
        <v>71</v>
      </c>
      <c r="AY1694" s="173" t="s">
        <v>142</v>
      </c>
    </row>
    <row r="1695" spans="1:65" s="13" customFormat="1" ht="11.25">
      <c r="B1695" s="164"/>
      <c r="D1695" s="165" t="s">
        <v>153</v>
      </c>
      <c r="E1695" s="166" t="s">
        <v>3</v>
      </c>
      <c r="F1695" s="167" t="s">
        <v>2121</v>
      </c>
      <c r="H1695" s="166" t="s">
        <v>3</v>
      </c>
      <c r="I1695" s="168"/>
      <c r="L1695" s="164"/>
      <c r="M1695" s="169"/>
      <c r="N1695" s="170"/>
      <c r="O1695" s="170"/>
      <c r="P1695" s="170"/>
      <c r="Q1695" s="170"/>
      <c r="R1695" s="170"/>
      <c r="S1695" s="170"/>
      <c r="T1695" s="171"/>
      <c r="AT1695" s="166" t="s">
        <v>153</v>
      </c>
      <c r="AU1695" s="166" t="s">
        <v>81</v>
      </c>
      <c r="AV1695" s="13" t="s">
        <v>15</v>
      </c>
      <c r="AW1695" s="13" t="s">
        <v>33</v>
      </c>
      <c r="AX1695" s="13" t="s">
        <v>71</v>
      </c>
      <c r="AY1695" s="166" t="s">
        <v>142</v>
      </c>
    </row>
    <row r="1696" spans="1:65" s="14" customFormat="1" ht="11.25">
      <c r="B1696" s="172"/>
      <c r="D1696" s="165" t="s">
        <v>153</v>
      </c>
      <c r="E1696" s="173" t="s">
        <v>3</v>
      </c>
      <c r="F1696" s="174" t="s">
        <v>2122</v>
      </c>
      <c r="H1696" s="175">
        <v>25.14</v>
      </c>
      <c r="I1696" s="176"/>
      <c r="L1696" s="172"/>
      <c r="M1696" s="177"/>
      <c r="N1696" s="178"/>
      <c r="O1696" s="178"/>
      <c r="P1696" s="178"/>
      <c r="Q1696" s="178"/>
      <c r="R1696" s="178"/>
      <c r="S1696" s="178"/>
      <c r="T1696" s="179"/>
      <c r="AT1696" s="173" t="s">
        <v>153</v>
      </c>
      <c r="AU1696" s="173" t="s">
        <v>81</v>
      </c>
      <c r="AV1696" s="14" t="s">
        <v>81</v>
      </c>
      <c r="AW1696" s="14" t="s">
        <v>33</v>
      </c>
      <c r="AX1696" s="14" t="s">
        <v>71</v>
      </c>
      <c r="AY1696" s="173" t="s">
        <v>142</v>
      </c>
    </row>
    <row r="1697" spans="1:65" s="14" customFormat="1" ht="11.25">
      <c r="B1697" s="172"/>
      <c r="D1697" s="165" t="s">
        <v>153</v>
      </c>
      <c r="E1697" s="173" t="s">
        <v>3</v>
      </c>
      <c r="F1697" s="174" t="s">
        <v>2123</v>
      </c>
      <c r="H1697" s="175">
        <v>25.14</v>
      </c>
      <c r="I1697" s="176"/>
      <c r="L1697" s="172"/>
      <c r="M1697" s="177"/>
      <c r="N1697" s="178"/>
      <c r="O1697" s="178"/>
      <c r="P1697" s="178"/>
      <c r="Q1697" s="178"/>
      <c r="R1697" s="178"/>
      <c r="S1697" s="178"/>
      <c r="T1697" s="179"/>
      <c r="AT1697" s="173" t="s">
        <v>153</v>
      </c>
      <c r="AU1697" s="173" t="s">
        <v>81</v>
      </c>
      <c r="AV1697" s="14" t="s">
        <v>81</v>
      </c>
      <c r="AW1697" s="14" t="s">
        <v>33</v>
      </c>
      <c r="AX1697" s="14" t="s">
        <v>71</v>
      </c>
      <c r="AY1697" s="173" t="s">
        <v>142</v>
      </c>
    </row>
    <row r="1698" spans="1:65" s="15" customFormat="1" ht="11.25">
      <c r="B1698" s="180"/>
      <c r="D1698" s="165" t="s">
        <v>153</v>
      </c>
      <c r="E1698" s="181" t="s">
        <v>3</v>
      </c>
      <c r="F1698" s="182" t="s">
        <v>162</v>
      </c>
      <c r="H1698" s="183">
        <v>209.47</v>
      </c>
      <c r="I1698" s="184"/>
      <c r="L1698" s="180"/>
      <c r="M1698" s="185"/>
      <c r="N1698" s="186"/>
      <c r="O1698" s="186"/>
      <c r="P1698" s="186"/>
      <c r="Q1698" s="186"/>
      <c r="R1698" s="186"/>
      <c r="S1698" s="186"/>
      <c r="T1698" s="187"/>
      <c r="AT1698" s="181" t="s">
        <v>153</v>
      </c>
      <c r="AU1698" s="181" t="s">
        <v>81</v>
      </c>
      <c r="AV1698" s="15" t="s">
        <v>94</v>
      </c>
      <c r="AW1698" s="15" t="s">
        <v>33</v>
      </c>
      <c r="AX1698" s="15" t="s">
        <v>15</v>
      </c>
      <c r="AY1698" s="181" t="s">
        <v>142</v>
      </c>
    </row>
    <row r="1699" spans="1:65" s="2" customFormat="1" ht="24.2" customHeight="1">
      <c r="A1699" s="35"/>
      <c r="B1699" s="145"/>
      <c r="C1699" s="191" t="s">
        <v>2164</v>
      </c>
      <c r="D1699" s="191" t="s">
        <v>704</v>
      </c>
      <c r="E1699" s="192" t="s">
        <v>2165</v>
      </c>
      <c r="F1699" s="193" t="s">
        <v>2166</v>
      </c>
      <c r="G1699" s="194" t="s">
        <v>148</v>
      </c>
      <c r="H1699" s="195">
        <v>213.65899999999999</v>
      </c>
      <c r="I1699" s="196"/>
      <c r="J1699" s="197">
        <f>ROUND(I1699*H1699,2)</f>
        <v>0</v>
      </c>
      <c r="K1699" s="193" t="s">
        <v>149</v>
      </c>
      <c r="L1699" s="198"/>
      <c r="M1699" s="199" t="s">
        <v>3</v>
      </c>
      <c r="N1699" s="200" t="s">
        <v>43</v>
      </c>
      <c r="O1699" s="56"/>
      <c r="P1699" s="155">
        <f>O1699*H1699</f>
        <v>0</v>
      </c>
      <c r="Q1699" s="155">
        <v>1.4E-3</v>
      </c>
      <c r="R1699" s="155">
        <f>Q1699*H1699</f>
        <v>0.29912259999999996</v>
      </c>
      <c r="S1699" s="155">
        <v>0</v>
      </c>
      <c r="T1699" s="156">
        <f>S1699*H1699</f>
        <v>0</v>
      </c>
      <c r="U1699" s="35"/>
      <c r="V1699" s="35"/>
      <c r="W1699" s="35"/>
      <c r="X1699" s="35"/>
      <c r="Y1699" s="35"/>
      <c r="Z1699" s="35"/>
      <c r="AA1699" s="35"/>
      <c r="AB1699" s="35"/>
      <c r="AC1699" s="35"/>
      <c r="AD1699" s="35"/>
      <c r="AE1699" s="35"/>
      <c r="AR1699" s="157" t="s">
        <v>378</v>
      </c>
      <c r="AT1699" s="157" t="s">
        <v>704</v>
      </c>
      <c r="AU1699" s="157" t="s">
        <v>81</v>
      </c>
      <c r="AY1699" s="20" t="s">
        <v>142</v>
      </c>
      <c r="BE1699" s="158">
        <f>IF(N1699="základní",J1699,0)</f>
        <v>0</v>
      </c>
      <c r="BF1699" s="158">
        <f>IF(N1699="snížená",J1699,0)</f>
        <v>0</v>
      </c>
      <c r="BG1699" s="158">
        <f>IF(N1699="zákl. přenesená",J1699,0)</f>
        <v>0</v>
      </c>
      <c r="BH1699" s="158">
        <f>IF(N1699="sníž. přenesená",J1699,0)</f>
        <v>0</v>
      </c>
      <c r="BI1699" s="158">
        <f>IF(N1699="nulová",J1699,0)</f>
        <v>0</v>
      </c>
      <c r="BJ1699" s="20" t="s">
        <v>81</v>
      </c>
      <c r="BK1699" s="158">
        <f>ROUND(I1699*H1699,2)</f>
        <v>0</v>
      </c>
      <c r="BL1699" s="20" t="s">
        <v>256</v>
      </c>
      <c r="BM1699" s="157" t="s">
        <v>2167</v>
      </c>
    </row>
    <row r="1700" spans="1:65" s="14" customFormat="1" ht="11.25">
      <c r="B1700" s="172"/>
      <c r="D1700" s="165" t="s">
        <v>153</v>
      </c>
      <c r="F1700" s="174" t="s">
        <v>2168</v>
      </c>
      <c r="H1700" s="175">
        <v>213.65899999999999</v>
      </c>
      <c r="I1700" s="176"/>
      <c r="L1700" s="172"/>
      <c r="M1700" s="177"/>
      <c r="N1700" s="178"/>
      <c r="O1700" s="178"/>
      <c r="P1700" s="178"/>
      <c r="Q1700" s="178"/>
      <c r="R1700" s="178"/>
      <c r="S1700" s="178"/>
      <c r="T1700" s="179"/>
      <c r="AT1700" s="173" t="s">
        <v>153</v>
      </c>
      <c r="AU1700" s="173" t="s">
        <v>81</v>
      </c>
      <c r="AV1700" s="14" t="s">
        <v>81</v>
      </c>
      <c r="AW1700" s="14" t="s">
        <v>4</v>
      </c>
      <c r="AX1700" s="14" t="s">
        <v>15</v>
      </c>
      <c r="AY1700" s="173" t="s">
        <v>142</v>
      </c>
    </row>
    <row r="1701" spans="1:65" s="2" customFormat="1" ht="44.25" customHeight="1">
      <c r="A1701" s="35"/>
      <c r="B1701" s="145"/>
      <c r="C1701" s="146" t="s">
        <v>2169</v>
      </c>
      <c r="D1701" s="146" t="s">
        <v>145</v>
      </c>
      <c r="E1701" s="147" t="s">
        <v>2146</v>
      </c>
      <c r="F1701" s="148" t="s">
        <v>2147</v>
      </c>
      <c r="G1701" s="149" t="s">
        <v>148</v>
      </c>
      <c r="H1701" s="150">
        <v>134.52500000000001</v>
      </c>
      <c r="I1701" s="151"/>
      <c r="J1701" s="152">
        <f>ROUND(I1701*H1701,2)</f>
        <v>0</v>
      </c>
      <c r="K1701" s="148" t="s">
        <v>149</v>
      </c>
      <c r="L1701" s="36"/>
      <c r="M1701" s="153" t="s">
        <v>3</v>
      </c>
      <c r="N1701" s="154" t="s">
        <v>43</v>
      </c>
      <c r="O1701" s="56"/>
      <c r="P1701" s="155">
        <f>O1701*H1701</f>
        <v>0</v>
      </c>
      <c r="Q1701" s="155">
        <v>0</v>
      </c>
      <c r="R1701" s="155">
        <f>Q1701*H1701</f>
        <v>0</v>
      </c>
      <c r="S1701" s="155">
        <v>0</v>
      </c>
      <c r="T1701" s="156">
        <f>S1701*H1701</f>
        <v>0</v>
      </c>
      <c r="U1701" s="35"/>
      <c r="V1701" s="35"/>
      <c r="W1701" s="35"/>
      <c r="X1701" s="35"/>
      <c r="Y1701" s="35"/>
      <c r="Z1701" s="35"/>
      <c r="AA1701" s="35"/>
      <c r="AB1701" s="35"/>
      <c r="AC1701" s="35"/>
      <c r="AD1701" s="35"/>
      <c r="AE1701" s="35"/>
      <c r="AR1701" s="157" t="s">
        <v>256</v>
      </c>
      <c r="AT1701" s="157" t="s">
        <v>145</v>
      </c>
      <c r="AU1701" s="157" t="s">
        <v>81</v>
      </c>
      <c r="AY1701" s="20" t="s">
        <v>142</v>
      </c>
      <c r="BE1701" s="158">
        <f>IF(N1701="základní",J1701,0)</f>
        <v>0</v>
      </c>
      <c r="BF1701" s="158">
        <f>IF(N1701="snížená",J1701,0)</f>
        <v>0</v>
      </c>
      <c r="BG1701" s="158">
        <f>IF(N1701="zákl. přenesená",J1701,0)</f>
        <v>0</v>
      </c>
      <c r="BH1701" s="158">
        <f>IF(N1701="sníž. přenesená",J1701,0)</f>
        <v>0</v>
      </c>
      <c r="BI1701" s="158">
        <f>IF(N1701="nulová",J1701,0)</f>
        <v>0</v>
      </c>
      <c r="BJ1701" s="20" t="s">
        <v>81</v>
      </c>
      <c r="BK1701" s="158">
        <f>ROUND(I1701*H1701,2)</f>
        <v>0</v>
      </c>
      <c r="BL1701" s="20" t="s">
        <v>256</v>
      </c>
      <c r="BM1701" s="157" t="s">
        <v>2170</v>
      </c>
    </row>
    <row r="1702" spans="1:65" s="2" customFormat="1" ht="11.25">
      <c r="A1702" s="35"/>
      <c r="B1702" s="36"/>
      <c r="C1702" s="35"/>
      <c r="D1702" s="159" t="s">
        <v>151</v>
      </c>
      <c r="E1702" s="35"/>
      <c r="F1702" s="160" t="s">
        <v>2149</v>
      </c>
      <c r="G1702" s="35"/>
      <c r="H1702" s="35"/>
      <c r="I1702" s="161"/>
      <c r="J1702" s="35"/>
      <c r="K1702" s="35"/>
      <c r="L1702" s="36"/>
      <c r="M1702" s="162"/>
      <c r="N1702" s="163"/>
      <c r="O1702" s="56"/>
      <c r="P1702" s="56"/>
      <c r="Q1702" s="56"/>
      <c r="R1702" s="56"/>
      <c r="S1702" s="56"/>
      <c r="T1702" s="57"/>
      <c r="U1702" s="35"/>
      <c r="V1702" s="35"/>
      <c r="W1702" s="35"/>
      <c r="X1702" s="35"/>
      <c r="Y1702" s="35"/>
      <c r="Z1702" s="35"/>
      <c r="AA1702" s="35"/>
      <c r="AB1702" s="35"/>
      <c r="AC1702" s="35"/>
      <c r="AD1702" s="35"/>
      <c r="AE1702" s="35"/>
      <c r="AT1702" s="20" t="s">
        <v>151</v>
      </c>
      <c r="AU1702" s="20" t="s">
        <v>81</v>
      </c>
    </row>
    <row r="1703" spans="1:65" s="13" customFormat="1" ht="11.25">
      <c r="B1703" s="164"/>
      <c r="D1703" s="165" t="s">
        <v>153</v>
      </c>
      <c r="E1703" s="166" t="s">
        <v>3</v>
      </c>
      <c r="F1703" s="167" t="s">
        <v>455</v>
      </c>
      <c r="H1703" s="166" t="s">
        <v>3</v>
      </c>
      <c r="I1703" s="168"/>
      <c r="L1703" s="164"/>
      <c r="M1703" s="169"/>
      <c r="N1703" s="170"/>
      <c r="O1703" s="170"/>
      <c r="P1703" s="170"/>
      <c r="Q1703" s="170"/>
      <c r="R1703" s="170"/>
      <c r="S1703" s="170"/>
      <c r="T1703" s="171"/>
      <c r="AT1703" s="166" t="s">
        <v>153</v>
      </c>
      <c r="AU1703" s="166" t="s">
        <v>81</v>
      </c>
      <c r="AV1703" s="13" t="s">
        <v>15</v>
      </c>
      <c r="AW1703" s="13" t="s">
        <v>33</v>
      </c>
      <c r="AX1703" s="13" t="s">
        <v>71</v>
      </c>
      <c r="AY1703" s="166" t="s">
        <v>142</v>
      </c>
    </row>
    <row r="1704" spans="1:65" s="14" customFormat="1" ht="11.25">
      <c r="B1704" s="172"/>
      <c r="D1704" s="165" t="s">
        <v>153</v>
      </c>
      <c r="E1704" s="173" t="s">
        <v>3</v>
      </c>
      <c r="F1704" s="174" t="s">
        <v>456</v>
      </c>
      <c r="H1704" s="175">
        <v>107</v>
      </c>
      <c r="I1704" s="176"/>
      <c r="L1704" s="172"/>
      <c r="M1704" s="177"/>
      <c r="N1704" s="178"/>
      <c r="O1704" s="178"/>
      <c r="P1704" s="178"/>
      <c r="Q1704" s="178"/>
      <c r="R1704" s="178"/>
      <c r="S1704" s="178"/>
      <c r="T1704" s="179"/>
      <c r="AT1704" s="173" t="s">
        <v>153</v>
      </c>
      <c r="AU1704" s="173" t="s">
        <v>81</v>
      </c>
      <c r="AV1704" s="14" t="s">
        <v>81</v>
      </c>
      <c r="AW1704" s="14" t="s">
        <v>33</v>
      </c>
      <c r="AX1704" s="14" t="s">
        <v>71</v>
      </c>
      <c r="AY1704" s="173" t="s">
        <v>142</v>
      </c>
    </row>
    <row r="1705" spans="1:65" s="14" customFormat="1" ht="11.25">
      <c r="B1705" s="172"/>
      <c r="D1705" s="165" t="s">
        <v>153</v>
      </c>
      <c r="E1705" s="173" t="s">
        <v>3</v>
      </c>
      <c r="F1705" s="174" t="s">
        <v>457</v>
      </c>
      <c r="H1705" s="175">
        <v>27.524999999999999</v>
      </c>
      <c r="I1705" s="176"/>
      <c r="L1705" s="172"/>
      <c r="M1705" s="177"/>
      <c r="N1705" s="178"/>
      <c r="O1705" s="178"/>
      <c r="P1705" s="178"/>
      <c r="Q1705" s="178"/>
      <c r="R1705" s="178"/>
      <c r="S1705" s="178"/>
      <c r="T1705" s="179"/>
      <c r="AT1705" s="173" t="s">
        <v>153</v>
      </c>
      <c r="AU1705" s="173" t="s">
        <v>81</v>
      </c>
      <c r="AV1705" s="14" t="s">
        <v>81</v>
      </c>
      <c r="AW1705" s="14" t="s">
        <v>33</v>
      </c>
      <c r="AX1705" s="14" t="s">
        <v>71</v>
      </c>
      <c r="AY1705" s="173" t="s">
        <v>142</v>
      </c>
    </row>
    <row r="1706" spans="1:65" s="15" customFormat="1" ht="11.25">
      <c r="B1706" s="180"/>
      <c r="D1706" s="165" t="s">
        <v>153</v>
      </c>
      <c r="E1706" s="181" t="s">
        <v>3</v>
      </c>
      <c r="F1706" s="182" t="s">
        <v>162</v>
      </c>
      <c r="H1706" s="183">
        <v>134.52500000000001</v>
      </c>
      <c r="I1706" s="184"/>
      <c r="L1706" s="180"/>
      <c r="M1706" s="185"/>
      <c r="N1706" s="186"/>
      <c r="O1706" s="186"/>
      <c r="P1706" s="186"/>
      <c r="Q1706" s="186"/>
      <c r="R1706" s="186"/>
      <c r="S1706" s="186"/>
      <c r="T1706" s="187"/>
      <c r="AT1706" s="181" t="s">
        <v>153</v>
      </c>
      <c r="AU1706" s="181" t="s">
        <v>81</v>
      </c>
      <c r="AV1706" s="15" t="s">
        <v>94</v>
      </c>
      <c r="AW1706" s="15" t="s">
        <v>33</v>
      </c>
      <c r="AX1706" s="15" t="s">
        <v>15</v>
      </c>
      <c r="AY1706" s="181" t="s">
        <v>142</v>
      </c>
    </row>
    <row r="1707" spans="1:65" s="2" customFormat="1" ht="24.2" customHeight="1">
      <c r="A1707" s="35"/>
      <c r="B1707" s="145"/>
      <c r="C1707" s="191" t="s">
        <v>2171</v>
      </c>
      <c r="D1707" s="191" t="s">
        <v>704</v>
      </c>
      <c r="E1707" s="192" t="s">
        <v>2065</v>
      </c>
      <c r="F1707" s="193" t="s">
        <v>2066</v>
      </c>
      <c r="G1707" s="194" t="s">
        <v>148</v>
      </c>
      <c r="H1707" s="195">
        <v>137.21600000000001</v>
      </c>
      <c r="I1707" s="196"/>
      <c r="J1707" s="197">
        <f>ROUND(I1707*H1707,2)</f>
        <v>0</v>
      </c>
      <c r="K1707" s="193" t="s">
        <v>149</v>
      </c>
      <c r="L1707" s="198"/>
      <c r="M1707" s="199" t="s">
        <v>3</v>
      </c>
      <c r="N1707" s="200" t="s">
        <v>43</v>
      </c>
      <c r="O1707" s="56"/>
      <c r="P1707" s="155">
        <f>O1707*H1707</f>
        <v>0</v>
      </c>
      <c r="Q1707" s="155">
        <v>1.6800000000000001E-3</v>
      </c>
      <c r="R1707" s="155">
        <f>Q1707*H1707</f>
        <v>0.23052288000000001</v>
      </c>
      <c r="S1707" s="155">
        <v>0</v>
      </c>
      <c r="T1707" s="156">
        <f>S1707*H1707</f>
        <v>0</v>
      </c>
      <c r="U1707" s="35"/>
      <c r="V1707" s="35"/>
      <c r="W1707" s="35"/>
      <c r="X1707" s="35"/>
      <c r="Y1707" s="35"/>
      <c r="Z1707" s="35"/>
      <c r="AA1707" s="35"/>
      <c r="AB1707" s="35"/>
      <c r="AC1707" s="35"/>
      <c r="AD1707" s="35"/>
      <c r="AE1707" s="35"/>
      <c r="AR1707" s="157" t="s">
        <v>378</v>
      </c>
      <c r="AT1707" s="157" t="s">
        <v>704</v>
      </c>
      <c r="AU1707" s="157" t="s">
        <v>81</v>
      </c>
      <c r="AY1707" s="20" t="s">
        <v>142</v>
      </c>
      <c r="BE1707" s="158">
        <f>IF(N1707="základní",J1707,0)</f>
        <v>0</v>
      </c>
      <c r="BF1707" s="158">
        <f>IF(N1707="snížená",J1707,0)</f>
        <v>0</v>
      </c>
      <c r="BG1707" s="158">
        <f>IF(N1707="zákl. přenesená",J1707,0)</f>
        <v>0</v>
      </c>
      <c r="BH1707" s="158">
        <f>IF(N1707="sníž. přenesená",J1707,0)</f>
        <v>0</v>
      </c>
      <c r="BI1707" s="158">
        <f>IF(N1707="nulová",J1707,0)</f>
        <v>0</v>
      </c>
      <c r="BJ1707" s="20" t="s">
        <v>81</v>
      </c>
      <c r="BK1707" s="158">
        <f>ROUND(I1707*H1707,2)</f>
        <v>0</v>
      </c>
      <c r="BL1707" s="20" t="s">
        <v>256</v>
      </c>
      <c r="BM1707" s="157" t="s">
        <v>2172</v>
      </c>
    </row>
    <row r="1708" spans="1:65" s="14" customFormat="1" ht="11.25">
      <c r="B1708" s="172"/>
      <c r="D1708" s="165" t="s">
        <v>153</v>
      </c>
      <c r="F1708" s="174" t="s">
        <v>2173</v>
      </c>
      <c r="H1708" s="175">
        <v>137.21600000000001</v>
      </c>
      <c r="I1708" s="176"/>
      <c r="L1708" s="172"/>
      <c r="M1708" s="177"/>
      <c r="N1708" s="178"/>
      <c r="O1708" s="178"/>
      <c r="P1708" s="178"/>
      <c r="Q1708" s="178"/>
      <c r="R1708" s="178"/>
      <c r="S1708" s="178"/>
      <c r="T1708" s="179"/>
      <c r="AT1708" s="173" t="s">
        <v>153</v>
      </c>
      <c r="AU1708" s="173" t="s">
        <v>81</v>
      </c>
      <c r="AV1708" s="14" t="s">
        <v>81</v>
      </c>
      <c r="AW1708" s="14" t="s">
        <v>4</v>
      </c>
      <c r="AX1708" s="14" t="s">
        <v>15</v>
      </c>
      <c r="AY1708" s="173" t="s">
        <v>142</v>
      </c>
    </row>
    <row r="1709" spans="1:65" s="2" customFormat="1" ht="49.15" customHeight="1">
      <c r="A1709" s="35"/>
      <c r="B1709" s="145"/>
      <c r="C1709" s="146" t="s">
        <v>2174</v>
      </c>
      <c r="D1709" s="146" t="s">
        <v>145</v>
      </c>
      <c r="E1709" s="147" t="s">
        <v>2175</v>
      </c>
      <c r="F1709" s="148" t="s">
        <v>2176</v>
      </c>
      <c r="G1709" s="149" t="s">
        <v>148</v>
      </c>
      <c r="H1709" s="150">
        <v>136.61799999999999</v>
      </c>
      <c r="I1709" s="151"/>
      <c r="J1709" s="152">
        <f>ROUND(I1709*H1709,2)</f>
        <v>0</v>
      </c>
      <c r="K1709" s="148" t="s">
        <v>149</v>
      </c>
      <c r="L1709" s="36"/>
      <c r="M1709" s="153" t="s">
        <v>3</v>
      </c>
      <c r="N1709" s="154" t="s">
        <v>43</v>
      </c>
      <c r="O1709" s="56"/>
      <c r="P1709" s="155">
        <f>O1709*H1709</f>
        <v>0</v>
      </c>
      <c r="Q1709" s="155">
        <v>1.6299999999999999E-2</v>
      </c>
      <c r="R1709" s="155">
        <f>Q1709*H1709</f>
        <v>2.2268733999999997</v>
      </c>
      <c r="S1709" s="155">
        <v>0</v>
      </c>
      <c r="T1709" s="156">
        <f>S1709*H1709</f>
        <v>0</v>
      </c>
      <c r="U1709" s="35"/>
      <c r="V1709" s="35"/>
      <c r="W1709" s="35"/>
      <c r="X1709" s="35"/>
      <c r="Y1709" s="35"/>
      <c r="Z1709" s="35"/>
      <c r="AA1709" s="35"/>
      <c r="AB1709" s="35"/>
      <c r="AC1709" s="35"/>
      <c r="AD1709" s="35"/>
      <c r="AE1709" s="35"/>
      <c r="AR1709" s="157" t="s">
        <v>256</v>
      </c>
      <c r="AT1709" s="157" t="s">
        <v>145</v>
      </c>
      <c r="AU1709" s="157" t="s">
        <v>81</v>
      </c>
      <c r="AY1709" s="20" t="s">
        <v>142</v>
      </c>
      <c r="BE1709" s="158">
        <f>IF(N1709="základní",J1709,0)</f>
        <v>0</v>
      </c>
      <c r="BF1709" s="158">
        <f>IF(N1709="snížená",J1709,0)</f>
        <v>0</v>
      </c>
      <c r="BG1709" s="158">
        <f>IF(N1709="zákl. přenesená",J1709,0)</f>
        <v>0</v>
      </c>
      <c r="BH1709" s="158">
        <f>IF(N1709="sníž. přenesená",J1709,0)</f>
        <v>0</v>
      </c>
      <c r="BI1709" s="158">
        <f>IF(N1709="nulová",J1709,0)</f>
        <v>0</v>
      </c>
      <c r="BJ1709" s="20" t="s">
        <v>81</v>
      </c>
      <c r="BK1709" s="158">
        <f>ROUND(I1709*H1709,2)</f>
        <v>0</v>
      </c>
      <c r="BL1709" s="20" t="s">
        <v>256</v>
      </c>
      <c r="BM1709" s="157" t="s">
        <v>2177</v>
      </c>
    </row>
    <row r="1710" spans="1:65" s="2" customFormat="1" ht="11.25">
      <c r="A1710" s="35"/>
      <c r="B1710" s="36"/>
      <c r="C1710" s="35"/>
      <c r="D1710" s="159" t="s">
        <v>151</v>
      </c>
      <c r="E1710" s="35"/>
      <c r="F1710" s="160" t="s">
        <v>2178</v>
      </c>
      <c r="G1710" s="35"/>
      <c r="H1710" s="35"/>
      <c r="I1710" s="161"/>
      <c r="J1710" s="35"/>
      <c r="K1710" s="35"/>
      <c r="L1710" s="36"/>
      <c r="M1710" s="162"/>
      <c r="N1710" s="163"/>
      <c r="O1710" s="56"/>
      <c r="P1710" s="56"/>
      <c r="Q1710" s="56"/>
      <c r="R1710" s="56"/>
      <c r="S1710" s="56"/>
      <c r="T1710" s="57"/>
      <c r="U1710" s="35"/>
      <c r="V1710" s="35"/>
      <c r="W1710" s="35"/>
      <c r="X1710" s="35"/>
      <c r="Y1710" s="35"/>
      <c r="Z1710" s="35"/>
      <c r="AA1710" s="35"/>
      <c r="AB1710" s="35"/>
      <c r="AC1710" s="35"/>
      <c r="AD1710" s="35"/>
      <c r="AE1710" s="35"/>
      <c r="AT1710" s="20" t="s">
        <v>151</v>
      </c>
      <c r="AU1710" s="20" t="s">
        <v>81</v>
      </c>
    </row>
    <row r="1711" spans="1:65" s="13" customFormat="1" ht="11.25">
      <c r="B1711" s="164"/>
      <c r="D1711" s="165" t="s">
        <v>153</v>
      </c>
      <c r="E1711" s="166" t="s">
        <v>3</v>
      </c>
      <c r="F1711" s="167" t="s">
        <v>455</v>
      </c>
      <c r="H1711" s="166" t="s">
        <v>3</v>
      </c>
      <c r="I1711" s="168"/>
      <c r="L1711" s="164"/>
      <c r="M1711" s="169"/>
      <c r="N1711" s="170"/>
      <c r="O1711" s="170"/>
      <c r="P1711" s="170"/>
      <c r="Q1711" s="170"/>
      <c r="R1711" s="170"/>
      <c r="S1711" s="170"/>
      <c r="T1711" s="171"/>
      <c r="AT1711" s="166" t="s">
        <v>153</v>
      </c>
      <c r="AU1711" s="166" t="s">
        <v>81</v>
      </c>
      <c r="AV1711" s="13" t="s">
        <v>15</v>
      </c>
      <c r="AW1711" s="13" t="s">
        <v>33</v>
      </c>
      <c r="AX1711" s="13" t="s">
        <v>71</v>
      </c>
      <c r="AY1711" s="166" t="s">
        <v>142</v>
      </c>
    </row>
    <row r="1712" spans="1:65" s="14" customFormat="1" ht="11.25">
      <c r="B1712" s="172"/>
      <c r="D1712" s="165" t="s">
        <v>153</v>
      </c>
      <c r="E1712" s="173" t="s">
        <v>3</v>
      </c>
      <c r="F1712" s="174" t="s">
        <v>456</v>
      </c>
      <c r="H1712" s="175">
        <v>107</v>
      </c>
      <c r="I1712" s="176"/>
      <c r="L1712" s="172"/>
      <c r="M1712" s="177"/>
      <c r="N1712" s="178"/>
      <c r="O1712" s="178"/>
      <c r="P1712" s="178"/>
      <c r="Q1712" s="178"/>
      <c r="R1712" s="178"/>
      <c r="S1712" s="178"/>
      <c r="T1712" s="179"/>
      <c r="AT1712" s="173" t="s">
        <v>153</v>
      </c>
      <c r="AU1712" s="173" t="s">
        <v>81</v>
      </c>
      <c r="AV1712" s="14" t="s">
        <v>81</v>
      </c>
      <c r="AW1712" s="14" t="s">
        <v>33</v>
      </c>
      <c r="AX1712" s="14" t="s">
        <v>71</v>
      </c>
      <c r="AY1712" s="173" t="s">
        <v>142</v>
      </c>
    </row>
    <row r="1713" spans="1:65" s="14" customFormat="1" ht="11.25">
      <c r="B1713" s="172"/>
      <c r="D1713" s="165" t="s">
        <v>153</v>
      </c>
      <c r="E1713" s="173" t="s">
        <v>3</v>
      </c>
      <c r="F1713" s="174" t="s">
        <v>457</v>
      </c>
      <c r="H1713" s="175">
        <v>27.524999999999999</v>
      </c>
      <c r="I1713" s="176"/>
      <c r="L1713" s="172"/>
      <c r="M1713" s="177"/>
      <c r="N1713" s="178"/>
      <c r="O1713" s="178"/>
      <c r="P1713" s="178"/>
      <c r="Q1713" s="178"/>
      <c r="R1713" s="178"/>
      <c r="S1713" s="178"/>
      <c r="T1713" s="179"/>
      <c r="AT1713" s="173" t="s">
        <v>153</v>
      </c>
      <c r="AU1713" s="173" t="s">
        <v>81</v>
      </c>
      <c r="AV1713" s="14" t="s">
        <v>81</v>
      </c>
      <c r="AW1713" s="14" t="s">
        <v>33</v>
      </c>
      <c r="AX1713" s="14" t="s">
        <v>71</v>
      </c>
      <c r="AY1713" s="173" t="s">
        <v>142</v>
      </c>
    </row>
    <row r="1714" spans="1:65" s="13" customFormat="1" ht="11.25">
      <c r="B1714" s="164"/>
      <c r="D1714" s="165" t="s">
        <v>153</v>
      </c>
      <c r="E1714" s="166" t="s">
        <v>3</v>
      </c>
      <c r="F1714" s="167" t="s">
        <v>936</v>
      </c>
      <c r="H1714" s="166" t="s">
        <v>3</v>
      </c>
      <c r="I1714" s="168"/>
      <c r="L1714" s="164"/>
      <c r="M1714" s="169"/>
      <c r="N1714" s="170"/>
      <c r="O1714" s="170"/>
      <c r="P1714" s="170"/>
      <c r="Q1714" s="170"/>
      <c r="R1714" s="170"/>
      <c r="S1714" s="170"/>
      <c r="T1714" s="171"/>
      <c r="AT1714" s="166" t="s">
        <v>153</v>
      </c>
      <c r="AU1714" s="166" t="s">
        <v>81</v>
      </c>
      <c r="AV1714" s="13" t="s">
        <v>15</v>
      </c>
      <c r="AW1714" s="13" t="s">
        <v>33</v>
      </c>
      <c r="AX1714" s="13" t="s">
        <v>71</v>
      </c>
      <c r="AY1714" s="166" t="s">
        <v>142</v>
      </c>
    </row>
    <row r="1715" spans="1:65" s="14" customFormat="1" ht="11.25">
      <c r="B1715" s="172"/>
      <c r="D1715" s="165" t="s">
        <v>153</v>
      </c>
      <c r="E1715" s="173" t="s">
        <v>3</v>
      </c>
      <c r="F1715" s="174" t="s">
        <v>2179</v>
      </c>
      <c r="H1715" s="175">
        <v>2.093</v>
      </c>
      <c r="I1715" s="176"/>
      <c r="L1715" s="172"/>
      <c r="M1715" s="177"/>
      <c r="N1715" s="178"/>
      <c r="O1715" s="178"/>
      <c r="P1715" s="178"/>
      <c r="Q1715" s="178"/>
      <c r="R1715" s="178"/>
      <c r="S1715" s="178"/>
      <c r="T1715" s="179"/>
      <c r="AT1715" s="173" t="s">
        <v>153</v>
      </c>
      <c r="AU1715" s="173" t="s">
        <v>81</v>
      </c>
      <c r="AV1715" s="14" t="s">
        <v>81</v>
      </c>
      <c r="AW1715" s="14" t="s">
        <v>33</v>
      </c>
      <c r="AX1715" s="14" t="s">
        <v>71</v>
      </c>
      <c r="AY1715" s="173" t="s">
        <v>142</v>
      </c>
    </row>
    <row r="1716" spans="1:65" s="15" customFormat="1" ht="11.25">
      <c r="B1716" s="180"/>
      <c r="D1716" s="165" t="s">
        <v>153</v>
      </c>
      <c r="E1716" s="181" t="s">
        <v>3</v>
      </c>
      <c r="F1716" s="182" t="s">
        <v>162</v>
      </c>
      <c r="H1716" s="183">
        <v>136.61799999999999</v>
      </c>
      <c r="I1716" s="184"/>
      <c r="L1716" s="180"/>
      <c r="M1716" s="185"/>
      <c r="N1716" s="186"/>
      <c r="O1716" s="186"/>
      <c r="P1716" s="186"/>
      <c r="Q1716" s="186"/>
      <c r="R1716" s="186"/>
      <c r="S1716" s="186"/>
      <c r="T1716" s="187"/>
      <c r="AT1716" s="181" t="s">
        <v>153</v>
      </c>
      <c r="AU1716" s="181" t="s">
        <v>81</v>
      </c>
      <c r="AV1716" s="15" t="s">
        <v>94</v>
      </c>
      <c r="AW1716" s="15" t="s">
        <v>33</v>
      </c>
      <c r="AX1716" s="15" t="s">
        <v>15</v>
      </c>
      <c r="AY1716" s="181" t="s">
        <v>142</v>
      </c>
    </row>
    <row r="1717" spans="1:65" s="2" customFormat="1" ht="44.25" customHeight="1">
      <c r="A1717" s="35"/>
      <c r="B1717" s="145"/>
      <c r="C1717" s="146" t="s">
        <v>2180</v>
      </c>
      <c r="D1717" s="146" t="s">
        <v>145</v>
      </c>
      <c r="E1717" s="147" t="s">
        <v>2181</v>
      </c>
      <c r="F1717" s="148" t="s">
        <v>2182</v>
      </c>
      <c r="G1717" s="149" t="s">
        <v>225</v>
      </c>
      <c r="H1717" s="150">
        <v>21</v>
      </c>
      <c r="I1717" s="151"/>
      <c r="J1717" s="152">
        <f>ROUND(I1717*H1717,2)</f>
        <v>0</v>
      </c>
      <c r="K1717" s="148" t="s">
        <v>149</v>
      </c>
      <c r="L1717" s="36"/>
      <c r="M1717" s="153" t="s">
        <v>3</v>
      </c>
      <c r="N1717" s="154" t="s">
        <v>43</v>
      </c>
      <c r="O1717" s="56"/>
      <c r="P1717" s="155">
        <f>O1717*H1717</f>
        <v>0</v>
      </c>
      <c r="Q1717" s="155">
        <v>6.8300000000000001E-3</v>
      </c>
      <c r="R1717" s="155">
        <f>Q1717*H1717</f>
        <v>0.14343</v>
      </c>
      <c r="S1717" s="155">
        <v>0</v>
      </c>
      <c r="T1717" s="156">
        <f>S1717*H1717</f>
        <v>0</v>
      </c>
      <c r="U1717" s="35"/>
      <c r="V1717" s="35"/>
      <c r="W1717" s="35"/>
      <c r="X1717" s="35"/>
      <c r="Y1717" s="35"/>
      <c r="Z1717" s="35"/>
      <c r="AA1717" s="35"/>
      <c r="AB1717" s="35"/>
      <c r="AC1717" s="35"/>
      <c r="AD1717" s="35"/>
      <c r="AE1717" s="35"/>
      <c r="AR1717" s="157" t="s">
        <v>256</v>
      </c>
      <c r="AT1717" s="157" t="s">
        <v>145</v>
      </c>
      <c r="AU1717" s="157" t="s">
        <v>81</v>
      </c>
      <c r="AY1717" s="20" t="s">
        <v>142</v>
      </c>
      <c r="BE1717" s="158">
        <f>IF(N1717="základní",J1717,0)</f>
        <v>0</v>
      </c>
      <c r="BF1717" s="158">
        <f>IF(N1717="snížená",J1717,0)</f>
        <v>0</v>
      </c>
      <c r="BG1717" s="158">
        <f>IF(N1717="zákl. přenesená",J1717,0)</f>
        <v>0</v>
      </c>
      <c r="BH1717" s="158">
        <f>IF(N1717="sníž. přenesená",J1717,0)</f>
        <v>0</v>
      </c>
      <c r="BI1717" s="158">
        <f>IF(N1717="nulová",J1717,0)</f>
        <v>0</v>
      </c>
      <c r="BJ1717" s="20" t="s">
        <v>81</v>
      </c>
      <c r="BK1717" s="158">
        <f>ROUND(I1717*H1717,2)</f>
        <v>0</v>
      </c>
      <c r="BL1717" s="20" t="s">
        <v>256</v>
      </c>
      <c r="BM1717" s="157" t="s">
        <v>2183</v>
      </c>
    </row>
    <row r="1718" spans="1:65" s="2" customFormat="1" ht="11.25">
      <c r="A1718" s="35"/>
      <c r="B1718" s="36"/>
      <c r="C1718" s="35"/>
      <c r="D1718" s="159" t="s">
        <v>151</v>
      </c>
      <c r="E1718" s="35"/>
      <c r="F1718" s="160" t="s">
        <v>2184</v>
      </c>
      <c r="G1718" s="35"/>
      <c r="H1718" s="35"/>
      <c r="I1718" s="161"/>
      <c r="J1718" s="35"/>
      <c r="K1718" s="35"/>
      <c r="L1718" s="36"/>
      <c r="M1718" s="162"/>
      <c r="N1718" s="163"/>
      <c r="O1718" s="56"/>
      <c r="P1718" s="56"/>
      <c r="Q1718" s="56"/>
      <c r="R1718" s="56"/>
      <c r="S1718" s="56"/>
      <c r="T1718" s="57"/>
      <c r="U1718" s="35"/>
      <c r="V1718" s="35"/>
      <c r="W1718" s="35"/>
      <c r="X1718" s="35"/>
      <c r="Y1718" s="35"/>
      <c r="Z1718" s="35"/>
      <c r="AA1718" s="35"/>
      <c r="AB1718" s="35"/>
      <c r="AC1718" s="35"/>
      <c r="AD1718" s="35"/>
      <c r="AE1718" s="35"/>
      <c r="AT1718" s="20" t="s">
        <v>151</v>
      </c>
      <c r="AU1718" s="20" t="s">
        <v>81</v>
      </c>
    </row>
    <row r="1719" spans="1:65" s="13" customFormat="1" ht="11.25">
      <c r="B1719" s="164"/>
      <c r="D1719" s="165" t="s">
        <v>153</v>
      </c>
      <c r="E1719" s="166" t="s">
        <v>3</v>
      </c>
      <c r="F1719" s="167" t="s">
        <v>2185</v>
      </c>
      <c r="H1719" s="166" t="s">
        <v>3</v>
      </c>
      <c r="I1719" s="168"/>
      <c r="L1719" s="164"/>
      <c r="M1719" s="169"/>
      <c r="N1719" s="170"/>
      <c r="O1719" s="170"/>
      <c r="P1719" s="170"/>
      <c r="Q1719" s="170"/>
      <c r="R1719" s="170"/>
      <c r="S1719" s="170"/>
      <c r="T1719" s="171"/>
      <c r="AT1719" s="166" t="s">
        <v>153</v>
      </c>
      <c r="AU1719" s="166" t="s">
        <v>81</v>
      </c>
      <c r="AV1719" s="13" t="s">
        <v>15</v>
      </c>
      <c r="AW1719" s="13" t="s">
        <v>33</v>
      </c>
      <c r="AX1719" s="13" t="s">
        <v>71</v>
      </c>
      <c r="AY1719" s="166" t="s">
        <v>142</v>
      </c>
    </row>
    <row r="1720" spans="1:65" s="14" customFormat="1" ht="11.25">
      <c r="B1720" s="172"/>
      <c r="D1720" s="165" t="s">
        <v>153</v>
      </c>
      <c r="E1720" s="173" t="s">
        <v>3</v>
      </c>
      <c r="F1720" s="174" t="s">
        <v>2186</v>
      </c>
      <c r="H1720" s="175">
        <v>21</v>
      </c>
      <c r="I1720" s="176"/>
      <c r="L1720" s="172"/>
      <c r="M1720" s="177"/>
      <c r="N1720" s="178"/>
      <c r="O1720" s="178"/>
      <c r="P1720" s="178"/>
      <c r="Q1720" s="178"/>
      <c r="R1720" s="178"/>
      <c r="S1720" s="178"/>
      <c r="T1720" s="179"/>
      <c r="AT1720" s="173" t="s">
        <v>153</v>
      </c>
      <c r="AU1720" s="173" t="s">
        <v>81</v>
      </c>
      <c r="AV1720" s="14" t="s">
        <v>81</v>
      </c>
      <c r="AW1720" s="14" t="s">
        <v>33</v>
      </c>
      <c r="AX1720" s="14" t="s">
        <v>15</v>
      </c>
      <c r="AY1720" s="173" t="s">
        <v>142</v>
      </c>
    </row>
    <row r="1721" spans="1:65" s="2" customFormat="1" ht="44.25" customHeight="1">
      <c r="A1721" s="35"/>
      <c r="B1721" s="145"/>
      <c r="C1721" s="146" t="s">
        <v>2187</v>
      </c>
      <c r="D1721" s="146" t="s">
        <v>145</v>
      </c>
      <c r="E1721" s="147" t="s">
        <v>2188</v>
      </c>
      <c r="F1721" s="148" t="s">
        <v>2189</v>
      </c>
      <c r="G1721" s="149" t="s">
        <v>225</v>
      </c>
      <c r="H1721" s="150">
        <v>21</v>
      </c>
      <c r="I1721" s="151"/>
      <c r="J1721" s="152">
        <f>ROUND(I1721*H1721,2)</f>
        <v>0</v>
      </c>
      <c r="K1721" s="148" t="s">
        <v>149</v>
      </c>
      <c r="L1721" s="36"/>
      <c r="M1721" s="153" t="s">
        <v>3</v>
      </c>
      <c r="N1721" s="154" t="s">
        <v>43</v>
      </c>
      <c r="O1721" s="56"/>
      <c r="P1721" s="155">
        <f>O1721*H1721</f>
        <v>0</v>
      </c>
      <c r="Q1721" s="155">
        <v>1.242E-2</v>
      </c>
      <c r="R1721" s="155">
        <f>Q1721*H1721</f>
        <v>0.26082</v>
      </c>
      <c r="S1721" s="155">
        <v>0</v>
      </c>
      <c r="T1721" s="156">
        <f>S1721*H1721</f>
        <v>0</v>
      </c>
      <c r="U1721" s="35"/>
      <c r="V1721" s="35"/>
      <c r="W1721" s="35"/>
      <c r="X1721" s="35"/>
      <c r="Y1721" s="35"/>
      <c r="Z1721" s="35"/>
      <c r="AA1721" s="35"/>
      <c r="AB1721" s="35"/>
      <c r="AC1721" s="35"/>
      <c r="AD1721" s="35"/>
      <c r="AE1721" s="35"/>
      <c r="AR1721" s="157" t="s">
        <v>256</v>
      </c>
      <c r="AT1721" s="157" t="s">
        <v>145</v>
      </c>
      <c r="AU1721" s="157" t="s">
        <v>81</v>
      </c>
      <c r="AY1721" s="20" t="s">
        <v>142</v>
      </c>
      <c r="BE1721" s="158">
        <f>IF(N1721="základní",J1721,0)</f>
        <v>0</v>
      </c>
      <c r="BF1721" s="158">
        <f>IF(N1721="snížená",J1721,0)</f>
        <v>0</v>
      </c>
      <c r="BG1721" s="158">
        <f>IF(N1721="zákl. přenesená",J1721,0)</f>
        <v>0</v>
      </c>
      <c r="BH1721" s="158">
        <f>IF(N1721="sníž. přenesená",J1721,0)</f>
        <v>0</v>
      </c>
      <c r="BI1721" s="158">
        <f>IF(N1721="nulová",J1721,0)</f>
        <v>0</v>
      </c>
      <c r="BJ1721" s="20" t="s">
        <v>81</v>
      </c>
      <c r="BK1721" s="158">
        <f>ROUND(I1721*H1721,2)</f>
        <v>0</v>
      </c>
      <c r="BL1721" s="20" t="s">
        <v>256</v>
      </c>
      <c r="BM1721" s="157" t="s">
        <v>2190</v>
      </c>
    </row>
    <row r="1722" spans="1:65" s="2" customFormat="1" ht="11.25">
      <c r="A1722" s="35"/>
      <c r="B1722" s="36"/>
      <c r="C1722" s="35"/>
      <c r="D1722" s="159" t="s">
        <v>151</v>
      </c>
      <c r="E1722" s="35"/>
      <c r="F1722" s="160" t="s">
        <v>2191</v>
      </c>
      <c r="G1722" s="35"/>
      <c r="H1722" s="35"/>
      <c r="I1722" s="161"/>
      <c r="J1722" s="35"/>
      <c r="K1722" s="35"/>
      <c r="L1722" s="36"/>
      <c r="M1722" s="162"/>
      <c r="N1722" s="163"/>
      <c r="O1722" s="56"/>
      <c r="P1722" s="56"/>
      <c r="Q1722" s="56"/>
      <c r="R1722" s="56"/>
      <c r="S1722" s="56"/>
      <c r="T1722" s="57"/>
      <c r="U1722" s="35"/>
      <c r="V1722" s="35"/>
      <c r="W1722" s="35"/>
      <c r="X1722" s="35"/>
      <c r="Y1722" s="35"/>
      <c r="Z1722" s="35"/>
      <c r="AA1722" s="35"/>
      <c r="AB1722" s="35"/>
      <c r="AC1722" s="35"/>
      <c r="AD1722" s="35"/>
      <c r="AE1722" s="35"/>
      <c r="AT1722" s="20" t="s">
        <v>151</v>
      </c>
      <c r="AU1722" s="20" t="s">
        <v>81</v>
      </c>
    </row>
    <row r="1723" spans="1:65" s="13" customFormat="1" ht="11.25">
      <c r="B1723" s="164"/>
      <c r="D1723" s="165" t="s">
        <v>153</v>
      </c>
      <c r="E1723" s="166" t="s">
        <v>3</v>
      </c>
      <c r="F1723" s="167" t="s">
        <v>2185</v>
      </c>
      <c r="H1723" s="166" t="s">
        <v>3</v>
      </c>
      <c r="I1723" s="168"/>
      <c r="L1723" s="164"/>
      <c r="M1723" s="169"/>
      <c r="N1723" s="170"/>
      <c r="O1723" s="170"/>
      <c r="P1723" s="170"/>
      <c r="Q1723" s="170"/>
      <c r="R1723" s="170"/>
      <c r="S1723" s="170"/>
      <c r="T1723" s="171"/>
      <c r="AT1723" s="166" t="s">
        <v>153</v>
      </c>
      <c r="AU1723" s="166" t="s">
        <v>81</v>
      </c>
      <c r="AV1723" s="13" t="s">
        <v>15</v>
      </c>
      <c r="AW1723" s="13" t="s">
        <v>33</v>
      </c>
      <c r="AX1723" s="13" t="s">
        <v>71</v>
      </c>
      <c r="AY1723" s="166" t="s">
        <v>142</v>
      </c>
    </row>
    <row r="1724" spans="1:65" s="14" customFormat="1" ht="11.25">
      <c r="B1724" s="172"/>
      <c r="D1724" s="165" t="s">
        <v>153</v>
      </c>
      <c r="E1724" s="173" t="s">
        <v>3</v>
      </c>
      <c r="F1724" s="174" t="s">
        <v>2186</v>
      </c>
      <c r="H1724" s="175">
        <v>21</v>
      </c>
      <c r="I1724" s="176"/>
      <c r="L1724" s="172"/>
      <c r="M1724" s="177"/>
      <c r="N1724" s="178"/>
      <c r="O1724" s="178"/>
      <c r="P1724" s="178"/>
      <c r="Q1724" s="178"/>
      <c r="R1724" s="178"/>
      <c r="S1724" s="178"/>
      <c r="T1724" s="179"/>
      <c r="AT1724" s="173" t="s">
        <v>153</v>
      </c>
      <c r="AU1724" s="173" t="s">
        <v>81</v>
      </c>
      <c r="AV1724" s="14" t="s">
        <v>81</v>
      </c>
      <c r="AW1724" s="14" t="s">
        <v>33</v>
      </c>
      <c r="AX1724" s="14" t="s">
        <v>15</v>
      </c>
      <c r="AY1724" s="173" t="s">
        <v>142</v>
      </c>
    </row>
    <row r="1725" spans="1:65" s="2" customFormat="1" ht="49.15" customHeight="1">
      <c r="A1725" s="35"/>
      <c r="B1725" s="145"/>
      <c r="C1725" s="146" t="s">
        <v>2192</v>
      </c>
      <c r="D1725" s="146" t="s">
        <v>145</v>
      </c>
      <c r="E1725" s="147" t="s">
        <v>2193</v>
      </c>
      <c r="F1725" s="148" t="s">
        <v>2194</v>
      </c>
      <c r="G1725" s="149" t="s">
        <v>225</v>
      </c>
      <c r="H1725" s="150">
        <v>19.100000000000001</v>
      </c>
      <c r="I1725" s="151"/>
      <c r="J1725" s="152">
        <f>ROUND(I1725*H1725,2)</f>
        <v>0</v>
      </c>
      <c r="K1725" s="148" t="s">
        <v>149</v>
      </c>
      <c r="L1725" s="36"/>
      <c r="M1725" s="153" t="s">
        <v>3</v>
      </c>
      <c r="N1725" s="154" t="s">
        <v>43</v>
      </c>
      <c r="O1725" s="56"/>
      <c r="P1725" s="155">
        <f>O1725*H1725</f>
        <v>0</v>
      </c>
      <c r="Q1725" s="155">
        <v>5.6299999999999996E-3</v>
      </c>
      <c r="R1725" s="155">
        <f>Q1725*H1725</f>
        <v>0.107533</v>
      </c>
      <c r="S1725" s="155">
        <v>0</v>
      </c>
      <c r="T1725" s="156">
        <f>S1725*H1725</f>
        <v>0</v>
      </c>
      <c r="U1725" s="35"/>
      <c r="V1725" s="35"/>
      <c r="W1725" s="35"/>
      <c r="X1725" s="35"/>
      <c r="Y1725" s="35"/>
      <c r="Z1725" s="35"/>
      <c r="AA1725" s="35"/>
      <c r="AB1725" s="35"/>
      <c r="AC1725" s="35"/>
      <c r="AD1725" s="35"/>
      <c r="AE1725" s="35"/>
      <c r="AR1725" s="157" t="s">
        <v>256</v>
      </c>
      <c r="AT1725" s="157" t="s">
        <v>145</v>
      </c>
      <c r="AU1725" s="157" t="s">
        <v>81</v>
      </c>
      <c r="AY1725" s="20" t="s">
        <v>142</v>
      </c>
      <c r="BE1725" s="158">
        <f>IF(N1725="základní",J1725,0)</f>
        <v>0</v>
      </c>
      <c r="BF1725" s="158">
        <f>IF(N1725="snížená",J1725,0)</f>
        <v>0</v>
      </c>
      <c r="BG1725" s="158">
        <f>IF(N1725="zákl. přenesená",J1725,0)</f>
        <v>0</v>
      </c>
      <c r="BH1725" s="158">
        <f>IF(N1725="sníž. přenesená",J1725,0)</f>
        <v>0</v>
      </c>
      <c r="BI1725" s="158">
        <f>IF(N1725="nulová",J1725,0)</f>
        <v>0</v>
      </c>
      <c r="BJ1725" s="20" t="s">
        <v>81</v>
      </c>
      <c r="BK1725" s="158">
        <f>ROUND(I1725*H1725,2)</f>
        <v>0</v>
      </c>
      <c r="BL1725" s="20" t="s">
        <v>256</v>
      </c>
      <c r="BM1725" s="157" t="s">
        <v>2195</v>
      </c>
    </row>
    <row r="1726" spans="1:65" s="2" customFormat="1" ht="11.25">
      <c r="A1726" s="35"/>
      <c r="B1726" s="36"/>
      <c r="C1726" s="35"/>
      <c r="D1726" s="159" t="s">
        <v>151</v>
      </c>
      <c r="E1726" s="35"/>
      <c r="F1726" s="160" t="s">
        <v>2196</v>
      </c>
      <c r="G1726" s="35"/>
      <c r="H1726" s="35"/>
      <c r="I1726" s="161"/>
      <c r="J1726" s="35"/>
      <c r="K1726" s="35"/>
      <c r="L1726" s="36"/>
      <c r="M1726" s="162"/>
      <c r="N1726" s="163"/>
      <c r="O1726" s="56"/>
      <c r="P1726" s="56"/>
      <c r="Q1726" s="56"/>
      <c r="R1726" s="56"/>
      <c r="S1726" s="56"/>
      <c r="T1726" s="57"/>
      <c r="U1726" s="35"/>
      <c r="V1726" s="35"/>
      <c r="W1726" s="35"/>
      <c r="X1726" s="35"/>
      <c r="Y1726" s="35"/>
      <c r="Z1726" s="35"/>
      <c r="AA1726" s="35"/>
      <c r="AB1726" s="35"/>
      <c r="AC1726" s="35"/>
      <c r="AD1726" s="35"/>
      <c r="AE1726" s="35"/>
      <c r="AT1726" s="20" t="s">
        <v>151</v>
      </c>
      <c r="AU1726" s="20" t="s">
        <v>81</v>
      </c>
    </row>
    <row r="1727" spans="1:65" s="13" customFormat="1" ht="11.25">
      <c r="B1727" s="164"/>
      <c r="D1727" s="165" t="s">
        <v>153</v>
      </c>
      <c r="E1727" s="166" t="s">
        <v>3</v>
      </c>
      <c r="F1727" s="167" t="s">
        <v>2197</v>
      </c>
      <c r="H1727" s="166" t="s">
        <v>3</v>
      </c>
      <c r="I1727" s="168"/>
      <c r="L1727" s="164"/>
      <c r="M1727" s="169"/>
      <c r="N1727" s="170"/>
      <c r="O1727" s="170"/>
      <c r="P1727" s="170"/>
      <c r="Q1727" s="170"/>
      <c r="R1727" s="170"/>
      <c r="S1727" s="170"/>
      <c r="T1727" s="171"/>
      <c r="AT1727" s="166" t="s">
        <v>153</v>
      </c>
      <c r="AU1727" s="166" t="s">
        <v>81</v>
      </c>
      <c r="AV1727" s="13" t="s">
        <v>15</v>
      </c>
      <c r="AW1727" s="13" t="s">
        <v>33</v>
      </c>
      <c r="AX1727" s="13" t="s">
        <v>71</v>
      </c>
      <c r="AY1727" s="166" t="s">
        <v>142</v>
      </c>
    </row>
    <row r="1728" spans="1:65" s="14" customFormat="1" ht="11.25">
      <c r="B1728" s="172"/>
      <c r="D1728" s="165" t="s">
        <v>153</v>
      </c>
      <c r="E1728" s="173" t="s">
        <v>3</v>
      </c>
      <c r="F1728" s="174" t="s">
        <v>2198</v>
      </c>
      <c r="H1728" s="175">
        <v>2.7</v>
      </c>
      <c r="I1728" s="176"/>
      <c r="L1728" s="172"/>
      <c r="M1728" s="177"/>
      <c r="N1728" s="178"/>
      <c r="O1728" s="178"/>
      <c r="P1728" s="178"/>
      <c r="Q1728" s="178"/>
      <c r="R1728" s="178"/>
      <c r="S1728" s="178"/>
      <c r="T1728" s="179"/>
      <c r="AT1728" s="173" t="s">
        <v>153</v>
      </c>
      <c r="AU1728" s="173" t="s">
        <v>81</v>
      </c>
      <c r="AV1728" s="14" t="s">
        <v>81</v>
      </c>
      <c r="AW1728" s="14" t="s">
        <v>33</v>
      </c>
      <c r="AX1728" s="14" t="s">
        <v>71</v>
      </c>
      <c r="AY1728" s="173" t="s">
        <v>142</v>
      </c>
    </row>
    <row r="1729" spans="1:65" s="14" customFormat="1" ht="11.25">
      <c r="B1729" s="172"/>
      <c r="D1729" s="165" t="s">
        <v>153</v>
      </c>
      <c r="E1729" s="173" t="s">
        <v>3</v>
      </c>
      <c r="F1729" s="174" t="s">
        <v>2199</v>
      </c>
      <c r="H1729" s="175">
        <v>5.6</v>
      </c>
      <c r="I1729" s="176"/>
      <c r="L1729" s="172"/>
      <c r="M1729" s="177"/>
      <c r="N1729" s="178"/>
      <c r="O1729" s="178"/>
      <c r="P1729" s="178"/>
      <c r="Q1729" s="178"/>
      <c r="R1729" s="178"/>
      <c r="S1729" s="178"/>
      <c r="T1729" s="179"/>
      <c r="AT1729" s="173" t="s">
        <v>153</v>
      </c>
      <c r="AU1729" s="173" t="s">
        <v>81</v>
      </c>
      <c r="AV1729" s="14" t="s">
        <v>81</v>
      </c>
      <c r="AW1729" s="14" t="s">
        <v>33</v>
      </c>
      <c r="AX1729" s="14" t="s">
        <v>71</v>
      </c>
      <c r="AY1729" s="173" t="s">
        <v>142</v>
      </c>
    </row>
    <row r="1730" spans="1:65" s="14" customFormat="1" ht="11.25">
      <c r="B1730" s="172"/>
      <c r="D1730" s="165" t="s">
        <v>153</v>
      </c>
      <c r="E1730" s="173" t="s">
        <v>3</v>
      </c>
      <c r="F1730" s="174" t="s">
        <v>2199</v>
      </c>
      <c r="H1730" s="175">
        <v>5.6</v>
      </c>
      <c r="I1730" s="176"/>
      <c r="L1730" s="172"/>
      <c r="M1730" s="177"/>
      <c r="N1730" s="178"/>
      <c r="O1730" s="178"/>
      <c r="P1730" s="178"/>
      <c r="Q1730" s="178"/>
      <c r="R1730" s="178"/>
      <c r="S1730" s="178"/>
      <c r="T1730" s="179"/>
      <c r="AT1730" s="173" t="s">
        <v>153</v>
      </c>
      <c r="AU1730" s="173" t="s">
        <v>81</v>
      </c>
      <c r="AV1730" s="14" t="s">
        <v>81</v>
      </c>
      <c r="AW1730" s="14" t="s">
        <v>33</v>
      </c>
      <c r="AX1730" s="14" t="s">
        <v>71</v>
      </c>
      <c r="AY1730" s="173" t="s">
        <v>142</v>
      </c>
    </row>
    <row r="1731" spans="1:65" s="14" customFormat="1" ht="11.25">
      <c r="B1731" s="172"/>
      <c r="D1731" s="165" t="s">
        <v>153</v>
      </c>
      <c r="E1731" s="173" t="s">
        <v>3</v>
      </c>
      <c r="F1731" s="174" t="s">
        <v>2200</v>
      </c>
      <c r="H1731" s="175">
        <v>5.2</v>
      </c>
      <c r="I1731" s="176"/>
      <c r="L1731" s="172"/>
      <c r="M1731" s="177"/>
      <c r="N1731" s="178"/>
      <c r="O1731" s="178"/>
      <c r="P1731" s="178"/>
      <c r="Q1731" s="178"/>
      <c r="R1731" s="178"/>
      <c r="S1731" s="178"/>
      <c r="T1731" s="179"/>
      <c r="AT1731" s="173" t="s">
        <v>153</v>
      </c>
      <c r="AU1731" s="173" t="s">
        <v>81</v>
      </c>
      <c r="AV1731" s="14" t="s">
        <v>81</v>
      </c>
      <c r="AW1731" s="14" t="s">
        <v>33</v>
      </c>
      <c r="AX1731" s="14" t="s">
        <v>71</v>
      </c>
      <c r="AY1731" s="173" t="s">
        <v>142</v>
      </c>
    </row>
    <row r="1732" spans="1:65" s="15" customFormat="1" ht="11.25">
      <c r="B1732" s="180"/>
      <c r="D1732" s="165" t="s">
        <v>153</v>
      </c>
      <c r="E1732" s="181" t="s">
        <v>3</v>
      </c>
      <c r="F1732" s="182" t="s">
        <v>162</v>
      </c>
      <c r="H1732" s="183">
        <v>19.100000000000001</v>
      </c>
      <c r="I1732" s="184"/>
      <c r="L1732" s="180"/>
      <c r="M1732" s="185"/>
      <c r="N1732" s="186"/>
      <c r="O1732" s="186"/>
      <c r="P1732" s="186"/>
      <c r="Q1732" s="186"/>
      <c r="R1732" s="186"/>
      <c r="S1732" s="186"/>
      <c r="T1732" s="187"/>
      <c r="AT1732" s="181" t="s">
        <v>153</v>
      </c>
      <c r="AU1732" s="181" t="s">
        <v>81</v>
      </c>
      <c r="AV1732" s="15" t="s">
        <v>94</v>
      </c>
      <c r="AW1732" s="15" t="s">
        <v>33</v>
      </c>
      <c r="AX1732" s="15" t="s">
        <v>15</v>
      </c>
      <c r="AY1732" s="181" t="s">
        <v>142</v>
      </c>
    </row>
    <row r="1733" spans="1:65" s="2" customFormat="1" ht="24.2" customHeight="1">
      <c r="A1733" s="35"/>
      <c r="B1733" s="145"/>
      <c r="C1733" s="146" t="s">
        <v>2201</v>
      </c>
      <c r="D1733" s="146" t="s">
        <v>145</v>
      </c>
      <c r="E1733" s="147" t="s">
        <v>2202</v>
      </c>
      <c r="F1733" s="148" t="s">
        <v>2203</v>
      </c>
      <c r="G1733" s="149" t="s">
        <v>148</v>
      </c>
      <c r="H1733" s="150">
        <v>20</v>
      </c>
      <c r="I1733" s="151"/>
      <c r="J1733" s="152">
        <f>ROUND(I1733*H1733,2)</f>
        <v>0</v>
      </c>
      <c r="K1733" s="148" t="s">
        <v>3</v>
      </c>
      <c r="L1733" s="36"/>
      <c r="M1733" s="153" t="s">
        <v>3</v>
      </c>
      <c r="N1733" s="154" t="s">
        <v>43</v>
      </c>
      <c r="O1733" s="56"/>
      <c r="P1733" s="155">
        <f>O1733*H1733</f>
        <v>0</v>
      </c>
      <c r="Q1733" s="155">
        <v>0</v>
      </c>
      <c r="R1733" s="155">
        <f>Q1733*H1733</f>
        <v>0</v>
      </c>
      <c r="S1733" s="155">
        <v>0</v>
      </c>
      <c r="T1733" s="156">
        <f>S1733*H1733</f>
        <v>0</v>
      </c>
      <c r="U1733" s="35"/>
      <c r="V1733" s="35"/>
      <c r="W1733" s="35"/>
      <c r="X1733" s="35"/>
      <c r="Y1733" s="35"/>
      <c r="Z1733" s="35"/>
      <c r="AA1733" s="35"/>
      <c r="AB1733" s="35"/>
      <c r="AC1733" s="35"/>
      <c r="AD1733" s="35"/>
      <c r="AE1733" s="35"/>
      <c r="AR1733" s="157" t="s">
        <v>256</v>
      </c>
      <c r="AT1733" s="157" t="s">
        <v>145</v>
      </c>
      <c r="AU1733" s="157" t="s">
        <v>81</v>
      </c>
      <c r="AY1733" s="20" t="s">
        <v>142</v>
      </c>
      <c r="BE1733" s="158">
        <f>IF(N1733="základní",J1733,0)</f>
        <v>0</v>
      </c>
      <c r="BF1733" s="158">
        <f>IF(N1733="snížená",J1733,0)</f>
        <v>0</v>
      </c>
      <c r="BG1733" s="158">
        <f>IF(N1733="zákl. přenesená",J1733,0)</f>
        <v>0</v>
      </c>
      <c r="BH1733" s="158">
        <f>IF(N1733="sníž. přenesená",J1733,0)</f>
        <v>0</v>
      </c>
      <c r="BI1733" s="158">
        <f>IF(N1733="nulová",J1733,0)</f>
        <v>0</v>
      </c>
      <c r="BJ1733" s="20" t="s">
        <v>81</v>
      </c>
      <c r="BK1733" s="158">
        <f>ROUND(I1733*H1733,2)</f>
        <v>0</v>
      </c>
      <c r="BL1733" s="20" t="s">
        <v>256</v>
      </c>
      <c r="BM1733" s="157" t="s">
        <v>2204</v>
      </c>
    </row>
    <row r="1734" spans="1:65" s="13" customFormat="1" ht="11.25">
      <c r="B1734" s="164"/>
      <c r="D1734" s="165" t="s">
        <v>153</v>
      </c>
      <c r="E1734" s="166" t="s">
        <v>3</v>
      </c>
      <c r="F1734" s="167" t="s">
        <v>187</v>
      </c>
      <c r="H1734" s="166" t="s">
        <v>3</v>
      </c>
      <c r="I1734" s="168"/>
      <c r="L1734" s="164"/>
      <c r="M1734" s="169"/>
      <c r="N1734" s="170"/>
      <c r="O1734" s="170"/>
      <c r="P1734" s="170"/>
      <c r="Q1734" s="170"/>
      <c r="R1734" s="170"/>
      <c r="S1734" s="170"/>
      <c r="T1734" s="171"/>
      <c r="AT1734" s="166" t="s">
        <v>153</v>
      </c>
      <c r="AU1734" s="166" t="s">
        <v>81</v>
      </c>
      <c r="AV1734" s="13" t="s">
        <v>15</v>
      </c>
      <c r="AW1734" s="13" t="s">
        <v>33</v>
      </c>
      <c r="AX1734" s="13" t="s">
        <v>71</v>
      </c>
      <c r="AY1734" s="166" t="s">
        <v>142</v>
      </c>
    </row>
    <row r="1735" spans="1:65" s="14" customFormat="1" ht="11.25">
      <c r="B1735" s="172"/>
      <c r="D1735" s="165" t="s">
        <v>153</v>
      </c>
      <c r="E1735" s="173" t="s">
        <v>3</v>
      </c>
      <c r="F1735" s="174" t="s">
        <v>2205</v>
      </c>
      <c r="H1735" s="175">
        <v>20</v>
      </c>
      <c r="I1735" s="176"/>
      <c r="L1735" s="172"/>
      <c r="M1735" s="177"/>
      <c r="N1735" s="178"/>
      <c r="O1735" s="178"/>
      <c r="P1735" s="178"/>
      <c r="Q1735" s="178"/>
      <c r="R1735" s="178"/>
      <c r="S1735" s="178"/>
      <c r="T1735" s="179"/>
      <c r="AT1735" s="173" t="s">
        <v>153</v>
      </c>
      <c r="AU1735" s="173" t="s">
        <v>81</v>
      </c>
      <c r="AV1735" s="14" t="s">
        <v>81</v>
      </c>
      <c r="AW1735" s="14" t="s">
        <v>33</v>
      </c>
      <c r="AX1735" s="14" t="s">
        <v>15</v>
      </c>
      <c r="AY1735" s="173" t="s">
        <v>142</v>
      </c>
    </row>
    <row r="1736" spans="1:65" s="2" customFormat="1" ht="24.2" customHeight="1">
      <c r="A1736" s="35"/>
      <c r="B1736" s="145"/>
      <c r="C1736" s="146" t="s">
        <v>2206</v>
      </c>
      <c r="D1736" s="146" t="s">
        <v>145</v>
      </c>
      <c r="E1736" s="147" t="s">
        <v>2207</v>
      </c>
      <c r="F1736" s="148" t="s">
        <v>2208</v>
      </c>
      <c r="G1736" s="149" t="s">
        <v>148</v>
      </c>
      <c r="H1736" s="150">
        <v>28.29</v>
      </c>
      <c r="I1736" s="151"/>
      <c r="J1736" s="152">
        <f>ROUND(I1736*H1736,2)</f>
        <v>0</v>
      </c>
      <c r="K1736" s="148" t="s">
        <v>3</v>
      </c>
      <c r="L1736" s="36"/>
      <c r="M1736" s="153" t="s">
        <v>3</v>
      </c>
      <c r="N1736" s="154" t="s">
        <v>43</v>
      </c>
      <c r="O1736" s="56"/>
      <c r="P1736" s="155">
        <f>O1736*H1736</f>
        <v>0</v>
      </c>
      <c r="Q1736" s="155">
        <v>0</v>
      </c>
      <c r="R1736" s="155">
        <f>Q1736*H1736</f>
        <v>0</v>
      </c>
      <c r="S1736" s="155">
        <v>0</v>
      </c>
      <c r="T1736" s="156">
        <f>S1736*H1736</f>
        <v>0</v>
      </c>
      <c r="U1736" s="35"/>
      <c r="V1736" s="35"/>
      <c r="W1736" s="35"/>
      <c r="X1736" s="35"/>
      <c r="Y1736" s="35"/>
      <c r="Z1736" s="35"/>
      <c r="AA1736" s="35"/>
      <c r="AB1736" s="35"/>
      <c r="AC1736" s="35"/>
      <c r="AD1736" s="35"/>
      <c r="AE1736" s="35"/>
      <c r="AR1736" s="157" t="s">
        <v>256</v>
      </c>
      <c r="AT1736" s="157" t="s">
        <v>145</v>
      </c>
      <c r="AU1736" s="157" t="s">
        <v>81</v>
      </c>
      <c r="AY1736" s="20" t="s">
        <v>142</v>
      </c>
      <c r="BE1736" s="158">
        <f>IF(N1736="základní",J1736,0)</f>
        <v>0</v>
      </c>
      <c r="BF1736" s="158">
        <f>IF(N1736="snížená",J1736,0)</f>
        <v>0</v>
      </c>
      <c r="BG1736" s="158">
        <f>IF(N1736="zákl. přenesená",J1736,0)</f>
        <v>0</v>
      </c>
      <c r="BH1736" s="158">
        <f>IF(N1736="sníž. přenesená",J1736,0)</f>
        <v>0</v>
      </c>
      <c r="BI1736" s="158">
        <f>IF(N1736="nulová",J1736,0)</f>
        <v>0</v>
      </c>
      <c r="BJ1736" s="20" t="s">
        <v>81</v>
      </c>
      <c r="BK1736" s="158">
        <f>ROUND(I1736*H1736,2)</f>
        <v>0</v>
      </c>
      <c r="BL1736" s="20" t="s">
        <v>256</v>
      </c>
      <c r="BM1736" s="157" t="s">
        <v>2209</v>
      </c>
    </row>
    <row r="1737" spans="1:65" s="13" customFormat="1" ht="11.25">
      <c r="B1737" s="164"/>
      <c r="D1737" s="165" t="s">
        <v>153</v>
      </c>
      <c r="E1737" s="166" t="s">
        <v>3</v>
      </c>
      <c r="F1737" s="167" t="s">
        <v>167</v>
      </c>
      <c r="H1737" s="166" t="s">
        <v>3</v>
      </c>
      <c r="I1737" s="168"/>
      <c r="L1737" s="164"/>
      <c r="M1737" s="169"/>
      <c r="N1737" s="170"/>
      <c r="O1737" s="170"/>
      <c r="P1737" s="170"/>
      <c r="Q1737" s="170"/>
      <c r="R1737" s="170"/>
      <c r="S1737" s="170"/>
      <c r="T1737" s="171"/>
      <c r="AT1737" s="166" t="s">
        <v>153</v>
      </c>
      <c r="AU1737" s="166" t="s">
        <v>81</v>
      </c>
      <c r="AV1737" s="13" t="s">
        <v>15</v>
      </c>
      <c r="AW1737" s="13" t="s">
        <v>33</v>
      </c>
      <c r="AX1737" s="13" t="s">
        <v>71</v>
      </c>
      <c r="AY1737" s="166" t="s">
        <v>142</v>
      </c>
    </row>
    <row r="1738" spans="1:65" s="14" customFormat="1" ht="11.25">
      <c r="B1738" s="172"/>
      <c r="D1738" s="165" t="s">
        <v>153</v>
      </c>
      <c r="E1738" s="173" t="s">
        <v>3</v>
      </c>
      <c r="F1738" s="174" t="s">
        <v>2210</v>
      </c>
      <c r="H1738" s="175">
        <v>18.36</v>
      </c>
      <c r="I1738" s="176"/>
      <c r="L1738" s="172"/>
      <c r="M1738" s="177"/>
      <c r="N1738" s="178"/>
      <c r="O1738" s="178"/>
      <c r="P1738" s="178"/>
      <c r="Q1738" s="178"/>
      <c r="R1738" s="178"/>
      <c r="S1738" s="178"/>
      <c r="T1738" s="179"/>
      <c r="AT1738" s="173" t="s">
        <v>153</v>
      </c>
      <c r="AU1738" s="173" t="s">
        <v>81</v>
      </c>
      <c r="AV1738" s="14" t="s">
        <v>81</v>
      </c>
      <c r="AW1738" s="14" t="s">
        <v>33</v>
      </c>
      <c r="AX1738" s="14" t="s">
        <v>71</v>
      </c>
      <c r="AY1738" s="173" t="s">
        <v>142</v>
      </c>
    </row>
    <row r="1739" spans="1:65" s="14" customFormat="1" ht="11.25">
      <c r="B1739" s="172"/>
      <c r="D1739" s="165" t="s">
        <v>153</v>
      </c>
      <c r="E1739" s="173" t="s">
        <v>3</v>
      </c>
      <c r="F1739" s="174" t="s">
        <v>2211</v>
      </c>
      <c r="H1739" s="175">
        <v>-4.5999999999999996</v>
      </c>
      <c r="I1739" s="176"/>
      <c r="L1739" s="172"/>
      <c r="M1739" s="177"/>
      <c r="N1739" s="178"/>
      <c r="O1739" s="178"/>
      <c r="P1739" s="178"/>
      <c r="Q1739" s="178"/>
      <c r="R1739" s="178"/>
      <c r="S1739" s="178"/>
      <c r="T1739" s="179"/>
      <c r="AT1739" s="173" t="s">
        <v>153</v>
      </c>
      <c r="AU1739" s="173" t="s">
        <v>81</v>
      </c>
      <c r="AV1739" s="14" t="s">
        <v>81</v>
      </c>
      <c r="AW1739" s="14" t="s">
        <v>33</v>
      </c>
      <c r="AX1739" s="14" t="s">
        <v>71</v>
      </c>
      <c r="AY1739" s="173" t="s">
        <v>142</v>
      </c>
    </row>
    <row r="1740" spans="1:65" s="13" customFormat="1" ht="11.25">
      <c r="B1740" s="164"/>
      <c r="D1740" s="165" t="s">
        <v>153</v>
      </c>
      <c r="E1740" s="166" t="s">
        <v>3</v>
      </c>
      <c r="F1740" s="167" t="s">
        <v>159</v>
      </c>
      <c r="H1740" s="166" t="s">
        <v>3</v>
      </c>
      <c r="I1740" s="168"/>
      <c r="L1740" s="164"/>
      <c r="M1740" s="169"/>
      <c r="N1740" s="170"/>
      <c r="O1740" s="170"/>
      <c r="P1740" s="170"/>
      <c r="Q1740" s="170"/>
      <c r="R1740" s="170"/>
      <c r="S1740" s="170"/>
      <c r="T1740" s="171"/>
      <c r="AT1740" s="166" t="s">
        <v>153</v>
      </c>
      <c r="AU1740" s="166" t="s">
        <v>81</v>
      </c>
      <c r="AV1740" s="13" t="s">
        <v>15</v>
      </c>
      <c r="AW1740" s="13" t="s">
        <v>33</v>
      </c>
      <c r="AX1740" s="13" t="s">
        <v>71</v>
      </c>
      <c r="AY1740" s="166" t="s">
        <v>142</v>
      </c>
    </row>
    <row r="1741" spans="1:65" s="14" customFormat="1" ht="11.25">
      <c r="B1741" s="172"/>
      <c r="D1741" s="165" t="s">
        <v>153</v>
      </c>
      <c r="E1741" s="173" t="s">
        <v>3</v>
      </c>
      <c r="F1741" s="174" t="s">
        <v>2212</v>
      </c>
      <c r="H1741" s="175">
        <v>15.73</v>
      </c>
      <c r="I1741" s="176"/>
      <c r="L1741" s="172"/>
      <c r="M1741" s="177"/>
      <c r="N1741" s="178"/>
      <c r="O1741" s="178"/>
      <c r="P1741" s="178"/>
      <c r="Q1741" s="178"/>
      <c r="R1741" s="178"/>
      <c r="S1741" s="178"/>
      <c r="T1741" s="179"/>
      <c r="AT1741" s="173" t="s">
        <v>153</v>
      </c>
      <c r="AU1741" s="173" t="s">
        <v>81</v>
      </c>
      <c r="AV1741" s="14" t="s">
        <v>81</v>
      </c>
      <c r="AW1741" s="14" t="s">
        <v>33</v>
      </c>
      <c r="AX1741" s="14" t="s">
        <v>71</v>
      </c>
      <c r="AY1741" s="173" t="s">
        <v>142</v>
      </c>
    </row>
    <row r="1742" spans="1:65" s="14" customFormat="1" ht="11.25">
      <c r="B1742" s="172"/>
      <c r="D1742" s="165" t="s">
        <v>153</v>
      </c>
      <c r="E1742" s="173" t="s">
        <v>3</v>
      </c>
      <c r="F1742" s="174" t="s">
        <v>881</v>
      </c>
      <c r="H1742" s="175">
        <v>-1.2</v>
      </c>
      <c r="I1742" s="176"/>
      <c r="L1742" s="172"/>
      <c r="M1742" s="177"/>
      <c r="N1742" s="178"/>
      <c r="O1742" s="178"/>
      <c r="P1742" s="178"/>
      <c r="Q1742" s="178"/>
      <c r="R1742" s="178"/>
      <c r="S1742" s="178"/>
      <c r="T1742" s="179"/>
      <c r="AT1742" s="173" t="s">
        <v>153</v>
      </c>
      <c r="AU1742" s="173" t="s">
        <v>81</v>
      </c>
      <c r="AV1742" s="14" t="s">
        <v>81</v>
      </c>
      <c r="AW1742" s="14" t="s">
        <v>33</v>
      </c>
      <c r="AX1742" s="14" t="s">
        <v>71</v>
      </c>
      <c r="AY1742" s="173" t="s">
        <v>142</v>
      </c>
    </row>
    <row r="1743" spans="1:65" s="15" customFormat="1" ht="11.25">
      <c r="B1743" s="180"/>
      <c r="D1743" s="165" t="s">
        <v>153</v>
      </c>
      <c r="E1743" s="181" t="s">
        <v>3</v>
      </c>
      <c r="F1743" s="182" t="s">
        <v>162</v>
      </c>
      <c r="H1743" s="183">
        <v>28.29</v>
      </c>
      <c r="I1743" s="184"/>
      <c r="L1743" s="180"/>
      <c r="M1743" s="185"/>
      <c r="N1743" s="186"/>
      <c r="O1743" s="186"/>
      <c r="P1743" s="186"/>
      <c r="Q1743" s="186"/>
      <c r="R1743" s="186"/>
      <c r="S1743" s="186"/>
      <c r="T1743" s="187"/>
      <c r="AT1743" s="181" t="s">
        <v>153</v>
      </c>
      <c r="AU1743" s="181" t="s">
        <v>81</v>
      </c>
      <c r="AV1743" s="15" t="s">
        <v>94</v>
      </c>
      <c r="AW1743" s="15" t="s">
        <v>33</v>
      </c>
      <c r="AX1743" s="15" t="s">
        <v>15</v>
      </c>
      <c r="AY1743" s="181" t="s">
        <v>142</v>
      </c>
    </row>
    <row r="1744" spans="1:65" s="2" customFormat="1" ht="16.5" customHeight="1">
      <c r="A1744" s="35"/>
      <c r="B1744" s="145"/>
      <c r="C1744" s="146" t="s">
        <v>2213</v>
      </c>
      <c r="D1744" s="146" t="s">
        <v>145</v>
      </c>
      <c r="E1744" s="147" t="s">
        <v>2214</v>
      </c>
      <c r="F1744" s="148" t="s">
        <v>2215</v>
      </c>
      <c r="G1744" s="149" t="s">
        <v>236</v>
      </c>
      <c r="H1744" s="150">
        <v>7</v>
      </c>
      <c r="I1744" s="151"/>
      <c r="J1744" s="152">
        <f>ROUND(I1744*H1744,2)</f>
        <v>0</v>
      </c>
      <c r="K1744" s="148" t="s">
        <v>3</v>
      </c>
      <c r="L1744" s="36"/>
      <c r="M1744" s="153" t="s">
        <v>3</v>
      </c>
      <c r="N1744" s="154" t="s">
        <v>43</v>
      </c>
      <c r="O1744" s="56"/>
      <c r="P1744" s="155">
        <f>O1744*H1744</f>
        <v>0</v>
      </c>
      <c r="Q1744" s="155">
        <v>0</v>
      </c>
      <c r="R1744" s="155">
        <f>Q1744*H1744</f>
        <v>0</v>
      </c>
      <c r="S1744" s="155">
        <v>0</v>
      </c>
      <c r="T1744" s="156">
        <f>S1744*H1744</f>
        <v>0</v>
      </c>
      <c r="U1744" s="35"/>
      <c r="V1744" s="35"/>
      <c r="W1744" s="35"/>
      <c r="X1744" s="35"/>
      <c r="Y1744" s="35"/>
      <c r="Z1744" s="35"/>
      <c r="AA1744" s="35"/>
      <c r="AB1744" s="35"/>
      <c r="AC1744" s="35"/>
      <c r="AD1744" s="35"/>
      <c r="AE1744" s="35"/>
      <c r="AR1744" s="157" t="s">
        <v>256</v>
      </c>
      <c r="AT1744" s="157" t="s">
        <v>145</v>
      </c>
      <c r="AU1744" s="157" t="s">
        <v>81</v>
      </c>
      <c r="AY1744" s="20" t="s">
        <v>142</v>
      </c>
      <c r="BE1744" s="158">
        <f>IF(N1744="základní",J1744,0)</f>
        <v>0</v>
      </c>
      <c r="BF1744" s="158">
        <f>IF(N1744="snížená",J1744,0)</f>
        <v>0</v>
      </c>
      <c r="BG1744" s="158">
        <f>IF(N1744="zákl. přenesená",J1744,0)</f>
        <v>0</v>
      </c>
      <c r="BH1744" s="158">
        <f>IF(N1744="sníž. přenesená",J1744,0)</f>
        <v>0</v>
      </c>
      <c r="BI1744" s="158">
        <f>IF(N1744="nulová",J1744,0)</f>
        <v>0</v>
      </c>
      <c r="BJ1744" s="20" t="s">
        <v>81</v>
      </c>
      <c r="BK1744" s="158">
        <f>ROUND(I1744*H1744,2)</f>
        <v>0</v>
      </c>
      <c r="BL1744" s="20" t="s">
        <v>256</v>
      </c>
      <c r="BM1744" s="157" t="s">
        <v>2216</v>
      </c>
    </row>
    <row r="1745" spans="1:65" s="13" customFormat="1" ht="11.25">
      <c r="B1745" s="164"/>
      <c r="D1745" s="165" t="s">
        <v>153</v>
      </c>
      <c r="E1745" s="166" t="s">
        <v>3</v>
      </c>
      <c r="F1745" s="167" t="s">
        <v>187</v>
      </c>
      <c r="H1745" s="166" t="s">
        <v>3</v>
      </c>
      <c r="I1745" s="168"/>
      <c r="L1745" s="164"/>
      <c r="M1745" s="169"/>
      <c r="N1745" s="170"/>
      <c r="O1745" s="170"/>
      <c r="P1745" s="170"/>
      <c r="Q1745" s="170"/>
      <c r="R1745" s="170"/>
      <c r="S1745" s="170"/>
      <c r="T1745" s="171"/>
      <c r="AT1745" s="166" t="s">
        <v>153</v>
      </c>
      <c r="AU1745" s="166" t="s">
        <v>81</v>
      </c>
      <c r="AV1745" s="13" t="s">
        <v>15</v>
      </c>
      <c r="AW1745" s="13" t="s">
        <v>33</v>
      </c>
      <c r="AX1745" s="13" t="s">
        <v>71</v>
      </c>
      <c r="AY1745" s="166" t="s">
        <v>142</v>
      </c>
    </row>
    <row r="1746" spans="1:65" s="14" customFormat="1" ht="11.25">
      <c r="B1746" s="172"/>
      <c r="D1746" s="165" t="s">
        <v>153</v>
      </c>
      <c r="E1746" s="173" t="s">
        <v>3</v>
      </c>
      <c r="F1746" s="174" t="s">
        <v>202</v>
      </c>
      <c r="H1746" s="175">
        <v>7</v>
      </c>
      <c r="I1746" s="176"/>
      <c r="L1746" s="172"/>
      <c r="M1746" s="177"/>
      <c r="N1746" s="178"/>
      <c r="O1746" s="178"/>
      <c r="P1746" s="178"/>
      <c r="Q1746" s="178"/>
      <c r="R1746" s="178"/>
      <c r="S1746" s="178"/>
      <c r="T1746" s="179"/>
      <c r="AT1746" s="173" t="s">
        <v>153</v>
      </c>
      <c r="AU1746" s="173" t="s">
        <v>81</v>
      </c>
      <c r="AV1746" s="14" t="s">
        <v>81</v>
      </c>
      <c r="AW1746" s="14" t="s">
        <v>33</v>
      </c>
      <c r="AX1746" s="14" t="s">
        <v>15</v>
      </c>
      <c r="AY1746" s="173" t="s">
        <v>142</v>
      </c>
    </row>
    <row r="1747" spans="1:65" s="2" customFormat="1" ht="78" customHeight="1">
      <c r="A1747" s="35"/>
      <c r="B1747" s="145"/>
      <c r="C1747" s="146" t="s">
        <v>2217</v>
      </c>
      <c r="D1747" s="146" t="s">
        <v>145</v>
      </c>
      <c r="E1747" s="147" t="s">
        <v>2218</v>
      </c>
      <c r="F1747" s="148" t="s">
        <v>2219</v>
      </c>
      <c r="G1747" s="149" t="s">
        <v>359</v>
      </c>
      <c r="H1747" s="150">
        <v>18.645</v>
      </c>
      <c r="I1747" s="151"/>
      <c r="J1747" s="152">
        <f>ROUND(I1747*H1747,2)</f>
        <v>0</v>
      </c>
      <c r="K1747" s="148" t="s">
        <v>149</v>
      </c>
      <c r="L1747" s="36"/>
      <c r="M1747" s="153" t="s">
        <v>3</v>
      </c>
      <c r="N1747" s="154" t="s">
        <v>43</v>
      </c>
      <c r="O1747" s="56"/>
      <c r="P1747" s="155">
        <f>O1747*H1747</f>
        <v>0</v>
      </c>
      <c r="Q1747" s="155">
        <v>0</v>
      </c>
      <c r="R1747" s="155">
        <f>Q1747*H1747</f>
        <v>0</v>
      </c>
      <c r="S1747" s="155">
        <v>0</v>
      </c>
      <c r="T1747" s="156">
        <f>S1747*H1747</f>
        <v>0</v>
      </c>
      <c r="U1747" s="35"/>
      <c r="V1747" s="35"/>
      <c r="W1747" s="35"/>
      <c r="X1747" s="35"/>
      <c r="Y1747" s="35"/>
      <c r="Z1747" s="35"/>
      <c r="AA1747" s="35"/>
      <c r="AB1747" s="35"/>
      <c r="AC1747" s="35"/>
      <c r="AD1747" s="35"/>
      <c r="AE1747" s="35"/>
      <c r="AR1747" s="157" t="s">
        <v>256</v>
      </c>
      <c r="AT1747" s="157" t="s">
        <v>145</v>
      </c>
      <c r="AU1747" s="157" t="s">
        <v>81</v>
      </c>
      <c r="AY1747" s="20" t="s">
        <v>142</v>
      </c>
      <c r="BE1747" s="158">
        <f>IF(N1747="základní",J1747,0)</f>
        <v>0</v>
      </c>
      <c r="BF1747" s="158">
        <f>IF(N1747="snížená",J1747,0)</f>
        <v>0</v>
      </c>
      <c r="BG1747" s="158">
        <f>IF(N1747="zákl. přenesená",J1747,0)</f>
        <v>0</v>
      </c>
      <c r="BH1747" s="158">
        <f>IF(N1747="sníž. přenesená",J1747,0)</f>
        <v>0</v>
      </c>
      <c r="BI1747" s="158">
        <f>IF(N1747="nulová",J1747,0)</f>
        <v>0</v>
      </c>
      <c r="BJ1747" s="20" t="s">
        <v>81</v>
      </c>
      <c r="BK1747" s="158">
        <f>ROUND(I1747*H1747,2)</f>
        <v>0</v>
      </c>
      <c r="BL1747" s="20" t="s">
        <v>256</v>
      </c>
      <c r="BM1747" s="157" t="s">
        <v>2220</v>
      </c>
    </row>
    <row r="1748" spans="1:65" s="2" customFormat="1" ht="11.25">
      <c r="A1748" s="35"/>
      <c r="B1748" s="36"/>
      <c r="C1748" s="35"/>
      <c r="D1748" s="159" t="s">
        <v>151</v>
      </c>
      <c r="E1748" s="35"/>
      <c r="F1748" s="160" t="s">
        <v>2221</v>
      </c>
      <c r="G1748" s="35"/>
      <c r="H1748" s="35"/>
      <c r="I1748" s="161"/>
      <c r="J1748" s="35"/>
      <c r="K1748" s="35"/>
      <c r="L1748" s="36"/>
      <c r="M1748" s="162"/>
      <c r="N1748" s="163"/>
      <c r="O1748" s="56"/>
      <c r="P1748" s="56"/>
      <c r="Q1748" s="56"/>
      <c r="R1748" s="56"/>
      <c r="S1748" s="56"/>
      <c r="T1748" s="57"/>
      <c r="U1748" s="35"/>
      <c r="V1748" s="35"/>
      <c r="W1748" s="35"/>
      <c r="X1748" s="35"/>
      <c r="Y1748" s="35"/>
      <c r="Z1748" s="35"/>
      <c r="AA1748" s="35"/>
      <c r="AB1748" s="35"/>
      <c r="AC1748" s="35"/>
      <c r="AD1748" s="35"/>
      <c r="AE1748" s="35"/>
      <c r="AT1748" s="20" t="s">
        <v>151</v>
      </c>
      <c r="AU1748" s="20" t="s">
        <v>81</v>
      </c>
    </row>
    <row r="1749" spans="1:65" s="12" customFormat="1" ht="22.9" customHeight="1">
      <c r="B1749" s="132"/>
      <c r="D1749" s="133" t="s">
        <v>70</v>
      </c>
      <c r="E1749" s="143" t="s">
        <v>458</v>
      </c>
      <c r="F1749" s="143" t="s">
        <v>459</v>
      </c>
      <c r="I1749" s="135"/>
      <c r="J1749" s="144">
        <f>BK1749</f>
        <v>0</v>
      </c>
      <c r="L1749" s="132"/>
      <c r="M1749" s="137"/>
      <c r="N1749" s="138"/>
      <c r="O1749" s="138"/>
      <c r="P1749" s="139">
        <f>SUM(P1750:P1798)</f>
        <v>0</v>
      </c>
      <c r="Q1749" s="138"/>
      <c r="R1749" s="139">
        <f>SUM(R1750:R1798)</f>
        <v>1.5970920000000002</v>
      </c>
      <c r="S1749" s="138"/>
      <c r="T1749" s="140">
        <f>SUM(T1750:T1798)</f>
        <v>0</v>
      </c>
      <c r="AR1749" s="133" t="s">
        <v>81</v>
      </c>
      <c r="AT1749" s="141" t="s">
        <v>70</v>
      </c>
      <c r="AU1749" s="141" t="s">
        <v>15</v>
      </c>
      <c r="AY1749" s="133" t="s">
        <v>142</v>
      </c>
      <c r="BK1749" s="142">
        <f>SUM(BK1750:BK1798)</f>
        <v>0</v>
      </c>
    </row>
    <row r="1750" spans="1:65" s="2" customFormat="1" ht="21.75" customHeight="1">
      <c r="A1750" s="35"/>
      <c r="B1750" s="145"/>
      <c r="C1750" s="146" t="s">
        <v>2222</v>
      </c>
      <c r="D1750" s="146" t="s">
        <v>145</v>
      </c>
      <c r="E1750" s="147" t="s">
        <v>2223</v>
      </c>
      <c r="F1750" s="148" t="s">
        <v>2224</v>
      </c>
      <c r="G1750" s="149" t="s">
        <v>148</v>
      </c>
      <c r="H1750" s="150">
        <v>214</v>
      </c>
      <c r="I1750" s="151"/>
      <c r="J1750" s="152">
        <f>ROUND(I1750*H1750,2)</f>
        <v>0</v>
      </c>
      <c r="K1750" s="148" t="s">
        <v>149</v>
      </c>
      <c r="L1750" s="36"/>
      <c r="M1750" s="153" t="s">
        <v>3</v>
      </c>
      <c r="N1750" s="154" t="s">
        <v>43</v>
      </c>
      <c r="O1750" s="56"/>
      <c r="P1750" s="155">
        <f>O1750*H1750</f>
        <v>0</v>
      </c>
      <c r="Q1750" s="155">
        <v>0</v>
      </c>
      <c r="R1750" s="155">
        <f>Q1750*H1750</f>
        <v>0</v>
      </c>
      <c r="S1750" s="155">
        <v>0</v>
      </c>
      <c r="T1750" s="156">
        <f>S1750*H1750</f>
        <v>0</v>
      </c>
      <c r="U1750" s="35"/>
      <c r="V1750" s="35"/>
      <c r="W1750" s="35"/>
      <c r="X1750" s="35"/>
      <c r="Y1750" s="35"/>
      <c r="Z1750" s="35"/>
      <c r="AA1750" s="35"/>
      <c r="AB1750" s="35"/>
      <c r="AC1750" s="35"/>
      <c r="AD1750" s="35"/>
      <c r="AE1750" s="35"/>
      <c r="AR1750" s="157" t="s">
        <v>256</v>
      </c>
      <c r="AT1750" s="157" t="s">
        <v>145</v>
      </c>
      <c r="AU1750" s="157" t="s">
        <v>81</v>
      </c>
      <c r="AY1750" s="20" t="s">
        <v>142</v>
      </c>
      <c r="BE1750" s="158">
        <f>IF(N1750="základní",J1750,0)</f>
        <v>0</v>
      </c>
      <c r="BF1750" s="158">
        <f>IF(N1750="snížená",J1750,0)</f>
        <v>0</v>
      </c>
      <c r="BG1750" s="158">
        <f>IF(N1750="zákl. přenesená",J1750,0)</f>
        <v>0</v>
      </c>
      <c r="BH1750" s="158">
        <f>IF(N1750="sníž. přenesená",J1750,0)</f>
        <v>0</v>
      </c>
      <c r="BI1750" s="158">
        <f>IF(N1750="nulová",J1750,0)</f>
        <v>0</v>
      </c>
      <c r="BJ1750" s="20" t="s">
        <v>81</v>
      </c>
      <c r="BK1750" s="158">
        <f>ROUND(I1750*H1750,2)</f>
        <v>0</v>
      </c>
      <c r="BL1750" s="20" t="s">
        <v>256</v>
      </c>
      <c r="BM1750" s="157" t="s">
        <v>2225</v>
      </c>
    </row>
    <row r="1751" spans="1:65" s="2" customFormat="1" ht="11.25">
      <c r="A1751" s="35"/>
      <c r="B1751" s="36"/>
      <c r="C1751" s="35"/>
      <c r="D1751" s="159" t="s">
        <v>151</v>
      </c>
      <c r="E1751" s="35"/>
      <c r="F1751" s="160" t="s">
        <v>2226</v>
      </c>
      <c r="G1751" s="35"/>
      <c r="H1751" s="35"/>
      <c r="I1751" s="161"/>
      <c r="J1751" s="35"/>
      <c r="K1751" s="35"/>
      <c r="L1751" s="36"/>
      <c r="M1751" s="162"/>
      <c r="N1751" s="163"/>
      <c r="O1751" s="56"/>
      <c r="P1751" s="56"/>
      <c r="Q1751" s="56"/>
      <c r="R1751" s="56"/>
      <c r="S1751" s="56"/>
      <c r="T1751" s="57"/>
      <c r="U1751" s="35"/>
      <c r="V1751" s="35"/>
      <c r="W1751" s="35"/>
      <c r="X1751" s="35"/>
      <c r="Y1751" s="35"/>
      <c r="Z1751" s="35"/>
      <c r="AA1751" s="35"/>
      <c r="AB1751" s="35"/>
      <c r="AC1751" s="35"/>
      <c r="AD1751" s="35"/>
      <c r="AE1751" s="35"/>
      <c r="AT1751" s="20" t="s">
        <v>151</v>
      </c>
      <c r="AU1751" s="20" t="s">
        <v>81</v>
      </c>
    </row>
    <row r="1752" spans="1:65" s="13" customFormat="1" ht="11.25">
      <c r="B1752" s="164"/>
      <c r="D1752" s="165" t="s">
        <v>153</v>
      </c>
      <c r="E1752" s="166" t="s">
        <v>3</v>
      </c>
      <c r="F1752" s="167" t="s">
        <v>422</v>
      </c>
      <c r="H1752" s="166" t="s">
        <v>3</v>
      </c>
      <c r="I1752" s="168"/>
      <c r="L1752" s="164"/>
      <c r="M1752" s="169"/>
      <c r="N1752" s="170"/>
      <c r="O1752" s="170"/>
      <c r="P1752" s="170"/>
      <c r="Q1752" s="170"/>
      <c r="R1752" s="170"/>
      <c r="S1752" s="170"/>
      <c r="T1752" s="171"/>
      <c r="AT1752" s="166" t="s">
        <v>153</v>
      </c>
      <c r="AU1752" s="166" t="s">
        <v>81</v>
      </c>
      <c r="AV1752" s="13" t="s">
        <v>15</v>
      </c>
      <c r="AW1752" s="13" t="s">
        <v>33</v>
      </c>
      <c r="AX1752" s="13" t="s">
        <v>71</v>
      </c>
      <c r="AY1752" s="166" t="s">
        <v>142</v>
      </c>
    </row>
    <row r="1753" spans="1:65" s="14" customFormat="1" ht="11.25">
      <c r="B1753" s="172"/>
      <c r="D1753" s="165" t="s">
        <v>153</v>
      </c>
      <c r="E1753" s="173" t="s">
        <v>3</v>
      </c>
      <c r="F1753" s="174" t="s">
        <v>2227</v>
      </c>
      <c r="H1753" s="175">
        <v>145.55000000000001</v>
      </c>
      <c r="I1753" s="176"/>
      <c r="L1753" s="172"/>
      <c r="M1753" s="177"/>
      <c r="N1753" s="178"/>
      <c r="O1753" s="178"/>
      <c r="P1753" s="178"/>
      <c r="Q1753" s="178"/>
      <c r="R1753" s="178"/>
      <c r="S1753" s="178"/>
      <c r="T1753" s="179"/>
      <c r="AT1753" s="173" t="s">
        <v>153</v>
      </c>
      <c r="AU1753" s="173" t="s">
        <v>81</v>
      </c>
      <c r="AV1753" s="14" t="s">
        <v>81</v>
      </c>
      <c r="AW1753" s="14" t="s">
        <v>33</v>
      </c>
      <c r="AX1753" s="14" t="s">
        <v>71</v>
      </c>
      <c r="AY1753" s="173" t="s">
        <v>142</v>
      </c>
    </row>
    <row r="1754" spans="1:65" s="13" customFormat="1" ht="11.25">
      <c r="B1754" s="164"/>
      <c r="D1754" s="165" t="s">
        <v>153</v>
      </c>
      <c r="E1754" s="166" t="s">
        <v>3</v>
      </c>
      <c r="F1754" s="167" t="s">
        <v>1806</v>
      </c>
      <c r="H1754" s="166" t="s">
        <v>3</v>
      </c>
      <c r="I1754" s="168"/>
      <c r="L1754" s="164"/>
      <c r="M1754" s="169"/>
      <c r="N1754" s="170"/>
      <c r="O1754" s="170"/>
      <c r="P1754" s="170"/>
      <c r="Q1754" s="170"/>
      <c r="R1754" s="170"/>
      <c r="S1754" s="170"/>
      <c r="T1754" s="171"/>
      <c r="AT1754" s="166" t="s">
        <v>153</v>
      </c>
      <c r="AU1754" s="166" t="s">
        <v>81</v>
      </c>
      <c r="AV1754" s="13" t="s">
        <v>15</v>
      </c>
      <c r="AW1754" s="13" t="s">
        <v>33</v>
      </c>
      <c r="AX1754" s="13" t="s">
        <v>71</v>
      </c>
      <c r="AY1754" s="166" t="s">
        <v>142</v>
      </c>
    </row>
    <row r="1755" spans="1:65" s="14" customFormat="1" ht="11.25">
      <c r="B1755" s="172"/>
      <c r="D1755" s="165" t="s">
        <v>153</v>
      </c>
      <c r="E1755" s="173" t="s">
        <v>3</v>
      </c>
      <c r="F1755" s="174" t="s">
        <v>2228</v>
      </c>
      <c r="H1755" s="175">
        <v>48.82</v>
      </c>
      <c r="I1755" s="176"/>
      <c r="L1755" s="172"/>
      <c r="M1755" s="177"/>
      <c r="N1755" s="178"/>
      <c r="O1755" s="178"/>
      <c r="P1755" s="178"/>
      <c r="Q1755" s="178"/>
      <c r="R1755" s="178"/>
      <c r="S1755" s="178"/>
      <c r="T1755" s="179"/>
      <c r="AT1755" s="173" t="s">
        <v>153</v>
      </c>
      <c r="AU1755" s="173" t="s">
        <v>81</v>
      </c>
      <c r="AV1755" s="14" t="s">
        <v>81</v>
      </c>
      <c r="AW1755" s="14" t="s">
        <v>33</v>
      </c>
      <c r="AX1755" s="14" t="s">
        <v>71</v>
      </c>
      <c r="AY1755" s="173" t="s">
        <v>142</v>
      </c>
    </row>
    <row r="1756" spans="1:65" s="13" customFormat="1" ht="11.25">
      <c r="B1756" s="164"/>
      <c r="D1756" s="165" t="s">
        <v>153</v>
      </c>
      <c r="E1756" s="166" t="s">
        <v>3</v>
      </c>
      <c r="F1756" s="167" t="s">
        <v>1920</v>
      </c>
      <c r="H1756" s="166" t="s">
        <v>3</v>
      </c>
      <c r="I1756" s="168"/>
      <c r="L1756" s="164"/>
      <c r="M1756" s="169"/>
      <c r="N1756" s="170"/>
      <c r="O1756" s="170"/>
      <c r="P1756" s="170"/>
      <c r="Q1756" s="170"/>
      <c r="R1756" s="170"/>
      <c r="S1756" s="170"/>
      <c r="T1756" s="171"/>
      <c r="AT1756" s="166" t="s">
        <v>153</v>
      </c>
      <c r="AU1756" s="166" t="s">
        <v>81</v>
      </c>
      <c r="AV1756" s="13" t="s">
        <v>15</v>
      </c>
      <c r="AW1756" s="13" t="s">
        <v>33</v>
      </c>
      <c r="AX1756" s="13" t="s">
        <v>71</v>
      </c>
      <c r="AY1756" s="166" t="s">
        <v>142</v>
      </c>
    </row>
    <row r="1757" spans="1:65" s="14" customFormat="1" ht="11.25">
      <c r="B1757" s="172"/>
      <c r="D1757" s="165" t="s">
        <v>153</v>
      </c>
      <c r="E1757" s="173" t="s">
        <v>3</v>
      </c>
      <c r="F1757" s="174" t="s">
        <v>2229</v>
      </c>
      <c r="H1757" s="175">
        <v>19.63</v>
      </c>
      <c r="I1757" s="176"/>
      <c r="L1757" s="172"/>
      <c r="M1757" s="177"/>
      <c r="N1757" s="178"/>
      <c r="O1757" s="178"/>
      <c r="P1757" s="178"/>
      <c r="Q1757" s="178"/>
      <c r="R1757" s="178"/>
      <c r="S1757" s="178"/>
      <c r="T1757" s="179"/>
      <c r="AT1757" s="173" t="s">
        <v>153</v>
      </c>
      <c r="AU1757" s="173" t="s">
        <v>81</v>
      </c>
      <c r="AV1757" s="14" t="s">
        <v>81</v>
      </c>
      <c r="AW1757" s="14" t="s">
        <v>33</v>
      </c>
      <c r="AX1757" s="14" t="s">
        <v>71</v>
      </c>
      <c r="AY1757" s="173" t="s">
        <v>142</v>
      </c>
    </row>
    <row r="1758" spans="1:65" s="15" customFormat="1" ht="11.25">
      <c r="B1758" s="180"/>
      <c r="D1758" s="165" t="s">
        <v>153</v>
      </c>
      <c r="E1758" s="181" t="s">
        <v>3</v>
      </c>
      <c r="F1758" s="182" t="s">
        <v>162</v>
      </c>
      <c r="H1758" s="183">
        <v>214</v>
      </c>
      <c r="I1758" s="184"/>
      <c r="L1758" s="180"/>
      <c r="M1758" s="185"/>
      <c r="N1758" s="186"/>
      <c r="O1758" s="186"/>
      <c r="P1758" s="186"/>
      <c r="Q1758" s="186"/>
      <c r="R1758" s="186"/>
      <c r="S1758" s="186"/>
      <c r="T1758" s="187"/>
      <c r="AT1758" s="181" t="s">
        <v>153</v>
      </c>
      <c r="AU1758" s="181" t="s">
        <v>81</v>
      </c>
      <c r="AV1758" s="15" t="s">
        <v>94</v>
      </c>
      <c r="AW1758" s="15" t="s">
        <v>33</v>
      </c>
      <c r="AX1758" s="15" t="s">
        <v>15</v>
      </c>
      <c r="AY1758" s="181" t="s">
        <v>142</v>
      </c>
    </row>
    <row r="1759" spans="1:65" s="2" customFormat="1" ht="33" customHeight="1">
      <c r="A1759" s="35"/>
      <c r="B1759" s="145"/>
      <c r="C1759" s="191" t="s">
        <v>2230</v>
      </c>
      <c r="D1759" s="191" t="s">
        <v>704</v>
      </c>
      <c r="E1759" s="192" t="s">
        <v>2231</v>
      </c>
      <c r="F1759" s="193" t="s">
        <v>2232</v>
      </c>
      <c r="G1759" s="194" t="s">
        <v>148</v>
      </c>
      <c r="H1759" s="195">
        <v>246.1</v>
      </c>
      <c r="I1759" s="196"/>
      <c r="J1759" s="197">
        <f>ROUND(I1759*H1759,2)</f>
        <v>0</v>
      </c>
      <c r="K1759" s="193" t="s">
        <v>149</v>
      </c>
      <c r="L1759" s="198"/>
      <c r="M1759" s="199" t="s">
        <v>3</v>
      </c>
      <c r="N1759" s="200" t="s">
        <v>43</v>
      </c>
      <c r="O1759" s="56"/>
      <c r="P1759" s="155">
        <f>O1759*H1759</f>
        <v>0</v>
      </c>
      <c r="Q1759" s="155">
        <v>5.0000000000000001E-4</v>
      </c>
      <c r="R1759" s="155">
        <f>Q1759*H1759</f>
        <v>0.12305000000000001</v>
      </c>
      <c r="S1759" s="155">
        <v>0</v>
      </c>
      <c r="T1759" s="156">
        <f>S1759*H1759</f>
        <v>0</v>
      </c>
      <c r="U1759" s="35"/>
      <c r="V1759" s="35"/>
      <c r="W1759" s="35"/>
      <c r="X1759" s="35"/>
      <c r="Y1759" s="35"/>
      <c r="Z1759" s="35"/>
      <c r="AA1759" s="35"/>
      <c r="AB1759" s="35"/>
      <c r="AC1759" s="35"/>
      <c r="AD1759" s="35"/>
      <c r="AE1759" s="35"/>
      <c r="AR1759" s="157" t="s">
        <v>378</v>
      </c>
      <c r="AT1759" s="157" t="s">
        <v>704</v>
      </c>
      <c r="AU1759" s="157" t="s">
        <v>81</v>
      </c>
      <c r="AY1759" s="20" t="s">
        <v>142</v>
      </c>
      <c r="BE1759" s="158">
        <f>IF(N1759="základní",J1759,0)</f>
        <v>0</v>
      </c>
      <c r="BF1759" s="158">
        <f>IF(N1759="snížená",J1759,0)</f>
        <v>0</v>
      </c>
      <c r="BG1759" s="158">
        <f>IF(N1759="zákl. přenesená",J1759,0)</f>
        <v>0</v>
      </c>
      <c r="BH1759" s="158">
        <f>IF(N1759="sníž. přenesená",J1759,0)</f>
        <v>0</v>
      </c>
      <c r="BI1759" s="158">
        <f>IF(N1759="nulová",J1759,0)</f>
        <v>0</v>
      </c>
      <c r="BJ1759" s="20" t="s">
        <v>81</v>
      </c>
      <c r="BK1759" s="158">
        <f>ROUND(I1759*H1759,2)</f>
        <v>0</v>
      </c>
      <c r="BL1759" s="20" t="s">
        <v>256</v>
      </c>
      <c r="BM1759" s="157" t="s">
        <v>2233</v>
      </c>
    </row>
    <row r="1760" spans="1:65" s="14" customFormat="1" ht="11.25">
      <c r="B1760" s="172"/>
      <c r="D1760" s="165" t="s">
        <v>153</v>
      </c>
      <c r="F1760" s="174" t="s">
        <v>2234</v>
      </c>
      <c r="H1760" s="175">
        <v>246.1</v>
      </c>
      <c r="I1760" s="176"/>
      <c r="L1760" s="172"/>
      <c r="M1760" s="177"/>
      <c r="N1760" s="178"/>
      <c r="O1760" s="178"/>
      <c r="P1760" s="178"/>
      <c r="Q1760" s="178"/>
      <c r="R1760" s="178"/>
      <c r="S1760" s="178"/>
      <c r="T1760" s="179"/>
      <c r="AT1760" s="173" t="s">
        <v>153</v>
      </c>
      <c r="AU1760" s="173" t="s">
        <v>81</v>
      </c>
      <c r="AV1760" s="14" t="s">
        <v>81</v>
      </c>
      <c r="AW1760" s="14" t="s">
        <v>4</v>
      </c>
      <c r="AX1760" s="14" t="s">
        <v>15</v>
      </c>
      <c r="AY1760" s="173" t="s">
        <v>142</v>
      </c>
    </row>
    <row r="1761" spans="1:65" s="2" customFormat="1" ht="62.65" customHeight="1">
      <c r="A1761" s="35"/>
      <c r="B1761" s="145"/>
      <c r="C1761" s="146" t="s">
        <v>2235</v>
      </c>
      <c r="D1761" s="146" t="s">
        <v>145</v>
      </c>
      <c r="E1761" s="147" t="s">
        <v>2236</v>
      </c>
      <c r="F1761" s="148" t="s">
        <v>2237</v>
      </c>
      <c r="G1761" s="149" t="s">
        <v>148</v>
      </c>
      <c r="H1761" s="150">
        <v>145.55000000000001</v>
      </c>
      <c r="I1761" s="151"/>
      <c r="J1761" s="152">
        <f>ROUND(I1761*H1761,2)</f>
        <v>0</v>
      </c>
      <c r="K1761" s="148" t="s">
        <v>149</v>
      </c>
      <c r="L1761" s="36"/>
      <c r="M1761" s="153" t="s">
        <v>3</v>
      </c>
      <c r="N1761" s="154" t="s">
        <v>43</v>
      </c>
      <c r="O1761" s="56"/>
      <c r="P1761" s="155">
        <f>O1761*H1761</f>
        <v>0</v>
      </c>
      <c r="Q1761" s="155">
        <v>6.6100000000000004E-3</v>
      </c>
      <c r="R1761" s="155">
        <f>Q1761*H1761</f>
        <v>0.96208550000000015</v>
      </c>
      <c r="S1761" s="155">
        <v>0</v>
      </c>
      <c r="T1761" s="156">
        <f>S1761*H1761</f>
        <v>0</v>
      </c>
      <c r="U1761" s="35"/>
      <c r="V1761" s="35"/>
      <c r="W1761" s="35"/>
      <c r="X1761" s="35"/>
      <c r="Y1761" s="35"/>
      <c r="Z1761" s="35"/>
      <c r="AA1761" s="35"/>
      <c r="AB1761" s="35"/>
      <c r="AC1761" s="35"/>
      <c r="AD1761" s="35"/>
      <c r="AE1761" s="35"/>
      <c r="AR1761" s="157" t="s">
        <v>256</v>
      </c>
      <c r="AT1761" s="157" t="s">
        <v>145</v>
      </c>
      <c r="AU1761" s="157" t="s">
        <v>81</v>
      </c>
      <c r="AY1761" s="20" t="s">
        <v>142</v>
      </c>
      <c r="BE1761" s="158">
        <f>IF(N1761="základní",J1761,0)</f>
        <v>0</v>
      </c>
      <c r="BF1761" s="158">
        <f>IF(N1761="snížená",J1761,0)</f>
        <v>0</v>
      </c>
      <c r="BG1761" s="158">
        <f>IF(N1761="zákl. přenesená",J1761,0)</f>
        <v>0</v>
      </c>
      <c r="BH1761" s="158">
        <f>IF(N1761="sníž. přenesená",J1761,0)</f>
        <v>0</v>
      </c>
      <c r="BI1761" s="158">
        <f>IF(N1761="nulová",J1761,0)</f>
        <v>0</v>
      </c>
      <c r="BJ1761" s="20" t="s">
        <v>81</v>
      </c>
      <c r="BK1761" s="158">
        <f>ROUND(I1761*H1761,2)</f>
        <v>0</v>
      </c>
      <c r="BL1761" s="20" t="s">
        <v>256</v>
      </c>
      <c r="BM1761" s="157" t="s">
        <v>2238</v>
      </c>
    </row>
    <row r="1762" spans="1:65" s="2" customFormat="1" ht="11.25">
      <c r="A1762" s="35"/>
      <c r="B1762" s="36"/>
      <c r="C1762" s="35"/>
      <c r="D1762" s="159" t="s">
        <v>151</v>
      </c>
      <c r="E1762" s="35"/>
      <c r="F1762" s="160" t="s">
        <v>2239</v>
      </c>
      <c r="G1762" s="35"/>
      <c r="H1762" s="35"/>
      <c r="I1762" s="161"/>
      <c r="J1762" s="35"/>
      <c r="K1762" s="35"/>
      <c r="L1762" s="36"/>
      <c r="M1762" s="162"/>
      <c r="N1762" s="163"/>
      <c r="O1762" s="56"/>
      <c r="P1762" s="56"/>
      <c r="Q1762" s="56"/>
      <c r="R1762" s="56"/>
      <c r="S1762" s="56"/>
      <c r="T1762" s="57"/>
      <c r="U1762" s="35"/>
      <c r="V1762" s="35"/>
      <c r="W1762" s="35"/>
      <c r="X1762" s="35"/>
      <c r="Y1762" s="35"/>
      <c r="Z1762" s="35"/>
      <c r="AA1762" s="35"/>
      <c r="AB1762" s="35"/>
      <c r="AC1762" s="35"/>
      <c r="AD1762" s="35"/>
      <c r="AE1762" s="35"/>
      <c r="AT1762" s="20" t="s">
        <v>151</v>
      </c>
      <c r="AU1762" s="20" t="s">
        <v>81</v>
      </c>
    </row>
    <row r="1763" spans="1:65" s="13" customFormat="1" ht="11.25">
      <c r="B1763" s="164"/>
      <c r="D1763" s="165" t="s">
        <v>153</v>
      </c>
      <c r="E1763" s="166" t="s">
        <v>3</v>
      </c>
      <c r="F1763" s="167" t="s">
        <v>422</v>
      </c>
      <c r="H1763" s="166" t="s">
        <v>3</v>
      </c>
      <c r="I1763" s="168"/>
      <c r="L1763" s="164"/>
      <c r="M1763" s="169"/>
      <c r="N1763" s="170"/>
      <c r="O1763" s="170"/>
      <c r="P1763" s="170"/>
      <c r="Q1763" s="170"/>
      <c r="R1763" s="170"/>
      <c r="S1763" s="170"/>
      <c r="T1763" s="171"/>
      <c r="AT1763" s="166" t="s">
        <v>153</v>
      </c>
      <c r="AU1763" s="166" t="s">
        <v>81</v>
      </c>
      <c r="AV1763" s="13" t="s">
        <v>15</v>
      </c>
      <c r="AW1763" s="13" t="s">
        <v>33</v>
      </c>
      <c r="AX1763" s="13" t="s">
        <v>71</v>
      </c>
      <c r="AY1763" s="166" t="s">
        <v>142</v>
      </c>
    </row>
    <row r="1764" spans="1:65" s="14" customFormat="1" ht="11.25">
      <c r="B1764" s="172"/>
      <c r="D1764" s="165" t="s">
        <v>153</v>
      </c>
      <c r="E1764" s="173" t="s">
        <v>3</v>
      </c>
      <c r="F1764" s="174" t="s">
        <v>2227</v>
      </c>
      <c r="H1764" s="175">
        <v>145.55000000000001</v>
      </c>
      <c r="I1764" s="176"/>
      <c r="L1764" s="172"/>
      <c r="M1764" s="177"/>
      <c r="N1764" s="178"/>
      <c r="O1764" s="178"/>
      <c r="P1764" s="178"/>
      <c r="Q1764" s="178"/>
      <c r="R1764" s="178"/>
      <c r="S1764" s="178"/>
      <c r="T1764" s="179"/>
      <c r="AT1764" s="173" t="s">
        <v>153</v>
      </c>
      <c r="AU1764" s="173" t="s">
        <v>81</v>
      </c>
      <c r="AV1764" s="14" t="s">
        <v>81</v>
      </c>
      <c r="AW1764" s="14" t="s">
        <v>33</v>
      </c>
      <c r="AX1764" s="14" t="s">
        <v>71</v>
      </c>
      <c r="AY1764" s="173" t="s">
        <v>142</v>
      </c>
    </row>
    <row r="1765" spans="1:65" s="15" customFormat="1" ht="11.25">
      <c r="B1765" s="180"/>
      <c r="D1765" s="165" t="s">
        <v>153</v>
      </c>
      <c r="E1765" s="181" t="s">
        <v>3</v>
      </c>
      <c r="F1765" s="182" t="s">
        <v>162</v>
      </c>
      <c r="H1765" s="183">
        <v>145.55000000000001</v>
      </c>
      <c r="I1765" s="184"/>
      <c r="L1765" s="180"/>
      <c r="M1765" s="185"/>
      <c r="N1765" s="186"/>
      <c r="O1765" s="186"/>
      <c r="P1765" s="186"/>
      <c r="Q1765" s="186"/>
      <c r="R1765" s="186"/>
      <c r="S1765" s="186"/>
      <c r="T1765" s="187"/>
      <c r="AT1765" s="181" t="s">
        <v>153</v>
      </c>
      <c r="AU1765" s="181" t="s">
        <v>81</v>
      </c>
      <c r="AV1765" s="15" t="s">
        <v>94</v>
      </c>
      <c r="AW1765" s="15" t="s">
        <v>33</v>
      </c>
      <c r="AX1765" s="15" t="s">
        <v>15</v>
      </c>
      <c r="AY1765" s="181" t="s">
        <v>142</v>
      </c>
    </row>
    <row r="1766" spans="1:65" s="2" customFormat="1" ht="62.65" customHeight="1">
      <c r="A1766" s="35"/>
      <c r="B1766" s="145"/>
      <c r="C1766" s="146" t="s">
        <v>2240</v>
      </c>
      <c r="D1766" s="146" t="s">
        <v>145</v>
      </c>
      <c r="E1766" s="147" t="s">
        <v>2241</v>
      </c>
      <c r="F1766" s="148" t="s">
        <v>2242</v>
      </c>
      <c r="G1766" s="149" t="s">
        <v>148</v>
      </c>
      <c r="H1766" s="150">
        <v>68.45</v>
      </c>
      <c r="I1766" s="151"/>
      <c r="J1766" s="152">
        <f>ROUND(I1766*H1766,2)</f>
        <v>0</v>
      </c>
      <c r="K1766" s="148" t="s">
        <v>149</v>
      </c>
      <c r="L1766" s="36"/>
      <c r="M1766" s="153" t="s">
        <v>3</v>
      </c>
      <c r="N1766" s="154" t="s">
        <v>43</v>
      </c>
      <c r="O1766" s="56"/>
      <c r="P1766" s="155">
        <f>O1766*H1766</f>
        <v>0</v>
      </c>
      <c r="Q1766" s="155">
        <v>6.6100000000000004E-3</v>
      </c>
      <c r="R1766" s="155">
        <f>Q1766*H1766</f>
        <v>0.45245450000000004</v>
      </c>
      <c r="S1766" s="155">
        <v>0</v>
      </c>
      <c r="T1766" s="156">
        <f>S1766*H1766</f>
        <v>0</v>
      </c>
      <c r="U1766" s="35"/>
      <c r="V1766" s="35"/>
      <c r="W1766" s="35"/>
      <c r="X1766" s="35"/>
      <c r="Y1766" s="35"/>
      <c r="Z1766" s="35"/>
      <c r="AA1766" s="35"/>
      <c r="AB1766" s="35"/>
      <c r="AC1766" s="35"/>
      <c r="AD1766" s="35"/>
      <c r="AE1766" s="35"/>
      <c r="AR1766" s="157" t="s">
        <v>256</v>
      </c>
      <c r="AT1766" s="157" t="s">
        <v>145</v>
      </c>
      <c r="AU1766" s="157" t="s">
        <v>81</v>
      </c>
      <c r="AY1766" s="20" t="s">
        <v>142</v>
      </c>
      <c r="BE1766" s="158">
        <f>IF(N1766="základní",J1766,0)</f>
        <v>0</v>
      </c>
      <c r="BF1766" s="158">
        <f>IF(N1766="snížená",J1766,0)</f>
        <v>0</v>
      </c>
      <c r="BG1766" s="158">
        <f>IF(N1766="zákl. přenesená",J1766,0)</f>
        <v>0</v>
      </c>
      <c r="BH1766" s="158">
        <f>IF(N1766="sníž. přenesená",J1766,0)</f>
        <v>0</v>
      </c>
      <c r="BI1766" s="158">
        <f>IF(N1766="nulová",J1766,0)</f>
        <v>0</v>
      </c>
      <c r="BJ1766" s="20" t="s">
        <v>81</v>
      </c>
      <c r="BK1766" s="158">
        <f>ROUND(I1766*H1766,2)</f>
        <v>0</v>
      </c>
      <c r="BL1766" s="20" t="s">
        <v>256</v>
      </c>
      <c r="BM1766" s="157" t="s">
        <v>2243</v>
      </c>
    </row>
    <row r="1767" spans="1:65" s="2" customFormat="1" ht="11.25">
      <c r="A1767" s="35"/>
      <c r="B1767" s="36"/>
      <c r="C1767" s="35"/>
      <c r="D1767" s="159" t="s">
        <v>151</v>
      </c>
      <c r="E1767" s="35"/>
      <c r="F1767" s="160" t="s">
        <v>2244</v>
      </c>
      <c r="G1767" s="35"/>
      <c r="H1767" s="35"/>
      <c r="I1767" s="161"/>
      <c r="J1767" s="35"/>
      <c r="K1767" s="35"/>
      <c r="L1767" s="36"/>
      <c r="M1767" s="162"/>
      <c r="N1767" s="163"/>
      <c r="O1767" s="56"/>
      <c r="P1767" s="56"/>
      <c r="Q1767" s="56"/>
      <c r="R1767" s="56"/>
      <c r="S1767" s="56"/>
      <c r="T1767" s="57"/>
      <c r="U1767" s="35"/>
      <c r="V1767" s="35"/>
      <c r="W1767" s="35"/>
      <c r="X1767" s="35"/>
      <c r="Y1767" s="35"/>
      <c r="Z1767" s="35"/>
      <c r="AA1767" s="35"/>
      <c r="AB1767" s="35"/>
      <c r="AC1767" s="35"/>
      <c r="AD1767" s="35"/>
      <c r="AE1767" s="35"/>
      <c r="AT1767" s="20" t="s">
        <v>151</v>
      </c>
      <c r="AU1767" s="20" t="s">
        <v>81</v>
      </c>
    </row>
    <row r="1768" spans="1:65" s="13" customFormat="1" ht="11.25">
      <c r="B1768" s="164"/>
      <c r="D1768" s="165" t="s">
        <v>153</v>
      </c>
      <c r="E1768" s="166" t="s">
        <v>3</v>
      </c>
      <c r="F1768" s="167" t="s">
        <v>1806</v>
      </c>
      <c r="H1768" s="166" t="s">
        <v>3</v>
      </c>
      <c r="I1768" s="168"/>
      <c r="L1768" s="164"/>
      <c r="M1768" s="169"/>
      <c r="N1768" s="170"/>
      <c r="O1768" s="170"/>
      <c r="P1768" s="170"/>
      <c r="Q1768" s="170"/>
      <c r="R1768" s="170"/>
      <c r="S1768" s="170"/>
      <c r="T1768" s="171"/>
      <c r="AT1768" s="166" t="s">
        <v>153</v>
      </c>
      <c r="AU1768" s="166" t="s">
        <v>81</v>
      </c>
      <c r="AV1768" s="13" t="s">
        <v>15</v>
      </c>
      <c r="AW1768" s="13" t="s">
        <v>33</v>
      </c>
      <c r="AX1768" s="13" t="s">
        <v>71</v>
      </c>
      <c r="AY1768" s="166" t="s">
        <v>142</v>
      </c>
    </row>
    <row r="1769" spans="1:65" s="14" customFormat="1" ht="11.25">
      <c r="B1769" s="172"/>
      <c r="D1769" s="165" t="s">
        <v>153</v>
      </c>
      <c r="E1769" s="173" t="s">
        <v>3</v>
      </c>
      <c r="F1769" s="174" t="s">
        <v>2228</v>
      </c>
      <c r="H1769" s="175">
        <v>48.82</v>
      </c>
      <c r="I1769" s="176"/>
      <c r="L1769" s="172"/>
      <c r="M1769" s="177"/>
      <c r="N1769" s="178"/>
      <c r="O1769" s="178"/>
      <c r="P1769" s="178"/>
      <c r="Q1769" s="178"/>
      <c r="R1769" s="178"/>
      <c r="S1769" s="178"/>
      <c r="T1769" s="179"/>
      <c r="AT1769" s="173" t="s">
        <v>153</v>
      </c>
      <c r="AU1769" s="173" t="s">
        <v>81</v>
      </c>
      <c r="AV1769" s="14" t="s">
        <v>81</v>
      </c>
      <c r="AW1769" s="14" t="s">
        <v>33</v>
      </c>
      <c r="AX1769" s="14" t="s">
        <v>71</v>
      </c>
      <c r="AY1769" s="173" t="s">
        <v>142</v>
      </c>
    </row>
    <row r="1770" spans="1:65" s="13" customFormat="1" ht="11.25">
      <c r="B1770" s="164"/>
      <c r="D1770" s="165" t="s">
        <v>153</v>
      </c>
      <c r="E1770" s="166" t="s">
        <v>3</v>
      </c>
      <c r="F1770" s="167" t="s">
        <v>1920</v>
      </c>
      <c r="H1770" s="166" t="s">
        <v>3</v>
      </c>
      <c r="I1770" s="168"/>
      <c r="L1770" s="164"/>
      <c r="M1770" s="169"/>
      <c r="N1770" s="170"/>
      <c r="O1770" s="170"/>
      <c r="P1770" s="170"/>
      <c r="Q1770" s="170"/>
      <c r="R1770" s="170"/>
      <c r="S1770" s="170"/>
      <c r="T1770" s="171"/>
      <c r="AT1770" s="166" t="s">
        <v>153</v>
      </c>
      <c r="AU1770" s="166" t="s">
        <v>81</v>
      </c>
      <c r="AV1770" s="13" t="s">
        <v>15</v>
      </c>
      <c r="AW1770" s="13" t="s">
        <v>33</v>
      </c>
      <c r="AX1770" s="13" t="s">
        <v>71</v>
      </c>
      <c r="AY1770" s="166" t="s">
        <v>142</v>
      </c>
    </row>
    <row r="1771" spans="1:65" s="14" customFormat="1" ht="11.25">
      <c r="B1771" s="172"/>
      <c r="D1771" s="165" t="s">
        <v>153</v>
      </c>
      <c r="E1771" s="173" t="s">
        <v>3</v>
      </c>
      <c r="F1771" s="174" t="s">
        <v>2229</v>
      </c>
      <c r="H1771" s="175">
        <v>19.63</v>
      </c>
      <c r="I1771" s="176"/>
      <c r="L1771" s="172"/>
      <c r="M1771" s="177"/>
      <c r="N1771" s="178"/>
      <c r="O1771" s="178"/>
      <c r="P1771" s="178"/>
      <c r="Q1771" s="178"/>
      <c r="R1771" s="178"/>
      <c r="S1771" s="178"/>
      <c r="T1771" s="179"/>
      <c r="AT1771" s="173" t="s">
        <v>153</v>
      </c>
      <c r="AU1771" s="173" t="s">
        <v>81</v>
      </c>
      <c r="AV1771" s="14" t="s">
        <v>81</v>
      </c>
      <c r="AW1771" s="14" t="s">
        <v>33</v>
      </c>
      <c r="AX1771" s="14" t="s">
        <v>71</v>
      </c>
      <c r="AY1771" s="173" t="s">
        <v>142</v>
      </c>
    </row>
    <row r="1772" spans="1:65" s="15" customFormat="1" ht="11.25">
      <c r="B1772" s="180"/>
      <c r="D1772" s="165" t="s">
        <v>153</v>
      </c>
      <c r="E1772" s="181" t="s">
        <v>3</v>
      </c>
      <c r="F1772" s="182" t="s">
        <v>162</v>
      </c>
      <c r="H1772" s="183">
        <v>68.45</v>
      </c>
      <c r="I1772" s="184"/>
      <c r="L1772" s="180"/>
      <c r="M1772" s="185"/>
      <c r="N1772" s="186"/>
      <c r="O1772" s="186"/>
      <c r="P1772" s="186"/>
      <c r="Q1772" s="186"/>
      <c r="R1772" s="186"/>
      <c r="S1772" s="186"/>
      <c r="T1772" s="187"/>
      <c r="AT1772" s="181" t="s">
        <v>153</v>
      </c>
      <c r="AU1772" s="181" t="s">
        <v>81</v>
      </c>
      <c r="AV1772" s="15" t="s">
        <v>94</v>
      </c>
      <c r="AW1772" s="15" t="s">
        <v>33</v>
      </c>
      <c r="AX1772" s="15" t="s">
        <v>15</v>
      </c>
      <c r="AY1772" s="181" t="s">
        <v>142</v>
      </c>
    </row>
    <row r="1773" spans="1:65" s="2" customFormat="1" ht="49.15" customHeight="1">
      <c r="A1773" s="35"/>
      <c r="B1773" s="145"/>
      <c r="C1773" s="146" t="s">
        <v>2245</v>
      </c>
      <c r="D1773" s="146" t="s">
        <v>145</v>
      </c>
      <c r="E1773" s="147" t="s">
        <v>2246</v>
      </c>
      <c r="F1773" s="148" t="s">
        <v>2247</v>
      </c>
      <c r="G1773" s="149" t="s">
        <v>225</v>
      </c>
      <c r="H1773" s="150">
        <v>14.1</v>
      </c>
      <c r="I1773" s="151"/>
      <c r="J1773" s="152">
        <f>ROUND(I1773*H1773,2)</f>
        <v>0</v>
      </c>
      <c r="K1773" s="148" t="s">
        <v>149</v>
      </c>
      <c r="L1773" s="36"/>
      <c r="M1773" s="153" t="s">
        <v>3</v>
      </c>
      <c r="N1773" s="154" t="s">
        <v>43</v>
      </c>
      <c r="O1773" s="56"/>
      <c r="P1773" s="155">
        <f>O1773*H1773</f>
        <v>0</v>
      </c>
      <c r="Q1773" s="155">
        <v>4.2199999999999998E-3</v>
      </c>
      <c r="R1773" s="155">
        <f>Q1773*H1773</f>
        <v>5.9501999999999992E-2</v>
      </c>
      <c r="S1773" s="155">
        <v>0</v>
      </c>
      <c r="T1773" s="156">
        <f>S1773*H1773</f>
        <v>0</v>
      </c>
      <c r="U1773" s="35"/>
      <c r="V1773" s="35"/>
      <c r="W1773" s="35"/>
      <c r="X1773" s="35"/>
      <c r="Y1773" s="35"/>
      <c r="Z1773" s="35"/>
      <c r="AA1773" s="35"/>
      <c r="AB1773" s="35"/>
      <c r="AC1773" s="35"/>
      <c r="AD1773" s="35"/>
      <c r="AE1773" s="35"/>
      <c r="AR1773" s="157" t="s">
        <v>256</v>
      </c>
      <c r="AT1773" s="157" t="s">
        <v>145</v>
      </c>
      <c r="AU1773" s="157" t="s">
        <v>81</v>
      </c>
      <c r="AY1773" s="20" t="s">
        <v>142</v>
      </c>
      <c r="BE1773" s="158">
        <f>IF(N1773="základní",J1773,0)</f>
        <v>0</v>
      </c>
      <c r="BF1773" s="158">
        <f>IF(N1773="snížená",J1773,0)</f>
        <v>0</v>
      </c>
      <c r="BG1773" s="158">
        <f>IF(N1773="zákl. přenesená",J1773,0)</f>
        <v>0</v>
      </c>
      <c r="BH1773" s="158">
        <f>IF(N1773="sníž. přenesená",J1773,0)</f>
        <v>0</v>
      </c>
      <c r="BI1773" s="158">
        <f>IF(N1773="nulová",J1773,0)</f>
        <v>0</v>
      </c>
      <c r="BJ1773" s="20" t="s">
        <v>81</v>
      </c>
      <c r="BK1773" s="158">
        <f>ROUND(I1773*H1773,2)</f>
        <v>0</v>
      </c>
      <c r="BL1773" s="20" t="s">
        <v>256</v>
      </c>
      <c r="BM1773" s="157" t="s">
        <v>2248</v>
      </c>
    </row>
    <row r="1774" spans="1:65" s="2" customFormat="1" ht="11.25">
      <c r="A1774" s="35"/>
      <c r="B1774" s="36"/>
      <c r="C1774" s="35"/>
      <c r="D1774" s="159" t="s">
        <v>151</v>
      </c>
      <c r="E1774" s="35"/>
      <c r="F1774" s="160" t="s">
        <v>2249</v>
      </c>
      <c r="G1774" s="35"/>
      <c r="H1774" s="35"/>
      <c r="I1774" s="161"/>
      <c r="J1774" s="35"/>
      <c r="K1774" s="35"/>
      <c r="L1774" s="36"/>
      <c r="M1774" s="162"/>
      <c r="N1774" s="163"/>
      <c r="O1774" s="56"/>
      <c r="P1774" s="56"/>
      <c r="Q1774" s="56"/>
      <c r="R1774" s="56"/>
      <c r="S1774" s="56"/>
      <c r="T1774" s="57"/>
      <c r="U1774" s="35"/>
      <c r="V1774" s="35"/>
      <c r="W1774" s="35"/>
      <c r="X1774" s="35"/>
      <c r="Y1774" s="35"/>
      <c r="Z1774" s="35"/>
      <c r="AA1774" s="35"/>
      <c r="AB1774" s="35"/>
      <c r="AC1774" s="35"/>
      <c r="AD1774" s="35"/>
      <c r="AE1774" s="35"/>
      <c r="AT1774" s="20" t="s">
        <v>151</v>
      </c>
      <c r="AU1774" s="20" t="s">
        <v>81</v>
      </c>
    </row>
    <row r="1775" spans="1:65" s="2" customFormat="1" ht="66.75" customHeight="1">
      <c r="A1775" s="35"/>
      <c r="B1775" s="145"/>
      <c r="C1775" s="146" t="s">
        <v>2250</v>
      </c>
      <c r="D1775" s="146" t="s">
        <v>145</v>
      </c>
      <c r="E1775" s="147" t="s">
        <v>2251</v>
      </c>
      <c r="F1775" s="148" t="s">
        <v>2252</v>
      </c>
      <c r="G1775" s="149" t="s">
        <v>148</v>
      </c>
      <c r="H1775" s="150">
        <v>214</v>
      </c>
      <c r="I1775" s="151"/>
      <c r="J1775" s="152">
        <f t="shared" ref="J1775:J1797" si="0">ROUND(I1775*H1775,2)</f>
        <v>0</v>
      </c>
      <c r="K1775" s="148" t="s">
        <v>3</v>
      </c>
      <c r="L1775" s="36"/>
      <c r="M1775" s="153" t="s">
        <v>3</v>
      </c>
      <c r="N1775" s="154" t="s">
        <v>43</v>
      </c>
      <c r="O1775" s="56"/>
      <c r="P1775" s="155">
        <f t="shared" ref="P1775:P1797" si="1">O1775*H1775</f>
        <v>0</v>
      </c>
      <c r="Q1775" s="155">
        <v>0</v>
      </c>
      <c r="R1775" s="155">
        <f t="shared" ref="R1775:R1797" si="2">Q1775*H1775</f>
        <v>0</v>
      </c>
      <c r="S1775" s="155">
        <v>0</v>
      </c>
      <c r="T1775" s="156">
        <f t="shared" ref="T1775:T1797" si="3">S1775*H1775</f>
        <v>0</v>
      </c>
      <c r="U1775" s="35"/>
      <c r="V1775" s="35"/>
      <c r="W1775" s="35"/>
      <c r="X1775" s="35"/>
      <c r="Y1775" s="35"/>
      <c r="Z1775" s="35"/>
      <c r="AA1775" s="35"/>
      <c r="AB1775" s="35"/>
      <c r="AC1775" s="35"/>
      <c r="AD1775" s="35"/>
      <c r="AE1775" s="35"/>
      <c r="AR1775" s="157" t="s">
        <v>256</v>
      </c>
      <c r="AT1775" s="157" t="s">
        <v>145</v>
      </c>
      <c r="AU1775" s="157" t="s">
        <v>81</v>
      </c>
      <c r="AY1775" s="20" t="s">
        <v>142</v>
      </c>
      <c r="BE1775" s="158">
        <f t="shared" ref="BE1775:BE1797" si="4">IF(N1775="základní",J1775,0)</f>
        <v>0</v>
      </c>
      <c r="BF1775" s="158">
        <f t="shared" ref="BF1775:BF1797" si="5">IF(N1775="snížená",J1775,0)</f>
        <v>0</v>
      </c>
      <c r="BG1775" s="158">
        <f t="shared" ref="BG1775:BG1797" si="6">IF(N1775="zákl. přenesená",J1775,0)</f>
        <v>0</v>
      </c>
      <c r="BH1775" s="158">
        <f t="shared" ref="BH1775:BH1797" si="7">IF(N1775="sníž. přenesená",J1775,0)</f>
        <v>0</v>
      </c>
      <c r="BI1775" s="158">
        <f t="shared" ref="BI1775:BI1797" si="8">IF(N1775="nulová",J1775,0)</f>
        <v>0</v>
      </c>
      <c r="BJ1775" s="20" t="s">
        <v>81</v>
      </c>
      <c r="BK1775" s="158">
        <f t="shared" ref="BK1775:BK1797" si="9">ROUND(I1775*H1775,2)</f>
        <v>0</v>
      </c>
      <c r="BL1775" s="20" t="s">
        <v>256</v>
      </c>
      <c r="BM1775" s="157" t="s">
        <v>2253</v>
      </c>
    </row>
    <row r="1776" spans="1:65" s="2" customFormat="1" ht="16.5" customHeight="1">
      <c r="A1776" s="35"/>
      <c r="B1776" s="145"/>
      <c r="C1776" s="146" t="s">
        <v>2254</v>
      </c>
      <c r="D1776" s="146" t="s">
        <v>145</v>
      </c>
      <c r="E1776" s="147" t="s">
        <v>2255</v>
      </c>
      <c r="F1776" s="148" t="s">
        <v>2256</v>
      </c>
      <c r="G1776" s="149" t="s">
        <v>225</v>
      </c>
      <c r="H1776" s="150">
        <v>22.5</v>
      </c>
      <c r="I1776" s="151"/>
      <c r="J1776" s="152">
        <f t="shared" si="0"/>
        <v>0</v>
      </c>
      <c r="K1776" s="148" t="s">
        <v>3</v>
      </c>
      <c r="L1776" s="36"/>
      <c r="M1776" s="153" t="s">
        <v>3</v>
      </c>
      <c r="N1776" s="154" t="s">
        <v>43</v>
      </c>
      <c r="O1776" s="56"/>
      <c r="P1776" s="155">
        <f t="shared" si="1"/>
        <v>0</v>
      </c>
      <c r="Q1776" s="155">
        <v>0</v>
      </c>
      <c r="R1776" s="155">
        <f t="shared" si="2"/>
        <v>0</v>
      </c>
      <c r="S1776" s="155">
        <v>0</v>
      </c>
      <c r="T1776" s="156">
        <f t="shared" si="3"/>
        <v>0</v>
      </c>
      <c r="U1776" s="35"/>
      <c r="V1776" s="35"/>
      <c r="W1776" s="35"/>
      <c r="X1776" s="35"/>
      <c r="Y1776" s="35"/>
      <c r="Z1776" s="35"/>
      <c r="AA1776" s="35"/>
      <c r="AB1776" s="35"/>
      <c r="AC1776" s="35"/>
      <c r="AD1776" s="35"/>
      <c r="AE1776" s="35"/>
      <c r="AR1776" s="157" t="s">
        <v>256</v>
      </c>
      <c r="AT1776" s="157" t="s">
        <v>145</v>
      </c>
      <c r="AU1776" s="157" t="s">
        <v>81</v>
      </c>
      <c r="AY1776" s="20" t="s">
        <v>142</v>
      </c>
      <c r="BE1776" s="158">
        <f t="shared" si="4"/>
        <v>0</v>
      </c>
      <c r="BF1776" s="158">
        <f t="shared" si="5"/>
        <v>0</v>
      </c>
      <c r="BG1776" s="158">
        <f t="shared" si="6"/>
        <v>0</v>
      </c>
      <c r="BH1776" s="158">
        <f t="shared" si="7"/>
        <v>0</v>
      </c>
      <c r="BI1776" s="158">
        <f t="shared" si="8"/>
        <v>0</v>
      </c>
      <c r="BJ1776" s="20" t="s">
        <v>81</v>
      </c>
      <c r="BK1776" s="158">
        <f t="shared" si="9"/>
        <v>0</v>
      </c>
      <c r="BL1776" s="20" t="s">
        <v>256</v>
      </c>
      <c r="BM1776" s="157" t="s">
        <v>2257</v>
      </c>
    </row>
    <row r="1777" spans="1:65" s="2" customFormat="1" ht="16.5" customHeight="1">
      <c r="A1777" s="35"/>
      <c r="B1777" s="145"/>
      <c r="C1777" s="146" t="s">
        <v>2258</v>
      </c>
      <c r="D1777" s="146" t="s">
        <v>145</v>
      </c>
      <c r="E1777" s="147" t="s">
        <v>2259</v>
      </c>
      <c r="F1777" s="148" t="s">
        <v>2260</v>
      </c>
      <c r="G1777" s="149" t="s">
        <v>225</v>
      </c>
      <c r="H1777" s="150">
        <v>45</v>
      </c>
      <c r="I1777" s="151"/>
      <c r="J1777" s="152">
        <f t="shared" si="0"/>
        <v>0</v>
      </c>
      <c r="K1777" s="148" t="s">
        <v>3</v>
      </c>
      <c r="L1777" s="36"/>
      <c r="M1777" s="153" t="s">
        <v>3</v>
      </c>
      <c r="N1777" s="154" t="s">
        <v>43</v>
      </c>
      <c r="O1777" s="56"/>
      <c r="P1777" s="155">
        <f t="shared" si="1"/>
        <v>0</v>
      </c>
      <c r="Q1777" s="155">
        <v>0</v>
      </c>
      <c r="R1777" s="155">
        <f t="shared" si="2"/>
        <v>0</v>
      </c>
      <c r="S1777" s="155">
        <v>0</v>
      </c>
      <c r="T1777" s="156">
        <f t="shared" si="3"/>
        <v>0</v>
      </c>
      <c r="U1777" s="35"/>
      <c r="V1777" s="35"/>
      <c r="W1777" s="35"/>
      <c r="X1777" s="35"/>
      <c r="Y1777" s="35"/>
      <c r="Z1777" s="35"/>
      <c r="AA1777" s="35"/>
      <c r="AB1777" s="35"/>
      <c r="AC1777" s="35"/>
      <c r="AD1777" s="35"/>
      <c r="AE1777" s="35"/>
      <c r="AR1777" s="157" t="s">
        <v>256</v>
      </c>
      <c r="AT1777" s="157" t="s">
        <v>145</v>
      </c>
      <c r="AU1777" s="157" t="s">
        <v>81</v>
      </c>
      <c r="AY1777" s="20" t="s">
        <v>142</v>
      </c>
      <c r="BE1777" s="158">
        <f t="shared" si="4"/>
        <v>0</v>
      </c>
      <c r="BF1777" s="158">
        <f t="shared" si="5"/>
        <v>0</v>
      </c>
      <c r="BG1777" s="158">
        <f t="shared" si="6"/>
        <v>0</v>
      </c>
      <c r="BH1777" s="158">
        <f t="shared" si="7"/>
        <v>0</v>
      </c>
      <c r="BI1777" s="158">
        <f t="shared" si="8"/>
        <v>0</v>
      </c>
      <c r="BJ1777" s="20" t="s">
        <v>81</v>
      </c>
      <c r="BK1777" s="158">
        <f t="shared" si="9"/>
        <v>0</v>
      </c>
      <c r="BL1777" s="20" t="s">
        <v>256</v>
      </c>
      <c r="BM1777" s="157" t="s">
        <v>2261</v>
      </c>
    </row>
    <row r="1778" spans="1:65" s="2" customFormat="1" ht="16.5" customHeight="1">
      <c r="A1778" s="35"/>
      <c r="B1778" s="145"/>
      <c r="C1778" s="146" t="s">
        <v>2262</v>
      </c>
      <c r="D1778" s="146" t="s">
        <v>145</v>
      </c>
      <c r="E1778" s="147" t="s">
        <v>2263</v>
      </c>
      <c r="F1778" s="148" t="s">
        <v>2264</v>
      </c>
      <c r="G1778" s="149" t="s">
        <v>225</v>
      </c>
      <c r="H1778" s="150">
        <v>1</v>
      </c>
      <c r="I1778" s="151"/>
      <c r="J1778" s="152">
        <f t="shared" si="0"/>
        <v>0</v>
      </c>
      <c r="K1778" s="148" t="s">
        <v>3</v>
      </c>
      <c r="L1778" s="36"/>
      <c r="M1778" s="153" t="s">
        <v>3</v>
      </c>
      <c r="N1778" s="154" t="s">
        <v>43</v>
      </c>
      <c r="O1778" s="56"/>
      <c r="P1778" s="155">
        <f t="shared" si="1"/>
        <v>0</v>
      </c>
      <c r="Q1778" s="155">
        <v>0</v>
      </c>
      <c r="R1778" s="155">
        <f t="shared" si="2"/>
        <v>0</v>
      </c>
      <c r="S1778" s="155">
        <v>0</v>
      </c>
      <c r="T1778" s="156">
        <f t="shared" si="3"/>
        <v>0</v>
      </c>
      <c r="U1778" s="35"/>
      <c r="V1778" s="35"/>
      <c r="W1778" s="35"/>
      <c r="X1778" s="35"/>
      <c r="Y1778" s="35"/>
      <c r="Z1778" s="35"/>
      <c r="AA1778" s="35"/>
      <c r="AB1778" s="35"/>
      <c r="AC1778" s="35"/>
      <c r="AD1778" s="35"/>
      <c r="AE1778" s="35"/>
      <c r="AR1778" s="157" t="s">
        <v>256</v>
      </c>
      <c r="AT1778" s="157" t="s">
        <v>145</v>
      </c>
      <c r="AU1778" s="157" t="s">
        <v>81</v>
      </c>
      <c r="AY1778" s="20" t="s">
        <v>142</v>
      </c>
      <c r="BE1778" s="158">
        <f t="shared" si="4"/>
        <v>0</v>
      </c>
      <c r="BF1778" s="158">
        <f t="shared" si="5"/>
        <v>0</v>
      </c>
      <c r="BG1778" s="158">
        <f t="shared" si="6"/>
        <v>0</v>
      </c>
      <c r="BH1778" s="158">
        <f t="shared" si="7"/>
        <v>0</v>
      </c>
      <c r="BI1778" s="158">
        <f t="shared" si="8"/>
        <v>0</v>
      </c>
      <c r="BJ1778" s="20" t="s">
        <v>81</v>
      </c>
      <c r="BK1778" s="158">
        <f t="shared" si="9"/>
        <v>0</v>
      </c>
      <c r="BL1778" s="20" t="s">
        <v>256</v>
      </c>
      <c r="BM1778" s="157" t="s">
        <v>2265</v>
      </c>
    </row>
    <row r="1779" spans="1:65" s="2" customFormat="1" ht="16.5" customHeight="1">
      <c r="A1779" s="35"/>
      <c r="B1779" s="145"/>
      <c r="C1779" s="146" t="s">
        <v>2266</v>
      </c>
      <c r="D1779" s="146" t="s">
        <v>145</v>
      </c>
      <c r="E1779" s="147" t="s">
        <v>2267</v>
      </c>
      <c r="F1779" s="148" t="s">
        <v>2268</v>
      </c>
      <c r="G1779" s="149" t="s">
        <v>225</v>
      </c>
      <c r="H1779" s="150">
        <v>10.5</v>
      </c>
      <c r="I1779" s="151"/>
      <c r="J1779" s="152">
        <f t="shared" si="0"/>
        <v>0</v>
      </c>
      <c r="K1779" s="148" t="s">
        <v>3</v>
      </c>
      <c r="L1779" s="36"/>
      <c r="M1779" s="153" t="s">
        <v>3</v>
      </c>
      <c r="N1779" s="154" t="s">
        <v>43</v>
      </c>
      <c r="O1779" s="56"/>
      <c r="P1779" s="155">
        <f t="shared" si="1"/>
        <v>0</v>
      </c>
      <c r="Q1779" s="155">
        <v>0</v>
      </c>
      <c r="R1779" s="155">
        <f t="shared" si="2"/>
        <v>0</v>
      </c>
      <c r="S1779" s="155">
        <v>0</v>
      </c>
      <c r="T1779" s="156">
        <f t="shared" si="3"/>
        <v>0</v>
      </c>
      <c r="U1779" s="35"/>
      <c r="V1779" s="35"/>
      <c r="W1779" s="35"/>
      <c r="X1779" s="35"/>
      <c r="Y1779" s="35"/>
      <c r="Z1779" s="35"/>
      <c r="AA1779" s="35"/>
      <c r="AB1779" s="35"/>
      <c r="AC1779" s="35"/>
      <c r="AD1779" s="35"/>
      <c r="AE1779" s="35"/>
      <c r="AR1779" s="157" t="s">
        <v>256</v>
      </c>
      <c r="AT1779" s="157" t="s">
        <v>145</v>
      </c>
      <c r="AU1779" s="157" t="s">
        <v>81</v>
      </c>
      <c r="AY1779" s="20" t="s">
        <v>142</v>
      </c>
      <c r="BE1779" s="158">
        <f t="shared" si="4"/>
        <v>0</v>
      </c>
      <c r="BF1779" s="158">
        <f t="shared" si="5"/>
        <v>0</v>
      </c>
      <c r="BG1779" s="158">
        <f t="shared" si="6"/>
        <v>0</v>
      </c>
      <c r="BH1779" s="158">
        <f t="shared" si="7"/>
        <v>0</v>
      </c>
      <c r="BI1779" s="158">
        <f t="shared" si="8"/>
        <v>0</v>
      </c>
      <c r="BJ1779" s="20" t="s">
        <v>81</v>
      </c>
      <c r="BK1779" s="158">
        <f t="shared" si="9"/>
        <v>0</v>
      </c>
      <c r="BL1779" s="20" t="s">
        <v>256</v>
      </c>
      <c r="BM1779" s="157" t="s">
        <v>2269</v>
      </c>
    </row>
    <row r="1780" spans="1:65" s="2" customFormat="1" ht="16.5" customHeight="1">
      <c r="A1780" s="35"/>
      <c r="B1780" s="145"/>
      <c r="C1780" s="146" t="s">
        <v>2270</v>
      </c>
      <c r="D1780" s="146" t="s">
        <v>145</v>
      </c>
      <c r="E1780" s="147" t="s">
        <v>2271</v>
      </c>
      <c r="F1780" s="148" t="s">
        <v>2272</v>
      </c>
      <c r="G1780" s="149" t="s">
        <v>225</v>
      </c>
      <c r="H1780" s="150">
        <v>3.4</v>
      </c>
      <c r="I1780" s="151"/>
      <c r="J1780" s="152">
        <f t="shared" si="0"/>
        <v>0</v>
      </c>
      <c r="K1780" s="148" t="s">
        <v>3</v>
      </c>
      <c r="L1780" s="36"/>
      <c r="M1780" s="153" t="s">
        <v>3</v>
      </c>
      <c r="N1780" s="154" t="s">
        <v>43</v>
      </c>
      <c r="O1780" s="56"/>
      <c r="P1780" s="155">
        <f t="shared" si="1"/>
        <v>0</v>
      </c>
      <c r="Q1780" s="155">
        <v>0</v>
      </c>
      <c r="R1780" s="155">
        <f t="shared" si="2"/>
        <v>0</v>
      </c>
      <c r="S1780" s="155">
        <v>0</v>
      </c>
      <c r="T1780" s="156">
        <f t="shared" si="3"/>
        <v>0</v>
      </c>
      <c r="U1780" s="35"/>
      <c r="V1780" s="35"/>
      <c r="W1780" s="35"/>
      <c r="X1780" s="35"/>
      <c r="Y1780" s="35"/>
      <c r="Z1780" s="35"/>
      <c r="AA1780" s="35"/>
      <c r="AB1780" s="35"/>
      <c r="AC1780" s="35"/>
      <c r="AD1780" s="35"/>
      <c r="AE1780" s="35"/>
      <c r="AR1780" s="157" t="s">
        <v>256</v>
      </c>
      <c r="AT1780" s="157" t="s">
        <v>145</v>
      </c>
      <c r="AU1780" s="157" t="s">
        <v>81</v>
      </c>
      <c r="AY1780" s="20" t="s">
        <v>142</v>
      </c>
      <c r="BE1780" s="158">
        <f t="shared" si="4"/>
        <v>0</v>
      </c>
      <c r="BF1780" s="158">
        <f t="shared" si="5"/>
        <v>0</v>
      </c>
      <c r="BG1780" s="158">
        <f t="shared" si="6"/>
        <v>0</v>
      </c>
      <c r="BH1780" s="158">
        <f t="shared" si="7"/>
        <v>0</v>
      </c>
      <c r="BI1780" s="158">
        <f t="shared" si="8"/>
        <v>0</v>
      </c>
      <c r="BJ1780" s="20" t="s">
        <v>81</v>
      </c>
      <c r="BK1780" s="158">
        <f t="shared" si="9"/>
        <v>0</v>
      </c>
      <c r="BL1780" s="20" t="s">
        <v>256</v>
      </c>
      <c r="BM1780" s="157" t="s">
        <v>2273</v>
      </c>
    </row>
    <row r="1781" spans="1:65" s="2" customFormat="1" ht="16.5" customHeight="1">
      <c r="A1781" s="35"/>
      <c r="B1781" s="145"/>
      <c r="C1781" s="146" t="s">
        <v>2274</v>
      </c>
      <c r="D1781" s="146" t="s">
        <v>145</v>
      </c>
      <c r="E1781" s="147" t="s">
        <v>2275</v>
      </c>
      <c r="F1781" s="148" t="s">
        <v>2276</v>
      </c>
      <c r="G1781" s="149" t="s">
        <v>225</v>
      </c>
      <c r="H1781" s="150">
        <v>40.299999999999997</v>
      </c>
      <c r="I1781" s="151"/>
      <c r="J1781" s="152">
        <f t="shared" si="0"/>
        <v>0</v>
      </c>
      <c r="K1781" s="148" t="s">
        <v>3</v>
      </c>
      <c r="L1781" s="36"/>
      <c r="M1781" s="153" t="s">
        <v>3</v>
      </c>
      <c r="N1781" s="154" t="s">
        <v>43</v>
      </c>
      <c r="O1781" s="56"/>
      <c r="P1781" s="155">
        <f t="shared" si="1"/>
        <v>0</v>
      </c>
      <c r="Q1781" s="155">
        <v>0</v>
      </c>
      <c r="R1781" s="155">
        <f t="shared" si="2"/>
        <v>0</v>
      </c>
      <c r="S1781" s="155">
        <v>0</v>
      </c>
      <c r="T1781" s="156">
        <f t="shared" si="3"/>
        <v>0</v>
      </c>
      <c r="U1781" s="35"/>
      <c r="V1781" s="35"/>
      <c r="W1781" s="35"/>
      <c r="X1781" s="35"/>
      <c r="Y1781" s="35"/>
      <c r="Z1781" s="35"/>
      <c r="AA1781" s="35"/>
      <c r="AB1781" s="35"/>
      <c r="AC1781" s="35"/>
      <c r="AD1781" s="35"/>
      <c r="AE1781" s="35"/>
      <c r="AR1781" s="157" t="s">
        <v>256</v>
      </c>
      <c r="AT1781" s="157" t="s">
        <v>145</v>
      </c>
      <c r="AU1781" s="157" t="s">
        <v>81</v>
      </c>
      <c r="AY1781" s="20" t="s">
        <v>142</v>
      </c>
      <c r="BE1781" s="158">
        <f t="shared" si="4"/>
        <v>0</v>
      </c>
      <c r="BF1781" s="158">
        <f t="shared" si="5"/>
        <v>0</v>
      </c>
      <c r="BG1781" s="158">
        <f t="shared" si="6"/>
        <v>0</v>
      </c>
      <c r="BH1781" s="158">
        <f t="shared" si="7"/>
        <v>0</v>
      </c>
      <c r="BI1781" s="158">
        <f t="shared" si="8"/>
        <v>0</v>
      </c>
      <c r="BJ1781" s="20" t="s">
        <v>81</v>
      </c>
      <c r="BK1781" s="158">
        <f t="shared" si="9"/>
        <v>0</v>
      </c>
      <c r="BL1781" s="20" t="s">
        <v>256</v>
      </c>
      <c r="BM1781" s="157" t="s">
        <v>2277</v>
      </c>
    </row>
    <row r="1782" spans="1:65" s="2" customFormat="1" ht="16.5" customHeight="1">
      <c r="A1782" s="35"/>
      <c r="B1782" s="145"/>
      <c r="C1782" s="146" t="s">
        <v>2278</v>
      </c>
      <c r="D1782" s="146" t="s">
        <v>145</v>
      </c>
      <c r="E1782" s="147" t="s">
        <v>2279</v>
      </c>
      <c r="F1782" s="148" t="s">
        <v>2280</v>
      </c>
      <c r="G1782" s="149" t="s">
        <v>225</v>
      </c>
      <c r="H1782" s="150">
        <v>6.4</v>
      </c>
      <c r="I1782" s="151"/>
      <c r="J1782" s="152">
        <f t="shared" si="0"/>
        <v>0</v>
      </c>
      <c r="K1782" s="148" t="s">
        <v>3</v>
      </c>
      <c r="L1782" s="36"/>
      <c r="M1782" s="153" t="s">
        <v>3</v>
      </c>
      <c r="N1782" s="154" t="s">
        <v>43</v>
      </c>
      <c r="O1782" s="56"/>
      <c r="P1782" s="155">
        <f t="shared" si="1"/>
        <v>0</v>
      </c>
      <c r="Q1782" s="155">
        <v>0</v>
      </c>
      <c r="R1782" s="155">
        <f t="shared" si="2"/>
        <v>0</v>
      </c>
      <c r="S1782" s="155">
        <v>0</v>
      </c>
      <c r="T1782" s="156">
        <f t="shared" si="3"/>
        <v>0</v>
      </c>
      <c r="U1782" s="35"/>
      <c r="V1782" s="35"/>
      <c r="W1782" s="35"/>
      <c r="X1782" s="35"/>
      <c r="Y1782" s="35"/>
      <c r="Z1782" s="35"/>
      <c r="AA1782" s="35"/>
      <c r="AB1782" s="35"/>
      <c r="AC1782" s="35"/>
      <c r="AD1782" s="35"/>
      <c r="AE1782" s="35"/>
      <c r="AR1782" s="157" t="s">
        <v>256</v>
      </c>
      <c r="AT1782" s="157" t="s">
        <v>145</v>
      </c>
      <c r="AU1782" s="157" t="s">
        <v>81</v>
      </c>
      <c r="AY1782" s="20" t="s">
        <v>142</v>
      </c>
      <c r="BE1782" s="158">
        <f t="shared" si="4"/>
        <v>0</v>
      </c>
      <c r="BF1782" s="158">
        <f t="shared" si="5"/>
        <v>0</v>
      </c>
      <c r="BG1782" s="158">
        <f t="shared" si="6"/>
        <v>0</v>
      </c>
      <c r="BH1782" s="158">
        <f t="shared" si="7"/>
        <v>0</v>
      </c>
      <c r="BI1782" s="158">
        <f t="shared" si="8"/>
        <v>0</v>
      </c>
      <c r="BJ1782" s="20" t="s">
        <v>81</v>
      </c>
      <c r="BK1782" s="158">
        <f t="shared" si="9"/>
        <v>0</v>
      </c>
      <c r="BL1782" s="20" t="s">
        <v>256</v>
      </c>
      <c r="BM1782" s="157" t="s">
        <v>2281</v>
      </c>
    </row>
    <row r="1783" spans="1:65" s="2" customFormat="1" ht="21.75" customHeight="1">
      <c r="A1783" s="35"/>
      <c r="B1783" s="145"/>
      <c r="C1783" s="146" t="s">
        <v>2282</v>
      </c>
      <c r="D1783" s="146" t="s">
        <v>145</v>
      </c>
      <c r="E1783" s="147" t="s">
        <v>2283</v>
      </c>
      <c r="F1783" s="148" t="s">
        <v>2284</v>
      </c>
      <c r="G1783" s="149" t="s">
        <v>225</v>
      </c>
      <c r="H1783" s="150">
        <v>0.95</v>
      </c>
      <c r="I1783" s="151"/>
      <c r="J1783" s="152">
        <f t="shared" si="0"/>
        <v>0</v>
      </c>
      <c r="K1783" s="148" t="s">
        <v>3</v>
      </c>
      <c r="L1783" s="36"/>
      <c r="M1783" s="153" t="s">
        <v>3</v>
      </c>
      <c r="N1783" s="154" t="s">
        <v>43</v>
      </c>
      <c r="O1783" s="56"/>
      <c r="P1783" s="155">
        <f t="shared" si="1"/>
        <v>0</v>
      </c>
      <c r="Q1783" s="155">
        <v>0</v>
      </c>
      <c r="R1783" s="155">
        <f t="shared" si="2"/>
        <v>0</v>
      </c>
      <c r="S1783" s="155">
        <v>0</v>
      </c>
      <c r="T1783" s="156">
        <f t="shared" si="3"/>
        <v>0</v>
      </c>
      <c r="U1783" s="35"/>
      <c r="V1783" s="35"/>
      <c r="W1783" s="35"/>
      <c r="X1783" s="35"/>
      <c r="Y1783" s="35"/>
      <c r="Z1783" s="35"/>
      <c r="AA1783" s="35"/>
      <c r="AB1783" s="35"/>
      <c r="AC1783" s="35"/>
      <c r="AD1783" s="35"/>
      <c r="AE1783" s="35"/>
      <c r="AR1783" s="157" t="s">
        <v>256</v>
      </c>
      <c r="AT1783" s="157" t="s">
        <v>145</v>
      </c>
      <c r="AU1783" s="157" t="s">
        <v>81</v>
      </c>
      <c r="AY1783" s="20" t="s">
        <v>142</v>
      </c>
      <c r="BE1783" s="158">
        <f t="shared" si="4"/>
        <v>0</v>
      </c>
      <c r="BF1783" s="158">
        <f t="shared" si="5"/>
        <v>0</v>
      </c>
      <c r="BG1783" s="158">
        <f t="shared" si="6"/>
        <v>0</v>
      </c>
      <c r="BH1783" s="158">
        <f t="shared" si="7"/>
        <v>0</v>
      </c>
      <c r="BI1783" s="158">
        <f t="shared" si="8"/>
        <v>0</v>
      </c>
      <c r="BJ1783" s="20" t="s">
        <v>81</v>
      </c>
      <c r="BK1783" s="158">
        <f t="shared" si="9"/>
        <v>0</v>
      </c>
      <c r="BL1783" s="20" t="s">
        <v>256</v>
      </c>
      <c r="BM1783" s="157" t="s">
        <v>2285</v>
      </c>
    </row>
    <row r="1784" spans="1:65" s="2" customFormat="1" ht="16.5" customHeight="1">
      <c r="A1784" s="35"/>
      <c r="B1784" s="145"/>
      <c r="C1784" s="146" t="s">
        <v>2286</v>
      </c>
      <c r="D1784" s="146" t="s">
        <v>145</v>
      </c>
      <c r="E1784" s="147" t="s">
        <v>2287</v>
      </c>
      <c r="F1784" s="148" t="s">
        <v>2288</v>
      </c>
      <c r="G1784" s="149" t="s">
        <v>225</v>
      </c>
      <c r="H1784" s="150">
        <v>1.2</v>
      </c>
      <c r="I1784" s="151"/>
      <c r="J1784" s="152">
        <f t="shared" si="0"/>
        <v>0</v>
      </c>
      <c r="K1784" s="148" t="s">
        <v>3</v>
      </c>
      <c r="L1784" s="36"/>
      <c r="M1784" s="153" t="s">
        <v>3</v>
      </c>
      <c r="N1784" s="154" t="s">
        <v>43</v>
      </c>
      <c r="O1784" s="56"/>
      <c r="P1784" s="155">
        <f t="shared" si="1"/>
        <v>0</v>
      </c>
      <c r="Q1784" s="155">
        <v>0</v>
      </c>
      <c r="R1784" s="155">
        <f t="shared" si="2"/>
        <v>0</v>
      </c>
      <c r="S1784" s="155">
        <v>0</v>
      </c>
      <c r="T1784" s="156">
        <f t="shared" si="3"/>
        <v>0</v>
      </c>
      <c r="U1784" s="35"/>
      <c r="V1784" s="35"/>
      <c r="W1784" s="35"/>
      <c r="X1784" s="35"/>
      <c r="Y1784" s="35"/>
      <c r="Z1784" s="35"/>
      <c r="AA1784" s="35"/>
      <c r="AB1784" s="35"/>
      <c r="AC1784" s="35"/>
      <c r="AD1784" s="35"/>
      <c r="AE1784" s="35"/>
      <c r="AR1784" s="157" t="s">
        <v>256</v>
      </c>
      <c r="AT1784" s="157" t="s">
        <v>145</v>
      </c>
      <c r="AU1784" s="157" t="s">
        <v>81</v>
      </c>
      <c r="AY1784" s="20" t="s">
        <v>142</v>
      </c>
      <c r="BE1784" s="158">
        <f t="shared" si="4"/>
        <v>0</v>
      </c>
      <c r="BF1784" s="158">
        <f t="shared" si="5"/>
        <v>0</v>
      </c>
      <c r="BG1784" s="158">
        <f t="shared" si="6"/>
        <v>0</v>
      </c>
      <c r="BH1784" s="158">
        <f t="shared" si="7"/>
        <v>0</v>
      </c>
      <c r="BI1784" s="158">
        <f t="shared" si="8"/>
        <v>0</v>
      </c>
      <c r="BJ1784" s="20" t="s">
        <v>81</v>
      </c>
      <c r="BK1784" s="158">
        <f t="shared" si="9"/>
        <v>0</v>
      </c>
      <c r="BL1784" s="20" t="s">
        <v>256</v>
      </c>
      <c r="BM1784" s="157" t="s">
        <v>2289</v>
      </c>
    </row>
    <row r="1785" spans="1:65" s="2" customFormat="1" ht="21.75" customHeight="1">
      <c r="A1785" s="35"/>
      <c r="B1785" s="145"/>
      <c r="C1785" s="146" t="s">
        <v>2290</v>
      </c>
      <c r="D1785" s="146" t="s">
        <v>145</v>
      </c>
      <c r="E1785" s="147" t="s">
        <v>2291</v>
      </c>
      <c r="F1785" s="148" t="s">
        <v>2292</v>
      </c>
      <c r="G1785" s="149" t="s">
        <v>225</v>
      </c>
      <c r="H1785" s="150">
        <v>1.2</v>
      </c>
      <c r="I1785" s="151"/>
      <c r="J1785" s="152">
        <f t="shared" si="0"/>
        <v>0</v>
      </c>
      <c r="K1785" s="148" t="s">
        <v>3</v>
      </c>
      <c r="L1785" s="36"/>
      <c r="M1785" s="153" t="s">
        <v>3</v>
      </c>
      <c r="N1785" s="154" t="s">
        <v>43</v>
      </c>
      <c r="O1785" s="56"/>
      <c r="P1785" s="155">
        <f t="shared" si="1"/>
        <v>0</v>
      </c>
      <c r="Q1785" s="155">
        <v>0</v>
      </c>
      <c r="R1785" s="155">
        <f t="shared" si="2"/>
        <v>0</v>
      </c>
      <c r="S1785" s="155">
        <v>0</v>
      </c>
      <c r="T1785" s="156">
        <f t="shared" si="3"/>
        <v>0</v>
      </c>
      <c r="U1785" s="35"/>
      <c r="V1785" s="35"/>
      <c r="W1785" s="35"/>
      <c r="X1785" s="35"/>
      <c r="Y1785" s="35"/>
      <c r="Z1785" s="35"/>
      <c r="AA1785" s="35"/>
      <c r="AB1785" s="35"/>
      <c r="AC1785" s="35"/>
      <c r="AD1785" s="35"/>
      <c r="AE1785" s="35"/>
      <c r="AR1785" s="157" t="s">
        <v>256</v>
      </c>
      <c r="AT1785" s="157" t="s">
        <v>145</v>
      </c>
      <c r="AU1785" s="157" t="s">
        <v>81</v>
      </c>
      <c r="AY1785" s="20" t="s">
        <v>142</v>
      </c>
      <c r="BE1785" s="158">
        <f t="shared" si="4"/>
        <v>0</v>
      </c>
      <c r="BF1785" s="158">
        <f t="shared" si="5"/>
        <v>0</v>
      </c>
      <c r="BG1785" s="158">
        <f t="shared" si="6"/>
        <v>0</v>
      </c>
      <c r="BH1785" s="158">
        <f t="shared" si="7"/>
        <v>0</v>
      </c>
      <c r="BI1785" s="158">
        <f t="shared" si="8"/>
        <v>0</v>
      </c>
      <c r="BJ1785" s="20" t="s">
        <v>81</v>
      </c>
      <c r="BK1785" s="158">
        <f t="shared" si="9"/>
        <v>0</v>
      </c>
      <c r="BL1785" s="20" t="s">
        <v>256</v>
      </c>
      <c r="BM1785" s="157" t="s">
        <v>2293</v>
      </c>
    </row>
    <row r="1786" spans="1:65" s="2" customFormat="1" ht="21.75" customHeight="1">
      <c r="A1786" s="35"/>
      <c r="B1786" s="145"/>
      <c r="C1786" s="146" t="s">
        <v>2294</v>
      </c>
      <c r="D1786" s="146" t="s">
        <v>145</v>
      </c>
      <c r="E1786" s="147" t="s">
        <v>2295</v>
      </c>
      <c r="F1786" s="148" t="s">
        <v>2296</v>
      </c>
      <c r="G1786" s="149" t="s">
        <v>225</v>
      </c>
      <c r="H1786" s="150">
        <v>3.6</v>
      </c>
      <c r="I1786" s="151"/>
      <c r="J1786" s="152">
        <f t="shared" si="0"/>
        <v>0</v>
      </c>
      <c r="K1786" s="148" t="s">
        <v>3</v>
      </c>
      <c r="L1786" s="36"/>
      <c r="M1786" s="153" t="s">
        <v>3</v>
      </c>
      <c r="N1786" s="154" t="s">
        <v>43</v>
      </c>
      <c r="O1786" s="56"/>
      <c r="P1786" s="155">
        <f t="shared" si="1"/>
        <v>0</v>
      </c>
      <c r="Q1786" s="155">
        <v>0</v>
      </c>
      <c r="R1786" s="155">
        <f t="shared" si="2"/>
        <v>0</v>
      </c>
      <c r="S1786" s="155">
        <v>0</v>
      </c>
      <c r="T1786" s="156">
        <f t="shared" si="3"/>
        <v>0</v>
      </c>
      <c r="U1786" s="35"/>
      <c r="V1786" s="35"/>
      <c r="W1786" s="35"/>
      <c r="X1786" s="35"/>
      <c r="Y1786" s="35"/>
      <c r="Z1786" s="35"/>
      <c r="AA1786" s="35"/>
      <c r="AB1786" s="35"/>
      <c r="AC1786" s="35"/>
      <c r="AD1786" s="35"/>
      <c r="AE1786" s="35"/>
      <c r="AR1786" s="157" t="s">
        <v>256</v>
      </c>
      <c r="AT1786" s="157" t="s">
        <v>145</v>
      </c>
      <c r="AU1786" s="157" t="s">
        <v>81</v>
      </c>
      <c r="AY1786" s="20" t="s">
        <v>142</v>
      </c>
      <c r="BE1786" s="158">
        <f t="shared" si="4"/>
        <v>0</v>
      </c>
      <c r="BF1786" s="158">
        <f t="shared" si="5"/>
        <v>0</v>
      </c>
      <c r="BG1786" s="158">
        <f t="shared" si="6"/>
        <v>0</v>
      </c>
      <c r="BH1786" s="158">
        <f t="shared" si="7"/>
        <v>0</v>
      </c>
      <c r="BI1786" s="158">
        <f t="shared" si="8"/>
        <v>0</v>
      </c>
      <c r="BJ1786" s="20" t="s">
        <v>81</v>
      </c>
      <c r="BK1786" s="158">
        <f t="shared" si="9"/>
        <v>0</v>
      </c>
      <c r="BL1786" s="20" t="s">
        <v>256</v>
      </c>
      <c r="BM1786" s="157" t="s">
        <v>2297</v>
      </c>
    </row>
    <row r="1787" spans="1:65" s="2" customFormat="1" ht="21.75" customHeight="1">
      <c r="A1787" s="35"/>
      <c r="B1787" s="145"/>
      <c r="C1787" s="146" t="s">
        <v>2298</v>
      </c>
      <c r="D1787" s="146" t="s">
        <v>145</v>
      </c>
      <c r="E1787" s="147" t="s">
        <v>2299</v>
      </c>
      <c r="F1787" s="148" t="s">
        <v>2300</v>
      </c>
      <c r="G1787" s="149" t="s">
        <v>225</v>
      </c>
      <c r="H1787" s="150">
        <v>3.5</v>
      </c>
      <c r="I1787" s="151"/>
      <c r="J1787" s="152">
        <f t="shared" si="0"/>
        <v>0</v>
      </c>
      <c r="K1787" s="148" t="s">
        <v>3</v>
      </c>
      <c r="L1787" s="36"/>
      <c r="M1787" s="153" t="s">
        <v>3</v>
      </c>
      <c r="N1787" s="154" t="s">
        <v>43</v>
      </c>
      <c r="O1787" s="56"/>
      <c r="P1787" s="155">
        <f t="shared" si="1"/>
        <v>0</v>
      </c>
      <c r="Q1787" s="155">
        <v>0</v>
      </c>
      <c r="R1787" s="155">
        <f t="shared" si="2"/>
        <v>0</v>
      </c>
      <c r="S1787" s="155">
        <v>0</v>
      </c>
      <c r="T1787" s="156">
        <f t="shared" si="3"/>
        <v>0</v>
      </c>
      <c r="U1787" s="35"/>
      <c r="V1787" s="35"/>
      <c r="W1787" s="35"/>
      <c r="X1787" s="35"/>
      <c r="Y1787" s="35"/>
      <c r="Z1787" s="35"/>
      <c r="AA1787" s="35"/>
      <c r="AB1787" s="35"/>
      <c r="AC1787" s="35"/>
      <c r="AD1787" s="35"/>
      <c r="AE1787" s="35"/>
      <c r="AR1787" s="157" t="s">
        <v>256</v>
      </c>
      <c r="AT1787" s="157" t="s">
        <v>145</v>
      </c>
      <c r="AU1787" s="157" t="s">
        <v>81</v>
      </c>
      <c r="AY1787" s="20" t="s">
        <v>142</v>
      </c>
      <c r="BE1787" s="158">
        <f t="shared" si="4"/>
        <v>0</v>
      </c>
      <c r="BF1787" s="158">
        <f t="shared" si="5"/>
        <v>0</v>
      </c>
      <c r="BG1787" s="158">
        <f t="shared" si="6"/>
        <v>0</v>
      </c>
      <c r="BH1787" s="158">
        <f t="shared" si="7"/>
        <v>0</v>
      </c>
      <c r="BI1787" s="158">
        <f t="shared" si="8"/>
        <v>0</v>
      </c>
      <c r="BJ1787" s="20" t="s">
        <v>81</v>
      </c>
      <c r="BK1787" s="158">
        <f t="shared" si="9"/>
        <v>0</v>
      </c>
      <c r="BL1787" s="20" t="s">
        <v>256</v>
      </c>
      <c r="BM1787" s="157" t="s">
        <v>2301</v>
      </c>
    </row>
    <row r="1788" spans="1:65" s="2" customFormat="1" ht="21.75" customHeight="1">
      <c r="A1788" s="35"/>
      <c r="B1788" s="145"/>
      <c r="C1788" s="146" t="s">
        <v>2302</v>
      </c>
      <c r="D1788" s="146" t="s">
        <v>145</v>
      </c>
      <c r="E1788" s="147" t="s">
        <v>2303</v>
      </c>
      <c r="F1788" s="148" t="s">
        <v>2304</v>
      </c>
      <c r="G1788" s="149" t="s">
        <v>225</v>
      </c>
      <c r="H1788" s="150">
        <v>13.8</v>
      </c>
      <c r="I1788" s="151"/>
      <c r="J1788" s="152">
        <f t="shared" si="0"/>
        <v>0</v>
      </c>
      <c r="K1788" s="148" t="s">
        <v>3</v>
      </c>
      <c r="L1788" s="36"/>
      <c r="M1788" s="153" t="s">
        <v>3</v>
      </c>
      <c r="N1788" s="154" t="s">
        <v>43</v>
      </c>
      <c r="O1788" s="56"/>
      <c r="P1788" s="155">
        <f t="shared" si="1"/>
        <v>0</v>
      </c>
      <c r="Q1788" s="155">
        <v>0</v>
      </c>
      <c r="R1788" s="155">
        <f t="shared" si="2"/>
        <v>0</v>
      </c>
      <c r="S1788" s="155">
        <v>0</v>
      </c>
      <c r="T1788" s="156">
        <f t="shared" si="3"/>
        <v>0</v>
      </c>
      <c r="U1788" s="35"/>
      <c r="V1788" s="35"/>
      <c r="W1788" s="35"/>
      <c r="X1788" s="35"/>
      <c r="Y1788" s="35"/>
      <c r="Z1788" s="35"/>
      <c r="AA1788" s="35"/>
      <c r="AB1788" s="35"/>
      <c r="AC1788" s="35"/>
      <c r="AD1788" s="35"/>
      <c r="AE1788" s="35"/>
      <c r="AR1788" s="157" t="s">
        <v>256</v>
      </c>
      <c r="AT1788" s="157" t="s">
        <v>145</v>
      </c>
      <c r="AU1788" s="157" t="s">
        <v>81</v>
      </c>
      <c r="AY1788" s="20" t="s">
        <v>142</v>
      </c>
      <c r="BE1788" s="158">
        <f t="shared" si="4"/>
        <v>0</v>
      </c>
      <c r="BF1788" s="158">
        <f t="shared" si="5"/>
        <v>0</v>
      </c>
      <c r="BG1788" s="158">
        <f t="shared" si="6"/>
        <v>0</v>
      </c>
      <c r="BH1788" s="158">
        <f t="shared" si="7"/>
        <v>0</v>
      </c>
      <c r="BI1788" s="158">
        <f t="shared" si="8"/>
        <v>0</v>
      </c>
      <c r="BJ1788" s="20" t="s">
        <v>81</v>
      </c>
      <c r="BK1788" s="158">
        <f t="shared" si="9"/>
        <v>0</v>
      </c>
      <c r="BL1788" s="20" t="s">
        <v>256</v>
      </c>
      <c r="BM1788" s="157" t="s">
        <v>2305</v>
      </c>
    </row>
    <row r="1789" spans="1:65" s="2" customFormat="1" ht="21.75" customHeight="1">
      <c r="A1789" s="35"/>
      <c r="B1789" s="145"/>
      <c r="C1789" s="146" t="s">
        <v>2306</v>
      </c>
      <c r="D1789" s="146" t="s">
        <v>145</v>
      </c>
      <c r="E1789" s="147" t="s">
        <v>2307</v>
      </c>
      <c r="F1789" s="148" t="s">
        <v>2308</v>
      </c>
      <c r="G1789" s="149" t="s">
        <v>225</v>
      </c>
      <c r="H1789" s="150">
        <v>35.1</v>
      </c>
      <c r="I1789" s="151"/>
      <c r="J1789" s="152">
        <f t="shared" si="0"/>
        <v>0</v>
      </c>
      <c r="K1789" s="148" t="s">
        <v>3</v>
      </c>
      <c r="L1789" s="36"/>
      <c r="M1789" s="153" t="s">
        <v>3</v>
      </c>
      <c r="N1789" s="154" t="s">
        <v>43</v>
      </c>
      <c r="O1789" s="56"/>
      <c r="P1789" s="155">
        <f t="shared" si="1"/>
        <v>0</v>
      </c>
      <c r="Q1789" s="155">
        <v>0</v>
      </c>
      <c r="R1789" s="155">
        <f t="shared" si="2"/>
        <v>0</v>
      </c>
      <c r="S1789" s="155">
        <v>0</v>
      </c>
      <c r="T1789" s="156">
        <f t="shared" si="3"/>
        <v>0</v>
      </c>
      <c r="U1789" s="35"/>
      <c r="V1789" s="35"/>
      <c r="W1789" s="35"/>
      <c r="X1789" s="35"/>
      <c r="Y1789" s="35"/>
      <c r="Z1789" s="35"/>
      <c r="AA1789" s="35"/>
      <c r="AB1789" s="35"/>
      <c r="AC1789" s="35"/>
      <c r="AD1789" s="35"/>
      <c r="AE1789" s="35"/>
      <c r="AR1789" s="157" t="s">
        <v>256</v>
      </c>
      <c r="AT1789" s="157" t="s">
        <v>145</v>
      </c>
      <c r="AU1789" s="157" t="s">
        <v>81</v>
      </c>
      <c r="AY1789" s="20" t="s">
        <v>142</v>
      </c>
      <c r="BE1789" s="158">
        <f t="shared" si="4"/>
        <v>0</v>
      </c>
      <c r="BF1789" s="158">
        <f t="shared" si="5"/>
        <v>0</v>
      </c>
      <c r="BG1789" s="158">
        <f t="shared" si="6"/>
        <v>0</v>
      </c>
      <c r="BH1789" s="158">
        <f t="shared" si="7"/>
        <v>0</v>
      </c>
      <c r="BI1789" s="158">
        <f t="shared" si="8"/>
        <v>0</v>
      </c>
      <c r="BJ1789" s="20" t="s">
        <v>81</v>
      </c>
      <c r="BK1789" s="158">
        <f t="shared" si="9"/>
        <v>0</v>
      </c>
      <c r="BL1789" s="20" t="s">
        <v>256</v>
      </c>
      <c r="BM1789" s="157" t="s">
        <v>2309</v>
      </c>
    </row>
    <row r="1790" spans="1:65" s="2" customFormat="1" ht="24.2" customHeight="1">
      <c r="A1790" s="35"/>
      <c r="B1790" s="145"/>
      <c r="C1790" s="146" t="s">
        <v>2310</v>
      </c>
      <c r="D1790" s="146" t="s">
        <v>145</v>
      </c>
      <c r="E1790" s="147" t="s">
        <v>2311</v>
      </c>
      <c r="F1790" s="148" t="s">
        <v>2312</v>
      </c>
      <c r="G1790" s="149" t="s">
        <v>225</v>
      </c>
      <c r="H1790" s="150">
        <v>11.5</v>
      </c>
      <c r="I1790" s="151"/>
      <c r="J1790" s="152">
        <f t="shared" si="0"/>
        <v>0</v>
      </c>
      <c r="K1790" s="148" t="s">
        <v>3</v>
      </c>
      <c r="L1790" s="36"/>
      <c r="M1790" s="153" t="s">
        <v>3</v>
      </c>
      <c r="N1790" s="154" t="s">
        <v>43</v>
      </c>
      <c r="O1790" s="56"/>
      <c r="P1790" s="155">
        <f t="shared" si="1"/>
        <v>0</v>
      </c>
      <c r="Q1790" s="155">
        <v>0</v>
      </c>
      <c r="R1790" s="155">
        <f t="shared" si="2"/>
        <v>0</v>
      </c>
      <c r="S1790" s="155">
        <v>0</v>
      </c>
      <c r="T1790" s="156">
        <f t="shared" si="3"/>
        <v>0</v>
      </c>
      <c r="U1790" s="35"/>
      <c r="V1790" s="35"/>
      <c r="W1790" s="35"/>
      <c r="X1790" s="35"/>
      <c r="Y1790" s="35"/>
      <c r="Z1790" s="35"/>
      <c r="AA1790" s="35"/>
      <c r="AB1790" s="35"/>
      <c r="AC1790" s="35"/>
      <c r="AD1790" s="35"/>
      <c r="AE1790" s="35"/>
      <c r="AR1790" s="157" t="s">
        <v>256</v>
      </c>
      <c r="AT1790" s="157" t="s">
        <v>145</v>
      </c>
      <c r="AU1790" s="157" t="s">
        <v>81</v>
      </c>
      <c r="AY1790" s="20" t="s">
        <v>142</v>
      </c>
      <c r="BE1790" s="158">
        <f t="shared" si="4"/>
        <v>0</v>
      </c>
      <c r="BF1790" s="158">
        <f t="shared" si="5"/>
        <v>0</v>
      </c>
      <c r="BG1790" s="158">
        <f t="shared" si="6"/>
        <v>0</v>
      </c>
      <c r="BH1790" s="158">
        <f t="shared" si="7"/>
        <v>0</v>
      </c>
      <c r="BI1790" s="158">
        <f t="shared" si="8"/>
        <v>0</v>
      </c>
      <c r="BJ1790" s="20" t="s">
        <v>81</v>
      </c>
      <c r="BK1790" s="158">
        <f t="shared" si="9"/>
        <v>0</v>
      </c>
      <c r="BL1790" s="20" t="s">
        <v>256</v>
      </c>
      <c r="BM1790" s="157" t="s">
        <v>2313</v>
      </c>
    </row>
    <row r="1791" spans="1:65" s="2" customFormat="1" ht="24.2" customHeight="1">
      <c r="A1791" s="35"/>
      <c r="B1791" s="145"/>
      <c r="C1791" s="146" t="s">
        <v>2314</v>
      </c>
      <c r="D1791" s="146" t="s">
        <v>145</v>
      </c>
      <c r="E1791" s="147" t="s">
        <v>2315</v>
      </c>
      <c r="F1791" s="148" t="s">
        <v>2316</v>
      </c>
      <c r="G1791" s="149" t="s">
        <v>225</v>
      </c>
      <c r="H1791" s="150">
        <v>4.9000000000000004</v>
      </c>
      <c r="I1791" s="151"/>
      <c r="J1791" s="152">
        <f t="shared" si="0"/>
        <v>0</v>
      </c>
      <c r="K1791" s="148" t="s">
        <v>3</v>
      </c>
      <c r="L1791" s="36"/>
      <c r="M1791" s="153" t="s">
        <v>3</v>
      </c>
      <c r="N1791" s="154" t="s">
        <v>43</v>
      </c>
      <c r="O1791" s="56"/>
      <c r="P1791" s="155">
        <f t="shared" si="1"/>
        <v>0</v>
      </c>
      <c r="Q1791" s="155">
        <v>0</v>
      </c>
      <c r="R1791" s="155">
        <f t="shared" si="2"/>
        <v>0</v>
      </c>
      <c r="S1791" s="155">
        <v>0</v>
      </c>
      <c r="T1791" s="156">
        <f t="shared" si="3"/>
        <v>0</v>
      </c>
      <c r="U1791" s="35"/>
      <c r="V1791" s="35"/>
      <c r="W1791" s="35"/>
      <c r="X1791" s="35"/>
      <c r="Y1791" s="35"/>
      <c r="Z1791" s="35"/>
      <c r="AA1791" s="35"/>
      <c r="AB1791" s="35"/>
      <c r="AC1791" s="35"/>
      <c r="AD1791" s="35"/>
      <c r="AE1791" s="35"/>
      <c r="AR1791" s="157" t="s">
        <v>256</v>
      </c>
      <c r="AT1791" s="157" t="s">
        <v>145</v>
      </c>
      <c r="AU1791" s="157" t="s">
        <v>81</v>
      </c>
      <c r="AY1791" s="20" t="s">
        <v>142</v>
      </c>
      <c r="BE1791" s="158">
        <f t="shared" si="4"/>
        <v>0</v>
      </c>
      <c r="BF1791" s="158">
        <f t="shared" si="5"/>
        <v>0</v>
      </c>
      <c r="BG1791" s="158">
        <f t="shared" si="6"/>
        <v>0</v>
      </c>
      <c r="BH1791" s="158">
        <f t="shared" si="7"/>
        <v>0</v>
      </c>
      <c r="BI1791" s="158">
        <f t="shared" si="8"/>
        <v>0</v>
      </c>
      <c r="BJ1791" s="20" t="s">
        <v>81</v>
      </c>
      <c r="BK1791" s="158">
        <f t="shared" si="9"/>
        <v>0</v>
      </c>
      <c r="BL1791" s="20" t="s">
        <v>256</v>
      </c>
      <c r="BM1791" s="157" t="s">
        <v>2317</v>
      </c>
    </row>
    <row r="1792" spans="1:65" s="2" customFormat="1" ht="21.75" customHeight="1">
      <c r="A1792" s="35"/>
      <c r="B1792" s="145"/>
      <c r="C1792" s="146" t="s">
        <v>2318</v>
      </c>
      <c r="D1792" s="146" t="s">
        <v>145</v>
      </c>
      <c r="E1792" s="147" t="s">
        <v>2319</v>
      </c>
      <c r="F1792" s="148" t="s">
        <v>2320</v>
      </c>
      <c r="G1792" s="149" t="s">
        <v>225</v>
      </c>
      <c r="H1792" s="150">
        <v>11.8</v>
      </c>
      <c r="I1792" s="151"/>
      <c r="J1792" s="152">
        <f t="shared" si="0"/>
        <v>0</v>
      </c>
      <c r="K1792" s="148" t="s">
        <v>3</v>
      </c>
      <c r="L1792" s="36"/>
      <c r="M1792" s="153" t="s">
        <v>3</v>
      </c>
      <c r="N1792" s="154" t="s">
        <v>43</v>
      </c>
      <c r="O1792" s="56"/>
      <c r="P1792" s="155">
        <f t="shared" si="1"/>
        <v>0</v>
      </c>
      <c r="Q1792" s="155">
        <v>0</v>
      </c>
      <c r="R1792" s="155">
        <f t="shared" si="2"/>
        <v>0</v>
      </c>
      <c r="S1792" s="155">
        <v>0</v>
      </c>
      <c r="T1792" s="156">
        <f t="shared" si="3"/>
        <v>0</v>
      </c>
      <c r="U1792" s="35"/>
      <c r="V1792" s="35"/>
      <c r="W1792" s="35"/>
      <c r="X1792" s="35"/>
      <c r="Y1792" s="35"/>
      <c r="Z1792" s="35"/>
      <c r="AA1792" s="35"/>
      <c r="AB1792" s="35"/>
      <c r="AC1792" s="35"/>
      <c r="AD1792" s="35"/>
      <c r="AE1792" s="35"/>
      <c r="AR1792" s="157" t="s">
        <v>256</v>
      </c>
      <c r="AT1792" s="157" t="s">
        <v>145</v>
      </c>
      <c r="AU1792" s="157" t="s">
        <v>81</v>
      </c>
      <c r="AY1792" s="20" t="s">
        <v>142</v>
      </c>
      <c r="BE1792" s="158">
        <f t="shared" si="4"/>
        <v>0</v>
      </c>
      <c r="BF1792" s="158">
        <f t="shared" si="5"/>
        <v>0</v>
      </c>
      <c r="BG1792" s="158">
        <f t="shared" si="6"/>
        <v>0</v>
      </c>
      <c r="BH1792" s="158">
        <f t="shared" si="7"/>
        <v>0</v>
      </c>
      <c r="BI1792" s="158">
        <f t="shared" si="8"/>
        <v>0</v>
      </c>
      <c r="BJ1792" s="20" t="s">
        <v>81</v>
      </c>
      <c r="BK1792" s="158">
        <f t="shared" si="9"/>
        <v>0</v>
      </c>
      <c r="BL1792" s="20" t="s">
        <v>256</v>
      </c>
      <c r="BM1792" s="157" t="s">
        <v>2321</v>
      </c>
    </row>
    <row r="1793" spans="1:65" s="2" customFormat="1" ht="24.2" customHeight="1">
      <c r="A1793" s="35"/>
      <c r="B1793" s="145"/>
      <c r="C1793" s="146" t="s">
        <v>2322</v>
      </c>
      <c r="D1793" s="146" t="s">
        <v>145</v>
      </c>
      <c r="E1793" s="147" t="s">
        <v>2323</v>
      </c>
      <c r="F1793" s="148" t="s">
        <v>2324</v>
      </c>
      <c r="G1793" s="149" t="s">
        <v>225</v>
      </c>
      <c r="H1793" s="150">
        <v>14.4</v>
      </c>
      <c r="I1793" s="151"/>
      <c r="J1793" s="152">
        <f t="shared" si="0"/>
        <v>0</v>
      </c>
      <c r="K1793" s="148" t="s">
        <v>3</v>
      </c>
      <c r="L1793" s="36"/>
      <c r="M1793" s="153" t="s">
        <v>3</v>
      </c>
      <c r="N1793" s="154" t="s">
        <v>43</v>
      </c>
      <c r="O1793" s="56"/>
      <c r="P1793" s="155">
        <f t="shared" si="1"/>
        <v>0</v>
      </c>
      <c r="Q1793" s="155">
        <v>0</v>
      </c>
      <c r="R1793" s="155">
        <f t="shared" si="2"/>
        <v>0</v>
      </c>
      <c r="S1793" s="155">
        <v>0</v>
      </c>
      <c r="T1793" s="156">
        <f t="shared" si="3"/>
        <v>0</v>
      </c>
      <c r="U1793" s="35"/>
      <c r="V1793" s="35"/>
      <c r="W1793" s="35"/>
      <c r="X1793" s="35"/>
      <c r="Y1793" s="35"/>
      <c r="Z1793" s="35"/>
      <c r="AA1793" s="35"/>
      <c r="AB1793" s="35"/>
      <c r="AC1793" s="35"/>
      <c r="AD1793" s="35"/>
      <c r="AE1793" s="35"/>
      <c r="AR1793" s="157" t="s">
        <v>256</v>
      </c>
      <c r="AT1793" s="157" t="s">
        <v>145</v>
      </c>
      <c r="AU1793" s="157" t="s">
        <v>81</v>
      </c>
      <c r="AY1793" s="20" t="s">
        <v>142</v>
      </c>
      <c r="BE1793" s="158">
        <f t="shared" si="4"/>
        <v>0</v>
      </c>
      <c r="BF1793" s="158">
        <f t="shared" si="5"/>
        <v>0</v>
      </c>
      <c r="BG1793" s="158">
        <f t="shared" si="6"/>
        <v>0</v>
      </c>
      <c r="BH1793" s="158">
        <f t="shared" si="7"/>
        <v>0</v>
      </c>
      <c r="BI1793" s="158">
        <f t="shared" si="8"/>
        <v>0</v>
      </c>
      <c r="BJ1793" s="20" t="s">
        <v>81</v>
      </c>
      <c r="BK1793" s="158">
        <f t="shared" si="9"/>
        <v>0</v>
      </c>
      <c r="BL1793" s="20" t="s">
        <v>256</v>
      </c>
      <c r="BM1793" s="157" t="s">
        <v>2325</v>
      </c>
    </row>
    <row r="1794" spans="1:65" s="2" customFormat="1" ht="21.75" customHeight="1">
      <c r="A1794" s="35"/>
      <c r="B1794" s="145"/>
      <c r="C1794" s="146" t="s">
        <v>2326</v>
      </c>
      <c r="D1794" s="146" t="s">
        <v>145</v>
      </c>
      <c r="E1794" s="147" t="s">
        <v>2327</v>
      </c>
      <c r="F1794" s="148" t="s">
        <v>2328</v>
      </c>
      <c r="G1794" s="149" t="s">
        <v>225</v>
      </c>
      <c r="H1794" s="150">
        <v>44</v>
      </c>
      <c r="I1794" s="151"/>
      <c r="J1794" s="152">
        <f t="shared" si="0"/>
        <v>0</v>
      </c>
      <c r="K1794" s="148" t="s">
        <v>3</v>
      </c>
      <c r="L1794" s="36"/>
      <c r="M1794" s="153" t="s">
        <v>3</v>
      </c>
      <c r="N1794" s="154" t="s">
        <v>43</v>
      </c>
      <c r="O1794" s="56"/>
      <c r="P1794" s="155">
        <f t="shared" si="1"/>
        <v>0</v>
      </c>
      <c r="Q1794" s="155">
        <v>0</v>
      </c>
      <c r="R1794" s="155">
        <f t="shared" si="2"/>
        <v>0</v>
      </c>
      <c r="S1794" s="155">
        <v>0</v>
      </c>
      <c r="T1794" s="156">
        <f t="shared" si="3"/>
        <v>0</v>
      </c>
      <c r="U1794" s="35"/>
      <c r="V1794" s="35"/>
      <c r="W1794" s="35"/>
      <c r="X1794" s="35"/>
      <c r="Y1794" s="35"/>
      <c r="Z1794" s="35"/>
      <c r="AA1794" s="35"/>
      <c r="AB1794" s="35"/>
      <c r="AC1794" s="35"/>
      <c r="AD1794" s="35"/>
      <c r="AE1794" s="35"/>
      <c r="AR1794" s="157" t="s">
        <v>256</v>
      </c>
      <c r="AT1794" s="157" t="s">
        <v>145</v>
      </c>
      <c r="AU1794" s="157" t="s">
        <v>81</v>
      </c>
      <c r="AY1794" s="20" t="s">
        <v>142</v>
      </c>
      <c r="BE1794" s="158">
        <f t="shared" si="4"/>
        <v>0</v>
      </c>
      <c r="BF1794" s="158">
        <f t="shared" si="5"/>
        <v>0</v>
      </c>
      <c r="BG1794" s="158">
        <f t="shared" si="6"/>
        <v>0</v>
      </c>
      <c r="BH1794" s="158">
        <f t="shared" si="7"/>
        <v>0</v>
      </c>
      <c r="BI1794" s="158">
        <f t="shared" si="8"/>
        <v>0</v>
      </c>
      <c r="BJ1794" s="20" t="s">
        <v>81</v>
      </c>
      <c r="BK1794" s="158">
        <f t="shared" si="9"/>
        <v>0</v>
      </c>
      <c r="BL1794" s="20" t="s">
        <v>256</v>
      </c>
      <c r="BM1794" s="157" t="s">
        <v>2329</v>
      </c>
    </row>
    <row r="1795" spans="1:65" s="2" customFormat="1" ht="24.2" customHeight="1">
      <c r="A1795" s="35"/>
      <c r="B1795" s="145"/>
      <c r="C1795" s="146" t="s">
        <v>2330</v>
      </c>
      <c r="D1795" s="146" t="s">
        <v>145</v>
      </c>
      <c r="E1795" s="147" t="s">
        <v>2331</v>
      </c>
      <c r="F1795" s="148" t="s">
        <v>2332</v>
      </c>
      <c r="G1795" s="149" t="s">
        <v>236</v>
      </c>
      <c r="H1795" s="150">
        <v>1</v>
      </c>
      <c r="I1795" s="151"/>
      <c r="J1795" s="152">
        <f t="shared" si="0"/>
        <v>0</v>
      </c>
      <c r="K1795" s="148" t="s">
        <v>3</v>
      </c>
      <c r="L1795" s="36"/>
      <c r="M1795" s="153" t="s">
        <v>3</v>
      </c>
      <c r="N1795" s="154" t="s">
        <v>43</v>
      </c>
      <c r="O1795" s="56"/>
      <c r="P1795" s="155">
        <f t="shared" si="1"/>
        <v>0</v>
      </c>
      <c r="Q1795" s="155">
        <v>0</v>
      </c>
      <c r="R1795" s="155">
        <f t="shared" si="2"/>
        <v>0</v>
      </c>
      <c r="S1795" s="155">
        <v>0</v>
      </c>
      <c r="T1795" s="156">
        <f t="shared" si="3"/>
        <v>0</v>
      </c>
      <c r="U1795" s="35"/>
      <c r="V1795" s="35"/>
      <c r="W1795" s="35"/>
      <c r="X1795" s="35"/>
      <c r="Y1795" s="35"/>
      <c r="Z1795" s="35"/>
      <c r="AA1795" s="35"/>
      <c r="AB1795" s="35"/>
      <c r="AC1795" s="35"/>
      <c r="AD1795" s="35"/>
      <c r="AE1795" s="35"/>
      <c r="AR1795" s="157" t="s">
        <v>256</v>
      </c>
      <c r="AT1795" s="157" t="s">
        <v>145</v>
      </c>
      <c r="AU1795" s="157" t="s">
        <v>81</v>
      </c>
      <c r="AY1795" s="20" t="s">
        <v>142</v>
      </c>
      <c r="BE1795" s="158">
        <f t="shared" si="4"/>
        <v>0</v>
      </c>
      <c r="BF1795" s="158">
        <f t="shared" si="5"/>
        <v>0</v>
      </c>
      <c r="BG1795" s="158">
        <f t="shared" si="6"/>
        <v>0</v>
      </c>
      <c r="BH1795" s="158">
        <f t="shared" si="7"/>
        <v>0</v>
      </c>
      <c r="BI1795" s="158">
        <f t="shared" si="8"/>
        <v>0</v>
      </c>
      <c r="BJ1795" s="20" t="s">
        <v>81</v>
      </c>
      <c r="BK1795" s="158">
        <f t="shared" si="9"/>
        <v>0</v>
      </c>
      <c r="BL1795" s="20" t="s">
        <v>256</v>
      </c>
      <c r="BM1795" s="157" t="s">
        <v>2333</v>
      </c>
    </row>
    <row r="1796" spans="1:65" s="2" customFormat="1" ht="24.2" customHeight="1">
      <c r="A1796" s="35"/>
      <c r="B1796" s="145"/>
      <c r="C1796" s="146" t="s">
        <v>2334</v>
      </c>
      <c r="D1796" s="146" t="s">
        <v>145</v>
      </c>
      <c r="E1796" s="147" t="s">
        <v>2335</v>
      </c>
      <c r="F1796" s="148" t="s">
        <v>2336</v>
      </c>
      <c r="G1796" s="149" t="s">
        <v>236</v>
      </c>
      <c r="H1796" s="150">
        <v>1</v>
      </c>
      <c r="I1796" s="151"/>
      <c r="J1796" s="152">
        <f t="shared" si="0"/>
        <v>0</v>
      </c>
      <c r="K1796" s="148" t="s">
        <v>3</v>
      </c>
      <c r="L1796" s="36"/>
      <c r="M1796" s="153" t="s">
        <v>3</v>
      </c>
      <c r="N1796" s="154" t="s">
        <v>43</v>
      </c>
      <c r="O1796" s="56"/>
      <c r="P1796" s="155">
        <f t="shared" si="1"/>
        <v>0</v>
      </c>
      <c r="Q1796" s="155">
        <v>0</v>
      </c>
      <c r="R1796" s="155">
        <f t="shared" si="2"/>
        <v>0</v>
      </c>
      <c r="S1796" s="155">
        <v>0</v>
      </c>
      <c r="T1796" s="156">
        <f t="shared" si="3"/>
        <v>0</v>
      </c>
      <c r="U1796" s="35"/>
      <c r="V1796" s="35"/>
      <c r="W1796" s="35"/>
      <c r="X1796" s="35"/>
      <c r="Y1796" s="35"/>
      <c r="Z1796" s="35"/>
      <c r="AA1796" s="35"/>
      <c r="AB1796" s="35"/>
      <c r="AC1796" s="35"/>
      <c r="AD1796" s="35"/>
      <c r="AE1796" s="35"/>
      <c r="AR1796" s="157" t="s">
        <v>256</v>
      </c>
      <c r="AT1796" s="157" t="s">
        <v>145</v>
      </c>
      <c r="AU1796" s="157" t="s">
        <v>81</v>
      </c>
      <c r="AY1796" s="20" t="s">
        <v>142</v>
      </c>
      <c r="BE1796" s="158">
        <f t="shared" si="4"/>
        <v>0</v>
      </c>
      <c r="BF1796" s="158">
        <f t="shared" si="5"/>
        <v>0</v>
      </c>
      <c r="BG1796" s="158">
        <f t="shared" si="6"/>
        <v>0</v>
      </c>
      <c r="BH1796" s="158">
        <f t="shared" si="7"/>
        <v>0</v>
      </c>
      <c r="BI1796" s="158">
        <f t="shared" si="8"/>
        <v>0</v>
      </c>
      <c r="BJ1796" s="20" t="s">
        <v>81</v>
      </c>
      <c r="BK1796" s="158">
        <f t="shared" si="9"/>
        <v>0</v>
      </c>
      <c r="BL1796" s="20" t="s">
        <v>256</v>
      </c>
      <c r="BM1796" s="157" t="s">
        <v>2337</v>
      </c>
    </row>
    <row r="1797" spans="1:65" s="2" customFormat="1" ht="55.5" customHeight="1">
      <c r="A1797" s="35"/>
      <c r="B1797" s="145"/>
      <c r="C1797" s="146" t="s">
        <v>2338</v>
      </c>
      <c r="D1797" s="146" t="s">
        <v>145</v>
      </c>
      <c r="E1797" s="147" t="s">
        <v>2339</v>
      </c>
      <c r="F1797" s="148" t="s">
        <v>2340</v>
      </c>
      <c r="G1797" s="149" t="s">
        <v>2341</v>
      </c>
      <c r="H1797" s="209"/>
      <c r="I1797" s="151"/>
      <c r="J1797" s="152">
        <f t="shared" si="0"/>
        <v>0</v>
      </c>
      <c r="K1797" s="148" t="s">
        <v>149</v>
      </c>
      <c r="L1797" s="36"/>
      <c r="M1797" s="153" t="s">
        <v>3</v>
      </c>
      <c r="N1797" s="154" t="s">
        <v>43</v>
      </c>
      <c r="O1797" s="56"/>
      <c r="P1797" s="155">
        <f t="shared" si="1"/>
        <v>0</v>
      </c>
      <c r="Q1797" s="155">
        <v>0</v>
      </c>
      <c r="R1797" s="155">
        <f t="shared" si="2"/>
        <v>0</v>
      </c>
      <c r="S1797" s="155">
        <v>0</v>
      </c>
      <c r="T1797" s="156">
        <f t="shared" si="3"/>
        <v>0</v>
      </c>
      <c r="U1797" s="35"/>
      <c r="V1797" s="35"/>
      <c r="W1797" s="35"/>
      <c r="X1797" s="35"/>
      <c r="Y1797" s="35"/>
      <c r="Z1797" s="35"/>
      <c r="AA1797" s="35"/>
      <c r="AB1797" s="35"/>
      <c r="AC1797" s="35"/>
      <c r="AD1797" s="35"/>
      <c r="AE1797" s="35"/>
      <c r="AR1797" s="157" t="s">
        <v>256</v>
      </c>
      <c r="AT1797" s="157" t="s">
        <v>145</v>
      </c>
      <c r="AU1797" s="157" t="s">
        <v>81</v>
      </c>
      <c r="AY1797" s="20" t="s">
        <v>142</v>
      </c>
      <c r="BE1797" s="158">
        <f t="shared" si="4"/>
        <v>0</v>
      </c>
      <c r="BF1797" s="158">
        <f t="shared" si="5"/>
        <v>0</v>
      </c>
      <c r="BG1797" s="158">
        <f t="shared" si="6"/>
        <v>0</v>
      </c>
      <c r="BH1797" s="158">
        <f t="shared" si="7"/>
        <v>0</v>
      </c>
      <c r="BI1797" s="158">
        <f t="shared" si="8"/>
        <v>0</v>
      </c>
      <c r="BJ1797" s="20" t="s">
        <v>81</v>
      </c>
      <c r="BK1797" s="158">
        <f t="shared" si="9"/>
        <v>0</v>
      </c>
      <c r="BL1797" s="20" t="s">
        <v>256</v>
      </c>
      <c r="BM1797" s="157" t="s">
        <v>2342</v>
      </c>
    </row>
    <row r="1798" spans="1:65" s="2" customFormat="1" ht="11.25">
      <c r="A1798" s="35"/>
      <c r="B1798" s="36"/>
      <c r="C1798" s="35"/>
      <c r="D1798" s="159" t="s">
        <v>151</v>
      </c>
      <c r="E1798" s="35"/>
      <c r="F1798" s="160" t="s">
        <v>2343</v>
      </c>
      <c r="G1798" s="35"/>
      <c r="H1798" s="35"/>
      <c r="I1798" s="161"/>
      <c r="J1798" s="35"/>
      <c r="K1798" s="35"/>
      <c r="L1798" s="36"/>
      <c r="M1798" s="162"/>
      <c r="N1798" s="163"/>
      <c r="O1798" s="56"/>
      <c r="P1798" s="56"/>
      <c r="Q1798" s="56"/>
      <c r="R1798" s="56"/>
      <c r="S1798" s="56"/>
      <c r="T1798" s="57"/>
      <c r="U1798" s="35"/>
      <c r="V1798" s="35"/>
      <c r="W1798" s="35"/>
      <c r="X1798" s="35"/>
      <c r="Y1798" s="35"/>
      <c r="Z1798" s="35"/>
      <c r="AA1798" s="35"/>
      <c r="AB1798" s="35"/>
      <c r="AC1798" s="35"/>
      <c r="AD1798" s="35"/>
      <c r="AE1798" s="35"/>
      <c r="AT1798" s="20" t="s">
        <v>151</v>
      </c>
      <c r="AU1798" s="20" t="s">
        <v>81</v>
      </c>
    </row>
    <row r="1799" spans="1:65" s="12" customFormat="1" ht="22.9" customHeight="1">
      <c r="B1799" s="132"/>
      <c r="D1799" s="133" t="s">
        <v>70</v>
      </c>
      <c r="E1799" s="143" t="s">
        <v>510</v>
      </c>
      <c r="F1799" s="143" t="s">
        <v>511</v>
      </c>
      <c r="I1799" s="135"/>
      <c r="J1799" s="144">
        <f>BK1799</f>
        <v>0</v>
      </c>
      <c r="L1799" s="132"/>
      <c r="M1799" s="137"/>
      <c r="N1799" s="138"/>
      <c r="O1799" s="138"/>
      <c r="P1799" s="139">
        <f>SUM(P1800:P1838)</f>
        <v>0</v>
      </c>
      <c r="Q1799" s="138"/>
      <c r="R1799" s="139">
        <f>SUM(R1800:R1838)</f>
        <v>6.5993599999999999E-2</v>
      </c>
      <c r="S1799" s="138"/>
      <c r="T1799" s="140">
        <f>SUM(T1800:T1838)</f>
        <v>0</v>
      </c>
      <c r="AR1799" s="133" t="s">
        <v>81</v>
      </c>
      <c r="AT1799" s="141" t="s">
        <v>70</v>
      </c>
      <c r="AU1799" s="141" t="s">
        <v>15</v>
      </c>
      <c r="AY1799" s="133" t="s">
        <v>142</v>
      </c>
      <c r="BK1799" s="142">
        <f>SUM(BK1800:BK1838)</f>
        <v>0</v>
      </c>
    </row>
    <row r="1800" spans="1:65" s="2" customFormat="1" ht="44.25" customHeight="1">
      <c r="A1800" s="35"/>
      <c r="B1800" s="145"/>
      <c r="C1800" s="146" t="s">
        <v>2344</v>
      </c>
      <c r="D1800" s="146" t="s">
        <v>145</v>
      </c>
      <c r="E1800" s="147" t="s">
        <v>2345</v>
      </c>
      <c r="F1800" s="148" t="s">
        <v>2346</v>
      </c>
      <c r="G1800" s="149" t="s">
        <v>148</v>
      </c>
      <c r="H1800" s="150">
        <v>48.82</v>
      </c>
      <c r="I1800" s="151"/>
      <c r="J1800" s="152">
        <f>ROUND(I1800*H1800,2)</f>
        <v>0</v>
      </c>
      <c r="K1800" s="148" t="s">
        <v>149</v>
      </c>
      <c r="L1800" s="36"/>
      <c r="M1800" s="153" t="s">
        <v>3</v>
      </c>
      <c r="N1800" s="154" t="s">
        <v>43</v>
      </c>
      <c r="O1800" s="56"/>
      <c r="P1800" s="155">
        <f>O1800*H1800</f>
        <v>0</v>
      </c>
      <c r="Q1800" s="155">
        <v>1.0000000000000001E-5</v>
      </c>
      <c r="R1800" s="155">
        <f>Q1800*H1800</f>
        <v>4.8820000000000005E-4</v>
      </c>
      <c r="S1800" s="155">
        <v>0</v>
      </c>
      <c r="T1800" s="156">
        <f>S1800*H1800</f>
        <v>0</v>
      </c>
      <c r="U1800" s="35"/>
      <c r="V1800" s="35"/>
      <c r="W1800" s="35"/>
      <c r="X1800" s="35"/>
      <c r="Y1800" s="35"/>
      <c r="Z1800" s="35"/>
      <c r="AA1800" s="35"/>
      <c r="AB1800" s="35"/>
      <c r="AC1800" s="35"/>
      <c r="AD1800" s="35"/>
      <c r="AE1800" s="35"/>
      <c r="AR1800" s="157" t="s">
        <v>256</v>
      </c>
      <c r="AT1800" s="157" t="s">
        <v>145</v>
      </c>
      <c r="AU1800" s="157" t="s">
        <v>81</v>
      </c>
      <c r="AY1800" s="20" t="s">
        <v>142</v>
      </c>
      <c r="BE1800" s="158">
        <f>IF(N1800="základní",J1800,0)</f>
        <v>0</v>
      </c>
      <c r="BF1800" s="158">
        <f>IF(N1800="snížená",J1800,0)</f>
        <v>0</v>
      </c>
      <c r="BG1800" s="158">
        <f>IF(N1800="zákl. přenesená",J1800,0)</f>
        <v>0</v>
      </c>
      <c r="BH1800" s="158">
        <f>IF(N1800="sníž. přenesená",J1800,0)</f>
        <v>0</v>
      </c>
      <c r="BI1800" s="158">
        <f>IF(N1800="nulová",J1800,0)</f>
        <v>0</v>
      </c>
      <c r="BJ1800" s="20" t="s">
        <v>81</v>
      </c>
      <c r="BK1800" s="158">
        <f>ROUND(I1800*H1800,2)</f>
        <v>0</v>
      </c>
      <c r="BL1800" s="20" t="s">
        <v>256</v>
      </c>
      <c r="BM1800" s="157" t="s">
        <v>2347</v>
      </c>
    </row>
    <row r="1801" spans="1:65" s="2" customFormat="1" ht="11.25">
      <c r="A1801" s="35"/>
      <c r="B1801" s="36"/>
      <c r="C1801" s="35"/>
      <c r="D1801" s="159" t="s">
        <v>151</v>
      </c>
      <c r="E1801" s="35"/>
      <c r="F1801" s="160" t="s">
        <v>2348</v>
      </c>
      <c r="G1801" s="35"/>
      <c r="H1801" s="35"/>
      <c r="I1801" s="161"/>
      <c r="J1801" s="35"/>
      <c r="K1801" s="35"/>
      <c r="L1801" s="36"/>
      <c r="M1801" s="162"/>
      <c r="N1801" s="163"/>
      <c r="O1801" s="56"/>
      <c r="P1801" s="56"/>
      <c r="Q1801" s="56"/>
      <c r="R1801" s="56"/>
      <c r="S1801" s="56"/>
      <c r="T1801" s="57"/>
      <c r="U1801" s="35"/>
      <c r="V1801" s="35"/>
      <c r="W1801" s="35"/>
      <c r="X1801" s="35"/>
      <c r="Y1801" s="35"/>
      <c r="Z1801" s="35"/>
      <c r="AA1801" s="35"/>
      <c r="AB1801" s="35"/>
      <c r="AC1801" s="35"/>
      <c r="AD1801" s="35"/>
      <c r="AE1801" s="35"/>
      <c r="AT1801" s="20" t="s">
        <v>151</v>
      </c>
      <c r="AU1801" s="20" t="s">
        <v>81</v>
      </c>
    </row>
    <row r="1802" spans="1:65" s="13" customFormat="1" ht="11.25">
      <c r="B1802" s="164"/>
      <c r="D1802" s="165" t="s">
        <v>153</v>
      </c>
      <c r="E1802" s="166" t="s">
        <v>3</v>
      </c>
      <c r="F1802" s="167" t="s">
        <v>1806</v>
      </c>
      <c r="H1802" s="166" t="s">
        <v>3</v>
      </c>
      <c r="I1802" s="168"/>
      <c r="L1802" s="164"/>
      <c r="M1802" s="169"/>
      <c r="N1802" s="170"/>
      <c r="O1802" s="170"/>
      <c r="P1802" s="170"/>
      <c r="Q1802" s="170"/>
      <c r="R1802" s="170"/>
      <c r="S1802" s="170"/>
      <c r="T1802" s="171"/>
      <c r="AT1802" s="166" t="s">
        <v>153</v>
      </c>
      <c r="AU1802" s="166" t="s">
        <v>81</v>
      </c>
      <c r="AV1802" s="13" t="s">
        <v>15</v>
      </c>
      <c r="AW1802" s="13" t="s">
        <v>33</v>
      </c>
      <c r="AX1802" s="13" t="s">
        <v>71</v>
      </c>
      <c r="AY1802" s="166" t="s">
        <v>142</v>
      </c>
    </row>
    <row r="1803" spans="1:65" s="14" customFormat="1" ht="11.25">
      <c r="B1803" s="172"/>
      <c r="D1803" s="165" t="s">
        <v>153</v>
      </c>
      <c r="E1803" s="173" t="s">
        <v>3</v>
      </c>
      <c r="F1803" s="174" t="s">
        <v>2228</v>
      </c>
      <c r="H1803" s="175">
        <v>48.82</v>
      </c>
      <c r="I1803" s="176"/>
      <c r="L1803" s="172"/>
      <c r="M1803" s="177"/>
      <c r="N1803" s="178"/>
      <c r="O1803" s="178"/>
      <c r="P1803" s="178"/>
      <c r="Q1803" s="178"/>
      <c r="R1803" s="178"/>
      <c r="S1803" s="178"/>
      <c r="T1803" s="179"/>
      <c r="AT1803" s="173" t="s">
        <v>153</v>
      </c>
      <c r="AU1803" s="173" t="s">
        <v>81</v>
      </c>
      <c r="AV1803" s="14" t="s">
        <v>81</v>
      </c>
      <c r="AW1803" s="14" t="s">
        <v>33</v>
      </c>
      <c r="AX1803" s="14" t="s">
        <v>71</v>
      </c>
      <c r="AY1803" s="173" t="s">
        <v>142</v>
      </c>
    </row>
    <row r="1804" spans="1:65" s="15" customFormat="1" ht="11.25">
      <c r="B1804" s="180"/>
      <c r="D1804" s="165" t="s">
        <v>153</v>
      </c>
      <c r="E1804" s="181" t="s">
        <v>3</v>
      </c>
      <c r="F1804" s="182" t="s">
        <v>162</v>
      </c>
      <c r="H1804" s="183">
        <v>48.82</v>
      </c>
      <c r="I1804" s="184"/>
      <c r="L1804" s="180"/>
      <c r="M1804" s="185"/>
      <c r="N1804" s="186"/>
      <c r="O1804" s="186"/>
      <c r="P1804" s="186"/>
      <c r="Q1804" s="186"/>
      <c r="R1804" s="186"/>
      <c r="S1804" s="186"/>
      <c r="T1804" s="187"/>
      <c r="AT1804" s="181" t="s">
        <v>153</v>
      </c>
      <c r="AU1804" s="181" t="s">
        <v>81</v>
      </c>
      <c r="AV1804" s="15" t="s">
        <v>94</v>
      </c>
      <c r="AW1804" s="15" t="s">
        <v>33</v>
      </c>
      <c r="AX1804" s="15" t="s">
        <v>15</v>
      </c>
      <c r="AY1804" s="181" t="s">
        <v>142</v>
      </c>
    </row>
    <row r="1805" spans="1:65" s="2" customFormat="1" ht="37.9" customHeight="1">
      <c r="A1805" s="35"/>
      <c r="B1805" s="145"/>
      <c r="C1805" s="191" t="s">
        <v>2349</v>
      </c>
      <c r="D1805" s="191" t="s">
        <v>704</v>
      </c>
      <c r="E1805" s="192" t="s">
        <v>2350</v>
      </c>
      <c r="F1805" s="193" t="s">
        <v>2351</v>
      </c>
      <c r="G1805" s="194" t="s">
        <v>148</v>
      </c>
      <c r="H1805" s="195">
        <v>53.701999999999998</v>
      </c>
      <c r="I1805" s="196"/>
      <c r="J1805" s="197">
        <f>ROUND(I1805*H1805,2)</f>
        <v>0</v>
      </c>
      <c r="K1805" s="193" t="s">
        <v>149</v>
      </c>
      <c r="L1805" s="198"/>
      <c r="M1805" s="199" t="s">
        <v>3</v>
      </c>
      <c r="N1805" s="200" t="s">
        <v>43</v>
      </c>
      <c r="O1805" s="56"/>
      <c r="P1805" s="155">
        <f>O1805*H1805</f>
        <v>0</v>
      </c>
      <c r="Q1805" s="155">
        <v>1.3999999999999999E-4</v>
      </c>
      <c r="R1805" s="155">
        <f>Q1805*H1805</f>
        <v>7.5182799999999987E-3</v>
      </c>
      <c r="S1805" s="155">
        <v>0</v>
      </c>
      <c r="T1805" s="156">
        <f>S1805*H1805</f>
        <v>0</v>
      </c>
      <c r="U1805" s="35"/>
      <c r="V1805" s="35"/>
      <c r="W1805" s="35"/>
      <c r="X1805" s="35"/>
      <c r="Y1805" s="35"/>
      <c r="Z1805" s="35"/>
      <c r="AA1805" s="35"/>
      <c r="AB1805" s="35"/>
      <c r="AC1805" s="35"/>
      <c r="AD1805" s="35"/>
      <c r="AE1805" s="35"/>
      <c r="AR1805" s="157" t="s">
        <v>378</v>
      </c>
      <c r="AT1805" s="157" t="s">
        <v>704</v>
      </c>
      <c r="AU1805" s="157" t="s">
        <v>81</v>
      </c>
      <c r="AY1805" s="20" t="s">
        <v>142</v>
      </c>
      <c r="BE1805" s="158">
        <f>IF(N1805="základní",J1805,0)</f>
        <v>0</v>
      </c>
      <c r="BF1805" s="158">
        <f>IF(N1805="snížená",J1805,0)</f>
        <v>0</v>
      </c>
      <c r="BG1805" s="158">
        <f>IF(N1805="zákl. přenesená",J1805,0)</f>
        <v>0</v>
      </c>
      <c r="BH1805" s="158">
        <f>IF(N1805="sníž. přenesená",J1805,0)</f>
        <v>0</v>
      </c>
      <c r="BI1805" s="158">
        <f>IF(N1805="nulová",J1805,0)</f>
        <v>0</v>
      </c>
      <c r="BJ1805" s="20" t="s">
        <v>81</v>
      </c>
      <c r="BK1805" s="158">
        <f>ROUND(I1805*H1805,2)</f>
        <v>0</v>
      </c>
      <c r="BL1805" s="20" t="s">
        <v>256</v>
      </c>
      <c r="BM1805" s="157" t="s">
        <v>2352</v>
      </c>
    </row>
    <row r="1806" spans="1:65" s="14" customFormat="1" ht="11.25">
      <c r="B1806" s="172"/>
      <c r="D1806" s="165" t="s">
        <v>153</v>
      </c>
      <c r="F1806" s="174" t="s">
        <v>2353</v>
      </c>
      <c r="H1806" s="175">
        <v>53.701999999999998</v>
      </c>
      <c r="I1806" s="176"/>
      <c r="L1806" s="172"/>
      <c r="M1806" s="177"/>
      <c r="N1806" s="178"/>
      <c r="O1806" s="178"/>
      <c r="P1806" s="178"/>
      <c r="Q1806" s="178"/>
      <c r="R1806" s="178"/>
      <c r="S1806" s="178"/>
      <c r="T1806" s="179"/>
      <c r="AT1806" s="173" t="s">
        <v>153</v>
      </c>
      <c r="AU1806" s="173" t="s">
        <v>81</v>
      </c>
      <c r="AV1806" s="14" t="s">
        <v>81</v>
      </c>
      <c r="AW1806" s="14" t="s">
        <v>4</v>
      </c>
      <c r="AX1806" s="14" t="s">
        <v>15</v>
      </c>
      <c r="AY1806" s="173" t="s">
        <v>142</v>
      </c>
    </row>
    <row r="1807" spans="1:65" s="2" customFormat="1" ht="37.9" customHeight="1">
      <c r="A1807" s="35"/>
      <c r="B1807" s="145"/>
      <c r="C1807" s="146" t="s">
        <v>2354</v>
      </c>
      <c r="D1807" s="146" t="s">
        <v>145</v>
      </c>
      <c r="E1807" s="147" t="s">
        <v>2355</v>
      </c>
      <c r="F1807" s="148" t="s">
        <v>2356</v>
      </c>
      <c r="G1807" s="149" t="s">
        <v>148</v>
      </c>
      <c r="H1807" s="150">
        <v>165.18</v>
      </c>
      <c r="I1807" s="151"/>
      <c r="J1807" s="152">
        <f>ROUND(I1807*H1807,2)</f>
        <v>0</v>
      </c>
      <c r="K1807" s="148" t="s">
        <v>149</v>
      </c>
      <c r="L1807" s="36"/>
      <c r="M1807" s="153" t="s">
        <v>3</v>
      </c>
      <c r="N1807" s="154" t="s">
        <v>43</v>
      </c>
      <c r="O1807" s="56"/>
      <c r="P1807" s="155">
        <f>O1807*H1807</f>
        <v>0</v>
      </c>
      <c r="Q1807" s="155">
        <v>0</v>
      </c>
      <c r="R1807" s="155">
        <f>Q1807*H1807</f>
        <v>0</v>
      </c>
      <c r="S1807" s="155">
        <v>0</v>
      </c>
      <c r="T1807" s="156">
        <f>S1807*H1807</f>
        <v>0</v>
      </c>
      <c r="U1807" s="35"/>
      <c r="V1807" s="35"/>
      <c r="W1807" s="35"/>
      <c r="X1807" s="35"/>
      <c r="Y1807" s="35"/>
      <c r="Z1807" s="35"/>
      <c r="AA1807" s="35"/>
      <c r="AB1807" s="35"/>
      <c r="AC1807" s="35"/>
      <c r="AD1807" s="35"/>
      <c r="AE1807" s="35"/>
      <c r="AR1807" s="157" t="s">
        <v>256</v>
      </c>
      <c r="AT1807" s="157" t="s">
        <v>145</v>
      </c>
      <c r="AU1807" s="157" t="s">
        <v>81</v>
      </c>
      <c r="AY1807" s="20" t="s">
        <v>142</v>
      </c>
      <c r="BE1807" s="158">
        <f>IF(N1807="základní",J1807,0)</f>
        <v>0</v>
      </c>
      <c r="BF1807" s="158">
        <f>IF(N1807="snížená",J1807,0)</f>
        <v>0</v>
      </c>
      <c r="BG1807" s="158">
        <f>IF(N1807="zákl. přenesená",J1807,0)</f>
        <v>0</v>
      </c>
      <c r="BH1807" s="158">
        <f>IF(N1807="sníž. přenesená",J1807,0)</f>
        <v>0</v>
      </c>
      <c r="BI1807" s="158">
        <f>IF(N1807="nulová",J1807,0)</f>
        <v>0</v>
      </c>
      <c r="BJ1807" s="20" t="s">
        <v>81</v>
      </c>
      <c r="BK1807" s="158">
        <f>ROUND(I1807*H1807,2)</f>
        <v>0</v>
      </c>
      <c r="BL1807" s="20" t="s">
        <v>256</v>
      </c>
      <c r="BM1807" s="157" t="s">
        <v>2357</v>
      </c>
    </row>
    <row r="1808" spans="1:65" s="2" customFormat="1" ht="11.25">
      <c r="A1808" s="35"/>
      <c r="B1808" s="36"/>
      <c r="C1808" s="35"/>
      <c r="D1808" s="159" t="s">
        <v>151</v>
      </c>
      <c r="E1808" s="35"/>
      <c r="F1808" s="160" t="s">
        <v>2358</v>
      </c>
      <c r="G1808" s="35"/>
      <c r="H1808" s="35"/>
      <c r="I1808" s="161"/>
      <c r="J1808" s="35"/>
      <c r="K1808" s="35"/>
      <c r="L1808" s="36"/>
      <c r="M1808" s="162"/>
      <c r="N1808" s="163"/>
      <c r="O1808" s="56"/>
      <c r="P1808" s="56"/>
      <c r="Q1808" s="56"/>
      <c r="R1808" s="56"/>
      <c r="S1808" s="56"/>
      <c r="T1808" s="57"/>
      <c r="U1808" s="35"/>
      <c r="V1808" s="35"/>
      <c r="W1808" s="35"/>
      <c r="X1808" s="35"/>
      <c r="Y1808" s="35"/>
      <c r="Z1808" s="35"/>
      <c r="AA1808" s="35"/>
      <c r="AB1808" s="35"/>
      <c r="AC1808" s="35"/>
      <c r="AD1808" s="35"/>
      <c r="AE1808" s="35"/>
      <c r="AT1808" s="20" t="s">
        <v>151</v>
      </c>
      <c r="AU1808" s="20" t="s">
        <v>81</v>
      </c>
    </row>
    <row r="1809" spans="1:65" s="13" customFormat="1" ht="11.25">
      <c r="B1809" s="164"/>
      <c r="D1809" s="165" t="s">
        <v>153</v>
      </c>
      <c r="E1809" s="166" t="s">
        <v>3</v>
      </c>
      <c r="F1809" s="167" t="s">
        <v>422</v>
      </c>
      <c r="H1809" s="166" t="s">
        <v>3</v>
      </c>
      <c r="I1809" s="168"/>
      <c r="L1809" s="164"/>
      <c r="M1809" s="169"/>
      <c r="N1809" s="170"/>
      <c r="O1809" s="170"/>
      <c r="P1809" s="170"/>
      <c r="Q1809" s="170"/>
      <c r="R1809" s="170"/>
      <c r="S1809" s="170"/>
      <c r="T1809" s="171"/>
      <c r="AT1809" s="166" t="s">
        <v>153</v>
      </c>
      <c r="AU1809" s="166" t="s">
        <v>81</v>
      </c>
      <c r="AV1809" s="13" t="s">
        <v>15</v>
      </c>
      <c r="AW1809" s="13" t="s">
        <v>33</v>
      </c>
      <c r="AX1809" s="13" t="s">
        <v>71</v>
      </c>
      <c r="AY1809" s="166" t="s">
        <v>142</v>
      </c>
    </row>
    <row r="1810" spans="1:65" s="14" customFormat="1" ht="11.25">
      <c r="B1810" s="172"/>
      <c r="D1810" s="165" t="s">
        <v>153</v>
      </c>
      <c r="E1810" s="173" t="s">
        <v>3</v>
      </c>
      <c r="F1810" s="174" t="s">
        <v>2227</v>
      </c>
      <c r="H1810" s="175">
        <v>145.55000000000001</v>
      </c>
      <c r="I1810" s="176"/>
      <c r="L1810" s="172"/>
      <c r="M1810" s="177"/>
      <c r="N1810" s="178"/>
      <c r="O1810" s="178"/>
      <c r="P1810" s="178"/>
      <c r="Q1810" s="178"/>
      <c r="R1810" s="178"/>
      <c r="S1810" s="178"/>
      <c r="T1810" s="179"/>
      <c r="AT1810" s="173" t="s">
        <v>153</v>
      </c>
      <c r="AU1810" s="173" t="s">
        <v>81</v>
      </c>
      <c r="AV1810" s="14" t="s">
        <v>81</v>
      </c>
      <c r="AW1810" s="14" t="s">
        <v>33</v>
      </c>
      <c r="AX1810" s="14" t="s">
        <v>71</v>
      </c>
      <c r="AY1810" s="173" t="s">
        <v>142</v>
      </c>
    </row>
    <row r="1811" spans="1:65" s="13" customFormat="1" ht="11.25">
      <c r="B1811" s="164"/>
      <c r="D1811" s="165" t="s">
        <v>153</v>
      </c>
      <c r="E1811" s="166" t="s">
        <v>3</v>
      </c>
      <c r="F1811" s="167" t="s">
        <v>1920</v>
      </c>
      <c r="H1811" s="166" t="s">
        <v>3</v>
      </c>
      <c r="I1811" s="168"/>
      <c r="L1811" s="164"/>
      <c r="M1811" s="169"/>
      <c r="N1811" s="170"/>
      <c r="O1811" s="170"/>
      <c r="P1811" s="170"/>
      <c r="Q1811" s="170"/>
      <c r="R1811" s="170"/>
      <c r="S1811" s="170"/>
      <c r="T1811" s="171"/>
      <c r="AT1811" s="166" t="s">
        <v>153</v>
      </c>
      <c r="AU1811" s="166" t="s">
        <v>81</v>
      </c>
      <c r="AV1811" s="13" t="s">
        <v>15</v>
      </c>
      <c r="AW1811" s="13" t="s">
        <v>33</v>
      </c>
      <c r="AX1811" s="13" t="s">
        <v>71</v>
      </c>
      <c r="AY1811" s="166" t="s">
        <v>142</v>
      </c>
    </row>
    <row r="1812" spans="1:65" s="14" customFormat="1" ht="11.25">
      <c r="B1812" s="172"/>
      <c r="D1812" s="165" t="s">
        <v>153</v>
      </c>
      <c r="E1812" s="173" t="s">
        <v>3</v>
      </c>
      <c r="F1812" s="174" t="s">
        <v>2229</v>
      </c>
      <c r="H1812" s="175">
        <v>19.63</v>
      </c>
      <c r="I1812" s="176"/>
      <c r="L1812" s="172"/>
      <c r="M1812" s="177"/>
      <c r="N1812" s="178"/>
      <c r="O1812" s="178"/>
      <c r="P1812" s="178"/>
      <c r="Q1812" s="178"/>
      <c r="R1812" s="178"/>
      <c r="S1812" s="178"/>
      <c r="T1812" s="179"/>
      <c r="AT1812" s="173" t="s">
        <v>153</v>
      </c>
      <c r="AU1812" s="173" t="s">
        <v>81</v>
      </c>
      <c r="AV1812" s="14" t="s">
        <v>81</v>
      </c>
      <c r="AW1812" s="14" t="s">
        <v>33</v>
      </c>
      <c r="AX1812" s="14" t="s">
        <v>71</v>
      </c>
      <c r="AY1812" s="173" t="s">
        <v>142</v>
      </c>
    </row>
    <row r="1813" spans="1:65" s="15" customFormat="1" ht="11.25">
      <c r="B1813" s="180"/>
      <c r="D1813" s="165" t="s">
        <v>153</v>
      </c>
      <c r="E1813" s="181" t="s">
        <v>3</v>
      </c>
      <c r="F1813" s="182" t="s">
        <v>162</v>
      </c>
      <c r="H1813" s="183">
        <v>165.18</v>
      </c>
      <c r="I1813" s="184"/>
      <c r="L1813" s="180"/>
      <c r="M1813" s="185"/>
      <c r="N1813" s="186"/>
      <c r="O1813" s="186"/>
      <c r="P1813" s="186"/>
      <c r="Q1813" s="186"/>
      <c r="R1813" s="186"/>
      <c r="S1813" s="186"/>
      <c r="T1813" s="187"/>
      <c r="AT1813" s="181" t="s">
        <v>153</v>
      </c>
      <c r="AU1813" s="181" t="s">
        <v>81</v>
      </c>
      <c r="AV1813" s="15" t="s">
        <v>94</v>
      </c>
      <c r="AW1813" s="15" t="s">
        <v>33</v>
      </c>
      <c r="AX1813" s="15" t="s">
        <v>15</v>
      </c>
      <c r="AY1813" s="181" t="s">
        <v>142</v>
      </c>
    </row>
    <row r="1814" spans="1:65" s="2" customFormat="1" ht="37.9" customHeight="1">
      <c r="A1814" s="35"/>
      <c r="B1814" s="145"/>
      <c r="C1814" s="191" t="s">
        <v>2359</v>
      </c>
      <c r="D1814" s="191" t="s">
        <v>704</v>
      </c>
      <c r="E1814" s="192" t="s">
        <v>2350</v>
      </c>
      <c r="F1814" s="193" t="s">
        <v>2351</v>
      </c>
      <c r="G1814" s="194" t="s">
        <v>148</v>
      </c>
      <c r="H1814" s="195">
        <v>181.69800000000001</v>
      </c>
      <c r="I1814" s="196"/>
      <c r="J1814" s="197">
        <f>ROUND(I1814*H1814,2)</f>
        <v>0</v>
      </c>
      <c r="K1814" s="193" t="s">
        <v>149</v>
      </c>
      <c r="L1814" s="198"/>
      <c r="M1814" s="199" t="s">
        <v>3</v>
      </c>
      <c r="N1814" s="200" t="s">
        <v>43</v>
      </c>
      <c r="O1814" s="56"/>
      <c r="P1814" s="155">
        <f>O1814*H1814</f>
        <v>0</v>
      </c>
      <c r="Q1814" s="155">
        <v>1.3999999999999999E-4</v>
      </c>
      <c r="R1814" s="155">
        <f>Q1814*H1814</f>
        <v>2.543772E-2</v>
      </c>
      <c r="S1814" s="155">
        <v>0</v>
      </c>
      <c r="T1814" s="156">
        <f>S1814*H1814</f>
        <v>0</v>
      </c>
      <c r="U1814" s="35"/>
      <c r="V1814" s="35"/>
      <c r="W1814" s="35"/>
      <c r="X1814" s="35"/>
      <c r="Y1814" s="35"/>
      <c r="Z1814" s="35"/>
      <c r="AA1814" s="35"/>
      <c r="AB1814" s="35"/>
      <c r="AC1814" s="35"/>
      <c r="AD1814" s="35"/>
      <c r="AE1814" s="35"/>
      <c r="AR1814" s="157" t="s">
        <v>378</v>
      </c>
      <c r="AT1814" s="157" t="s">
        <v>704</v>
      </c>
      <c r="AU1814" s="157" t="s">
        <v>81</v>
      </c>
      <c r="AY1814" s="20" t="s">
        <v>142</v>
      </c>
      <c r="BE1814" s="158">
        <f>IF(N1814="základní",J1814,0)</f>
        <v>0</v>
      </c>
      <c r="BF1814" s="158">
        <f>IF(N1814="snížená",J1814,0)</f>
        <v>0</v>
      </c>
      <c r="BG1814" s="158">
        <f>IF(N1814="zákl. přenesená",J1814,0)</f>
        <v>0</v>
      </c>
      <c r="BH1814" s="158">
        <f>IF(N1814="sníž. přenesená",J1814,0)</f>
        <v>0</v>
      </c>
      <c r="BI1814" s="158">
        <f>IF(N1814="nulová",J1814,0)</f>
        <v>0</v>
      </c>
      <c r="BJ1814" s="20" t="s">
        <v>81</v>
      </c>
      <c r="BK1814" s="158">
        <f>ROUND(I1814*H1814,2)</f>
        <v>0</v>
      </c>
      <c r="BL1814" s="20" t="s">
        <v>256</v>
      </c>
      <c r="BM1814" s="157" t="s">
        <v>2360</v>
      </c>
    </row>
    <row r="1815" spans="1:65" s="14" customFormat="1" ht="11.25">
      <c r="B1815" s="172"/>
      <c r="D1815" s="165" t="s">
        <v>153</v>
      </c>
      <c r="F1815" s="174" t="s">
        <v>2361</v>
      </c>
      <c r="H1815" s="175">
        <v>181.69800000000001</v>
      </c>
      <c r="I1815" s="176"/>
      <c r="L1815" s="172"/>
      <c r="M1815" s="177"/>
      <c r="N1815" s="178"/>
      <c r="O1815" s="178"/>
      <c r="P1815" s="178"/>
      <c r="Q1815" s="178"/>
      <c r="R1815" s="178"/>
      <c r="S1815" s="178"/>
      <c r="T1815" s="179"/>
      <c r="AT1815" s="173" t="s">
        <v>153</v>
      </c>
      <c r="AU1815" s="173" t="s">
        <v>81</v>
      </c>
      <c r="AV1815" s="14" t="s">
        <v>81</v>
      </c>
      <c r="AW1815" s="14" t="s">
        <v>4</v>
      </c>
      <c r="AX1815" s="14" t="s">
        <v>15</v>
      </c>
      <c r="AY1815" s="173" t="s">
        <v>142</v>
      </c>
    </row>
    <row r="1816" spans="1:65" s="2" customFormat="1" ht="24.2" customHeight="1">
      <c r="A1816" s="35"/>
      <c r="B1816" s="145"/>
      <c r="C1816" s="146" t="s">
        <v>2362</v>
      </c>
      <c r="D1816" s="146" t="s">
        <v>145</v>
      </c>
      <c r="E1816" s="147" t="s">
        <v>2363</v>
      </c>
      <c r="F1816" s="148" t="s">
        <v>2364</v>
      </c>
      <c r="G1816" s="149" t="s">
        <v>225</v>
      </c>
      <c r="H1816" s="150">
        <v>235.4</v>
      </c>
      <c r="I1816" s="151"/>
      <c r="J1816" s="152">
        <f>ROUND(I1816*H1816,2)</f>
        <v>0</v>
      </c>
      <c r="K1816" s="148" t="s">
        <v>149</v>
      </c>
      <c r="L1816" s="36"/>
      <c r="M1816" s="153" t="s">
        <v>3</v>
      </c>
      <c r="N1816" s="154" t="s">
        <v>43</v>
      </c>
      <c r="O1816" s="56"/>
      <c r="P1816" s="155">
        <f>O1816*H1816</f>
        <v>0</v>
      </c>
      <c r="Q1816" s="155">
        <v>0</v>
      </c>
      <c r="R1816" s="155">
        <f>Q1816*H1816</f>
        <v>0</v>
      </c>
      <c r="S1816" s="155">
        <v>0</v>
      </c>
      <c r="T1816" s="156">
        <f>S1816*H1816</f>
        <v>0</v>
      </c>
      <c r="U1816" s="35"/>
      <c r="V1816" s="35"/>
      <c r="W1816" s="35"/>
      <c r="X1816" s="35"/>
      <c r="Y1816" s="35"/>
      <c r="Z1816" s="35"/>
      <c r="AA1816" s="35"/>
      <c r="AB1816" s="35"/>
      <c r="AC1816" s="35"/>
      <c r="AD1816" s="35"/>
      <c r="AE1816" s="35"/>
      <c r="AR1816" s="157" t="s">
        <v>256</v>
      </c>
      <c r="AT1816" s="157" t="s">
        <v>145</v>
      </c>
      <c r="AU1816" s="157" t="s">
        <v>81</v>
      </c>
      <c r="AY1816" s="20" t="s">
        <v>142</v>
      </c>
      <c r="BE1816" s="158">
        <f>IF(N1816="základní",J1816,0)</f>
        <v>0</v>
      </c>
      <c r="BF1816" s="158">
        <f>IF(N1816="snížená",J1816,0)</f>
        <v>0</v>
      </c>
      <c r="BG1816" s="158">
        <f>IF(N1816="zákl. přenesená",J1816,0)</f>
        <v>0</v>
      </c>
      <c r="BH1816" s="158">
        <f>IF(N1816="sníž. přenesená",J1816,0)</f>
        <v>0</v>
      </c>
      <c r="BI1816" s="158">
        <f>IF(N1816="nulová",J1816,0)</f>
        <v>0</v>
      </c>
      <c r="BJ1816" s="20" t="s">
        <v>81</v>
      </c>
      <c r="BK1816" s="158">
        <f>ROUND(I1816*H1816,2)</f>
        <v>0</v>
      </c>
      <c r="BL1816" s="20" t="s">
        <v>256</v>
      </c>
      <c r="BM1816" s="157" t="s">
        <v>2365</v>
      </c>
    </row>
    <row r="1817" spans="1:65" s="2" customFormat="1" ht="11.25">
      <c r="A1817" s="35"/>
      <c r="B1817" s="36"/>
      <c r="C1817" s="35"/>
      <c r="D1817" s="159" t="s">
        <v>151</v>
      </c>
      <c r="E1817" s="35"/>
      <c r="F1817" s="160" t="s">
        <v>2366</v>
      </c>
      <c r="G1817" s="35"/>
      <c r="H1817" s="35"/>
      <c r="I1817" s="161"/>
      <c r="J1817" s="35"/>
      <c r="K1817" s="35"/>
      <c r="L1817" s="36"/>
      <c r="M1817" s="162"/>
      <c r="N1817" s="163"/>
      <c r="O1817" s="56"/>
      <c r="P1817" s="56"/>
      <c r="Q1817" s="56"/>
      <c r="R1817" s="56"/>
      <c r="S1817" s="56"/>
      <c r="T1817" s="57"/>
      <c r="U1817" s="35"/>
      <c r="V1817" s="35"/>
      <c r="W1817" s="35"/>
      <c r="X1817" s="35"/>
      <c r="Y1817" s="35"/>
      <c r="Z1817" s="35"/>
      <c r="AA1817" s="35"/>
      <c r="AB1817" s="35"/>
      <c r="AC1817" s="35"/>
      <c r="AD1817" s="35"/>
      <c r="AE1817" s="35"/>
      <c r="AT1817" s="20" t="s">
        <v>151</v>
      </c>
      <c r="AU1817" s="20" t="s">
        <v>81</v>
      </c>
    </row>
    <row r="1818" spans="1:65" s="13" customFormat="1" ht="11.25">
      <c r="B1818" s="164"/>
      <c r="D1818" s="165" t="s">
        <v>153</v>
      </c>
      <c r="E1818" s="166" t="s">
        <v>3</v>
      </c>
      <c r="F1818" s="167" t="s">
        <v>1950</v>
      </c>
      <c r="H1818" s="166" t="s">
        <v>3</v>
      </c>
      <c r="I1818" s="168"/>
      <c r="L1818" s="164"/>
      <c r="M1818" s="169"/>
      <c r="N1818" s="170"/>
      <c r="O1818" s="170"/>
      <c r="P1818" s="170"/>
      <c r="Q1818" s="170"/>
      <c r="R1818" s="170"/>
      <c r="S1818" s="170"/>
      <c r="T1818" s="171"/>
      <c r="AT1818" s="166" t="s">
        <v>153</v>
      </c>
      <c r="AU1818" s="166" t="s">
        <v>81</v>
      </c>
      <c r="AV1818" s="13" t="s">
        <v>15</v>
      </c>
      <c r="AW1818" s="13" t="s">
        <v>33</v>
      </c>
      <c r="AX1818" s="13" t="s">
        <v>71</v>
      </c>
      <c r="AY1818" s="166" t="s">
        <v>142</v>
      </c>
    </row>
    <row r="1819" spans="1:65" s="13" customFormat="1" ht="11.25">
      <c r="B1819" s="164"/>
      <c r="D1819" s="165" t="s">
        <v>153</v>
      </c>
      <c r="E1819" s="166" t="s">
        <v>3</v>
      </c>
      <c r="F1819" s="167" t="s">
        <v>422</v>
      </c>
      <c r="H1819" s="166" t="s">
        <v>3</v>
      </c>
      <c r="I1819" s="168"/>
      <c r="L1819" s="164"/>
      <c r="M1819" s="169"/>
      <c r="N1819" s="170"/>
      <c r="O1819" s="170"/>
      <c r="P1819" s="170"/>
      <c r="Q1819" s="170"/>
      <c r="R1819" s="170"/>
      <c r="S1819" s="170"/>
      <c r="T1819" s="171"/>
      <c r="AT1819" s="166" t="s">
        <v>153</v>
      </c>
      <c r="AU1819" s="166" t="s">
        <v>81</v>
      </c>
      <c r="AV1819" s="13" t="s">
        <v>15</v>
      </c>
      <c r="AW1819" s="13" t="s">
        <v>33</v>
      </c>
      <c r="AX1819" s="13" t="s">
        <v>71</v>
      </c>
      <c r="AY1819" s="166" t="s">
        <v>142</v>
      </c>
    </row>
    <row r="1820" spans="1:65" s="14" customFormat="1" ht="11.25">
      <c r="B1820" s="172"/>
      <c r="D1820" s="165" t="s">
        <v>153</v>
      </c>
      <c r="E1820" s="173" t="s">
        <v>3</v>
      </c>
      <c r="F1820" s="174" t="s">
        <v>1951</v>
      </c>
      <c r="H1820" s="175">
        <v>160.10499999999999</v>
      </c>
      <c r="I1820" s="176"/>
      <c r="L1820" s="172"/>
      <c r="M1820" s="177"/>
      <c r="N1820" s="178"/>
      <c r="O1820" s="178"/>
      <c r="P1820" s="178"/>
      <c r="Q1820" s="178"/>
      <c r="R1820" s="178"/>
      <c r="S1820" s="178"/>
      <c r="T1820" s="179"/>
      <c r="AT1820" s="173" t="s">
        <v>153</v>
      </c>
      <c r="AU1820" s="173" t="s">
        <v>81</v>
      </c>
      <c r="AV1820" s="14" t="s">
        <v>81</v>
      </c>
      <c r="AW1820" s="14" t="s">
        <v>33</v>
      </c>
      <c r="AX1820" s="14" t="s">
        <v>71</v>
      </c>
      <c r="AY1820" s="173" t="s">
        <v>142</v>
      </c>
    </row>
    <row r="1821" spans="1:65" s="13" customFormat="1" ht="11.25">
      <c r="B1821" s="164"/>
      <c r="D1821" s="165" t="s">
        <v>153</v>
      </c>
      <c r="E1821" s="166" t="s">
        <v>3</v>
      </c>
      <c r="F1821" s="167" t="s">
        <v>1806</v>
      </c>
      <c r="H1821" s="166" t="s">
        <v>3</v>
      </c>
      <c r="I1821" s="168"/>
      <c r="L1821" s="164"/>
      <c r="M1821" s="169"/>
      <c r="N1821" s="170"/>
      <c r="O1821" s="170"/>
      <c r="P1821" s="170"/>
      <c r="Q1821" s="170"/>
      <c r="R1821" s="170"/>
      <c r="S1821" s="170"/>
      <c r="T1821" s="171"/>
      <c r="AT1821" s="166" t="s">
        <v>153</v>
      </c>
      <c r="AU1821" s="166" t="s">
        <v>81</v>
      </c>
      <c r="AV1821" s="13" t="s">
        <v>15</v>
      </c>
      <c r="AW1821" s="13" t="s">
        <v>33</v>
      </c>
      <c r="AX1821" s="13" t="s">
        <v>71</v>
      </c>
      <c r="AY1821" s="166" t="s">
        <v>142</v>
      </c>
    </row>
    <row r="1822" spans="1:65" s="14" customFormat="1" ht="11.25">
      <c r="B1822" s="172"/>
      <c r="D1822" s="165" t="s">
        <v>153</v>
      </c>
      <c r="E1822" s="173" t="s">
        <v>3</v>
      </c>
      <c r="F1822" s="174" t="s">
        <v>1952</v>
      </c>
      <c r="H1822" s="175">
        <v>53.701999999999998</v>
      </c>
      <c r="I1822" s="176"/>
      <c r="L1822" s="172"/>
      <c r="M1822" s="177"/>
      <c r="N1822" s="178"/>
      <c r="O1822" s="178"/>
      <c r="P1822" s="178"/>
      <c r="Q1822" s="178"/>
      <c r="R1822" s="178"/>
      <c r="S1822" s="178"/>
      <c r="T1822" s="179"/>
      <c r="AT1822" s="173" t="s">
        <v>153</v>
      </c>
      <c r="AU1822" s="173" t="s">
        <v>81</v>
      </c>
      <c r="AV1822" s="14" t="s">
        <v>81</v>
      </c>
      <c r="AW1822" s="14" t="s">
        <v>33</v>
      </c>
      <c r="AX1822" s="14" t="s">
        <v>71</v>
      </c>
      <c r="AY1822" s="173" t="s">
        <v>142</v>
      </c>
    </row>
    <row r="1823" spans="1:65" s="13" customFormat="1" ht="11.25">
      <c r="B1823" s="164"/>
      <c r="D1823" s="165" t="s">
        <v>153</v>
      </c>
      <c r="E1823" s="166" t="s">
        <v>3</v>
      </c>
      <c r="F1823" s="167" t="s">
        <v>1920</v>
      </c>
      <c r="H1823" s="166" t="s">
        <v>3</v>
      </c>
      <c r="I1823" s="168"/>
      <c r="L1823" s="164"/>
      <c r="M1823" s="169"/>
      <c r="N1823" s="170"/>
      <c r="O1823" s="170"/>
      <c r="P1823" s="170"/>
      <c r="Q1823" s="170"/>
      <c r="R1823" s="170"/>
      <c r="S1823" s="170"/>
      <c r="T1823" s="171"/>
      <c r="AT1823" s="166" t="s">
        <v>153</v>
      </c>
      <c r="AU1823" s="166" t="s">
        <v>81</v>
      </c>
      <c r="AV1823" s="13" t="s">
        <v>15</v>
      </c>
      <c r="AW1823" s="13" t="s">
        <v>33</v>
      </c>
      <c r="AX1823" s="13" t="s">
        <v>71</v>
      </c>
      <c r="AY1823" s="166" t="s">
        <v>142</v>
      </c>
    </row>
    <row r="1824" spans="1:65" s="14" customFormat="1" ht="11.25">
      <c r="B1824" s="172"/>
      <c r="D1824" s="165" t="s">
        <v>153</v>
      </c>
      <c r="E1824" s="173" t="s">
        <v>3</v>
      </c>
      <c r="F1824" s="174" t="s">
        <v>1953</v>
      </c>
      <c r="H1824" s="175">
        <v>21.593</v>
      </c>
      <c r="I1824" s="176"/>
      <c r="L1824" s="172"/>
      <c r="M1824" s="177"/>
      <c r="N1824" s="178"/>
      <c r="O1824" s="178"/>
      <c r="P1824" s="178"/>
      <c r="Q1824" s="178"/>
      <c r="R1824" s="178"/>
      <c r="S1824" s="178"/>
      <c r="T1824" s="179"/>
      <c r="AT1824" s="173" t="s">
        <v>153</v>
      </c>
      <c r="AU1824" s="173" t="s">
        <v>81</v>
      </c>
      <c r="AV1824" s="14" t="s">
        <v>81</v>
      </c>
      <c r="AW1824" s="14" t="s">
        <v>33</v>
      </c>
      <c r="AX1824" s="14" t="s">
        <v>71</v>
      </c>
      <c r="AY1824" s="173" t="s">
        <v>142</v>
      </c>
    </row>
    <row r="1825" spans="1:65" s="15" customFormat="1" ht="11.25">
      <c r="B1825" s="180"/>
      <c r="D1825" s="165" t="s">
        <v>153</v>
      </c>
      <c r="E1825" s="181" t="s">
        <v>3</v>
      </c>
      <c r="F1825" s="182" t="s">
        <v>162</v>
      </c>
      <c r="H1825" s="183">
        <v>235.4</v>
      </c>
      <c r="I1825" s="184"/>
      <c r="L1825" s="180"/>
      <c r="M1825" s="185"/>
      <c r="N1825" s="186"/>
      <c r="O1825" s="186"/>
      <c r="P1825" s="186"/>
      <c r="Q1825" s="186"/>
      <c r="R1825" s="186"/>
      <c r="S1825" s="186"/>
      <c r="T1825" s="187"/>
      <c r="AT1825" s="181" t="s">
        <v>153</v>
      </c>
      <c r="AU1825" s="181" t="s">
        <v>81</v>
      </c>
      <c r="AV1825" s="15" t="s">
        <v>94</v>
      </c>
      <c r="AW1825" s="15" t="s">
        <v>33</v>
      </c>
      <c r="AX1825" s="15" t="s">
        <v>15</v>
      </c>
      <c r="AY1825" s="181" t="s">
        <v>142</v>
      </c>
    </row>
    <row r="1826" spans="1:65" s="2" customFormat="1" ht="24.2" customHeight="1">
      <c r="A1826" s="35"/>
      <c r="B1826" s="145"/>
      <c r="C1826" s="191" t="s">
        <v>2367</v>
      </c>
      <c r="D1826" s="191" t="s">
        <v>704</v>
      </c>
      <c r="E1826" s="192" t="s">
        <v>2368</v>
      </c>
      <c r="F1826" s="193" t="s">
        <v>2369</v>
      </c>
      <c r="G1826" s="194" t="s">
        <v>225</v>
      </c>
      <c r="H1826" s="195">
        <v>258.94</v>
      </c>
      <c r="I1826" s="196"/>
      <c r="J1826" s="197">
        <f>ROUND(I1826*H1826,2)</f>
        <v>0</v>
      </c>
      <c r="K1826" s="193" t="s">
        <v>149</v>
      </c>
      <c r="L1826" s="198"/>
      <c r="M1826" s="199" t="s">
        <v>3</v>
      </c>
      <c r="N1826" s="200" t="s">
        <v>43</v>
      </c>
      <c r="O1826" s="56"/>
      <c r="P1826" s="155">
        <f>O1826*H1826</f>
        <v>0</v>
      </c>
      <c r="Q1826" s="155">
        <v>1.0000000000000001E-5</v>
      </c>
      <c r="R1826" s="155">
        <f>Q1826*H1826</f>
        <v>2.5894000000000004E-3</v>
      </c>
      <c r="S1826" s="155">
        <v>0</v>
      </c>
      <c r="T1826" s="156">
        <f>S1826*H1826</f>
        <v>0</v>
      </c>
      <c r="U1826" s="35"/>
      <c r="V1826" s="35"/>
      <c r="W1826" s="35"/>
      <c r="X1826" s="35"/>
      <c r="Y1826" s="35"/>
      <c r="Z1826" s="35"/>
      <c r="AA1826" s="35"/>
      <c r="AB1826" s="35"/>
      <c r="AC1826" s="35"/>
      <c r="AD1826" s="35"/>
      <c r="AE1826" s="35"/>
      <c r="AR1826" s="157" t="s">
        <v>378</v>
      </c>
      <c r="AT1826" s="157" t="s">
        <v>704</v>
      </c>
      <c r="AU1826" s="157" t="s">
        <v>81</v>
      </c>
      <c r="AY1826" s="20" t="s">
        <v>142</v>
      </c>
      <c r="BE1826" s="158">
        <f>IF(N1826="základní",J1826,0)</f>
        <v>0</v>
      </c>
      <c r="BF1826" s="158">
        <f>IF(N1826="snížená",J1826,0)</f>
        <v>0</v>
      </c>
      <c r="BG1826" s="158">
        <f>IF(N1826="zákl. přenesená",J1826,0)</f>
        <v>0</v>
      </c>
      <c r="BH1826" s="158">
        <f>IF(N1826="sníž. přenesená",J1826,0)</f>
        <v>0</v>
      </c>
      <c r="BI1826" s="158">
        <f>IF(N1826="nulová",J1826,0)</f>
        <v>0</v>
      </c>
      <c r="BJ1826" s="20" t="s">
        <v>81</v>
      </c>
      <c r="BK1826" s="158">
        <f>ROUND(I1826*H1826,2)</f>
        <v>0</v>
      </c>
      <c r="BL1826" s="20" t="s">
        <v>256</v>
      </c>
      <c r="BM1826" s="157" t="s">
        <v>2370</v>
      </c>
    </row>
    <row r="1827" spans="1:65" s="14" customFormat="1" ht="11.25">
      <c r="B1827" s="172"/>
      <c r="D1827" s="165" t="s">
        <v>153</v>
      </c>
      <c r="F1827" s="174" t="s">
        <v>2371</v>
      </c>
      <c r="H1827" s="175">
        <v>258.94</v>
      </c>
      <c r="I1827" s="176"/>
      <c r="L1827" s="172"/>
      <c r="M1827" s="177"/>
      <c r="N1827" s="178"/>
      <c r="O1827" s="178"/>
      <c r="P1827" s="178"/>
      <c r="Q1827" s="178"/>
      <c r="R1827" s="178"/>
      <c r="S1827" s="178"/>
      <c r="T1827" s="179"/>
      <c r="AT1827" s="173" t="s">
        <v>153</v>
      </c>
      <c r="AU1827" s="173" t="s">
        <v>81</v>
      </c>
      <c r="AV1827" s="14" t="s">
        <v>81</v>
      </c>
      <c r="AW1827" s="14" t="s">
        <v>4</v>
      </c>
      <c r="AX1827" s="14" t="s">
        <v>15</v>
      </c>
      <c r="AY1827" s="173" t="s">
        <v>142</v>
      </c>
    </row>
    <row r="1828" spans="1:65" s="2" customFormat="1" ht="16.5" customHeight="1">
      <c r="A1828" s="35"/>
      <c r="B1828" s="145"/>
      <c r="C1828" s="146" t="s">
        <v>2372</v>
      </c>
      <c r="D1828" s="146" t="s">
        <v>145</v>
      </c>
      <c r="E1828" s="147" t="s">
        <v>2373</v>
      </c>
      <c r="F1828" s="148" t="s">
        <v>2374</v>
      </c>
      <c r="G1828" s="149" t="s">
        <v>148</v>
      </c>
      <c r="H1828" s="150">
        <v>214</v>
      </c>
      <c r="I1828" s="151"/>
      <c r="J1828" s="152">
        <f>ROUND(I1828*H1828,2)</f>
        <v>0</v>
      </c>
      <c r="K1828" s="148" t="s">
        <v>149</v>
      </c>
      <c r="L1828" s="36"/>
      <c r="M1828" s="153" t="s">
        <v>3</v>
      </c>
      <c r="N1828" s="154" t="s">
        <v>43</v>
      </c>
      <c r="O1828" s="56"/>
      <c r="P1828" s="155">
        <f>O1828*H1828</f>
        <v>0</v>
      </c>
      <c r="Q1828" s="155">
        <v>1.3999999999999999E-4</v>
      </c>
      <c r="R1828" s="155">
        <f>Q1828*H1828</f>
        <v>2.9959999999999997E-2</v>
      </c>
      <c r="S1828" s="155">
        <v>0</v>
      </c>
      <c r="T1828" s="156">
        <f>S1828*H1828</f>
        <v>0</v>
      </c>
      <c r="U1828" s="35"/>
      <c r="V1828" s="35"/>
      <c r="W1828" s="35"/>
      <c r="X1828" s="35"/>
      <c r="Y1828" s="35"/>
      <c r="Z1828" s="35"/>
      <c r="AA1828" s="35"/>
      <c r="AB1828" s="35"/>
      <c r="AC1828" s="35"/>
      <c r="AD1828" s="35"/>
      <c r="AE1828" s="35"/>
      <c r="AR1828" s="157" t="s">
        <v>256</v>
      </c>
      <c r="AT1828" s="157" t="s">
        <v>145</v>
      </c>
      <c r="AU1828" s="157" t="s">
        <v>81</v>
      </c>
      <c r="AY1828" s="20" t="s">
        <v>142</v>
      </c>
      <c r="BE1828" s="158">
        <f>IF(N1828="základní",J1828,0)</f>
        <v>0</v>
      </c>
      <c r="BF1828" s="158">
        <f>IF(N1828="snížená",J1828,0)</f>
        <v>0</v>
      </c>
      <c r="BG1828" s="158">
        <f>IF(N1828="zákl. přenesená",J1828,0)</f>
        <v>0</v>
      </c>
      <c r="BH1828" s="158">
        <f>IF(N1828="sníž. přenesená",J1828,0)</f>
        <v>0</v>
      </c>
      <c r="BI1828" s="158">
        <f>IF(N1828="nulová",J1828,0)</f>
        <v>0</v>
      </c>
      <c r="BJ1828" s="20" t="s">
        <v>81</v>
      </c>
      <c r="BK1828" s="158">
        <f>ROUND(I1828*H1828,2)</f>
        <v>0</v>
      </c>
      <c r="BL1828" s="20" t="s">
        <v>256</v>
      </c>
      <c r="BM1828" s="157" t="s">
        <v>2375</v>
      </c>
    </row>
    <row r="1829" spans="1:65" s="2" customFormat="1" ht="11.25">
      <c r="A1829" s="35"/>
      <c r="B1829" s="36"/>
      <c r="C1829" s="35"/>
      <c r="D1829" s="159" t="s">
        <v>151</v>
      </c>
      <c r="E1829" s="35"/>
      <c r="F1829" s="160" t="s">
        <v>2376</v>
      </c>
      <c r="G1829" s="35"/>
      <c r="H1829" s="35"/>
      <c r="I1829" s="161"/>
      <c r="J1829" s="35"/>
      <c r="K1829" s="35"/>
      <c r="L1829" s="36"/>
      <c r="M1829" s="162"/>
      <c r="N1829" s="163"/>
      <c r="O1829" s="56"/>
      <c r="P1829" s="56"/>
      <c r="Q1829" s="56"/>
      <c r="R1829" s="56"/>
      <c r="S1829" s="56"/>
      <c r="T1829" s="57"/>
      <c r="U1829" s="35"/>
      <c r="V1829" s="35"/>
      <c r="W1829" s="35"/>
      <c r="X1829" s="35"/>
      <c r="Y1829" s="35"/>
      <c r="Z1829" s="35"/>
      <c r="AA1829" s="35"/>
      <c r="AB1829" s="35"/>
      <c r="AC1829" s="35"/>
      <c r="AD1829" s="35"/>
      <c r="AE1829" s="35"/>
      <c r="AT1829" s="20" t="s">
        <v>151</v>
      </c>
      <c r="AU1829" s="20" t="s">
        <v>81</v>
      </c>
    </row>
    <row r="1830" spans="1:65" s="13" customFormat="1" ht="11.25">
      <c r="B1830" s="164"/>
      <c r="D1830" s="165" t="s">
        <v>153</v>
      </c>
      <c r="E1830" s="166" t="s">
        <v>3</v>
      </c>
      <c r="F1830" s="167" t="s">
        <v>422</v>
      </c>
      <c r="H1830" s="166" t="s">
        <v>3</v>
      </c>
      <c r="I1830" s="168"/>
      <c r="L1830" s="164"/>
      <c r="M1830" s="169"/>
      <c r="N1830" s="170"/>
      <c r="O1830" s="170"/>
      <c r="P1830" s="170"/>
      <c r="Q1830" s="170"/>
      <c r="R1830" s="170"/>
      <c r="S1830" s="170"/>
      <c r="T1830" s="171"/>
      <c r="AT1830" s="166" t="s">
        <v>153</v>
      </c>
      <c r="AU1830" s="166" t="s">
        <v>81</v>
      </c>
      <c r="AV1830" s="13" t="s">
        <v>15</v>
      </c>
      <c r="AW1830" s="13" t="s">
        <v>33</v>
      </c>
      <c r="AX1830" s="13" t="s">
        <v>71</v>
      </c>
      <c r="AY1830" s="166" t="s">
        <v>142</v>
      </c>
    </row>
    <row r="1831" spans="1:65" s="14" customFormat="1" ht="11.25">
      <c r="B1831" s="172"/>
      <c r="D1831" s="165" t="s">
        <v>153</v>
      </c>
      <c r="E1831" s="173" t="s">
        <v>3</v>
      </c>
      <c r="F1831" s="174" t="s">
        <v>2227</v>
      </c>
      <c r="H1831" s="175">
        <v>145.55000000000001</v>
      </c>
      <c r="I1831" s="176"/>
      <c r="L1831" s="172"/>
      <c r="M1831" s="177"/>
      <c r="N1831" s="178"/>
      <c r="O1831" s="178"/>
      <c r="P1831" s="178"/>
      <c r="Q1831" s="178"/>
      <c r="R1831" s="178"/>
      <c r="S1831" s="178"/>
      <c r="T1831" s="179"/>
      <c r="AT1831" s="173" t="s">
        <v>153</v>
      </c>
      <c r="AU1831" s="173" t="s">
        <v>81</v>
      </c>
      <c r="AV1831" s="14" t="s">
        <v>81</v>
      </c>
      <c r="AW1831" s="14" t="s">
        <v>33</v>
      </c>
      <c r="AX1831" s="14" t="s">
        <v>71</v>
      </c>
      <c r="AY1831" s="173" t="s">
        <v>142</v>
      </c>
    </row>
    <row r="1832" spans="1:65" s="13" customFormat="1" ht="11.25">
      <c r="B1832" s="164"/>
      <c r="D1832" s="165" t="s">
        <v>153</v>
      </c>
      <c r="E1832" s="166" t="s">
        <v>3</v>
      </c>
      <c r="F1832" s="167" t="s">
        <v>1806</v>
      </c>
      <c r="H1832" s="166" t="s">
        <v>3</v>
      </c>
      <c r="I1832" s="168"/>
      <c r="L1832" s="164"/>
      <c r="M1832" s="169"/>
      <c r="N1832" s="170"/>
      <c r="O1832" s="170"/>
      <c r="P1832" s="170"/>
      <c r="Q1832" s="170"/>
      <c r="R1832" s="170"/>
      <c r="S1832" s="170"/>
      <c r="T1832" s="171"/>
      <c r="AT1832" s="166" t="s">
        <v>153</v>
      </c>
      <c r="AU1832" s="166" t="s">
        <v>81</v>
      </c>
      <c r="AV1832" s="13" t="s">
        <v>15</v>
      </c>
      <c r="AW1832" s="13" t="s">
        <v>33</v>
      </c>
      <c r="AX1832" s="13" t="s">
        <v>71</v>
      </c>
      <c r="AY1832" s="166" t="s">
        <v>142</v>
      </c>
    </row>
    <row r="1833" spans="1:65" s="14" customFormat="1" ht="11.25">
      <c r="B1833" s="172"/>
      <c r="D1833" s="165" t="s">
        <v>153</v>
      </c>
      <c r="E1833" s="173" t="s">
        <v>3</v>
      </c>
      <c r="F1833" s="174" t="s">
        <v>2228</v>
      </c>
      <c r="H1833" s="175">
        <v>48.82</v>
      </c>
      <c r="I1833" s="176"/>
      <c r="L1833" s="172"/>
      <c r="M1833" s="177"/>
      <c r="N1833" s="178"/>
      <c r="O1833" s="178"/>
      <c r="P1833" s="178"/>
      <c r="Q1833" s="178"/>
      <c r="R1833" s="178"/>
      <c r="S1833" s="178"/>
      <c r="T1833" s="179"/>
      <c r="AT1833" s="173" t="s">
        <v>153</v>
      </c>
      <c r="AU1833" s="173" t="s">
        <v>81</v>
      </c>
      <c r="AV1833" s="14" t="s">
        <v>81</v>
      </c>
      <c r="AW1833" s="14" t="s">
        <v>33</v>
      </c>
      <c r="AX1833" s="14" t="s">
        <v>71</v>
      </c>
      <c r="AY1833" s="173" t="s">
        <v>142</v>
      </c>
    </row>
    <row r="1834" spans="1:65" s="13" customFormat="1" ht="11.25">
      <c r="B1834" s="164"/>
      <c r="D1834" s="165" t="s">
        <v>153</v>
      </c>
      <c r="E1834" s="166" t="s">
        <v>3</v>
      </c>
      <c r="F1834" s="167" t="s">
        <v>1920</v>
      </c>
      <c r="H1834" s="166" t="s">
        <v>3</v>
      </c>
      <c r="I1834" s="168"/>
      <c r="L1834" s="164"/>
      <c r="M1834" s="169"/>
      <c r="N1834" s="170"/>
      <c r="O1834" s="170"/>
      <c r="P1834" s="170"/>
      <c r="Q1834" s="170"/>
      <c r="R1834" s="170"/>
      <c r="S1834" s="170"/>
      <c r="T1834" s="171"/>
      <c r="AT1834" s="166" t="s">
        <v>153</v>
      </c>
      <c r="AU1834" s="166" t="s">
        <v>81</v>
      </c>
      <c r="AV1834" s="13" t="s">
        <v>15</v>
      </c>
      <c r="AW1834" s="13" t="s">
        <v>33</v>
      </c>
      <c r="AX1834" s="13" t="s">
        <v>71</v>
      </c>
      <c r="AY1834" s="166" t="s">
        <v>142</v>
      </c>
    </row>
    <row r="1835" spans="1:65" s="14" customFormat="1" ht="11.25">
      <c r="B1835" s="172"/>
      <c r="D1835" s="165" t="s">
        <v>153</v>
      </c>
      <c r="E1835" s="173" t="s">
        <v>3</v>
      </c>
      <c r="F1835" s="174" t="s">
        <v>2229</v>
      </c>
      <c r="H1835" s="175">
        <v>19.63</v>
      </c>
      <c r="I1835" s="176"/>
      <c r="L1835" s="172"/>
      <c r="M1835" s="177"/>
      <c r="N1835" s="178"/>
      <c r="O1835" s="178"/>
      <c r="P1835" s="178"/>
      <c r="Q1835" s="178"/>
      <c r="R1835" s="178"/>
      <c r="S1835" s="178"/>
      <c r="T1835" s="179"/>
      <c r="AT1835" s="173" t="s">
        <v>153</v>
      </c>
      <c r="AU1835" s="173" t="s">
        <v>81</v>
      </c>
      <c r="AV1835" s="14" t="s">
        <v>81</v>
      </c>
      <c r="AW1835" s="14" t="s">
        <v>33</v>
      </c>
      <c r="AX1835" s="14" t="s">
        <v>71</v>
      </c>
      <c r="AY1835" s="173" t="s">
        <v>142</v>
      </c>
    </row>
    <row r="1836" spans="1:65" s="15" customFormat="1" ht="11.25">
      <c r="B1836" s="180"/>
      <c r="D1836" s="165" t="s">
        <v>153</v>
      </c>
      <c r="E1836" s="181" t="s">
        <v>3</v>
      </c>
      <c r="F1836" s="182" t="s">
        <v>162</v>
      </c>
      <c r="H1836" s="183">
        <v>214</v>
      </c>
      <c r="I1836" s="184"/>
      <c r="L1836" s="180"/>
      <c r="M1836" s="185"/>
      <c r="N1836" s="186"/>
      <c r="O1836" s="186"/>
      <c r="P1836" s="186"/>
      <c r="Q1836" s="186"/>
      <c r="R1836" s="186"/>
      <c r="S1836" s="186"/>
      <c r="T1836" s="187"/>
      <c r="AT1836" s="181" t="s">
        <v>153</v>
      </c>
      <c r="AU1836" s="181" t="s">
        <v>81</v>
      </c>
      <c r="AV1836" s="15" t="s">
        <v>94</v>
      </c>
      <c r="AW1836" s="15" t="s">
        <v>33</v>
      </c>
      <c r="AX1836" s="15" t="s">
        <v>15</v>
      </c>
      <c r="AY1836" s="181" t="s">
        <v>142</v>
      </c>
    </row>
    <row r="1837" spans="1:65" s="2" customFormat="1" ht="55.5" customHeight="1">
      <c r="A1837" s="35"/>
      <c r="B1837" s="145"/>
      <c r="C1837" s="146" t="s">
        <v>2377</v>
      </c>
      <c r="D1837" s="146" t="s">
        <v>145</v>
      </c>
      <c r="E1837" s="147" t="s">
        <v>2378</v>
      </c>
      <c r="F1837" s="148" t="s">
        <v>2379</v>
      </c>
      <c r="G1837" s="149" t="s">
        <v>359</v>
      </c>
      <c r="H1837" s="150">
        <v>6.6000000000000003E-2</v>
      </c>
      <c r="I1837" s="151"/>
      <c r="J1837" s="152">
        <f>ROUND(I1837*H1837,2)</f>
        <v>0</v>
      </c>
      <c r="K1837" s="148" t="s">
        <v>149</v>
      </c>
      <c r="L1837" s="36"/>
      <c r="M1837" s="153" t="s">
        <v>3</v>
      </c>
      <c r="N1837" s="154" t="s">
        <v>43</v>
      </c>
      <c r="O1837" s="56"/>
      <c r="P1837" s="155">
        <f>O1837*H1837</f>
        <v>0</v>
      </c>
      <c r="Q1837" s="155">
        <v>0</v>
      </c>
      <c r="R1837" s="155">
        <f>Q1837*H1837</f>
        <v>0</v>
      </c>
      <c r="S1837" s="155">
        <v>0</v>
      </c>
      <c r="T1837" s="156">
        <f>S1837*H1837</f>
        <v>0</v>
      </c>
      <c r="U1837" s="35"/>
      <c r="V1837" s="35"/>
      <c r="W1837" s="35"/>
      <c r="X1837" s="35"/>
      <c r="Y1837" s="35"/>
      <c r="Z1837" s="35"/>
      <c r="AA1837" s="35"/>
      <c r="AB1837" s="35"/>
      <c r="AC1837" s="35"/>
      <c r="AD1837" s="35"/>
      <c r="AE1837" s="35"/>
      <c r="AR1837" s="157" t="s">
        <v>256</v>
      </c>
      <c r="AT1837" s="157" t="s">
        <v>145</v>
      </c>
      <c r="AU1837" s="157" t="s">
        <v>81</v>
      </c>
      <c r="AY1837" s="20" t="s">
        <v>142</v>
      </c>
      <c r="BE1837" s="158">
        <f>IF(N1837="základní",J1837,0)</f>
        <v>0</v>
      </c>
      <c r="BF1837" s="158">
        <f>IF(N1837="snížená",J1837,0)</f>
        <v>0</v>
      </c>
      <c r="BG1837" s="158">
        <f>IF(N1837="zákl. přenesená",J1837,0)</f>
        <v>0</v>
      </c>
      <c r="BH1837" s="158">
        <f>IF(N1837="sníž. přenesená",J1837,0)</f>
        <v>0</v>
      </c>
      <c r="BI1837" s="158">
        <f>IF(N1837="nulová",J1837,0)</f>
        <v>0</v>
      </c>
      <c r="BJ1837" s="20" t="s">
        <v>81</v>
      </c>
      <c r="BK1837" s="158">
        <f>ROUND(I1837*H1837,2)</f>
        <v>0</v>
      </c>
      <c r="BL1837" s="20" t="s">
        <v>256</v>
      </c>
      <c r="BM1837" s="157" t="s">
        <v>2380</v>
      </c>
    </row>
    <row r="1838" spans="1:65" s="2" customFormat="1" ht="11.25">
      <c r="A1838" s="35"/>
      <c r="B1838" s="36"/>
      <c r="C1838" s="35"/>
      <c r="D1838" s="159" t="s">
        <v>151</v>
      </c>
      <c r="E1838" s="35"/>
      <c r="F1838" s="160" t="s">
        <v>2381</v>
      </c>
      <c r="G1838" s="35"/>
      <c r="H1838" s="35"/>
      <c r="I1838" s="161"/>
      <c r="J1838" s="35"/>
      <c r="K1838" s="35"/>
      <c r="L1838" s="36"/>
      <c r="M1838" s="162"/>
      <c r="N1838" s="163"/>
      <c r="O1838" s="56"/>
      <c r="P1838" s="56"/>
      <c r="Q1838" s="56"/>
      <c r="R1838" s="56"/>
      <c r="S1838" s="56"/>
      <c r="T1838" s="57"/>
      <c r="U1838" s="35"/>
      <c r="V1838" s="35"/>
      <c r="W1838" s="35"/>
      <c r="X1838" s="35"/>
      <c r="Y1838" s="35"/>
      <c r="Z1838" s="35"/>
      <c r="AA1838" s="35"/>
      <c r="AB1838" s="35"/>
      <c r="AC1838" s="35"/>
      <c r="AD1838" s="35"/>
      <c r="AE1838" s="35"/>
      <c r="AT1838" s="20" t="s">
        <v>151</v>
      </c>
      <c r="AU1838" s="20" t="s">
        <v>81</v>
      </c>
    </row>
    <row r="1839" spans="1:65" s="12" customFormat="1" ht="22.9" customHeight="1">
      <c r="B1839" s="132"/>
      <c r="D1839" s="133" t="s">
        <v>70</v>
      </c>
      <c r="E1839" s="143" t="s">
        <v>538</v>
      </c>
      <c r="F1839" s="143" t="s">
        <v>539</v>
      </c>
      <c r="I1839" s="135"/>
      <c r="J1839" s="144">
        <f>BK1839</f>
        <v>0</v>
      </c>
      <c r="L1839" s="132"/>
      <c r="M1839" s="137"/>
      <c r="N1839" s="138"/>
      <c r="O1839" s="138"/>
      <c r="P1839" s="139">
        <f>SUM(P1840:P1886)</f>
        <v>0</v>
      </c>
      <c r="Q1839" s="138"/>
      <c r="R1839" s="139">
        <f>SUM(R1840:R1886)</f>
        <v>0</v>
      </c>
      <c r="S1839" s="138"/>
      <c r="T1839" s="140">
        <f>SUM(T1840:T1886)</f>
        <v>0</v>
      </c>
      <c r="AR1839" s="133" t="s">
        <v>81</v>
      </c>
      <c r="AT1839" s="141" t="s">
        <v>70</v>
      </c>
      <c r="AU1839" s="141" t="s">
        <v>15</v>
      </c>
      <c r="AY1839" s="133" t="s">
        <v>142</v>
      </c>
      <c r="BK1839" s="142">
        <f>SUM(BK1840:BK1886)</f>
        <v>0</v>
      </c>
    </row>
    <row r="1840" spans="1:65" s="2" customFormat="1" ht="37.9" customHeight="1">
      <c r="A1840" s="35"/>
      <c r="B1840" s="145"/>
      <c r="C1840" s="146" t="s">
        <v>2382</v>
      </c>
      <c r="D1840" s="146" t="s">
        <v>145</v>
      </c>
      <c r="E1840" s="147" t="s">
        <v>2383</v>
      </c>
      <c r="F1840" s="148" t="s">
        <v>2384</v>
      </c>
      <c r="G1840" s="149" t="s">
        <v>236</v>
      </c>
      <c r="H1840" s="150">
        <v>3</v>
      </c>
      <c r="I1840" s="151"/>
      <c r="J1840" s="152">
        <f t="shared" ref="J1840:J1885" si="10">ROUND(I1840*H1840,2)</f>
        <v>0</v>
      </c>
      <c r="K1840" s="148" t="s">
        <v>3</v>
      </c>
      <c r="L1840" s="36"/>
      <c r="M1840" s="153" t="s">
        <v>3</v>
      </c>
      <c r="N1840" s="154" t="s">
        <v>43</v>
      </c>
      <c r="O1840" s="56"/>
      <c r="P1840" s="155">
        <f t="shared" ref="P1840:P1885" si="11">O1840*H1840</f>
        <v>0</v>
      </c>
      <c r="Q1840" s="155">
        <v>0</v>
      </c>
      <c r="R1840" s="155">
        <f t="shared" ref="R1840:R1885" si="12">Q1840*H1840</f>
        <v>0</v>
      </c>
      <c r="S1840" s="155">
        <v>0</v>
      </c>
      <c r="T1840" s="156">
        <f t="shared" ref="T1840:T1885" si="13">S1840*H1840</f>
        <v>0</v>
      </c>
      <c r="U1840" s="35"/>
      <c r="V1840" s="35"/>
      <c r="W1840" s="35"/>
      <c r="X1840" s="35"/>
      <c r="Y1840" s="35"/>
      <c r="Z1840" s="35"/>
      <c r="AA1840" s="35"/>
      <c r="AB1840" s="35"/>
      <c r="AC1840" s="35"/>
      <c r="AD1840" s="35"/>
      <c r="AE1840" s="35"/>
      <c r="AR1840" s="157" t="s">
        <v>256</v>
      </c>
      <c r="AT1840" s="157" t="s">
        <v>145</v>
      </c>
      <c r="AU1840" s="157" t="s">
        <v>81</v>
      </c>
      <c r="AY1840" s="20" t="s">
        <v>142</v>
      </c>
      <c r="BE1840" s="158">
        <f t="shared" ref="BE1840:BE1885" si="14">IF(N1840="základní",J1840,0)</f>
        <v>0</v>
      </c>
      <c r="BF1840" s="158">
        <f t="shared" ref="BF1840:BF1885" si="15">IF(N1840="snížená",J1840,0)</f>
        <v>0</v>
      </c>
      <c r="BG1840" s="158">
        <f t="shared" ref="BG1840:BG1885" si="16">IF(N1840="zákl. přenesená",J1840,0)</f>
        <v>0</v>
      </c>
      <c r="BH1840" s="158">
        <f t="shared" ref="BH1840:BH1885" si="17">IF(N1840="sníž. přenesená",J1840,0)</f>
        <v>0</v>
      </c>
      <c r="BI1840" s="158">
        <f t="shared" ref="BI1840:BI1885" si="18">IF(N1840="nulová",J1840,0)</f>
        <v>0</v>
      </c>
      <c r="BJ1840" s="20" t="s">
        <v>81</v>
      </c>
      <c r="BK1840" s="158">
        <f t="shared" ref="BK1840:BK1885" si="19">ROUND(I1840*H1840,2)</f>
        <v>0</v>
      </c>
      <c r="BL1840" s="20" t="s">
        <v>256</v>
      </c>
      <c r="BM1840" s="157" t="s">
        <v>2385</v>
      </c>
    </row>
    <row r="1841" spans="1:65" s="2" customFormat="1" ht="37.9" customHeight="1">
      <c r="A1841" s="35"/>
      <c r="B1841" s="145"/>
      <c r="C1841" s="146" t="s">
        <v>2386</v>
      </c>
      <c r="D1841" s="146" t="s">
        <v>145</v>
      </c>
      <c r="E1841" s="147" t="s">
        <v>2387</v>
      </c>
      <c r="F1841" s="148" t="s">
        <v>2388</v>
      </c>
      <c r="G1841" s="149" t="s">
        <v>236</v>
      </c>
      <c r="H1841" s="150">
        <v>1</v>
      </c>
      <c r="I1841" s="151"/>
      <c r="J1841" s="152">
        <f t="shared" si="10"/>
        <v>0</v>
      </c>
      <c r="K1841" s="148" t="s">
        <v>3</v>
      </c>
      <c r="L1841" s="36"/>
      <c r="M1841" s="153" t="s">
        <v>3</v>
      </c>
      <c r="N1841" s="154" t="s">
        <v>43</v>
      </c>
      <c r="O1841" s="56"/>
      <c r="P1841" s="155">
        <f t="shared" si="11"/>
        <v>0</v>
      </c>
      <c r="Q1841" s="155">
        <v>0</v>
      </c>
      <c r="R1841" s="155">
        <f t="shared" si="12"/>
        <v>0</v>
      </c>
      <c r="S1841" s="155">
        <v>0</v>
      </c>
      <c r="T1841" s="156">
        <f t="shared" si="13"/>
        <v>0</v>
      </c>
      <c r="U1841" s="35"/>
      <c r="V1841" s="35"/>
      <c r="W1841" s="35"/>
      <c r="X1841" s="35"/>
      <c r="Y1841" s="35"/>
      <c r="Z1841" s="35"/>
      <c r="AA1841" s="35"/>
      <c r="AB1841" s="35"/>
      <c r="AC1841" s="35"/>
      <c r="AD1841" s="35"/>
      <c r="AE1841" s="35"/>
      <c r="AR1841" s="157" t="s">
        <v>256</v>
      </c>
      <c r="AT1841" s="157" t="s">
        <v>145</v>
      </c>
      <c r="AU1841" s="157" t="s">
        <v>81</v>
      </c>
      <c r="AY1841" s="20" t="s">
        <v>142</v>
      </c>
      <c r="BE1841" s="158">
        <f t="shared" si="14"/>
        <v>0</v>
      </c>
      <c r="BF1841" s="158">
        <f t="shared" si="15"/>
        <v>0</v>
      </c>
      <c r="BG1841" s="158">
        <f t="shared" si="16"/>
        <v>0</v>
      </c>
      <c r="BH1841" s="158">
        <f t="shared" si="17"/>
        <v>0</v>
      </c>
      <c r="BI1841" s="158">
        <f t="shared" si="18"/>
        <v>0</v>
      </c>
      <c r="BJ1841" s="20" t="s">
        <v>81</v>
      </c>
      <c r="BK1841" s="158">
        <f t="shared" si="19"/>
        <v>0</v>
      </c>
      <c r="BL1841" s="20" t="s">
        <v>256</v>
      </c>
      <c r="BM1841" s="157" t="s">
        <v>2389</v>
      </c>
    </row>
    <row r="1842" spans="1:65" s="2" customFormat="1" ht="37.9" customHeight="1">
      <c r="A1842" s="35"/>
      <c r="B1842" s="145"/>
      <c r="C1842" s="146" t="s">
        <v>2390</v>
      </c>
      <c r="D1842" s="146" t="s">
        <v>145</v>
      </c>
      <c r="E1842" s="147" t="s">
        <v>2391</v>
      </c>
      <c r="F1842" s="148" t="s">
        <v>2392</v>
      </c>
      <c r="G1842" s="149" t="s">
        <v>236</v>
      </c>
      <c r="H1842" s="150">
        <v>1</v>
      </c>
      <c r="I1842" s="151"/>
      <c r="J1842" s="152">
        <f t="shared" si="10"/>
        <v>0</v>
      </c>
      <c r="K1842" s="148" t="s">
        <v>3</v>
      </c>
      <c r="L1842" s="36"/>
      <c r="M1842" s="153" t="s">
        <v>3</v>
      </c>
      <c r="N1842" s="154" t="s">
        <v>43</v>
      </c>
      <c r="O1842" s="56"/>
      <c r="P1842" s="155">
        <f t="shared" si="11"/>
        <v>0</v>
      </c>
      <c r="Q1842" s="155">
        <v>0</v>
      </c>
      <c r="R1842" s="155">
        <f t="shared" si="12"/>
        <v>0</v>
      </c>
      <c r="S1842" s="155">
        <v>0</v>
      </c>
      <c r="T1842" s="156">
        <f t="shared" si="13"/>
        <v>0</v>
      </c>
      <c r="U1842" s="35"/>
      <c r="V1842" s="35"/>
      <c r="W1842" s="35"/>
      <c r="X1842" s="35"/>
      <c r="Y1842" s="35"/>
      <c r="Z1842" s="35"/>
      <c r="AA1842" s="35"/>
      <c r="AB1842" s="35"/>
      <c r="AC1842" s="35"/>
      <c r="AD1842" s="35"/>
      <c r="AE1842" s="35"/>
      <c r="AR1842" s="157" t="s">
        <v>256</v>
      </c>
      <c r="AT1842" s="157" t="s">
        <v>145</v>
      </c>
      <c r="AU1842" s="157" t="s">
        <v>81</v>
      </c>
      <c r="AY1842" s="20" t="s">
        <v>142</v>
      </c>
      <c r="BE1842" s="158">
        <f t="shared" si="14"/>
        <v>0</v>
      </c>
      <c r="BF1842" s="158">
        <f t="shared" si="15"/>
        <v>0</v>
      </c>
      <c r="BG1842" s="158">
        <f t="shared" si="16"/>
        <v>0</v>
      </c>
      <c r="BH1842" s="158">
        <f t="shared" si="17"/>
        <v>0</v>
      </c>
      <c r="BI1842" s="158">
        <f t="shared" si="18"/>
        <v>0</v>
      </c>
      <c r="BJ1842" s="20" t="s">
        <v>81</v>
      </c>
      <c r="BK1842" s="158">
        <f t="shared" si="19"/>
        <v>0</v>
      </c>
      <c r="BL1842" s="20" t="s">
        <v>256</v>
      </c>
      <c r="BM1842" s="157" t="s">
        <v>2393</v>
      </c>
    </row>
    <row r="1843" spans="1:65" s="2" customFormat="1" ht="44.25" customHeight="1">
      <c r="A1843" s="35"/>
      <c r="B1843" s="145"/>
      <c r="C1843" s="146" t="s">
        <v>2394</v>
      </c>
      <c r="D1843" s="146" t="s">
        <v>145</v>
      </c>
      <c r="E1843" s="147" t="s">
        <v>2395</v>
      </c>
      <c r="F1843" s="148" t="s">
        <v>2396</v>
      </c>
      <c r="G1843" s="149" t="s">
        <v>236</v>
      </c>
      <c r="H1843" s="150">
        <v>1</v>
      </c>
      <c r="I1843" s="151"/>
      <c r="J1843" s="152">
        <f t="shared" si="10"/>
        <v>0</v>
      </c>
      <c r="K1843" s="148" t="s">
        <v>3</v>
      </c>
      <c r="L1843" s="36"/>
      <c r="M1843" s="153" t="s">
        <v>3</v>
      </c>
      <c r="N1843" s="154" t="s">
        <v>43</v>
      </c>
      <c r="O1843" s="56"/>
      <c r="P1843" s="155">
        <f t="shared" si="11"/>
        <v>0</v>
      </c>
      <c r="Q1843" s="155">
        <v>0</v>
      </c>
      <c r="R1843" s="155">
        <f t="shared" si="12"/>
        <v>0</v>
      </c>
      <c r="S1843" s="155">
        <v>0</v>
      </c>
      <c r="T1843" s="156">
        <f t="shared" si="13"/>
        <v>0</v>
      </c>
      <c r="U1843" s="35"/>
      <c r="V1843" s="35"/>
      <c r="W1843" s="35"/>
      <c r="X1843" s="35"/>
      <c r="Y1843" s="35"/>
      <c r="Z1843" s="35"/>
      <c r="AA1843" s="35"/>
      <c r="AB1843" s="35"/>
      <c r="AC1843" s="35"/>
      <c r="AD1843" s="35"/>
      <c r="AE1843" s="35"/>
      <c r="AR1843" s="157" t="s">
        <v>256</v>
      </c>
      <c r="AT1843" s="157" t="s">
        <v>145</v>
      </c>
      <c r="AU1843" s="157" t="s">
        <v>81</v>
      </c>
      <c r="AY1843" s="20" t="s">
        <v>142</v>
      </c>
      <c r="BE1843" s="158">
        <f t="shared" si="14"/>
        <v>0</v>
      </c>
      <c r="BF1843" s="158">
        <f t="shared" si="15"/>
        <v>0</v>
      </c>
      <c r="BG1843" s="158">
        <f t="shared" si="16"/>
        <v>0</v>
      </c>
      <c r="BH1843" s="158">
        <f t="shared" si="17"/>
        <v>0</v>
      </c>
      <c r="BI1843" s="158">
        <f t="shared" si="18"/>
        <v>0</v>
      </c>
      <c r="BJ1843" s="20" t="s">
        <v>81</v>
      </c>
      <c r="BK1843" s="158">
        <f t="shared" si="19"/>
        <v>0</v>
      </c>
      <c r="BL1843" s="20" t="s">
        <v>256</v>
      </c>
      <c r="BM1843" s="157" t="s">
        <v>2397</v>
      </c>
    </row>
    <row r="1844" spans="1:65" s="2" customFormat="1" ht="37.9" customHeight="1">
      <c r="A1844" s="35"/>
      <c r="B1844" s="145"/>
      <c r="C1844" s="146" t="s">
        <v>2398</v>
      </c>
      <c r="D1844" s="146" t="s">
        <v>145</v>
      </c>
      <c r="E1844" s="147" t="s">
        <v>2399</v>
      </c>
      <c r="F1844" s="148" t="s">
        <v>2400</v>
      </c>
      <c r="G1844" s="149" t="s">
        <v>236</v>
      </c>
      <c r="H1844" s="150">
        <v>1</v>
      </c>
      <c r="I1844" s="151"/>
      <c r="J1844" s="152">
        <f t="shared" si="10"/>
        <v>0</v>
      </c>
      <c r="K1844" s="148" t="s">
        <v>3</v>
      </c>
      <c r="L1844" s="36"/>
      <c r="M1844" s="153" t="s">
        <v>3</v>
      </c>
      <c r="N1844" s="154" t="s">
        <v>43</v>
      </c>
      <c r="O1844" s="56"/>
      <c r="P1844" s="155">
        <f t="shared" si="11"/>
        <v>0</v>
      </c>
      <c r="Q1844" s="155">
        <v>0</v>
      </c>
      <c r="R1844" s="155">
        <f t="shared" si="12"/>
        <v>0</v>
      </c>
      <c r="S1844" s="155">
        <v>0</v>
      </c>
      <c r="T1844" s="156">
        <f t="shared" si="13"/>
        <v>0</v>
      </c>
      <c r="U1844" s="35"/>
      <c r="V1844" s="35"/>
      <c r="W1844" s="35"/>
      <c r="X1844" s="35"/>
      <c r="Y1844" s="35"/>
      <c r="Z1844" s="35"/>
      <c r="AA1844" s="35"/>
      <c r="AB1844" s="35"/>
      <c r="AC1844" s="35"/>
      <c r="AD1844" s="35"/>
      <c r="AE1844" s="35"/>
      <c r="AR1844" s="157" t="s">
        <v>256</v>
      </c>
      <c r="AT1844" s="157" t="s">
        <v>145</v>
      </c>
      <c r="AU1844" s="157" t="s">
        <v>81</v>
      </c>
      <c r="AY1844" s="20" t="s">
        <v>142</v>
      </c>
      <c r="BE1844" s="158">
        <f t="shared" si="14"/>
        <v>0</v>
      </c>
      <c r="BF1844" s="158">
        <f t="shared" si="15"/>
        <v>0</v>
      </c>
      <c r="BG1844" s="158">
        <f t="shared" si="16"/>
        <v>0</v>
      </c>
      <c r="BH1844" s="158">
        <f t="shared" si="17"/>
        <v>0</v>
      </c>
      <c r="BI1844" s="158">
        <f t="shared" si="18"/>
        <v>0</v>
      </c>
      <c r="BJ1844" s="20" t="s">
        <v>81</v>
      </c>
      <c r="BK1844" s="158">
        <f t="shared" si="19"/>
        <v>0</v>
      </c>
      <c r="BL1844" s="20" t="s">
        <v>256</v>
      </c>
      <c r="BM1844" s="157" t="s">
        <v>2401</v>
      </c>
    </row>
    <row r="1845" spans="1:65" s="2" customFormat="1" ht="37.9" customHeight="1">
      <c r="A1845" s="35"/>
      <c r="B1845" s="145"/>
      <c r="C1845" s="146" t="s">
        <v>2402</v>
      </c>
      <c r="D1845" s="146" t="s">
        <v>145</v>
      </c>
      <c r="E1845" s="147" t="s">
        <v>2403</v>
      </c>
      <c r="F1845" s="148" t="s">
        <v>2404</v>
      </c>
      <c r="G1845" s="149" t="s">
        <v>236</v>
      </c>
      <c r="H1845" s="150">
        <v>9</v>
      </c>
      <c r="I1845" s="151"/>
      <c r="J1845" s="152">
        <f t="shared" si="10"/>
        <v>0</v>
      </c>
      <c r="K1845" s="148" t="s">
        <v>3</v>
      </c>
      <c r="L1845" s="36"/>
      <c r="M1845" s="153" t="s">
        <v>3</v>
      </c>
      <c r="N1845" s="154" t="s">
        <v>43</v>
      </c>
      <c r="O1845" s="56"/>
      <c r="P1845" s="155">
        <f t="shared" si="11"/>
        <v>0</v>
      </c>
      <c r="Q1845" s="155">
        <v>0</v>
      </c>
      <c r="R1845" s="155">
        <f t="shared" si="12"/>
        <v>0</v>
      </c>
      <c r="S1845" s="155">
        <v>0</v>
      </c>
      <c r="T1845" s="156">
        <f t="shared" si="13"/>
        <v>0</v>
      </c>
      <c r="U1845" s="35"/>
      <c r="V1845" s="35"/>
      <c r="W1845" s="35"/>
      <c r="X1845" s="35"/>
      <c r="Y1845" s="35"/>
      <c r="Z1845" s="35"/>
      <c r="AA1845" s="35"/>
      <c r="AB1845" s="35"/>
      <c r="AC1845" s="35"/>
      <c r="AD1845" s="35"/>
      <c r="AE1845" s="35"/>
      <c r="AR1845" s="157" t="s">
        <v>256</v>
      </c>
      <c r="AT1845" s="157" t="s">
        <v>145</v>
      </c>
      <c r="AU1845" s="157" t="s">
        <v>81</v>
      </c>
      <c r="AY1845" s="20" t="s">
        <v>142</v>
      </c>
      <c r="BE1845" s="158">
        <f t="shared" si="14"/>
        <v>0</v>
      </c>
      <c r="BF1845" s="158">
        <f t="shared" si="15"/>
        <v>0</v>
      </c>
      <c r="BG1845" s="158">
        <f t="shared" si="16"/>
        <v>0</v>
      </c>
      <c r="BH1845" s="158">
        <f t="shared" si="17"/>
        <v>0</v>
      </c>
      <c r="BI1845" s="158">
        <f t="shared" si="18"/>
        <v>0</v>
      </c>
      <c r="BJ1845" s="20" t="s">
        <v>81</v>
      </c>
      <c r="BK1845" s="158">
        <f t="shared" si="19"/>
        <v>0</v>
      </c>
      <c r="BL1845" s="20" t="s">
        <v>256</v>
      </c>
      <c r="BM1845" s="157" t="s">
        <v>2405</v>
      </c>
    </row>
    <row r="1846" spans="1:65" s="2" customFormat="1" ht="37.9" customHeight="1">
      <c r="A1846" s="35"/>
      <c r="B1846" s="145"/>
      <c r="C1846" s="146" t="s">
        <v>2406</v>
      </c>
      <c r="D1846" s="146" t="s">
        <v>145</v>
      </c>
      <c r="E1846" s="147" t="s">
        <v>2407</v>
      </c>
      <c r="F1846" s="148" t="s">
        <v>2408</v>
      </c>
      <c r="G1846" s="149" t="s">
        <v>236</v>
      </c>
      <c r="H1846" s="150">
        <v>4</v>
      </c>
      <c r="I1846" s="151"/>
      <c r="J1846" s="152">
        <f t="shared" si="10"/>
        <v>0</v>
      </c>
      <c r="K1846" s="148" t="s">
        <v>3</v>
      </c>
      <c r="L1846" s="36"/>
      <c r="M1846" s="153" t="s">
        <v>3</v>
      </c>
      <c r="N1846" s="154" t="s">
        <v>43</v>
      </c>
      <c r="O1846" s="56"/>
      <c r="P1846" s="155">
        <f t="shared" si="11"/>
        <v>0</v>
      </c>
      <c r="Q1846" s="155">
        <v>0</v>
      </c>
      <c r="R1846" s="155">
        <f t="shared" si="12"/>
        <v>0</v>
      </c>
      <c r="S1846" s="155">
        <v>0</v>
      </c>
      <c r="T1846" s="156">
        <f t="shared" si="13"/>
        <v>0</v>
      </c>
      <c r="U1846" s="35"/>
      <c r="V1846" s="35"/>
      <c r="W1846" s="35"/>
      <c r="X1846" s="35"/>
      <c r="Y1846" s="35"/>
      <c r="Z1846" s="35"/>
      <c r="AA1846" s="35"/>
      <c r="AB1846" s="35"/>
      <c r="AC1846" s="35"/>
      <c r="AD1846" s="35"/>
      <c r="AE1846" s="35"/>
      <c r="AR1846" s="157" t="s">
        <v>256</v>
      </c>
      <c r="AT1846" s="157" t="s">
        <v>145</v>
      </c>
      <c r="AU1846" s="157" t="s">
        <v>81</v>
      </c>
      <c r="AY1846" s="20" t="s">
        <v>142</v>
      </c>
      <c r="BE1846" s="158">
        <f t="shared" si="14"/>
        <v>0</v>
      </c>
      <c r="BF1846" s="158">
        <f t="shared" si="15"/>
        <v>0</v>
      </c>
      <c r="BG1846" s="158">
        <f t="shared" si="16"/>
        <v>0</v>
      </c>
      <c r="BH1846" s="158">
        <f t="shared" si="17"/>
        <v>0</v>
      </c>
      <c r="BI1846" s="158">
        <f t="shared" si="18"/>
        <v>0</v>
      </c>
      <c r="BJ1846" s="20" t="s">
        <v>81</v>
      </c>
      <c r="BK1846" s="158">
        <f t="shared" si="19"/>
        <v>0</v>
      </c>
      <c r="BL1846" s="20" t="s">
        <v>256</v>
      </c>
      <c r="BM1846" s="157" t="s">
        <v>2409</v>
      </c>
    </row>
    <row r="1847" spans="1:65" s="2" customFormat="1" ht="44.25" customHeight="1">
      <c r="A1847" s="35"/>
      <c r="B1847" s="145"/>
      <c r="C1847" s="146" t="s">
        <v>2410</v>
      </c>
      <c r="D1847" s="146" t="s">
        <v>145</v>
      </c>
      <c r="E1847" s="147" t="s">
        <v>2411</v>
      </c>
      <c r="F1847" s="148" t="s">
        <v>2412</v>
      </c>
      <c r="G1847" s="149" t="s">
        <v>236</v>
      </c>
      <c r="H1847" s="150">
        <v>5</v>
      </c>
      <c r="I1847" s="151"/>
      <c r="J1847" s="152">
        <f t="shared" si="10"/>
        <v>0</v>
      </c>
      <c r="K1847" s="148" t="s">
        <v>3</v>
      </c>
      <c r="L1847" s="36"/>
      <c r="M1847" s="153" t="s">
        <v>3</v>
      </c>
      <c r="N1847" s="154" t="s">
        <v>43</v>
      </c>
      <c r="O1847" s="56"/>
      <c r="P1847" s="155">
        <f t="shared" si="11"/>
        <v>0</v>
      </c>
      <c r="Q1847" s="155">
        <v>0</v>
      </c>
      <c r="R1847" s="155">
        <f t="shared" si="12"/>
        <v>0</v>
      </c>
      <c r="S1847" s="155">
        <v>0</v>
      </c>
      <c r="T1847" s="156">
        <f t="shared" si="13"/>
        <v>0</v>
      </c>
      <c r="U1847" s="35"/>
      <c r="V1847" s="35"/>
      <c r="W1847" s="35"/>
      <c r="X1847" s="35"/>
      <c r="Y1847" s="35"/>
      <c r="Z1847" s="35"/>
      <c r="AA1847" s="35"/>
      <c r="AB1847" s="35"/>
      <c r="AC1847" s="35"/>
      <c r="AD1847" s="35"/>
      <c r="AE1847" s="35"/>
      <c r="AR1847" s="157" t="s">
        <v>256</v>
      </c>
      <c r="AT1847" s="157" t="s">
        <v>145</v>
      </c>
      <c r="AU1847" s="157" t="s">
        <v>81</v>
      </c>
      <c r="AY1847" s="20" t="s">
        <v>142</v>
      </c>
      <c r="BE1847" s="158">
        <f t="shared" si="14"/>
        <v>0</v>
      </c>
      <c r="BF1847" s="158">
        <f t="shared" si="15"/>
        <v>0</v>
      </c>
      <c r="BG1847" s="158">
        <f t="shared" si="16"/>
        <v>0</v>
      </c>
      <c r="BH1847" s="158">
        <f t="shared" si="17"/>
        <v>0</v>
      </c>
      <c r="BI1847" s="158">
        <f t="shared" si="18"/>
        <v>0</v>
      </c>
      <c r="BJ1847" s="20" t="s">
        <v>81</v>
      </c>
      <c r="BK1847" s="158">
        <f t="shared" si="19"/>
        <v>0</v>
      </c>
      <c r="BL1847" s="20" t="s">
        <v>256</v>
      </c>
      <c r="BM1847" s="157" t="s">
        <v>2413</v>
      </c>
    </row>
    <row r="1848" spans="1:65" s="2" customFormat="1" ht="37.9" customHeight="1">
      <c r="A1848" s="35"/>
      <c r="B1848" s="145"/>
      <c r="C1848" s="146" t="s">
        <v>2414</v>
      </c>
      <c r="D1848" s="146" t="s">
        <v>145</v>
      </c>
      <c r="E1848" s="147" t="s">
        <v>2415</v>
      </c>
      <c r="F1848" s="148" t="s">
        <v>2416</v>
      </c>
      <c r="G1848" s="149" t="s">
        <v>236</v>
      </c>
      <c r="H1848" s="150">
        <v>1</v>
      </c>
      <c r="I1848" s="151"/>
      <c r="J1848" s="152">
        <f t="shared" si="10"/>
        <v>0</v>
      </c>
      <c r="K1848" s="148" t="s">
        <v>3</v>
      </c>
      <c r="L1848" s="36"/>
      <c r="M1848" s="153" t="s">
        <v>3</v>
      </c>
      <c r="N1848" s="154" t="s">
        <v>43</v>
      </c>
      <c r="O1848" s="56"/>
      <c r="P1848" s="155">
        <f t="shared" si="11"/>
        <v>0</v>
      </c>
      <c r="Q1848" s="155">
        <v>0</v>
      </c>
      <c r="R1848" s="155">
        <f t="shared" si="12"/>
        <v>0</v>
      </c>
      <c r="S1848" s="155">
        <v>0</v>
      </c>
      <c r="T1848" s="156">
        <f t="shared" si="13"/>
        <v>0</v>
      </c>
      <c r="U1848" s="35"/>
      <c r="V1848" s="35"/>
      <c r="W1848" s="35"/>
      <c r="X1848" s="35"/>
      <c r="Y1848" s="35"/>
      <c r="Z1848" s="35"/>
      <c r="AA1848" s="35"/>
      <c r="AB1848" s="35"/>
      <c r="AC1848" s="35"/>
      <c r="AD1848" s="35"/>
      <c r="AE1848" s="35"/>
      <c r="AR1848" s="157" t="s">
        <v>256</v>
      </c>
      <c r="AT1848" s="157" t="s">
        <v>145</v>
      </c>
      <c r="AU1848" s="157" t="s">
        <v>81</v>
      </c>
      <c r="AY1848" s="20" t="s">
        <v>142</v>
      </c>
      <c r="BE1848" s="158">
        <f t="shared" si="14"/>
        <v>0</v>
      </c>
      <c r="BF1848" s="158">
        <f t="shared" si="15"/>
        <v>0</v>
      </c>
      <c r="BG1848" s="158">
        <f t="shared" si="16"/>
        <v>0</v>
      </c>
      <c r="BH1848" s="158">
        <f t="shared" si="17"/>
        <v>0</v>
      </c>
      <c r="BI1848" s="158">
        <f t="shared" si="18"/>
        <v>0</v>
      </c>
      <c r="BJ1848" s="20" t="s">
        <v>81</v>
      </c>
      <c r="BK1848" s="158">
        <f t="shared" si="19"/>
        <v>0</v>
      </c>
      <c r="BL1848" s="20" t="s">
        <v>256</v>
      </c>
      <c r="BM1848" s="157" t="s">
        <v>2417</v>
      </c>
    </row>
    <row r="1849" spans="1:65" s="2" customFormat="1" ht="49.15" customHeight="1">
      <c r="A1849" s="35"/>
      <c r="B1849" s="145"/>
      <c r="C1849" s="146" t="s">
        <v>2418</v>
      </c>
      <c r="D1849" s="146" t="s">
        <v>145</v>
      </c>
      <c r="E1849" s="147" t="s">
        <v>2419</v>
      </c>
      <c r="F1849" s="148" t="s">
        <v>2420</v>
      </c>
      <c r="G1849" s="149" t="s">
        <v>236</v>
      </c>
      <c r="H1849" s="150">
        <v>1</v>
      </c>
      <c r="I1849" s="151"/>
      <c r="J1849" s="152">
        <f t="shared" si="10"/>
        <v>0</v>
      </c>
      <c r="K1849" s="148" t="s">
        <v>3</v>
      </c>
      <c r="L1849" s="36"/>
      <c r="M1849" s="153" t="s">
        <v>3</v>
      </c>
      <c r="N1849" s="154" t="s">
        <v>43</v>
      </c>
      <c r="O1849" s="56"/>
      <c r="P1849" s="155">
        <f t="shared" si="11"/>
        <v>0</v>
      </c>
      <c r="Q1849" s="155">
        <v>0</v>
      </c>
      <c r="R1849" s="155">
        <f t="shared" si="12"/>
        <v>0</v>
      </c>
      <c r="S1849" s="155">
        <v>0</v>
      </c>
      <c r="T1849" s="156">
        <f t="shared" si="13"/>
        <v>0</v>
      </c>
      <c r="U1849" s="35"/>
      <c r="V1849" s="35"/>
      <c r="W1849" s="35"/>
      <c r="X1849" s="35"/>
      <c r="Y1849" s="35"/>
      <c r="Z1849" s="35"/>
      <c r="AA1849" s="35"/>
      <c r="AB1849" s="35"/>
      <c r="AC1849" s="35"/>
      <c r="AD1849" s="35"/>
      <c r="AE1849" s="35"/>
      <c r="AR1849" s="157" t="s">
        <v>256</v>
      </c>
      <c r="AT1849" s="157" t="s">
        <v>145</v>
      </c>
      <c r="AU1849" s="157" t="s">
        <v>81</v>
      </c>
      <c r="AY1849" s="20" t="s">
        <v>142</v>
      </c>
      <c r="BE1849" s="158">
        <f t="shared" si="14"/>
        <v>0</v>
      </c>
      <c r="BF1849" s="158">
        <f t="shared" si="15"/>
        <v>0</v>
      </c>
      <c r="BG1849" s="158">
        <f t="shared" si="16"/>
        <v>0</v>
      </c>
      <c r="BH1849" s="158">
        <f t="shared" si="17"/>
        <v>0</v>
      </c>
      <c r="BI1849" s="158">
        <f t="shared" si="18"/>
        <v>0</v>
      </c>
      <c r="BJ1849" s="20" t="s">
        <v>81</v>
      </c>
      <c r="BK1849" s="158">
        <f t="shared" si="19"/>
        <v>0</v>
      </c>
      <c r="BL1849" s="20" t="s">
        <v>256</v>
      </c>
      <c r="BM1849" s="157" t="s">
        <v>2421</v>
      </c>
    </row>
    <row r="1850" spans="1:65" s="2" customFormat="1" ht="49.15" customHeight="1">
      <c r="A1850" s="35"/>
      <c r="B1850" s="145"/>
      <c r="C1850" s="146" t="s">
        <v>2422</v>
      </c>
      <c r="D1850" s="146" t="s">
        <v>145</v>
      </c>
      <c r="E1850" s="147" t="s">
        <v>2423</v>
      </c>
      <c r="F1850" s="148" t="s">
        <v>2424</v>
      </c>
      <c r="G1850" s="149" t="s">
        <v>236</v>
      </c>
      <c r="H1850" s="150">
        <v>1</v>
      </c>
      <c r="I1850" s="151"/>
      <c r="J1850" s="152">
        <f t="shared" si="10"/>
        <v>0</v>
      </c>
      <c r="K1850" s="148" t="s">
        <v>3</v>
      </c>
      <c r="L1850" s="36"/>
      <c r="M1850" s="153" t="s">
        <v>3</v>
      </c>
      <c r="N1850" s="154" t="s">
        <v>43</v>
      </c>
      <c r="O1850" s="56"/>
      <c r="P1850" s="155">
        <f t="shared" si="11"/>
        <v>0</v>
      </c>
      <c r="Q1850" s="155">
        <v>0</v>
      </c>
      <c r="R1850" s="155">
        <f t="shared" si="12"/>
        <v>0</v>
      </c>
      <c r="S1850" s="155">
        <v>0</v>
      </c>
      <c r="T1850" s="156">
        <f t="shared" si="13"/>
        <v>0</v>
      </c>
      <c r="U1850" s="35"/>
      <c r="V1850" s="35"/>
      <c r="W1850" s="35"/>
      <c r="X1850" s="35"/>
      <c r="Y1850" s="35"/>
      <c r="Z1850" s="35"/>
      <c r="AA1850" s="35"/>
      <c r="AB1850" s="35"/>
      <c r="AC1850" s="35"/>
      <c r="AD1850" s="35"/>
      <c r="AE1850" s="35"/>
      <c r="AR1850" s="157" t="s">
        <v>256</v>
      </c>
      <c r="AT1850" s="157" t="s">
        <v>145</v>
      </c>
      <c r="AU1850" s="157" t="s">
        <v>81</v>
      </c>
      <c r="AY1850" s="20" t="s">
        <v>142</v>
      </c>
      <c r="BE1850" s="158">
        <f t="shared" si="14"/>
        <v>0</v>
      </c>
      <c r="BF1850" s="158">
        <f t="shared" si="15"/>
        <v>0</v>
      </c>
      <c r="BG1850" s="158">
        <f t="shared" si="16"/>
        <v>0</v>
      </c>
      <c r="BH1850" s="158">
        <f t="shared" si="17"/>
        <v>0</v>
      </c>
      <c r="BI1850" s="158">
        <f t="shared" si="18"/>
        <v>0</v>
      </c>
      <c r="BJ1850" s="20" t="s">
        <v>81</v>
      </c>
      <c r="BK1850" s="158">
        <f t="shared" si="19"/>
        <v>0</v>
      </c>
      <c r="BL1850" s="20" t="s">
        <v>256</v>
      </c>
      <c r="BM1850" s="157" t="s">
        <v>2425</v>
      </c>
    </row>
    <row r="1851" spans="1:65" s="2" customFormat="1" ht="37.9" customHeight="1">
      <c r="A1851" s="35"/>
      <c r="B1851" s="145"/>
      <c r="C1851" s="146" t="s">
        <v>2426</v>
      </c>
      <c r="D1851" s="146" t="s">
        <v>145</v>
      </c>
      <c r="E1851" s="147" t="s">
        <v>2427</v>
      </c>
      <c r="F1851" s="148" t="s">
        <v>2428</v>
      </c>
      <c r="G1851" s="149" t="s">
        <v>236</v>
      </c>
      <c r="H1851" s="150">
        <v>4</v>
      </c>
      <c r="I1851" s="151"/>
      <c r="J1851" s="152">
        <f t="shared" si="10"/>
        <v>0</v>
      </c>
      <c r="K1851" s="148" t="s">
        <v>3</v>
      </c>
      <c r="L1851" s="36"/>
      <c r="M1851" s="153" t="s">
        <v>3</v>
      </c>
      <c r="N1851" s="154" t="s">
        <v>43</v>
      </c>
      <c r="O1851" s="56"/>
      <c r="P1851" s="155">
        <f t="shared" si="11"/>
        <v>0</v>
      </c>
      <c r="Q1851" s="155">
        <v>0</v>
      </c>
      <c r="R1851" s="155">
        <f t="shared" si="12"/>
        <v>0</v>
      </c>
      <c r="S1851" s="155">
        <v>0</v>
      </c>
      <c r="T1851" s="156">
        <f t="shared" si="13"/>
        <v>0</v>
      </c>
      <c r="U1851" s="35"/>
      <c r="V1851" s="35"/>
      <c r="W1851" s="35"/>
      <c r="X1851" s="35"/>
      <c r="Y1851" s="35"/>
      <c r="Z1851" s="35"/>
      <c r="AA1851" s="35"/>
      <c r="AB1851" s="35"/>
      <c r="AC1851" s="35"/>
      <c r="AD1851" s="35"/>
      <c r="AE1851" s="35"/>
      <c r="AR1851" s="157" t="s">
        <v>256</v>
      </c>
      <c r="AT1851" s="157" t="s">
        <v>145</v>
      </c>
      <c r="AU1851" s="157" t="s">
        <v>81</v>
      </c>
      <c r="AY1851" s="20" t="s">
        <v>142</v>
      </c>
      <c r="BE1851" s="158">
        <f t="shared" si="14"/>
        <v>0</v>
      </c>
      <c r="BF1851" s="158">
        <f t="shared" si="15"/>
        <v>0</v>
      </c>
      <c r="BG1851" s="158">
        <f t="shared" si="16"/>
        <v>0</v>
      </c>
      <c r="BH1851" s="158">
        <f t="shared" si="17"/>
        <v>0</v>
      </c>
      <c r="BI1851" s="158">
        <f t="shared" si="18"/>
        <v>0</v>
      </c>
      <c r="BJ1851" s="20" t="s">
        <v>81</v>
      </c>
      <c r="BK1851" s="158">
        <f t="shared" si="19"/>
        <v>0</v>
      </c>
      <c r="BL1851" s="20" t="s">
        <v>256</v>
      </c>
      <c r="BM1851" s="157" t="s">
        <v>2429</v>
      </c>
    </row>
    <row r="1852" spans="1:65" s="2" customFormat="1" ht="37.9" customHeight="1">
      <c r="A1852" s="35"/>
      <c r="B1852" s="145"/>
      <c r="C1852" s="146" t="s">
        <v>2430</v>
      </c>
      <c r="D1852" s="146" t="s">
        <v>145</v>
      </c>
      <c r="E1852" s="147" t="s">
        <v>2431</v>
      </c>
      <c r="F1852" s="148" t="s">
        <v>2432</v>
      </c>
      <c r="G1852" s="149" t="s">
        <v>236</v>
      </c>
      <c r="H1852" s="150">
        <v>8</v>
      </c>
      <c r="I1852" s="151"/>
      <c r="J1852" s="152">
        <f t="shared" si="10"/>
        <v>0</v>
      </c>
      <c r="K1852" s="148" t="s">
        <v>3</v>
      </c>
      <c r="L1852" s="36"/>
      <c r="M1852" s="153" t="s">
        <v>3</v>
      </c>
      <c r="N1852" s="154" t="s">
        <v>43</v>
      </c>
      <c r="O1852" s="56"/>
      <c r="P1852" s="155">
        <f t="shared" si="11"/>
        <v>0</v>
      </c>
      <c r="Q1852" s="155">
        <v>0</v>
      </c>
      <c r="R1852" s="155">
        <f t="shared" si="12"/>
        <v>0</v>
      </c>
      <c r="S1852" s="155">
        <v>0</v>
      </c>
      <c r="T1852" s="156">
        <f t="shared" si="13"/>
        <v>0</v>
      </c>
      <c r="U1852" s="35"/>
      <c r="V1852" s="35"/>
      <c r="W1852" s="35"/>
      <c r="X1852" s="35"/>
      <c r="Y1852" s="35"/>
      <c r="Z1852" s="35"/>
      <c r="AA1852" s="35"/>
      <c r="AB1852" s="35"/>
      <c r="AC1852" s="35"/>
      <c r="AD1852" s="35"/>
      <c r="AE1852" s="35"/>
      <c r="AR1852" s="157" t="s">
        <v>256</v>
      </c>
      <c r="AT1852" s="157" t="s">
        <v>145</v>
      </c>
      <c r="AU1852" s="157" t="s">
        <v>81</v>
      </c>
      <c r="AY1852" s="20" t="s">
        <v>142</v>
      </c>
      <c r="BE1852" s="158">
        <f t="shared" si="14"/>
        <v>0</v>
      </c>
      <c r="BF1852" s="158">
        <f t="shared" si="15"/>
        <v>0</v>
      </c>
      <c r="BG1852" s="158">
        <f t="shared" si="16"/>
        <v>0</v>
      </c>
      <c r="BH1852" s="158">
        <f t="shared" si="17"/>
        <v>0</v>
      </c>
      <c r="BI1852" s="158">
        <f t="shared" si="18"/>
        <v>0</v>
      </c>
      <c r="BJ1852" s="20" t="s">
        <v>81</v>
      </c>
      <c r="BK1852" s="158">
        <f t="shared" si="19"/>
        <v>0</v>
      </c>
      <c r="BL1852" s="20" t="s">
        <v>256</v>
      </c>
      <c r="BM1852" s="157" t="s">
        <v>2433</v>
      </c>
    </row>
    <row r="1853" spans="1:65" s="2" customFormat="1" ht="37.9" customHeight="1">
      <c r="A1853" s="35"/>
      <c r="B1853" s="145"/>
      <c r="C1853" s="146" t="s">
        <v>2434</v>
      </c>
      <c r="D1853" s="146" t="s">
        <v>145</v>
      </c>
      <c r="E1853" s="147" t="s">
        <v>2435</v>
      </c>
      <c r="F1853" s="148" t="s">
        <v>2436</v>
      </c>
      <c r="G1853" s="149" t="s">
        <v>236</v>
      </c>
      <c r="H1853" s="150">
        <v>1</v>
      </c>
      <c r="I1853" s="151"/>
      <c r="J1853" s="152">
        <f t="shared" si="10"/>
        <v>0</v>
      </c>
      <c r="K1853" s="148" t="s">
        <v>3</v>
      </c>
      <c r="L1853" s="36"/>
      <c r="M1853" s="153" t="s">
        <v>3</v>
      </c>
      <c r="N1853" s="154" t="s">
        <v>43</v>
      </c>
      <c r="O1853" s="56"/>
      <c r="P1853" s="155">
        <f t="shared" si="11"/>
        <v>0</v>
      </c>
      <c r="Q1853" s="155">
        <v>0</v>
      </c>
      <c r="R1853" s="155">
        <f t="shared" si="12"/>
        <v>0</v>
      </c>
      <c r="S1853" s="155">
        <v>0</v>
      </c>
      <c r="T1853" s="156">
        <f t="shared" si="13"/>
        <v>0</v>
      </c>
      <c r="U1853" s="35"/>
      <c r="V1853" s="35"/>
      <c r="W1853" s="35"/>
      <c r="X1853" s="35"/>
      <c r="Y1853" s="35"/>
      <c r="Z1853" s="35"/>
      <c r="AA1853" s="35"/>
      <c r="AB1853" s="35"/>
      <c r="AC1853" s="35"/>
      <c r="AD1853" s="35"/>
      <c r="AE1853" s="35"/>
      <c r="AR1853" s="157" t="s">
        <v>256</v>
      </c>
      <c r="AT1853" s="157" t="s">
        <v>145</v>
      </c>
      <c r="AU1853" s="157" t="s">
        <v>81</v>
      </c>
      <c r="AY1853" s="20" t="s">
        <v>142</v>
      </c>
      <c r="BE1853" s="158">
        <f t="shared" si="14"/>
        <v>0</v>
      </c>
      <c r="BF1853" s="158">
        <f t="shared" si="15"/>
        <v>0</v>
      </c>
      <c r="BG1853" s="158">
        <f t="shared" si="16"/>
        <v>0</v>
      </c>
      <c r="BH1853" s="158">
        <f t="shared" si="17"/>
        <v>0</v>
      </c>
      <c r="BI1853" s="158">
        <f t="shared" si="18"/>
        <v>0</v>
      </c>
      <c r="BJ1853" s="20" t="s">
        <v>81</v>
      </c>
      <c r="BK1853" s="158">
        <f t="shared" si="19"/>
        <v>0</v>
      </c>
      <c r="BL1853" s="20" t="s">
        <v>256</v>
      </c>
      <c r="BM1853" s="157" t="s">
        <v>2437</v>
      </c>
    </row>
    <row r="1854" spans="1:65" s="2" customFormat="1" ht="37.9" customHeight="1">
      <c r="A1854" s="35"/>
      <c r="B1854" s="145"/>
      <c r="C1854" s="146" t="s">
        <v>2438</v>
      </c>
      <c r="D1854" s="146" t="s">
        <v>145</v>
      </c>
      <c r="E1854" s="147" t="s">
        <v>2439</v>
      </c>
      <c r="F1854" s="148" t="s">
        <v>2440</v>
      </c>
      <c r="G1854" s="149" t="s">
        <v>236</v>
      </c>
      <c r="H1854" s="150">
        <v>1</v>
      </c>
      <c r="I1854" s="151"/>
      <c r="J1854" s="152">
        <f t="shared" si="10"/>
        <v>0</v>
      </c>
      <c r="K1854" s="148" t="s">
        <v>3</v>
      </c>
      <c r="L1854" s="36"/>
      <c r="M1854" s="153" t="s">
        <v>3</v>
      </c>
      <c r="N1854" s="154" t="s">
        <v>43</v>
      </c>
      <c r="O1854" s="56"/>
      <c r="P1854" s="155">
        <f t="shared" si="11"/>
        <v>0</v>
      </c>
      <c r="Q1854" s="155">
        <v>0</v>
      </c>
      <c r="R1854" s="155">
        <f t="shared" si="12"/>
        <v>0</v>
      </c>
      <c r="S1854" s="155">
        <v>0</v>
      </c>
      <c r="T1854" s="156">
        <f t="shared" si="13"/>
        <v>0</v>
      </c>
      <c r="U1854" s="35"/>
      <c r="V1854" s="35"/>
      <c r="W1854" s="35"/>
      <c r="X1854" s="35"/>
      <c r="Y1854" s="35"/>
      <c r="Z1854" s="35"/>
      <c r="AA1854" s="35"/>
      <c r="AB1854" s="35"/>
      <c r="AC1854" s="35"/>
      <c r="AD1854" s="35"/>
      <c r="AE1854" s="35"/>
      <c r="AR1854" s="157" t="s">
        <v>256</v>
      </c>
      <c r="AT1854" s="157" t="s">
        <v>145</v>
      </c>
      <c r="AU1854" s="157" t="s">
        <v>81</v>
      </c>
      <c r="AY1854" s="20" t="s">
        <v>142</v>
      </c>
      <c r="BE1854" s="158">
        <f t="shared" si="14"/>
        <v>0</v>
      </c>
      <c r="BF1854" s="158">
        <f t="shared" si="15"/>
        <v>0</v>
      </c>
      <c r="BG1854" s="158">
        <f t="shared" si="16"/>
        <v>0</v>
      </c>
      <c r="BH1854" s="158">
        <f t="shared" si="17"/>
        <v>0</v>
      </c>
      <c r="BI1854" s="158">
        <f t="shared" si="18"/>
        <v>0</v>
      </c>
      <c r="BJ1854" s="20" t="s">
        <v>81</v>
      </c>
      <c r="BK1854" s="158">
        <f t="shared" si="19"/>
        <v>0</v>
      </c>
      <c r="BL1854" s="20" t="s">
        <v>256</v>
      </c>
      <c r="BM1854" s="157" t="s">
        <v>2441</v>
      </c>
    </row>
    <row r="1855" spans="1:65" s="2" customFormat="1" ht="37.9" customHeight="1">
      <c r="A1855" s="35"/>
      <c r="B1855" s="145"/>
      <c r="C1855" s="146" t="s">
        <v>2442</v>
      </c>
      <c r="D1855" s="146" t="s">
        <v>145</v>
      </c>
      <c r="E1855" s="147" t="s">
        <v>2443</v>
      </c>
      <c r="F1855" s="148" t="s">
        <v>2444</v>
      </c>
      <c r="G1855" s="149" t="s">
        <v>236</v>
      </c>
      <c r="H1855" s="150">
        <v>1</v>
      </c>
      <c r="I1855" s="151"/>
      <c r="J1855" s="152">
        <f t="shared" si="10"/>
        <v>0</v>
      </c>
      <c r="K1855" s="148" t="s">
        <v>3</v>
      </c>
      <c r="L1855" s="36"/>
      <c r="M1855" s="153" t="s">
        <v>3</v>
      </c>
      <c r="N1855" s="154" t="s">
        <v>43</v>
      </c>
      <c r="O1855" s="56"/>
      <c r="P1855" s="155">
        <f t="shared" si="11"/>
        <v>0</v>
      </c>
      <c r="Q1855" s="155">
        <v>0</v>
      </c>
      <c r="R1855" s="155">
        <f t="shared" si="12"/>
        <v>0</v>
      </c>
      <c r="S1855" s="155">
        <v>0</v>
      </c>
      <c r="T1855" s="156">
        <f t="shared" si="13"/>
        <v>0</v>
      </c>
      <c r="U1855" s="35"/>
      <c r="V1855" s="35"/>
      <c r="W1855" s="35"/>
      <c r="X1855" s="35"/>
      <c r="Y1855" s="35"/>
      <c r="Z1855" s="35"/>
      <c r="AA1855" s="35"/>
      <c r="AB1855" s="35"/>
      <c r="AC1855" s="35"/>
      <c r="AD1855" s="35"/>
      <c r="AE1855" s="35"/>
      <c r="AR1855" s="157" t="s">
        <v>256</v>
      </c>
      <c r="AT1855" s="157" t="s">
        <v>145</v>
      </c>
      <c r="AU1855" s="157" t="s">
        <v>81</v>
      </c>
      <c r="AY1855" s="20" t="s">
        <v>142</v>
      </c>
      <c r="BE1855" s="158">
        <f t="shared" si="14"/>
        <v>0</v>
      </c>
      <c r="BF1855" s="158">
        <f t="shared" si="15"/>
        <v>0</v>
      </c>
      <c r="BG1855" s="158">
        <f t="shared" si="16"/>
        <v>0</v>
      </c>
      <c r="BH1855" s="158">
        <f t="shared" si="17"/>
        <v>0</v>
      </c>
      <c r="BI1855" s="158">
        <f t="shared" si="18"/>
        <v>0</v>
      </c>
      <c r="BJ1855" s="20" t="s">
        <v>81</v>
      </c>
      <c r="BK1855" s="158">
        <f t="shared" si="19"/>
        <v>0</v>
      </c>
      <c r="BL1855" s="20" t="s">
        <v>256</v>
      </c>
      <c r="BM1855" s="157" t="s">
        <v>2445</v>
      </c>
    </row>
    <row r="1856" spans="1:65" s="2" customFormat="1" ht="37.9" customHeight="1">
      <c r="A1856" s="35"/>
      <c r="B1856" s="145"/>
      <c r="C1856" s="146" t="s">
        <v>2446</v>
      </c>
      <c r="D1856" s="146" t="s">
        <v>145</v>
      </c>
      <c r="E1856" s="147" t="s">
        <v>2447</v>
      </c>
      <c r="F1856" s="148" t="s">
        <v>2448</v>
      </c>
      <c r="G1856" s="149" t="s">
        <v>236</v>
      </c>
      <c r="H1856" s="150">
        <v>1</v>
      </c>
      <c r="I1856" s="151"/>
      <c r="J1856" s="152">
        <f t="shared" si="10"/>
        <v>0</v>
      </c>
      <c r="K1856" s="148" t="s">
        <v>3</v>
      </c>
      <c r="L1856" s="36"/>
      <c r="M1856" s="153" t="s">
        <v>3</v>
      </c>
      <c r="N1856" s="154" t="s">
        <v>43</v>
      </c>
      <c r="O1856" s="56"/>
      <c r="P1856" s="155">
        <f t="shared" si="11"/>
        <v>0</v>
      </c>
      <c r="Q1856" s="155">
        <v>0</v>
      </c>
      <c r="R1856" s="155">
        <f t="shared" si="12"/>
        <v>0</v>
      </c>
      <c r="S1856" s="155">
        <v>0</v>
      </c>
      <c r="T1856" s="156">
        <f t="shared" si="13"/>
        <v>0</v>
      </c>
      <c r="U1856" s="35"/>
      <c r="V1856" s="35"/>
      <c r="W1856" s="35"/>
      <c r="X1856" s="35"/>
      <c r="Y1856" s="35"/>
      <c r="Z1856" s="35"/>
      <c r="AA1856" s="35"/>
      <c r="AB1856" s="35"/>
      <c r="AC1856" s="35"/>
      <c r="AD1856" s="35"/>
      <c r="AE1856" s="35"/>
      <c r="AR1856" s="157" t="s">
        <v>256</v>
      </c>
      <c r="AT1856" s="157" t="s">
        <v>145</v>
      </c>
      <c r="AU1856" s="157" t="s">
        <v>81</v>
      </c>
      <c r="AY1856" s="20" t="s">
        <v>142</v>
      </c>
      <c r="BE1856" s="158">
        <f t="shared" si="14"/>
        <v>0</v>
      </c>
      <c r="BF1856" s="158">
        <f t="shared" si="15"/>
        <v>0</v>
      </c>
      <c r="BG1856" s="158">
        <f t="shared" si="16"/>
        <v>0</v>
      </c>
      <c r="BH1856" s="158">
        <f t="shared" si="17"/>
        <v>0</v>
      </c>
      <c r="BI1856" s="158">
        <f t="shared" si="18"/>
        <v>0</v>
      </c>
      <c r="BJ1856" s="20" t="s">
        <v>81</v>
      </c>
      <c r="BK1856" s="158">
        <f t="shared" si="19"/>
        <v>0</v>
      </c>
      <c r="BL1856" s="20" t="s">
        <v>256</v>
      </c>
      <c r="BM1856" s="157" t="s">
        <v>2449</v>
      </c>
    </row>
    <row r="1857" spans="1:65" s="2" customFormat="1" ht="49.15" customHeight="1">
      <c r="A1857" s="35"/>
      <c r="B1857" s="145"/>
      <c r="C1857" s="146" t="s">
        <v>2450</v>
      </c>
      <c r="D1857" s="146" t="s">
        <v>145</v>
      </c>
      <c r="E1857" s="147" t="s">
        <v>2451</v>
      </c>
      <c r="F1857" s="148" t="s">
        <v>2452</v>
      </c>
      <c r="G1857" s="149" t="s">
        <v>236</v>
      </c>
      <c r="H1857" s="150">
        <v>1</v>
      </c>
      <c r="I1857" s="151"/>
      <c r="J1857" s="152">
        <f t="shared" si="10"/>
        <v>0</v>
      </c>
      <c r="K1857" s="148" t="s">
        <v>3</v>
      </c>
      <c r="L1857" s="36"/>
      <c r="M1857" s="153" t="s">
        <v>3</v>
      </c>
      <c r="N1857" s="154" t="s">
        <v>43</v>
      </c>
      <c r="O1857" s="56"/>
      <c r="P1857" s="155">
        <f t="shared" si="11"/>
        <v>0</v>
      </c>
      <c r="Q1857" s="155">
        <v>0</v>
      </c>
      <c r="R1857" s="155">
        <f t="shared" si="12"/>
        <v>0</v>
      </c>
      <c r="S1857" s="155">
        <v>0</v>
      </c>
      <c r="T1857" s="156">
        <f t="shared" si="13"/>
        <v>0</v>
      </c>
      <c r="U1857" s="35"/>
      <c r="V1857" s="35"/>
      <c r="W1857" s="35"/>
      <c r="X1857" s="35"/>
      <c r="Y1857" s="35"/>
      <c r="Z1857" s="35"/>
      <c r="AA1857" s="35"/>
      <c r="AB1857" s="35"/>
      <c r="AC1857" s="35"/>
      <c r="AD1857" s="35"/>
      <c r="AE1857" s="35"/>
      <c r="AR1857" s="157" t="s">
        <v>256</v>
      </c>
      <c r="AT1857" s="157" t="s">
        <v>145</v>
      </c>
      <c r="AU1857" s="157" t="s">
        <v>81</v>
      </c>
      <c r="AY1857" s="20" t="s">
        <v>142</v>
      </c>
      <c r="BE1857" s="158">
        <f t="shared" si="14"/>
        <v>0</v>
      </c>
      <c r="BF1857" s="158">
        <f t="shared" si="15"/>
        <v>0</v>
      </c>
      <c r="BG1857" s="158">
        <f t="shared" si="16"/>
        <v>0</v>
      </c>
      <c r="BH1857" s="158">
        <f t="shared" si="17"/>
        <v>0</v>
      </c>
      <c r="BI1857" s="158">
        <f t="shared" si="18"/>
        <v>0</v>
      </c>
      <c r="BJ1857" s="20" t="s">
        <v>81</v>
      </c>
      <c r="BK1857" s="158">
        <f t="shared" si="19"/>
        <v>0</v>
      </c>
      <c r="BL1857" s="20" t="s">
        <v>256</v>
      </c>
      <c r="BM1857" s="157" t="s">
        <v>2453</v>
      </c>
    </row>
    <row r="1858" spans="1:65" s="2" customFormat="1" ht="24.2" customHeight="1">
      <c r="A1858" s="35"/>
      <c r="B1858" s="145"/>
      <c r="C1858" s="146" t="s">
        <v>2454</v>
      </c>
      <c r="D1858" s="146" t="s">
        <v>145</v>
      </c>
      <c r="E1858" s="147" t="s">
        <v>2455</v>
      </c>
      <c r="F1858" s="148" t="s">
        <v>2456</v>
      </c>
      <c r="G1858" s="149" t="s">
        <v>236</v>
      </c>
      <c r="H1858" s="150">
        <v>2</v>
      </c>
      <c r="I1858" s="151"/>
      <c r="J1858" s="152">
        <f t="shared" si="10"/>
        <v>0</v>
      </c>
      <c r="K1858" s="148" t="s">
        <v>3</v>
      </c>
      <c r="L1858" s="36"/>
      <c r="M1858" s="153" t="s">
        <v>3</v>
      </c>
      <c r="N1858" s="154" t="s">
        <v>43</v>
      </c>
      <c r="O1858" s="56"/>
      <c r="P1858" s="155">
        <f t="shared" si="11"/>
        <v>0</v>
      </c>
      <c r="Q1858" s="155">
        <v>0</v>
      </c>
      <c r="R1858" s="155">
        <f t="shared" si="12"/>
        <v>0</v>
      </c>
      <c r="S1858" s="155">
        <v>0</v>
      </c>
      <c r="T1858" s="156">
        <f t="shared" si="13"/>
        <v>0</v>
      </c>
      <c r="U1858" s="35"/>
      <c r="V1858" s="35"/>
      <c r="W1858" s="35"/>
      <c r="X1858" s="35"/>
      <c r="Y1858" s="35"/>
      <c r="Z1858" s="35"/>
      <c r="AA1858" s="35"/>
      <c r="AB1858" s="35"/>
      <c r="AC1858" s="35"/>
      <c r="AD1858" s="35"/>
      <c r="AE1858" s="35"/>
      <c r="AR1858" s="157" t="s">
        <v>256</v>
      </c>
      <c r="AT1858" s="157" t="s">
        <v>145</v>
      </c>
      <c r="AU1858" s="157" t="s">
        <v>81</v>
      </c>
      <c r="AY1858" s="20" t="s">
        <v>142</v>
      </c>
      <c r="BE1858" s="158">
        <f t="shared" si="14"/>
        <v>0</v>
      </c>
      <c r="BF1858" s="158">
        <f t="shared" si="15"/>
        <v>0</v>
      </c>
      <c r="BG1858" s="158">
        <f t="shared" si="16"/>
        <v>0</v>
      </c>
      <c r="BH1858" s="158">
        <f t="shared" si="17"/>
        <v>0</v>
      </c>
      <c r="BI1858" s="158">
        <f t="shared" si="18"/>
        <v>0</v>
      </c>
      <c r="BJ1858" s="20" t="s">
        <v>81</v>
      </c>
      <c r="BK1858" s="158">
        <f t="shared" si="19"/>
        <v>0</v>
      </c>
      <c r="BL1858" s="20" t="s">
        <v>256</v>
      </c>
      <c r="BM1858" s="157" t="s">
        <v>2457</v>
      </c>
    </row>
    <row r="1859" spans="1:65" s="2" customFormat="1" ht="24.2" customHeight="1">
      <c r="A1859" s="35"/>
      <c r="B1859" s="145"/>
      <c r="C1859" s="146" t="s">
        <v>2458</v>
      </c>
      <c r="D1859" s="146" t="s">
        <v>145</v>
      </c>
      <c r="E1859" s="147" t="s">
        <v>2459</v>
      </c>
      <c r="F1859" s="148" t="s">
        <v>2460</v>
      </c>
      <c r="G1859" s="149" t="s">
        <v>236</v>
      </c>
      <c r="H1859" s="150">
        <v>2</v>
      </c>
      <c r="I1859" s="151"/>
      <c r="J1859" s="152">
        <f t="shared" si="10"/>
        <v>0</v>
      </c>
      <c r="K1859" s="148" t="s">
        <v>3</v>
      </c>
      <c r="L1859" s="36"/>
      <c r="M1859" s="153" t="s">
        <v>3</v>
      </c>
      <c r="N1859" s="154" t="s">
        <v>43</v>
      </c>
      <c r="O1859" s="56"/>
      <c r="P1859" s="155">
        <f t="shared" si="11"/>
        <v>0</v>
      </c>
      <c r="Q1859" s="155">
        <v>0</v>
      </c>
      <c r="R1859" s="155">
        <f t="shared" si="12"/>
        <v>0</v>
      </c>
      <c r="S1859" s="155">
        <v>0</v>
      </c>
      <c r="T1859" s="156">
        <f t="shared" si="13"/>
        <v>0</v>
      </c>
      <c r="U1859" s="35"/>
      <c r="V1859" s="35"/>
      <c r="W1859" s="35"/>
      <c r="X1859" s="35"/>
      <c r="Y1859" s="35"/>
      <c r="Z1859" s="35"/>
      <c r="AA1859" s="35"/>
      <c r="AB1859" s="35"/>
      <c r="AC1859" s="35"/>
      <c r="AD1859" s="35"/>
      <c r="AE1859" s="35"/>
      <c r="AR1859" s="157" t="s">
        <v>256</v>
      </c>
      <c r="AT1859" s="157" t="s">
        <v>145</v>
      </c>
      <c r="AU1859" s="157" t="s">
        <v>81</v>
      </c>
      <c r="AY1859" s="20" t="s">
        <v>142</v>
      </c>
      <c r="BE1859" s="158">
        <f t="shared" si="14"/>
        <v>0</v>
      </c>
      <c r="BF1859" s="158">
        <f t="shared" si="15"/>
        <v>0</v>
      </c>
      <c r="BG1859" s="158">
        <f t="shared" si="16"/>
        <v>0</v>
      </c>
      <c r="BH1859" s="158">
        <f t="shared" si="17"/>
        <v>0</v>
      </c>
      <c r="BI1859" s="158">
        <f t="shared" si="18"/>
        <v>0</v>
      </c>
      <c r="BJ1859" s="20" t="s">
        <v>81</v>
      </c>
      <c r="BK1859" s="158">
        <f t="shared" si="19"/>
        <v>0</v>
      </c>
      <c r="BL1859" s="20" t="s">
        <v>256</v>
      </c>
      <c r="BM1859" s="157" t="s">
        <v>2461</v>
      </c>
    </row>
    <row r="1860" spans="1:65" s="2" customFormat="1" ht="24.2" customHeight="1">
      <c r="A1860" s="35"/>
      <c r="B1860" s="145"/>
      <c r="C1860" s="146" t="s">
        <v>2462</v>
      </c>
      <c r="D1860" s="146" t="s">
        <v>145</v>
      </c>
      <c r="E1860" s="147" t="s">
        <v>2463</v>
      </c>
      <c r="F1860" s="148" t="s">
        <v>2464</v>
      </c>
      <c r="G1860" s="149" t="s">
        <v>236</v>
      </c>
      <c r="H1860" s="150">
        <v>1</v>
      </c>
      <c r="I1860" s="151"/>
      <c r="J1860" s="152">
        <f t="shared" si="10"/>
        <v>0</v>
      </c>
      <c r="K1860" s="148" t="s">
        <v>3</v>
      </c>
      <c r="L1860" s="36"/>
      <c r="M1860" s="153" t="s">
        <v>3</v>
      </c>
      <c r="N1860" s="154" t="s">
        <v>43</v>
      </c>
      <c r="O1860" s="56"/>
      <c r="P1860" s="155">
        <f t="shared" si="11"/>
        <v>0</v>
      </c>
      <c r="Q1860" s="155">
        <v>0</v>
      </c>
      <c r="R1860" s="155">
        <f t="shared" si="12"/>
        <v>0</v>
      </c>
      <c r="S1860" s="155">
        <v>0</v>
      </c>
      <c r="T1860" s="156">
        <f t="shared" si="13"/>
        <v>0</v>
      </c>
      <c r="U1860" s="35"/>
      <c r="V1860" s="35"/>
      <c r="W1860" s="35"/>
      <c r="X1860" s="35"/>
      <c r="Y1860" s="35"/>
      <c r="Z1860" s="35"/>
      <c r="AA1860" s="35"/>
      <c r="AB1860" s="35"/>
      <c r="AC1860" s="35"/>
      <c r="AD1860" s="35"/>
      <c r="AE1860" s="35"/>
      <c r="AR1860" s="157" t="s">
        <v>256</v>
      </c>
      <c r="AT1860" s="157" t="s">
        <v>145</v>
      </c>
      <c r="AU1860" s="157" t="s">
        <v>81</v>
      </c>
      <c r="AY1860" s="20" t="s">
        <v>142</v>
      </c>
      <c r="BE1860" s="158">
        <f t="shared" si="14"/>
        <v>0</v>
      </c>
      <c r="BF1860" s="158">
        <f t="shared" si="15"/>
        <v>0</v>
      </c>
      <c r="BG1860" s="158">
        <f t="shared" si="16"/>
        <v>0</v>
      </c>
      <c r="BH1860" s="158">
        <f t="shared" si="17"/>
        <v>0</v>
      </c>
      <c r="BI1860" s="158">
        <f t="shared" si="18"/>
        <v>0</v>
      </c>
      <c r="BJ1860" s="20" t="s">
        <v>81</v>
      </c>
      <c r="BK1860" s="158">
        <f t="shared" si="19"/>
        <v>0</v>
      </c>
      <c r="BL1860" s="20" t="s">
        <v>256</v>
      </c>
      <c r="BM1860" s="157" t="s">
        <v>2465</v>
      </c>
    </row>
    <row r="1861" spans="1:65" s="2" customFormat="1" ht="24.2" customHeight="1">
      <c r="A1861" s="35"/>
      <c r="B1861" s="145"/>
      <c r="C1861" s="146" t="s">
        <v>2466</v>
      </c>
      <c r="D1861" s="146" t="s">
        <v>145</v>
      </c>
      <c r="E1861" s="147" t="s">
        <v>2467</v>
      </c>
      <c r="F1861" s="148" t="s">
        <v>2468</v>
      </c>
      <c r="G1861" s="149" t="s">
        <v>236</v>
      </c>
      <c r="H1861" s="150">
        <v>1</v>
      </c>
      <c r="I1861" s="151"/>
      <c r="J1861" s="152">
        <f t="shared" si="10"/>
        <v>0</v>
      </c>
      <c r="K1861" s="148" t="s">
        <v>3</v>
      </c>
      <c r="L1861" s="36"/>
      <c r="M1861" s="153" t="s">
        <v>3</v>
      </c>
      <c r="N1861" s="154" t="s">
        <v>43</v>
      </c>
      <c r="O1861" s="56"/>
      <c r="P1861" s="155">
        <f t="shared" si="11"/>
        <v>0</v>
      </c>
      <c r="Q1861" s="155">
        <v>0</v>
      </c>
      <c r="R1861" s="155">
        <f t="shared" si="12"/>
        <v>0</v>
      </c>
      <c r="S1861" s="155">
        <v>0</v>
      </c>
      <c r="T1861" s="156">
        <f t="shared" si="13"/>
        <v>0</v>
      </c>
      <c r="U1861" s="35"/>
      <c r="V1861" s="35"/>
      <c r="W1861" s="35"/>
      <c r="X1861" s="35"/>
      <c r="Y1861" s="35"/>
      <c r="Z1861" s="35"/>
      <c r="AA1861" s="35"/>
      <c r="AB1861" s="35"/>
      <c r="AC1861" s="35"/>
      <c r="AD1861" s="35"/>
      <c r="AE1861" s="35"/>
      <c r="AR1861" s="157" t="s">
        <v>256</v>
      </c>
      <c r="AT1861" s="157" t="s">
        <v>145</v>
      </c>
      <c r="AU1861" s="157" t="s">
        <v>81</v>
      </c>
      <c r="AY1861" s="20" t="s">
        <v>142</v>
      </c>
      <c r="BE1861" s="158">
        <f t="shared" si="14"/>
        <v>0</v>
      </c>
      <c r="BF1861" s="158">
        <f t="shared" si="15"/>
        <v>0</v>
      </c>
      <c r="BG1861" s="158">
        <f t="shared" si="16"/>
        <v>0</v>
      </c>
      <c r="BH1861" s="158">
        <f t="shared" si="17"/>
        <v>0</v>
      </c>
      <c r="BI1861" s="158">
        <f t="shared" si="18"/>
        <v>0</v>
      </c>
      <c r="BJ1861" s="20" t="s">
        <v>81</v>
      </c>
      <c r="BK1861" s="158">
        <f t="shared" si="19"/>
        <v>0</v>
      </c>
      <c r="BL1861" s="20" t="s">
        <v>256</v>
      </c>
      <c r="BM1861" s="157" t="s">
        <v>2469</v>
      </c>
    </row>
    <row r="1862" spans="1:65" s="2" customFormat="1" ht="33" customHeight="1">
      <c r="A1862" s="35"/>
      <c r="B1862" s="145"/>
      <c r="C1862" s="146" t="s">
        <v>2470</v>
      </c>
      <c r="D1862" s="146" t="s">
        <v>145</v>
      </c>
      <c r="E1862" s="147" t="s">
        <v>2471</v>
      </c>
      <c r="F1862" s="148" t="s">
        <v>2472</v>
      </c>
      <c r="G1862" s="149" t="s">
        <v>236</v>
      </c>
      <c r="H1862" s="150">
        <v>1</v>
      </c>
      <c r="I1862" s="151"/>
      <c r="J1862" s="152">
        <f t="shared" si="10"/>
        <v>0</v>
      </c>
      <c r="K1862" s="148" t="s">
        <v>3</v>
      </c>
      <c r="L1862" s="36"/>
      <c r="M1862" s="153" t="s">
        <v>3</v>
      </c>
      <c r="N1862" s="154" t="s">
        <v>43</v>
      </c>
      <c r="O1862" s="56"/>
      <c r="P1862" s="155">
        <f t="shared" si="11"/>
        <v>0</v>
      </c>
      <c r="Q1862" s="155">
        <v>0</v>
      </c>
      <c r="R1862" s="155">
        <f t="shared" si="12"/>
        <v>0</v>
      </c>
      <c r="S1862" s="155">
        <v>0</v>
      </c>
      <c r="T1862" s="156">
        <f t="shared" si="13"/>
        <v>0</v>
      </c>
      <c r="U1862" s="35"/>
      <c r="V1862" s="35"/>
      <c r="W1862" s="35"/>
      <c r="X1862" s="35"/>
      <c r="Y1862" s="35"/>
      <c r="Z1862" s="35"/>
      <c r="AA1862" s="35"/>
      <c r="AB1862" s="35"/>
      <c r="AC1862" s="35"/>
      <c r="AD1862" s="35"/>
      <c r="AE1862" s="35"/>
      <c r="AR1862" s="157" t="s">
        <v>256</v>
      </c>
      <c r="AT1862" s="157" t="s">
        <v>145</v>
      </c>
      <c r="AU1862" s="157" t="s">
        <v>81</v>
      </c>
      <c r="AY1862" s="20" t="s">
        <v>142</v>
      </c>
      <c r="BE1862" s="158">
        <f t="shared" si="14"/>
        <v>0</v>
      </c>
      <c r="BF1862" s="158">
        <f t="shared" si="15"/>
        <v>0</v>
      </c>
      <c r="BG1862" s="158">
        <f t="shared" si="16"/>
        <v>0</v>
      </c>
      <c r="BH1862" s="158">
        <f t="shared" si="17"/>
        <v>0</v>
      </c>
      <c r="BI1862" s="158">
        <f t="shared" si="18"/>
        <v>0</v>
      </c>
      <c r="BJ1862" s="20" t="s">
        <v>81</v>
      </c>
      <c r="BK1862" s="158">
        <f t="shared" si="19"/>
        <v>0</v>
      </c>
      <c r="BL1862" s="20" t="s">
        <v>256</v>
      </c>
      <c r="BM1862" s="157" t="s">
        <v>2473</v>
      </c>
    </row>
    <row r="1863" spans="1:65" s="2" customFormat="1" ht="37.9" customHeight="1">
      <c r="A1863" s="35"/>
      <c r="B1863" s="145"/>
      <c r="C1863" s="146" t="s">
        <v>2474</v>
      </c>
      <c r="D1863" s="146" t="s">
        <v>145</v>
      </c>
      <c r="E1863" s="147" t="s">
        <v>2475</v>
      </c>
      <c r="F1863" s="148" t="s">
        <v>2476</v>
      </c>
      <c r="G1863" s="149" t="s">
        <v>236</v>
      </c>
      <c r="H1863" s="150">
        <v>1</v>
      </c>
      <c r="I1863" s="151"/>
      <c r="J1863" s="152">
        <f t="shared" si="10"/>
        <v>0</v>
      </c>
      <c r="K1863" s="148" t="s">
        <v>3</v>
      </c>
      <c r="L1863" s="36"/>
      <c r="M1863" s="153" t="s">
        <v>3</v>
      </c>
      <c r="N1863" s="154" t="s">
        <v>43</v>
      </c>
      <c r="O1863" s="56"/>
      <c r="P1863" s="155">
        <f t="shared" si="11"/>
        <v>0</v>
      </c>
      <c r="Q1863" s="155">
        <v>0</v>
      </c>
      <c r="R1863" s="155">
        <f t="shared" si="12"/>
        <v>0</v>
      </c>
      <c r="S1863" s="155">
        <v>0</v>
      </c>
      <c r="T1863" s="156">
        <f t="shared" si="13"/>
        <v>0</v>
      </c>
      <c r="U1863" s="35"/>
      <c r="V1863" s="35"/>
      <c r="W1863" s="35"/>
      <c r="X1863" s="35"/>
      <c r="Y1863" s="35"/>
      <c r="Z1863" s="35"/>
      <c r="AA1863" s="35"/>
      <c r="AB1863" s="35"/>
      <c r="AC1863" s="35"/>
      <c r="AD1863" s="35"/>
      <c r="AE1863" s="35"/>
      <c r="AR1863" s="157" t="s">
        <v>256</v>
      </c>
      <c r="AT1863" s="157" t="s">
        <v>145</v>
      </c>
      <c r="AU1863" s="157" t="s">
        <v>81</v>
      </c>
      <c r="AY1863" s="20" t="s">
        <v>142</v>
      </c>
      <c r="BE1863" s="158">
        <f t="shared" si="14"/>
        <v>0</v>
      </c>
      <c r="BF1863" s="158">
        <f t="shared" si="15"/>
        <v>0</v>
      </c>
      <c r="BG1863" s="158">
        <f t="shared" si="16"/>
        <v>0</v>
      </c>
      <c r="BH1863" s="158">
        <f t="shared" si="17"/>
        <v>0</v>
      </c>
      <c r="BI1863" s="158">
        <f t="shared" si="18"/>
        <v>0</v>
      </c>
      <c r="BJ1863" s="20" t="s">
        <v>81</v>
      </c>
      <c r="BK1863" s="158">
        <f t="shared" si="19"/>
        <v>0</v>
      </c>
      <c r="BL1863" s="20" t="s">
        <v>256</v>
      </c>
      <c r="BM1863" s="157" t="s">
        <v>2477</v>
      </c>
    </row>
    <row r="1864" spans="1:65" s="2" customFormat="1" ht="33" customHeight="1">
      <c r="A1864" s="35"/>
      <c r="B1864" s="145"/>
      <c r="C1864" s="146" t="s">
        <v>2478</v>
      </c>
      <c r="D1864" s="146" t="s">
        <v>145</v>
      </c>
      <c r="E1864" s="147" t="s">
        <v>2479</v>
      </c>
      <c r="F1864" s="148" t="s">
        <v>2480</v>
      </c>
      <c r="G1864" s="149" t="s">
        <v>236</v>
      </c>
      <c r="H1864" s="150">
        <v>1</v>
      </c>
      <c r="I1864" s="151"/>
      <c r="J1864" s="152">
        <f t="shared" si="10"/>
        <v>0</v>
      </c>
      <c r="K1864" s="148" t="s">
        <v>3</v>
      </c>
      <c r="L1864" s="36"/>
      <c r="M1864" s="153" t="s">
        <v>3</v>
      </c>
      <c r="N1864" s="154" t="s">
        <v>43</v>
      </c>
      <c r="O1864" s="56"/>
      <c r="P1864" s="155">
        <f t="shared" si="11"/>
        <v>0</v>
      </c>
      <c r="Q1864" s="155">
        <v>0</v>
      </c>
      <c r="R1864" s="155">
        <f t="shared" si="12"/>
        <v>0</v>
      </c>
      <c r="S1864" s="155">
        <v>0</v>
      </c>
      <c r="T1864" s="156">
        <f t="shared" si="13"/>
        <v>0</v>
      </c>
      <c r="U1864" s="35"/>
      <c r="V1864" s="35"/>
      <c r="W1864" s="35"/>
      <c r="X1864" s="35"/>
      <c r="Y1864" s="35"/>
      <c r="Z1864" s="35"/>
      <c r="AA1864" s="35"/>
      <c r="AB1864" s="35"/>
      <c r="AC1864" s="35"/>
      <c r="AD1864" s="35"/>
      <c r="AE1864" s="35"/>
      <c r="AR1864" s="157" t="s">
        <v>256</v>
      </c>
      <c r="AT1864" s="157" t="s">
        <v>145</v>
      </c>
      <c r="AU1864" s="157" t="s">
        <v>81</v>
      </c>
      <c r="AY1864" s="20" t="s">
        <v>142</v>
      </c>
      <c r="BE1864" s="158">
        <f t="shared" si="14"/>
        <v>0</v>
      </c>
      <c r="BF1864" s="158">
        <f t="shared" si="15"/>
        <v>0</v>
      </c>
      <c r="BG1864" s="158">
        <f t="shared" si="16"/>
        <v>0</v>
      </c>
      <c r="BH1864" s="158">
        <f t="shared" si="17"/>
        <v>0</v>
      </c>
      <c r="BI1864" s="158">
        <f t="shared" si="18"/>
        <v>0</v>
      </c>
      <c r="BJ1864" s="20" t="s">
        <v>81</v>
      </c>
      <c r="BK1864" s="158">
        <f t="shared" si="19"/>
        <v>0</v>
      </c>
      <c r="BL1864" s="20" t="s">
        <v>256</v>
      </c>
      <c r="BM1864" s="157" t="s">
        <v>2481</v>
      </c>
    </row>
    <row r="1865" spans="1:65" s="2" customFormat="1" ht="44.25" customHeight="1">
      <c r="A1865" s="35"/>
      <c r="B1865" s="145"/>
      <c r="C1865" s="146" t="s">
        <v>2482</v>
      </c>
      <c r="D1865" s="146" t="s">
        <v>145</v>
      </c>
      <c r="E1865" s="147" t="s">
        <v>2483</v>
      </c>
      <c r="F1865" s="148" t="s">
        <v>2484</v>
      </c>
      <c r="G1865" s="149" t="s">
        <v>236</v>
      </c>
      <c r="H1865" s="150">
        <v>11</v>
      </c>
      <c r="I1865" s="151"/>
      <c r="J1865" s="152">
        <f t="shared" si="10"/>
        <v>0</v>
      </c>
      <c r="K1865" s="148" t="s">
        <v>3</v>
      </c>
      <c r="L1865" s="36"/>
      <c r="M1865" s="153" t="s">
        <v>3</v>
      </c>
      <c r="N1865" s="154" t="s">
        <v>43</v>
      </c>
      <c r="O1865" s="56"/>
      <c r="P1865" s="155">
        <f t="shared" si="11"/>
        <v>0</v>
      </c>
      <c r="Q1865" s="155">
        <v>0</v>
      </c>
      <c r="R1865" s="155">
        <f t="shared" si="12"/>
        <v>0</v>
      </c>
      <c r="S1865" s="155">
        <v>0</v>
      </c>
      <c r="T1865" s="156">
        <f t="shared" si="13"/>
        <v>0</v>
      </c>
      <c r="U1865" s="35"/>
      <c r="V1865" s="35"/>
      <c r="W1865" s="35"/>
      <c r="X1865" s="35"/>
      <c r="Y1865" s="35"/>
      <c r="Z1865" s="35"/>
      <c r="AA1865" s="35"/>
      <c r="AB1865" s="35"/>
      <c r="AC1865" s="35"/>
      <c r="AD1865" s="35"/>
      <c r="AE1865" s="35"/>
      <c r="AR1865" s="157" t="s">
        <v>256</v>
      </c>
      <c r="AT1865" s="157" t="s">
        <v>145</v>
      </c>
      <c r="AU1865" s="157" t="s">
        <v>81</v>
      </c>
      <c r="AY1865" s="20" t="s">
        <v>142</v>
      </c>
      <c r="BE1865" s="158">
        <f t="shared" si="14"/>
        <v>0</v>
      </c>
      <c r="BF1865" s="158">
        <f t="shared" si="15"/>
        <v>0</v>
      </c>
      <c r="BG1865" s="158">
        <f t="shared" si="16"/>
        <v>0</v>
      </c>
      <c r="BH1865" s="158">
        <f t="shared" si="17"/>
        <v>0</v>
      </c>
      <c r="BI1865" s="158">
        <f t="shared" si="18"/>
        <v>0</v>
      </c>
      <c r="BJ1865" s="20" t="s">
        <v>81</v>
      </c>
      <c r="BK1865" s="158">
        <f t="shared" si="19"/>
        <v>0</v>
      </c>
      <c r="BL1865" s="20" t="s">
        <v>256</v>
      </c>
      <c r="BM1865" s="157" t="s">
        <v>2485</v>
      </c>
    </row>
    <row r="1866" spans="1:65" s="2" customFormat="1" ht="37.9" customHeight="1">
      <c r="A1866" s="35"/>
      <c r="B1866" s="145"/>
      <c r="C1866" s="146" t="s">
        <v>2486</v>
      </c>
      <c r="D1866" s="146" t="s">
        <v>145</v>
      </c>
      <c r="E1866" s="147" t="s">
        <v>2487</v>
      </c>
      <c r="F1866" s="148" t="s">
        <v>2488</v>
      </c>
      <c r="G1866" s="149" t="s">
        <v>236</v>
      </c>
      <c r="H1866" s="150">
        <v>1</v>
      </c>
      <c r="I1866" s="151"/>
      <c r="J1866" s="152">
        <f t="shared" si="10"/>
        <v>0</v>
      </c>
      <c r="K1866" s="148" t="s">
        <v>3</v>
      </c>
      <c r="L1866" s="36"/>
      <c r="M1866" s="153" t="s">
        <v>3</v>
      </c>
      <c r="N1866" s="154" t="s">
        <v>43</v>
      </c>
      <c r="O1866" s="56"/>
      <c r="P1866" s="155">
        <f t="shared" si="11"/>
        <v>0</v>
      </c>
      <c r="Q1866" s="155">
        <v>0</v>
      </c>
      <c r="R1866" s="155">
        <f t="shared" si="12"/>
        <v>0</v>
      </c>
      <c r="S1866" s="155">
        <v>0</v>
      </c>
      <c r="T1866" s="156">
        <f t="shared" si="13"/>
        <v>0</v>
      </c>
      <c r="U1866" s="35"/>
      <c r="V1866" s="35"/>
      <c r="W1866" s="35"/>
      <c r="X1866" s="35"/>
      <c r="Y1866" s="35"/>
      <c r="Z1866" s="35"/>
      <c r="AA1866" s="35"/>
      <c r="AB1866" s="35"/>
      <c r="AC1866" s="35"/>
      <c r="AD1866" s="35"/>
      <c r="AE1866" s="35"/>
      <c r="AR1866" s="157" t="s">
        <v>256</v>
      </c>
      <c r="AT1866" s="157" t="s">
        <v>145</v>
      </c>
      <c r="AU1866" s="157" t="s">
        <v>81</v>
      </c>
      <c r="AY1866" s="20" t="s">
        <v>142</v>
      </c>
      <c r="BE1866" s="158">
        <f t="shared" si="14"/>
        <v>0</v>
      </c>
      <c r="BF1866" s="158">
        <f t="shared" si="15"/>
        <v>0</v>
      </c>
      <c r="BG1866" s="158">
        <f t="shared" si="16"/>
        <v>0</v>
      </c>
      <c r="BH1866" s="158">
        <f t="shared" si="17"/>
        <v>0</v>
      </c>
      <c r="BI1866" s="158">
        <f t="shared" si="18"/>
        <v>0</v>
      </c>
      <c r="BJ1866" s="20" t="s">
        <v>81</v>
      </c>
      <c r="BK1866" s="158">
        <f t="shared" si="19"/>
        <v>0</v>
      </c>
      <c r="BL1866" s="20" t="s">
        <v>256</v>
      </c>
      <c r="BM1866" s="157" t="s">
        <v>2489</v>
      </c>
    </row>
    <row r="1867" spans="1:65" s="2" customFormat="1" ht="37.9" customHeight="1">
      <c r="A1867" s="35"/>
      <c r="B1867" s="145"/>
      <c r="C1867" s="146" t="s">
        <v>2490</v>
      </c>
      <c r="D1867" s="146" t="s">
        <v>145</v>
      </c>
      <c r="E1867" s="147" t="s">
        <v>2491</v>
      </c>
      <c r="F1867" s="148" t="s">
        <v>2492</v>
      </c>
      <c r="G1867" s="149" t="s">
        <v>236</v>
      </c>
      <c r="H1867" s="150">
        <v>3</v>
      </c>
      <c r="I1867" s="151"/>
      <c r="J1867" s="152">
        <f t="shared" si="10"/>
        <v>0</v>
      </c>
      <c r="K1867" s="148" t="s">
        <v>3</v>
      </c>
      <c r="L1867" s="36"/>
      <c r="M1867" s="153" t="s">
        <v>3</v>
      </c>
      <c r="N1867" s="154" t="s">
        <v>43</v>
      </c>
      <c r="O1867" s="56"/>
      <c r="P1867" s="155">
        <f t="shared" si="11"/>
        <v>0</v>
      </c>
      <c r="Q1867" s="155">
        <v>0</v>
      </c>
      <c r="R1867" s="155">
        <f t="shared" si="12"/>
        <v>0</v>
      </c>
      <c r="S1867" s="155">
        <v>0</v>
      </c>
      <c r="T1867" s="156">
        <f t="shared" si="13"/>
        <v>0</v>
      </c>
      <c r="U1867" s="35"/>
      <c r="V1867" s="35"/>
      <c r="W1867" s="35"/>
      <c r="X1867" s="35"/>
      <c r="Y1867" s="35"/>
      <c r="Z1867" s="35"/>
      <c r="AA1867" s="35"/>
      <c r="AB1867" s="35"/>
      <c r="AC1867" s="35"/>
      <c r="AD1867" s="35"/>
      <c r="AE1867" s="35"/>
      <c r="AR1867" s="157" t="s">
        <v>256</v>
      </c>
      <c r="AT1867" s="157" t="s">
        <v>145</v>
      </c>
      <c r="AU1867" s="157" t="s">
        <v>81</v>
      </c>
      <c r="AY1867" s="20" t="s">
        <v>142</v>
      </c>
      <c r="BE1867" s="158">
        <f t="shared" si="14"/>
        <v>0</v>
      </c>
      <c r="BF1867" s="158">
        <f t="shared" si="15"/>
        <v>0</v>
      </c>
      <c r="BG1867" s="158">
        <f t="shared" si="16"/>
        <v>0</v>
      </c>
      <c r="BH1867" s="158">
        <f t="shared" si="17"/>
        <v>0</v>
      </c>
      <c r="BI1867" s="158">
        <f t="shared" si="18"/>
        <v>0</v>
      </c>
      <c r="BJ1867" s="20" t="s">
        <v>81</v>
      </c>
      <c r="BK1867" s="158">
        <f t="shared" si="19"/>
        <v>0</v>
      </c>
      <c r="BL1867" s="20" t="s">
        <v>256</v>
      </c>
      <c r="BM1867" s="157" t="s">
        <v>2493</v>
      </c>
    </row>
    <row r="1868" spans="1:65" s="2" customFormat="1" ht="37.9" customHeight="1">
      <c r="A1868" s="35"/>
      <c r="B1868" s="145"/>
      <c r="C1868" s="146" t="s">
        <v>2494</v>
      </c>
      <c r="D1868" s="146" t="s">
        <v>145</v>
      </c>
      <c r="E1868" s="147" t="s">
        <v>2495</v>
      </c>
      <c r="F1868" s="148" t="s">
        <v>2496</v>
      </c>
      <c r="G1868" s="149" t="s">
        <v>236</v>
      </c>
      <c r="H1868" s="150">
        <v>1</v>
      </c>
      <c r="I1868" s="151"/>
      <c r="J1868" s="152">
        <f t="shared" si="10"/>
        <v>0</v>
      </c>
      <c r="K1868" s="148" t="s">
        <v>3</v>
      </c>
      <c r="L1868" s="36"/>
      <c r="M1868" s="153" t="s">
        <v>3</v>
      </c>
      <c r="N1868" s="154" t="s">
        <v>43</v>
      </c>
      <c r="O1868" s="56"/>
      <c r="P1868" s="155">
        <f t="shared" si="11"/>
        <v>0</v>
      </c>
      <c r="Q1868" s="155">
        <v>0</v>
      </c>
      <c r="R1868" s="155">
        <f t="shared" si="12"/>
        <v>0</v>
      </c>
      <c r="S1868" s="155">
        <v>0</v>
      </c>
      <c r="T1868" s="156">
        <f t="shared" si="13"/>
        <v>0</v>
      </c>
      <c r="U1868" s="35"/>
      <c r="V1868" s="35"/>
      <c r="W1868" s="35"/>
      <c r="X1868" s="35"/>
      <c r="Y1868" s="35"/>
      <c r="Z1868" s="35"/>
      <c r="AA1868" s="35"/>
      <c r="AB1868" s="35"/>
      <c r="AC1868" s="35"/>
      <c r="AD1868" s="35"/>
      <c r="AE1868" s="35"/>
      <c r="AR1868" s="157" t="s">
        <v>256</v>
      </c>
      <c r="AT1868" s="157" t="s">
        <v>145</v>
      </c>
      <c r="AU1868" s="157" t="s">
        <v>81</v>
      </c>
      <c r="AY1868" s="20" t="s">
        <v>142</v>
      </c>
      <c r="BE1868" s="158">
        <f t="shared" si="14"/>
        <v>0</v>
      </c>
      <c r="BF1868" s="158">
        <f t="shared" si="15"/>
        <v>0</v>
      </c>
      <c r="BG1868" s="158">
        <f t="shared" si="16"/>
        <v>0</v>
      </c>
      <c r="BH1868" s="158">
        <f t="shared" si="17"/>
        <v>0</v>
      </c>
      <c r="BI1868" s="158">
        <f t="shared" si="18"/>
        <v>0</v>
      </c>
      <c r="BJ1868" s="20" t="s">
        <v>81</v>
      </c>
      <c r="BK1868" s="158">
        <f t="shared" si="19"/>
        <v>0</v>
      </c>
      <c r="BL1868" s="20" t="s">
        <v>256</v>
      </c>
      <c r="BM1868" s="157" t="s">
        <v>2497</v>
      </c>
    </row>
    <row r="1869" spans="1:65" s="2" customFormat="1" ht="37.9" customHeight="1">
      <c r="A1869" s="35"/>
      <c r="B1869" s="145"/>
      <c r="C1869" s="146" t="s">
        <v>2498</v>
      </c>
      <c r="D1869" s="146" t="s">
        <v>145</v>
      </c>
      <c r="E1869" s="147" t="s">
        <v>2499</v>
      </c>
      <c r="F1869" s="148" t="s">
        <v>2500</v>
      </c>
      <c r="G1869" s="149" t="s">
        <v>236</v>
      </c>
      <c r="H1869" s="150">
        <v>6</v>
      </c>
      <c r="I1869" s="151"/>
      <c r="J1869" s="152">
        <f t="shared" si="10"/>
        <v>0</v>
      </c>
      <c r="K1869" s="148" t="s">
        <v>3</v>
      </c>
      <c r="L1869" s="36"/>
      <c r="M1869" s="153" t="s">
        <v>3</v>
      </c>
      <c r="N1869" s="154" t="s">
        <v>43</v>
      </c>
      <c r="O1869" s="56"/>
      <c r="P1869" s="155">
        <f t="shared" si="11"/>
        <v>0</v>
      </c>
      <c r="Q1869" s="155">
        <v>0</v>
      </c>
      <c r="R1869" s="155">
        <f t="shared" si="12"/>
        <v>0</v>
      </c>
      <c r="S1869" s="155">
        <v>0</v>
      </c>
      <c r="T1869" s="156">
        <f t="shared" si="13"/>
        <v>0</v>
      </c>
      <c r="U1869" s="35"/>
      <c r="V1869" s="35"/>
      <c r="W1869" s="35"/>
      <c r="X1869" s="35"/>
      <c r="Y1869" s="35"/>
      <c r="Z1869" s="35"/>
      <c r="AA1869" s="35"/>
      <c r="AB1869" s="35"/>
      <c r="AC1869" s="35"/>
      <c r="AD1869" s="35"/>
      <c r="AE1869" s="35"/>
      <c r="AR1869" s="157" t="s">
        <v>256</v>
      </c>
      <c r="AT1869" s="157" t="s">
        <v>145</v>
      </c>
      <c r="AU1869" s="157" t="s">
        <v>81</v>
      </c>
      <c r="AY1869" s="20" t="s">
        <v>142</v>
      </c>
      <c r="BE1869" s="158">
        <f t="shared" si="14"/>
        <v>0</v>
      </c>
      <c r="BF1869" s="158">
        <f t="shared" si="15"/>
        <v>0</v>
      </c>
      <c r="BG1869" s="158">
        <f t="shared" si="16"/>
        <v>0</v>
      </c>
      <c r="BH1869" s="158">
        <f t="shared" si="17"/>
        <v>0</v>
      </c>
      <c r="BI1869" s="158">
        <f t="shared" si="18"/>
        <v>0</v>
      </c>
      <c r="BJ1869" s="20" t="s">
        <v>81</v>
      </c>
      <c r="BK1869" s="158">
        <f t="shared" si="19"/>
        <v>0</v>
      </c>
      <c r="BL1869" s="20" t="s">
        <v>256</v>
      </c>
      <c r="BM1869" s="157" t="s">
        <v>2501</v>
      </c>
    </row>
    <row r="1870" spans="1:65" s="2" customFormat="1" ht="37.9" customHeight="1">
      <c r="A1870" s="35"/>
      <c r="B1870" s="145"/>
      <c r="C1870" s="146" t="s">
        <v>2502</v>
      </c>
      <c r="D1870" s="146" t="s">
        <v>145</v>
      </c>
      <c r="E1870" s="147" t="s">
        <v>2503</v>
      </c>
      <c r="F1870" s="148" t="s">
        <v>2504</v>
      </c>
      <c r="G1870" s="149" t="s">
        <v>236</v>
      </c>
      <c r="H1870" s="150">
        <v>1</v>
      </c>
      <c r="I1870" s="151"/>
      <c r="J1870" s="152">
        <f t="shared" si="10"/>
        <v>0</v>
      </c>
      <c r="K1870" s="148" t="s">
        <v>3</v>
      </c>
      <c r="L1870" s="36"/>
      <c r="M1870" s="153" t="s">
        <v>3</v>
      </c>
      <c r="N1870" s="154" t="s">
        <v>43</v>
      </c>
      <c r="O1870" s="56"/>
      <c r="P1870" s="155">
        <f t="shared" si="11"/>
        <v>0</v>
      </c>
      <c r="Q1870" s="155">
        <v>0</v>
      </c>
      <c r="R1870" s="155">
        <f t="shared" si="12"/>
        <v>0</v>
      </c>
      <c r="S1870" s="155">
        <v>0</v>
      </c>
      <c r="T1870" s="156">
        <f t="shared" si="13"/>
        <v>0</v>
      </c>
      <c r="U1870" s="35"/>
      <c r="V1870" s="35"/>
      <c r="W1870" s="35"/>
      <c r="X1870" s="35"/>
      <c r="Y1870" s="35"/>
      <c r="Z1870" s="35"/>
      <c r="AA1870" s="35"/>
      <c r="AB1870" s="35"/>
      <c r="AC1870" s="35"/>
      <c r="AD1870" s="35"/>
      <c r="AE1870" s="35"/>
      <c r="AR1870" s="157" t="s">
        <v>256</v>
      </c>
      <c r="AT1870" s="157" t="s">
        <v>145</v>
      </c>
      <c r="AU1870" s="157" t="s">
        <v>81</v>
      </c>
      <c r="AY1870" s="20" t="s">
        <v>142</v>
      </c>
      <c r="BE1870" s="158">
        <f t="shared" si="14"/>
        <v>0</v>
      </c>
      <c r="BF1870" s="158">
        <f t="shared" si="15"/>
        <v>0</v>
      </c>
      <c r="BG1870" s="158">
        <f t="shared" si="16"/>
        <v>0</v>
      </c>
      <c r="BH1870" s="158">
        <f t="shared" si="17"/>
        <v>0</v>
      </c>
      <c r="BI1870" s="158">
        <f t="shared" si="18"/>
        <v>0</v>
      </c>
      <c r="BJ1870" s="20" t="s">
        <v>81</v>
      </c>
      <c r="BK1870" s="158">
        <f t="shared" si="19"/>
        <v>0</v>
      </c>
      <c r="BL1870" s="20" t="s">
        <v>256</v>
      </c>
      <c r="BM1870" s="157" t="s">
        <v>2505</v>
      </c>
    </row>
    <row r="1871" spans="1:65" s="2" customFormat="1" ht="37.9" customHeight="1">
      <c r="A1871" s="35"/>
      <c r="B1871" s="145"/>
      <c r="C1871" s="146" t="s">
        <v>2506</v>
      </c>
      <c r="D1871" s="146" t="s">
        <v>145</v>
      </c>
      <c r="E1871" s="147" t="s">
        <v>2507</v>
      </c>
      <c r="F1871" s="148" t="s">
        <v>2508</v>
      </c>
      <c r="G1871" s="149" t="s">
        <v>236</v>
      </c>
      <c r="H1871" s="150">
        <v>1</v>
      </c>
      <c r="I1871" s="151"/>
      <c r="J1871" s="152">
        <f t="shared" si="10"/>
        <v>0</v>
      </c>
      <c r="K1871" s="148" t="s">
        <v>3</v>
      </c>
      <c r="L1871" s="36"/>
      <c r="M1871" s="153" t="s">
        <v>3</v>
      </c>
      <c r="N1871" s="154" t="s">
        <v>43</v>
      </c>
      <c r="O1871" s="56"/>
      <c r="P1871" s="155">
        <f t="shared" si="11"/>
        <v>0</v>
      </c>
      <c r="Q1871" s="155">
        <v>0</v>
      </c>
      <c r="R1871" s="155">
        <f t="shared" si="12"/>
        <v>0</v>
      </c>
      <c r="S1871" s="155">
        <v>0</v>
      </c>
      <c r="T1871" s="156">
        <f t="shared" si="13"/>
        <v>0</v>
      </c>
      <c r="U1871" s="35"/>
      <c r="V1871" s="35"/>
      <c r="W1871" s="35"/>
      <c r="X1871" s="35"/>
      <c r="Y1871" s="35"/>
      <c r="Z1871" s="35"/>
      <c r="AA1871" s="35"/>
      <c r="AB1871" s="35"/>
      <c r="AC1871" s="35"/>
      <c r="AD1871" s="35"/>
      <c r="AE1871" s="35"/>
      <c r="AR1871" s="157" t="s">
        <v>256</v>
      </c>
      <c r="AT1871" s="157" t="s">
        <v>145</v>
      </c>
      <c r="AU1871" s="157" t="s">
        <v>81</v>
      </c>
      <c r="AY1871" s="20" t="s">
        <v>142</v>
      </c>
      <c r="BE1871" s="158">
        <f t="shared" si="14"/>
        <v>0</v>
      </c>
      <c r="BF1871" s="158">
        <f t="shared" si="15"/>
        <v>0</v>
      </c>
      <c r="BG1871" s="158">
        <f t="shared" si="16"/>
        <v>0</v>
      </c>
      <c r="BH1871" s="158">
        <f t="shared" si="17"/>
        <v>0</v>
      </c>
      <c r="BI1871" s="158">
        <f t="shared" si="18"/>
        <v>0</v>
      </c>
      <c r="BJ1871" s="20" t="s">
        <v>81</v>
      </c>
      <c r="BK1871" s="158">
        <f t="shared" si="19"/>
        <v>0</v>
      </c>
      <c r="BL1871" s="20" t="s">
        <v>256</v>
      </c>
      <c r="BM1871" s="157" t="s">
        <v>2509</v>
      </c>
    </row>
    <row r="1872" spans="1:65" s="2" customFormat="1" ht="37.9" customHeight="1">
      <c r="A1872" s="35"/>
      <c r="B1872" s="145"/>
      <c r="C1872" s="146" t="s">
        <v>2510</v>
      </c>
      <c r="D1872" s="146" t="s">
        <v>145</v>
      </c>
      <c r="E1872" s="147" t="s">
        <v>2511</v>
      </c>
      <c r="F1872" s="148" t="s">
        <v>2512</v>
      </c>
      <c r="G1872" s="149" t="s">
        <v>236</v>
      </c>
      <c r="H1872" s="150">
        <v>1</v>
      </c>
      <c r="I1872" s="151"/>
      <c r="J1872" s="152">
        <f t="shared" si="10"/>
        <v>0</v>
      </c>
      <c r="K1872" s="148" t="s">
        <v>3</v>
      </c>
      <c r="L1872" s="36"/>
      <c r="M1872" s="153" t="s">
        <v>3</v>
      </c>
      <c r="N1872" s="154" t="s">
        <v>43</v>
      </c>
      <c r="O1872" s="56"/>
      <c r="P1872" s="155">
        <f t="shared" si="11"/>
        <v>0</v>
      </c>
      <c r="Q1872" s="155">
        <v>0</v>
      </c>
      <c r="R1872" s="155">
        <f t="shared" si="12"/>
        <v>0</v>
      </c>
      <c r="S1872" s="155">
        <v>0</v>
      </c>
      <c r="T1872" s="156">
        <f t="shared" si="13"/>
        <v>0</v>
      </c>
      <c r="U1872" s="35"/>
      <c r="V1872" s="35"/>
      <c r="W1872" s="35"/>
      <c r="X1872" s="35"/>
      <c r="Y1872" s="35"/>
      <c r="Z1872" s="35"/>
      <c r="AA1872" s="35"/>
      <c r="AB1872" s="35"/>
      <c r="AC1872" s="35"/>
      <c r="AD1872" s="35"/>
      <c r="AE1872" s="35"/>
      <c r="AR1872" s="157" t="s">
        <v>256</v>
      </c>
      <c r="AT1872" s="157" t="s">
        <v>145</v>
      </c>
      <c r="AU1872" s="157" t="s">
        <v>81</v>
      </c>
      <c r="AY1872" s="20" t="s">
        <v>142</v>
      </c>
      <c r="BE1872" s="158">
        <f t="shared" si="14"/>
        <v>0</v>
      </c>
      <c r="BF1872" s="158">
        <f t="shared" si="15"/>
        <v>0</v>
      </c>
      <c r="BG1872" s="158">
        <f t="shared" si="16"/>
        <v>0</v>
      </c>
      <c r="BH1872" s="158">
        <f t="shared" si="17"/>
        <v>0</v>
      </c>
      <c r="BI1872" s="158">
        <f t="shared" si="18"/>
        <v>0</v>
      </c>
      <c r="BJ1872" s="20" t="s">
        <v>81</v>
      </c>
      <c r="BK1872" s="158">
        <f t="shared" si="19"/>
        <v>0</v>
      </c>
      <c r="BL1872" s="20" t="s">
        <v>256</v>
      </c>
      <c r="BM1872" s="157" t="s">
        <v>2513</v>
      </c>
    </row>
    <row r="1873" spans="1:65" s="2" customFormat="1" ht="44.25" customHeight="1">
      <c r="A1873" s="35"/>
      <c r="B1873" s="145"/>
      <c r="C1873" s="146" t="s">
        <v>2514</v>
      </c>
      <c r="D1873" s="146" t="s">
        <v>145</v>
      </c>
      <c r="E1873" s="147" t="s">
        <v>2515</v>
      </c>
      <c r="F1873" s="148" t="s">
        <v>2516</v>
      </c>
      <c r="G1873" s="149" t="s">
        <v>236</v>
      </c>
      <c r="H1873" s="150">
        <v>17</v>
      </c>
      <c r="I1873" s="151"/>
      <c r="J1873" s="152">
        <f t="shared" si="10"/>
        <v>0</v>
      </c>
      <c r="K1873" s="148" t="s">
        <v>3</v>
      </c>
      <c r="L1873" s="36"/>
      <c r="M1873" s="153" t="s">
        <v>3</v>
      </c>
      <c r="N1873" s="154" t="s">
        <v>43</v>
      </c>
      <c r="O1873" s="56"/>
      <c r="P1873" s="155">
        <f t="shared" si="11"/>
        <v>0</v>
      </c>
      <c r="Q1873" s="155">
        <v>0</v>
      </c>
      <c r="R1873" s="155">
        <f t="shared" si="12"/>
        <v>0</v>
      </c>
      <c r="S1873" s="155">
        <v>0</v>
      </c>
      <c r="T1873" s="156">
        <f t="shared" si="13"/>
        <v>0</v>
      </c>
      <c r="U1873" s="35"/>
      <c r="V1873" s="35"/>
      <c r="W1873" s="35"/>
      <c r="X1873" s="35"/>
      <c r="Y1873" s="35"/>
      <c r="Z1873" s="35"/>
      <c r="AA1873" s="35"/>
      <c r="AB1873" s="35"/>
      <c r="AC1873" s="35"/>
      <c r="AD1873" s="35"/>
      <c r="AE1873" s="35"/>
      <c r="AR1873" s="157" t="s">
        <v>256</v>
      </c>
      <c r="AT1873" s="157" t="s">
        <v>145</v>
      </c>
      <c r="AU1873" s="157" t="s">
        <v>81</v>
      </c>
      <c r="AY1873" s="20" t="s">
        <v>142</v>
      </c>
      <c r="BE1873" s="158">
        <f t="shared" si="14"/>
        <v>0</v>
      </c>
      <c r="BF1873" s="158">
        <f t="shared" si="15"/>
        <v>0</v>
      </c>
      <c r="BG1873" s="158">
        <f t="shared" si="16"/>
        <v>0</v>
      </c>
      <c r="BH1873" s="158">
        <f t="shared" si="17"/>
        <v>0</v>
      </c>
      <c r="BI1873" s="158">
        <f t="shared" si="18"/>
        <v>0</v>
      </c>
      <c r="BJ1873" s="20" t="s">
        <v>81</v>
      </c>
      <c r="BK1873" s="158">
        <f t="shared" si="19"/>
        <v>0</v>
      </c>
      <c r="BL1873" s="20" t="s">
        <v>256</v>
      </c>
      <c r="BM1873" s="157" t="s">
        <v>2517</v>
      </c>
    </row>
    <row r="1874" spans="1:65" s="2" customFormat="1" ht="37.9" customHeight="1">
      <c r="A1874" s="35"/>
      <c r="B1874" s="145"/>
      <c r="C1874" s="146" t="s">
        <v>2518</v>
      </c>
      <c r="D1874" s="146" t="s">
        <v>145</v>
      </c>
      <c r="E1874" s="147" t="s">
        <v>2519</v>
      </c>
      <c r="F1874" s="148" t="s">
        <v>2520</v>
      </c>
      <c r="G1874" s="149" t="s">
        <v>236</v>
      </c>
      <c r="H1874" s="150">
        <v>4</v>
      </c>
      <c r="I1874" s="151"/>
      <c r="J1874" s="152">
        <f t="shared" si="10"/>
        <v>0</v>
      </c>
      <c r="K1874" s="148" t="s">
        <v>3</v>
      </c>
      <c r="L1874" s="36"/>
      <c r="M1874" s="153" t="s">
        <v>3</v>
      </c>
      <c r="N1874" s="154" t="s">
        <v>43</v>
      </c>
      <c r="O1874" s="56"/>
      <c r="P1874" s="155">
        <f t="shared" si="11"/>
        <v>0</v>
      </c>
      <c r="Q1874" s="155">
        <v>0</v>
      </c>
      <c r="R1874" s="155">
        <f t="shared" si="12"/>
        <v>0</v>
      </c>
      <c r="S1874" s="155">
        <v>0</v>
      </c>
      <c r="T1874" s="156">
        <f t="shared" si="13"/>
        <v>0</v>
      </c>
      <c r="U1874" s="35"/>
      <c r="V1874" s="35"/>
      <c r="W1874" s="35"/>
      <c r="X1874" s="35"/>
      <c r="Y1874" s="35"/>
      <c r="Z1874" s="35"/>
      <c r="AA1874" s="35"/>
      <c r="AB1874" s="35"/>
      <c r="AC1874" s="35"/>
      <c r="AD1874" s="35"/>
      <c r="AE1874" s="35"/>
      <c r="AR1874" s="157" t="s">
        <v>256</v>
      </c>
      <c r="AT1874" s="157" t="s">
        <v>145</v>
      </c>
      <c r="AU1874" s="157" t="s">
        <v>81</v>
      </c>
      <c r="AY1874" s="20" t="s">
        <v>142</v>
      </c>
      <c r="BE1874" s="158">
        <f t="shared" si="14"/>
        <v>0</v>
      </c>
      <c r="BF1874" s="158">
        <f t="shared" si="15"/>
        <v>0</v>
      </c>
      <c r="BG1874" s="158">
        <f t="shared" si="16"/>
        <v>0</v>
      </c>
      <c r="BH1874" s="158">
        <f t="shared" si="17"/>
        <v>0</v>
      </c>
      <c r="BI1874" s="158">
        <f t="shared" si="18"/>
        <v>0</v>
      </c>
      <c r="BJ1874" s="20" t="s">
        <v>81</v>
      </c>
      <c r="BK1874" s="158">
        <f t="shared" si="19"/>
        <v>0</v>
      </c>
      <c r="BL1874" s="20" t="s">
        <v>256</v>
      </c>
      <c r="BM1874" s="157" t="s">
        <v>2521</v>
      </c>
    </row>
    <row r="1875" spans="1:65" s="2" customFormat="1" ht="44.25" customHeight="1">
      <c r="A1875" s="35"/>
      <c r="B1875" s="145"/>
      <c r="C1875" s="146" t="s">
        <v>2522</v>
      </c>
      <c r="D1875" s="146" t="s">
        <v>145</v>
      </c>
      <c r="E1875" s="147" t="s">
        <v>2523</v>
      </c>
      <c r="F1875" s="148" t="s">
        <v>2524</v>
      </c>
      <c r="G1875" s="149" t="s">
        <v>236</v>
      </c>
      <c r="H1875" s="150">
        <v>1</v>
      </c>
      <c r="I1875" s="151"/>
      <c r="J1875" s="152">
        <f t="shared" si="10"/>
        <v>0</v>
      </c>
      <c r="K1875" s="148" t="s">
        <v>3</v>
      </c>
      <c r="L1875" s="36"/>
      <c r="M1875" s="153" t="s">
        <v>3</v>
      </c>
      <c r="N1875" s="154" t="s">
        <v>43</v>
      </c>
      <c r="O1875" s="56"/>
      <c r="P1875" s="155">
        <f t="shared" si="11"/>
        <v>0</v>
      </c>
      <c r="Q1875" s="155">
        <v>0</v>
      </c>
      <c r="R1875" s="155">
        <f t="shared" si="12"/>
        <v>0</v>
      </c>
      <c r="S1875" s="155">
        <v>0</v>
      </c>
      <c r="T1875" s="156">
        <f t="shared" si="13"/>
        <v>0</v>
      </c>
      <c r="U1875" s="35"/>
      <c r="V1875" s="35"/>
      <c r="W1875" s="35"/>
      <c r="X1875" s="35"/>
      <c r="Y1875" s="35"/>
      <c r="Z1875" s="35"/>
      <c r="AA1875" s="35"/>
      <c r="AB1875" s="35"/>
      <c r="AC1875" s="35"/>
      <c r="AD1875" s="35"/>
      <c r="AE1875" s="35"/>
      <c r="AR1875" s="157" t="s">
        <v>256</v>
      </c>
      <c r="AT1875" s="157" t="s">
        <v>145</v>
      </c>
      <c r="AU1875" s="157" t="s">
        <v>81</v>
      </c>
      <c r="AY1875" s="20" t="s">
        <v>142</v>
      </c>
      <c r="BE1875" s="158">
        <f t="shared" si="14"/>
        <v>0</v>
      </c>
      <c r="BF1875" s="158">
        <f t="shared" si="15"/>
        <v>0</v>
      </c>
      <c r="BG1875" s="158">
        <f t="shared" si="16"/>
        <v>0</v>
      </c>
      <c r="BH1875" s="158">
        <f t="shared" si="17"/>
        <v>0</v>
      </c>
      <c r="BI1875" s="158">
        <f t="shared" si="18"/>
        <v>0</v>
      </c>
      <c r="BJ1875" s="20" t="s">
        <v>81</v>
      </c>
      <c r="BK1875" s="158">
        <f t="shared" si="19"/>
        <v>0</v>
      </c>
      <c r="BL1875" s="20" t="s">
        <v>256</v>
      </c>
      <c r="BM1875" s="157" t="s">
        <v>2525</v>
      </c>
    </row>
    <row r="1876" spans="1:65" s="2" customFormat="1" ht="37.9" customHeight="1">
      <c r="A1876" s="35"/>
      <c r="B1876" s="145"/>
      <c r="C1876" s="146" t="s">
        <v>2526</v>
      </c>
      <c r="D1876" s="146" t="s">
        <v>145</v>
      </c>
      <c r="E1876" s="147" t="s">
        <v>2527</v>
      </c>
      <c r="F1876" s="148" t="s">
        <v>2528</v>
      </c>
      <c r="G1876" s="149" t="s">
        <v>236</v>
      </c>
      <c r="H1876" s="150">
        <v>1</v>
      </c>
      <c r="I1876" s="151"/>
      <c r="J1876" s="152">
        <f t="shared" si="10"/>
        <v>0</v>
      </c>
      <c r="K1876" s="148" t="s">
        <v>3</v>
      </c>
      <c r="L1876" s="36"/>
      <c r="M1876" s="153" t="s">
        <v>3</v>
      </c>
      <c r="N1876" s="154" t="s">
        <v>43</v>
      </c>
      <c r="O1876" s="56"/>
      <c r="P1876" s="155">
        <f t="shared" si="11"/>
        <v>0</v>
      </c>
      <c r="Q1876" s="155">
        <v>0</v>
      </c>
      <c r="R1876" s="155">
        <f t="shared" si="12"/>
        <v>0</v>
      </c>
      <c r="S1876" s="155">
        <v>0</v>
      </c>
      <c r="T1876" s="156">
        <f t="shared" si="13"/>
        <v>0</v>
      </c>
      <c r="U1876" s="35"/>
      <c r="V1876" s="35"/>
      <c r="W1876" s="35"/>
      <c r="X1876" s="35"/>
      <c r="Y1876" s="35"/>
      <c r="Z1876" s="35"/>
      <c r="AA1876" s="35"/>
      <c r="AB1876" s="35"/>
      <c r="AC1876" s="35"/>
      <c r="AD1876" s="35"/>
      <c r="AE1876" s="35"/>
      <c r="AR1876" s="157" t="s">
        <v>256</v>
      </c>
      <c r="AT1876" s="157" t="s">
        <v>145</v>
      </c>
      <c r="AU1876" s="157" t="s">
        <v>81</v>
      </c>
      <c r="AY1876" s="20" t="s">
        <v>142</v>
      </c>
      <c r="BE1876" s="158">
        <f t="shared" si="14"/>
        <v>0</v>
      </c>
      <c r="BF1876" s="158">
        <f t="shared" si="15"/>
        <v>0</v>
      </c>
      <c r="BG1876" s="158">
        <f t="shared" si="16"/>
        <v>0</v>
      </c>
      <c r="BH1876" s="158">
        <f t="shared" si="17"/>
        <v>0</v>
      </c>
      <c r="BI1876" s="158">
        <f t="shared" si="18"/>
        <v>0</v>
      </c>
      <c r="BJ1876" s="20" t="s">
        <v>81</v>
      </c>
      <c r="BK1876" s="158">
        <f t="shared" si="19"/>
        <v>0</v>
      </c>
      <c r="BL1876" s="20" t="s">
        <v>256</v>
      </c>
      <c r="BM1876" s="157" t="s">
        <v>2529</v>
      </c>
    </row>
    <row r="1877" spans="1:65" s="2" customFormat="1" ht="44.25" customHeight="1">
      <c r="A1877" s="35"/>
      <c r="B1877" s="145"/>
      <c r="C1877" s="146" t="s">
        <v>2530</v>
      </c>
      <c r="D1877" s="146" t="s">
        <v>145</v>
      </c>
      <c r="E1877" s="147" t="s">
        <v>2531</v>
      </c>
      <c r="F1877" s="148" t="s">
        <v>2532</v>
      </c>
      <c r="G1877" s="149" t="s">
        <v>236</v>
      </c>
      <c r="H1877" s="150">
        <v>1</v>
      </c>
      <c r="I1877" s="151"/>
      <c r="J1877" s="152">
        <f t="shared" si="10"/>
        <v>0</v>
      </c>
      <c r="K1877" s="148" t="s">
        <v>3</v>
      </c>
      <c r="L1877" s="36"/>
      <c r="M1877" s="153" t="s">
        <v>3</v>
      </c>
      <c r="N1877" s="154" t="s">
        <v>43</v>
      </c>
      <c r="O1877" s="56"/>
      <c r="P1877" s="155">
        <f t="shared" si="11"/>
        <v>0</v>
      </c>
      <c r="Q1877" s="155">
        <v>0</v>
      </c>
      <c r="R1877" s="155">
        <f t="shared" si="12"/>
        <v>0</v>
      </c>
      <c r="S1877" s="155">
        <v>0</v>
      </c>
      <c r="T1877" s="156">
        <f t="shared" si="13"/>
        <v>0</v>
      </c>
      <c r="U1877" s="35"/>
      <c r="V1877" s="35"/>
      <c r="W1877" s="35"/>
      <c r="X1877" s="35"/>
      <c r="Y1877" s="35"/>
      <c r="Z1877" s="35"/>
      <c r="AA1877" s="35"/>
      <c r="AB1877" s="35"/>
      <c r="AC1877" s="35"/>
      <c r="AD1877" s="35"/>
      <c r="AE1877" s="35"/>
      <c r="AR1877" s="157" t="s">
        <v>256</v>
      </c>
      <c r="AT1877" s="157" t="s">
        <v>145</v>
      </c>
      <c r="AU1877" s="157" t="s">
        <v>81</v>
      </c>
      <c r="AY1877" s="20" t="s">
        <v>142</v>
      </c>
      <c r="BE1877" s="158">
        <f t="shared" si="14"/>
        <v>0</v>
      </c>
      <c r="BF1877" s="158">
        <f t="shared" si="15"/>
        <v>0</v>
      </c>
      <c r="BG1877" s="158">
        <f t="shared" si="16"/>
        <v>0</v>
      </c>
      <c r="BH1877" s="158">
        <f t="shared" si="17"/>
        <v>0</v>
      </c>
      <c r="BI1877" s="158">
        <f t="shared" si="18"/>
        <v>0</v>
      </c>
      <c r="BJ1877" s="20" t="s">
        <v>81</v>
      </c>
      <c r="BK1877" s="158">
        <f t="shared" si="19"/>
        <v>0</v>
      </c>
      <c r="BL1877" s="20" t="s">
        <v>256</v>
      </c>
      <c r="BM1877" s="157" t="s">
        <v>2533</v>
      </c>
    </row>
    <row r="1878" spans="1:65" s="2" customFormat="1" ht="44.25" customHeight="1">
      <c r="A1878" s="35"/>
      <c r="B1878" s="145"/>
      <c r="C1878" s="146" t="s">
        <v>2534</v>
      </c>
      <c r="D1878" s="146" t="s">
        <v>145</v>
      </c>
      <c r="E1878" s="147" t="s">
        <v>2535</v>
      </c>
      <c r="F1878" s="148" t="s">
        <v>2536</v>
      </c>
      <c r="G1878" s="149" t="s">
        <v>236</v>
      </c>
      <c r="H1878" s="150">
        <v>1</v>
      </c>
      <c r="I1878" s="151"/>
      <c r="J1878" s="152">
        <f t="shared" si="10"/>
        <v>0</v>
      </c>
      <c r="K1878" s="148" t="s">
        <v>3</v>
      </c>
      <c r="L1878" s="36"/>
      <c r="M1878" s="153" t="s">
        <v>3</v>
      </c>
      <c r="N1878" s="154" t="s">
        <v>43</v>
      </c>
      <c r="O1878" s="56"/>
      <c r="P1878" s="155">
        <f t="shared" si="11"/>
        <v>0</v>
      </c>
      <c r="Q1878" s="155">
        <v>0</v>
      </c>
      <c r="R1878" s="155">
        <f t="shared" si="12"/>
        <v>0</v>
      </c>
      <c r="S1878" s="155">
        <v>0</v>
      </c>
      <c r="T1878" s="156">
        <f t="shared" si="13"/>
        <v>0</v>
      </c>
      <c r="U1878" s="35"/>
      <c r="V1878" s="35"/>
      <c r="W1878" s="35"/>
      <c r="X1878" s="35"/>
      <c r="Y1878" s="35"/>
      <c r="Z1878" s="35"/>
      <c r="AA1878" s="35"/>
      <c r="AB1878" s="35"/>
      <c r="AC1878" s="35"/>
      <c r="AD1878" s="35"/>
      <c r="AE1878" s="35"/>
      <c r="AR1878" s="157" t="s">
        <v>256</v>
      </c>
      <c r="AT1878" s="157" t="s">
        <v>145</v>
      </c>
      <c r="AU1878" s="157" t="s">
        <v>81</v>
      </c>
      <c r="AY1878" s="20" t="s">
        <v>142</v>
      </c>
      <c r="BE1878" s="158">
        <f t="shared" si="14"/>
        <v>0</v>
      </c>
      <c r="BF1878" s="158">
        <f t="shared" si="15"/>
        <v>0</v>
      </c>
      <c r="BG1878" s="158">
        <f t="shared" si="16"/>
        <v>0</v>
      </c>
      <c r="BH1878" s="158">
        <f t="shared" si="17"/>
        <v>0</v>
      </c>
      <c r="BI1878" s="158">
        <f t="shared" si="18"/>
        <v>0</v>
      </c>
      <c r="BJ1878" s="20" t="s">
        <v>81</v>
      </c>
      <c r="BK1878" s="158">
        <f t="shared" si="19"/>
        <v>0</v>
      </c>
      <c r="BL1878" s="20" t="s">
        <v>256</v>
      </c>
      <c r="BM1878" s="157" t="s">
        <v>2537</v>
      </c>
    </row>
    <row r="1879" spans="1:65" s="2" customFormat="1" ht="37.9" customHeight="1">
      <c r="A1879" s="35"/>
      <c r="B1879" s="145"/>
      <c r="C1879" s="146" t="s">
        <v>2538</v>
      </c>
      <c r="D1879" s="146" t="s">
        <v>145</v>
      </c>
      <c r="E1879" s="147" t="s">
        <v>2539</v>
      </c>
      <c r="F1879" s="148" t="s">
        <v>2540</v>
      </c>
      <c r="G1879" s="149" t="s">
        <v>236</v>
      </c>
      <c r="H1879" s="150">
        <v>3</v>
      </c>
      <c r="I1879" s="151"/>
      <c r="J1879" s="152">
        <f t="shared" si="10"/>
        <v>0</v>
      </c>
      <c r="K1879" s="148" t="s">
        <v>3</v>
      </c>
      <c r="L1879" s="36"/>
      <c r="M1879" s="153" t="s">
        <v>3</v>
      </c>
      <c r="N1879" s="154" t="s">
        <v>43</v>
      </c>
      <c r="O1879" s="56"/>
      <c r="P1879" s="155">
        <f t="shared" si="11"/>
        <v>0</v>
      </c>
      <c r="Q1879" s="155">
        <v>0</v>
      </c>
      <c r="R1879" s="155">
        <f t="shared" si="12"/>
        <v>0</v>
      </c>
      <c r="S1879" s="155">
        <v>0</v>
      </c>
      <c r="T1879" s="156">
        <f t="shared" si="13"/>
        <v>0</v>
      </c>
      <c r="U1879" s="35"/>
      <c r="V1879" s="35"/>
      <c r="W1879" s="35"/>
      <c r="X1879" s="35"/>
      <c r="Y1879" s="35"/>
      <c r="Z1879" s="35"/>
      <c r="AA1879" s="35"/>
      <c r="AB1879" s="35"/>
      <c r="AC1879" s="35"/>
      <c r="AD1879" s="35"/>
      <c r="AE1879" s="35"/>
      <c r="AR1879" s="157" t="s">
        <v>256</v>
      </c>
      <c r="AT1879" s="157" t="s">
        <v>145</v>
      </c>
      <c r="AU1879" s="157" t="s">
        <v>81</v>
      </c>
      <c r="AY1879" s="20" t="s">
        <v>142</v>
      </c>
      <c r="BE1879" s="158">
        <f t="shared" si="14"/>
        <v>0</v>
      </c>
      <c r="BF1879" s="158">
        <f t="shared" si="15"/>
        <v>0</v>
      </c>
      <c r="BG1879" s="158">
        <f t="shared" si="16"/>
        <v>0</v>
      </c>
      <c r="BH1879" s="158">
        <f t="shared" si="17"/>
        <v>0</v>
      </c>
      <c r="BI1879" s="158">
        <f t="shared" si="18"/>
        <v>0</v>
      </c>
      <c r="BJ1879" s="20" t="s">
        <v>81</v>
      </c>
      <c r="BK1879" s="158">
        <f t="shared" si="19"/>
        <v>0</v>
      </c>
      <c r="BL1879" s="20" t="s">
        <v>256</v>
      </c>
      <c r="BM1879" s="157" t="s">
        <v>2541</v>
      </c>
    </row>
    <row r="1880" spans="1:65" s="2" customFormat="1" ht="37.9" customHeight="1">
      <c r="A1880" s="35"/>
      <c r="B1880" s="145"/>
      <c r="C1880" s="146" t="s">
        <v>2542</v>
      </c>
      <c r="D1880" s="146" t="s">
        <v>145</v>
      </c>
      <c r="E1880" s="147" t="s">
        <v>2543</v>
      </c>
      <c r="F1880" s="148" t="s">
        <v>2544</v>
      </c>
      <c r="G1880" s="149" t="s">
        <v>236</v>
      </c>
      <c r="H1880" s="150">
        <v>3</v>
      </c>
      <c r="I1880" s="151"/>
      <c r="J1880" s="152">
        <f t="shared" si="10"/>
        <v>0</v>
      </c>
      <c r="K1880" s="148" t="s">
        <v>3</v>
      </c>
      <c r="L1880" s="36"/>
      <c r="M1880" s="153" t="s">
        <v>3</v>
      </c>
      <c r="N1880" s="154" t="s">
        <v>43</v>
      </c>
      <c r="O1880" s="56"/>
      <c r="P1880" s="155">
        <f t="shared" si="11"/>
        <v>0</v>
      </c>
      <c r="Q1880" s="155">
        <v>0</v>
      </c>
      <c r="R1880" s="155">
        <f t="shared" si="12"/>
        <v>0</v>
      </c>
      <c r="S1880" s="155">
        <v>0</v>
      </c>
      <c r="T1880" s="156">
        <f t="shared" si="13"/>
        <v>0</v>
      </c>
      <c r="U1880" s="35"/>
      <c r="V1880" s="35"/>
      <c r="W1880" s="35"/>
      <c r="X1880" s="35"/>
      <c r="Y1880" s="35"/>
      <c r="Z1880" s="35"/>
      <c r="AA1880" s="35"/>
      <c r="AB1880" s="35"/>
      <c r="AC1880" s="35"/>
      <c r="AD1880" s="35"/>
      <c r="AE1880" s="35"/>
      <c r="AR1880" s="157" t="s">
        <v>256</v>
      </c>
      <c r="AT1880" s="157" t="s">
        <v>145</v>
      </c>
      <c r="AU1880" s="157" t="s">
        <v>81</v>
      </c>
      <c r="AY1880" s="20" t="s">
        <v>142</v>
      </c>
      <c r="BE1880" s="158">
        <f t="shared" si="14"/>
        <v>0</v>
      </c>
      <c r="BF1880" s="158">
        <f t="shared" si="15"/>
        <v>0</v>
      </c>
      <c r="BG1880" s="158">
        <f t="shared" si="16"/>
        <v>0</v>
      </c>
      <c r="BH1880" s="158">
        <f t="shared" si="17"/>
        <v>0</v>
      </c>
      <c r="BI1880" s="158">
        <f t="shared" si="18"/>
        <v>0</v>
      </c>
      <c r="BJ1880" s="20" t="s">
        <v>81</v>
      </c>
      <c r="BK1880" s="158">
        <f t="shared" si="19"/>
        <v>0</v>
      </c>
      <c r="BL1880" s="20" t="s">
        <v>256</v>
      </c>
      <c r="BM1880" s="157" t="s">
        <v>2545</v>
      </c>
    </row>
    <row r="1881" spans="1:65" s="2" customFormat="1" ht="37.9" customHeight="1">
      <c r="A1881" s="35"/>
      <c r="B1881" s="145"/>
      <c r="C1881" s="146" t="s">
        <v>2546</v>
      </c>
      <c r="D1881" s="146" t="s">
        <v>145</v>
      </c>
      <c r="E1881" s="147" t="s">
        <v>2547</v>
      </c>
      <c r="F1881" s="148" t="s">
        <v>2548</v>
      </c>
      <c r="G1881" s="149" t="s">
        <v>236</v>
      </c>
      <c r="H1881" s="150">
        <v>1</v>
      </c>
      <c r="I1881" s="151"/>
      <c r="J1881" s="152">
        <f t="shared" si="10"/>
        <v>0</v>
      </c>
      <c r="K1881" s="148" t="s">
        <v>3</v>
      </c>
      <c r="L1881" s="36"/>
      <c r="M1881" s="153" t="s">
        <v>3</v>
      </c>
      <c r="N1881" s="154" t="s">
        <v>43</v>
      </c>
      <c r="O1881" s="56"/>
      <c r="P1881" s="155">
        <f t="shared" si="11"/>
        <v>0</v>
      </c>
      <c r="Q1881" s="155">
        <v>0</v>
      </c>
      <c r="R1881" s="155">
        <f t="shared" si="12"/>
        <v>0</v>
      </c>
      <c r="S1881" s="155">
        <v>0</v>
      </c>
      <c r="T1881" s="156">
        <f t="shared" si="13"/>
        <v>0</v>
      </c>
      <c r="U1881" s="35"/>
      <c r="V1881" s="35"/>
      <c r="W1881" s="35"/>
      <c r="X1881" s="35"/>
      <c r="Y1881" s="35"/>
      <c r="Z1881" s="35"/>
      <c r="AA1881" s="35"/>
      <c r="AB1881" s="35"/>
      <c r="AC1881" s="35"/>
      <c r="AD1881" s="35"/>
      <c r="AE1881" s="35"/>
      <c r="AR1881" s="157" t="s">
        <v>256</v>
      </c>
      <c r="AT1881" s="157" t="s">
        <v>145</v>
      </c>
      <c r="AU1881" s="157" t="s">
        <v>81</v>
      </c>
      <c r="AY1881" s="20" t="s">
        <v>142</v>
      </c>
      <c r="BE1881" s="158">
        <f t="shared" si="14"/>
        <v>0</v>
      </c>
      <c r="BF1881" s="158">
        <f t="shared" si="15"/>
        <v>0</v>
      </c>
      <c r="BG1881" s="158">
        <f t="shared" si="16"/>
        <v>0</v>
      </c>
      <c r="BH1881" s="158">
        <f t="shared" si="17"/>
        <v>0</v>
      </c>
      <c r="BI1881" s="158">
        <f t="shared" si="18"/>
        <v>0</v>
      </c>
      <c r="BJ1881" s="20" t="s">
        <v>81</v>
      </c>
      <c r="BK1881" s="158">
        <f t="shared" si="19"/>
        <v>0</v>
      </c>
      <c r="BL1881" s="20" t="s">
        <v>256</v>
      </c>
      <c r="BM1881" s="157" t="s">
        <v>2549</v>
      </c>
    </row>
    <row r="1882" spans="1:65" s="2" customFormat="1" ht="37.9" customHeight="1">
      <c r="A1882" s="35"/>
      <c r="B1882" s="145"/>
      <c r="C1882" s="146" t="s">
        <v>2550</v>
      </c>
      <c r="D1882" s="146" t="s">
        <v>145</v>
      </c>
      <c r="E1882" s="147" t="s">
        <v>2551</v>
      </c>
      <c r="F1882" s="148" t="s">
        <v>2552</v>
      </c>
      <c r="G1882" s="149" t="s">
        <v>236</v>
      </c>
      <c r="H1882" s="150">
        <v>1</v>
      </c>
      <c r="I1882" s="151"/>
      <c r="J1882" s="152">
        <f t="shared" si="10"/>
        <v>0</v>
      </c>
      <c r="K1882" s="148" t="s">
        <v>3</v>
      </c>
      <c r="L1882" s="36"/>
      <c r="M1882" s="153" t="s">
        <v>3</v>
      </c>
      <c r="N1882" s="154" t="s">
        <v>43</v>
      </c>
      <c r="O1882" s="56"/>
      <c r="P1882" s="155">
        <f t="shared" si="11"/>
        <v>0</v>
      </c>
      <c r="Q1882" s="155">
        <v>0</v>
      </c>
      <c r="R1882" s="155">
        <f t="shared" si="12"/>
        <v>0</v>
      </c>
      <c r="S1882" s="155">
        <v>0</v>
      </c>
      <c r="T1882" s="156">
        <f t="shared" si="13"/>
        <v>0</v>
      </c>
      <c r="U1882" s="35"/>
      <c r="V1882" s="35"/>
      <c r="W1882" s="35"/>
      <c r="X1882" s="35"/>
      <c r="Y1882" s="35"/>
      <c r="Z1882" s="35"/>
      <c r="AA1882" s="35"/>
      <c r="AB1882" s="35"/>
      <c r="AC1882" s="35"/>
      <c r="AD1882" s="35"/>
      <c r="AE1882" s="35"/>
      <c r="AR1882" s="157" t="s">
        <v>256</v>
      </c>
      <c r="AT1882" s="157" t="s">
        <v>145</v>
      </c>
      <c r="AU1882" s="157" t="s">
        <v>81</v>
      </c>
      <c r="AY1882" s="20" t="s">
        <v>142</v>
      </c>
      <c r="BE1882" s="158">
        <f t="shared" si="14"/>
        <v>0</v>
      </c>
      <c r="BF1882" s="158">
        <f t="shared" si="15"/>
        <v>0</v>
      </c>
      <c r="BG1882" s="158">
        <f t="shared" si="16"/>
        <v>0</v>
      </c>
      <c r="BH1882" s="158">
        <f t="shared" si="17"/>
        <v>0</v>
      </c>
      <c r="BI1882" s="158">
        <f t="shared" si="18"/>
        <v>0</v>
      </c>
      <c r="BJ1882" s="20" t="s">
        <v>81</v>
      </c>
      <c r="BK1882" s="158">
        <f t="shared" si="19"/>
        <v>0</v>
      </c>
      <c r="BL1882" s="20" t="s">
        <v>256</v>
      </c>
      <c r="BM1882" s="157" t="s">
        <v>2553</v>
      </c>
    </row>
    <row r="1883" spans="1:65" s="2" customFormat="1" ht="44.25" customHeight="1">
      <c r="A1883" s="35"/>
      <c r="B1883" s="145"/>
      <c r="C1883" s="146" t="s">
        <v>2554</v>
      </c>
      <c r="D1883" s="146" t="s">
        <v>145</v>
      </c>
      <c r="E1883" s="147" t="s">
        <v>2555</v>
      </c>
      <c r="F1883" s="148" t="s">
        <v>2556</v>
      </c>
      <c r="G1883" s="149" t="s">
        <v>236</v>
      </c>
      <c r="H1883" s="150">
        <v>12</v>
      </c>
      <c r="I1883" s="151"/>
      <c r="J1883" s="152">
        <f t="shared" si="10"/>
        <v>0</v>
      </c>
      <c r="K1883" s="148" t="s">
        <v>3</v>
      </c>
      <c r="L1883" s="36"/>
      <c r="M1883" s="153" t="s">
        <v>3</v>
      </c>
      <c r="N1883" s="154" t="s">
        <v>43</v>
      </c>
      <c r="O1883" s="56"/>
      <c r="P1883" s="155">
        <f t="shared" si="11"/>
        <v>0</v>
      </c>
      <c r="Q1883" s="155">
        <v>0</v>
      </c>
      <c r="R1883" s="155">
        <f t="shared" si="12"/>
        <v>0</v>
      </c>
      <c r="S1883" s="155">
        <v>0</v>
      </c>
      <c r="T1883" s="156">
        <f t="shared" si="13"/>
        <v>0</v>
      </c>
      <c r="U1883" s="35"/>
      <c r="V1883" s="35"/>
      <c r="W1883" s="35"/>
      <c r="X1883" s="35"/>
      <c r="Y1883" s="35"/>
      <c r="Z1883" s="35"/>
      <c r="AA1883" s="35"/>
      <c r="AB1883" s="35"/>
      <c r="AC1883" s="35"/>
      <c r="AD1883" s="35"/>
      <c r="AE1883" s="35"/>
      <c r="AR1883" s="157" t="s">
        <v>256</v>
      </c>
      <c r="AT1883" s="157" t="s">
        <v>145</v>
      </c>
      <c r="AU1883" s="157" t="s">
        <v>81</v>
      </c>
      <c r="AY1883" s="20" t="s">
        <v>142</v>
      </c>
      <c r="BE1883" s="158">
        <f t="shared" si="14"/>
        <v>0</v>
      </c>
      <c r="BF1883" s="158">
        <f t="shared" si="15"/>
        <v>0</v>
      </c>
      <c r="BG1883" s="158">
        <f t="shared" si="16"/>
        <v>0</v>
      </c>
      <c r="BH1883" s="158">
        <f t="shared" si="17"/>
        <v>0</v>
      </c>
      <c r="BI1883" s="158">
        <f t="shared" si="18"/>
        <v>0</v>
      </c>
      <c r="BJ1883" s="20" t="s">
        <v>81</v>
      </c>
      <c r="BK1883" s="158">
        <f t="shared" si="19"/>
        <v>0</v>
      </c>
      <c r="BL1883" s="20" t="s">
        <v>256</v>
      </c>
      <c r="BM1883" s="157" t="s">
        <v>2557</v>
      </c>
    </row>
    <row r="1884" spans="1:65" s="2" customFormat="1" ht="24.2" customHeight="1">
      <c r="A1884" s="35"/>
      <c r="B1884" s="145"/>
      <c r="C1884" s="146" t="s">
        <v>2558</v>
      </c>
      <c r="D1884" s="146" t="s">
        <v>145</v>
      </c>
      <c r="E1884" s="147" t="s">
        <v>2559</v>
      </c>
      <c r="F1884" s="148" t="s">
        <v>2560</v>
      </c>
      <c r="G1884" s="149" t="s">
        <v>391</v>
      </c>
      <c r="H1884" s="150">
        <v>1</v>
      </c>
      <c r="I1884" s="151"/>
      <c r="J1884" s="152">
        <f t="shared" si="10"/>
        <v>0</v>
      </c>
      <c r="K1884" s="148" t="s">
        <v>3</v>
      </c>
      <c r="L1884" s="36"/>
      <c r="M1884" s="153" t="s">
        <v>3</v>
      </c>
      <c r="N1884" s="154" t="s">
        <v>43</v>
      </c>
      <c r="O1884" s="56"/>
      <c r="P1884" s="155">
        <f t="shared" si="11"/>
        <v>0</v>
      </c>
      <c r="Q1884" s="155">
        <v>0</v>
      </c>
      <c r="R1884" s="155">
        <f t="shared" si="12"/>
        <v>0</v>
      </c>
      <c r="S1884" s="155">
        <v>0</v>
      </c>
      <c r="T1884" s="156">
        <f t="shared" si="13"/>
        <v>0</v>
      </c>
      <c r="U1884" s="35"/>
      <c r="V1884" s="35"/>
      <c r="W1884" s="35"/>
      <c r="X1884" s="35"/>
      <c r="Y1884" s="35"/>
      <c r="Z1884" s="35"/>
      <c r="AA1884" s="35"/>
      <c r="AB1884" s="35"/>
      <c r="AC1884" s="35"/>
      <c r="AD1884" s="35"/>
      <c r="AE1884" s="35"/>
      <c r="AR1884" s="157" t="s">
        <v>256</v>
      </c>
      <c r="AT1884" s="157" t="s">
        <v>145</v>
      </c>
      <c r="AU1884" s="157" t="s">
        <v>81</v>
      </c>
      <c r="AY1884" s="20" t="s">
        <v>142</v>
      </c>
      <c r="BE1884" s="158">
        <f t="shared" si="14"/>
        <v>0</v>
      </c>
      <c r="BF1884" s="158">
        <f t="shared" si="15"/>
        <v>0</v>
      </c>
      <c r="BG1884" s="158">
        <f t="shared" si="16"/>
        <v>0</v>
      </c>
      <c r="BH1884" s="158">
        <f t="shared" si="17"/>
        <v>0</v>
      </c>
      <c r="BI1884" s="158">
        <f t="shared" si="18"/>
        <v>0</v>
      </c>
      <c r="BJ1884" s="20" t="s">
        <v>81</v>
      </c>
      <c r="BK1884" s="158">
        <f t="shared" si="19"/>
        <v>0</v>
      </c>
      <c r="BL1884" s="20" t="s">
        <v>256</v>
      </c>
      <c r="BM1884" s="157" t="s">
        <v>2561</v>
      </c>
    </row>
    <row r="1885" spans="1:65" s="2" customFormat="1" ht="55.5" customHeight="1">
      <c r="A1885" s="35"/>
      <c r="B1885" s="145"/>
      <c r="C1885" s="146" t="s">
        <v>2562</v>
      </c>
      <c r="D1885" s="146" t="s">
        <v>145</v>
      </c>
      <c r="E1885" s="147" t="s">
        <v>2563</v>
      </c>
      <c r="F1885" s="148" t="s">
        <v>2564</v>
      </c>
      <c r="G1885" s="149" t="s">
        <v>2341</v>
      </c>
      <c r="H1885" s="209"/>
      <c r="I1885" s="151"/>
      <c r="J1885" s="152">
        <f t="shared" si="10"/>
        <v>0</v>
      </c>
      <c r="K1885" s="148" t="s">
        <v>149</v>
      </c>
      <c r="L1885" s="36"/>
      <c r="M1885" s="153" t="s">
        <v>3</v>
      </c>
      <c r="N1885" s="154" t="s">
        <v>43</v>
      </c>
      <c r="O1885" s="56"/>
      <c r="P1885" s="155">
        <f t="shared" si="11"/>
        <v>0</v>
      </c>
      <c r="Q1885" s="155">
        <v>0</v>
      </c>
      <c r="R1885" s="155">
        <f t="shared" si="12"/>
        <v>0</v>
      </c>
      <c r="S1885" s="155">
        <v>0</v>
      </c>
      <c r="T1885" s="156">
        <f t="shared" si="13"/>
        <v>0</v>
      </c>
      <c r="U1885" s="35"/>
      <c r="V1885" s="35"/>
      <c r="W1885" s="35"/>
      <c r="X1885" s="35"/>
      <c r="Y1885" s="35"/>
      <c r="Z1885" s="35"/>
      <c r="AA1885" s="35"/>
      <c r="AB1885" s="35"/>
      <c r="AC1885" s="35"/>
      <c r="AD1885" s="35"/>
      <c r="AE1885" s="35"/>
      <c r="AR1885" s="157" t="s">
        <v>256</v>
      </c>
      <c r="AT1885" s="157" t="s">
        <v>145</v>
      </c>
      <c r="AU1885" s="157" t="s">
        <v>81</v>
      </c>
      <c r="AY1885" s="20" t="s">
        <v>142</v>
      </c>
      <c r="BE1885" s="158">
        <f t="shared" si="14"/>
        <v>0</v>
      </c>
      <c r="BF1885" s="158">
        <f t="shared" si="15"/>
        <v>0</v>
      </c>
      <c r="BG1885" s="158">
        <f t="shared" si="16"/>
        <v>0</v>
      </c>
      <c r="BH1885" s="158">
        <f t="shared" si="17"/>
        <v>0</v>
      </c>
      <c r="BI1885" s="158">
        <f t="shared" si="18"/>
        <v>0</v>
      </c>
      <c r="BJ1885" s="20" t="s">
        <v>81</v>
      </c>
      <c r="BK1885" s="158">
        <f t="shared" si="19"/>
        <v>0</v>
      </c>
      <c r="BL1885" s="20" t="s">
        <v>256</v>
      </c>
      <c r="BM1885" s="157" t="s">
        <v>2565</v>
      </c>
    </row>
    <row r="1886" spans="1:65" s="2" customFormat="1" ht="11.25">
      <c r="A1886" s="35"/>
      <c r="B1886" s="36"/>
      <c r="C1886" s="35"/>
      <c r="D1886" s="159" t="s">
        <v>151</v>
      </c>
      <c r="E1886" s="35"/>
      <c r="F1886" s="160" t="s">
        <v>2566</v>
      </c>
      <c r="G1886" s="35"/>
      <c r="H1886" s="35"/>
      <c r="I1886" s="161"/>
      <c r="J1886" s="35"/>
      <c r="K1886" s="35"/>
      <c r="L1886" s="36"/>
      <c r="M1886" s="162"/>
      <c r="N1886" s="163"/>
      <c r="O1886" s="56"/>
      <c r="P1886" s="56"/>
      <c r="Q1886" s="56"/>
      <c r="R1886" s="56"/>
      <c r="S1886" s="56"/>
      <c r="T1886" s="57"/>
      <c r="U1886" s="35"/>
      <c r="V1886" s="35"/>
      <c r="W1886" s="35"/>
      <c r="X1886" s="35"/>
      <c r="Y1886" s="35"/>
      <c r="Z1886" s="35"/>
      <c r="AA1886" s="35"/>
      <c r="AB1886" s="35"/>
      <c r="AC1886" s="35"/>
      <c r="AD1886" s="35"/>
      <c r="AE1886" s="35"/>
      <c r="AT1886" s="20" t="s">
        <v>151</v>
      </c>
      <c r="AU1886" s="20" t="s">
        <v>81</v>
      </c>
    </row>
    <row r="1887" spans="1:65" s="12" customFormat="1" ht="22.9" customHeight="1">
      <c r="B1887" s="132"/>
      <c r="D1887" s="133" t="s">
        <v>70</v>
      </c>
      <c r="E1887" s="143" t="s">
        <v>576</v>
      </c>
      <c r="F1887" s="143" t="s">
        <v>577</v>
      </c>
      <c r="I1887" s="135"/>
      <c r="J1887" s="144">
        <f>BK1887</f>
        <v>0</v>
      </c>
      <c r="L1887" s="132"/>
      <c r="M1887" s="137"/>
      <c r="N1887" s="138"/>
      <c r="O1887" s="138"/>
      <c r="P1887" s="139">
        <f>SUM(P1888:P1907)</f>
        <v>0</v>
      </c>
      <c r="Q1887" s="138"/>
      <c r="R1887" s="139">
        <f>SUM(R1888:R1907)</f>
        <v>0</v>
      </c>
      <c r="S1887" s="138"/>
      <c r="T1887" s="140">
        <f>SUM(T1888:T1907)</f>
        <v>0</v>
      </c>
      <c r="AR1887" s="133" t="s">
        <v>81</v>
      </c>
      <c r="AT1887" s="141" t="s">
        <v>70</v>
      </c>
      <c r="AU1887" s="141" t="s">
        <v>15</v>
      </c>
      <c r="AY1887" s="133" t="s">
        <v>142</v>
      </c>
      <c r="BK1887" s="142">
        <f>SUM(BK1888:BK1907)</f>
        <v>0</v>
      </c>
    </row>
    <row r="1888" spans="1:65" s="2" customFormat="1" ht="24.2" customHeight="1">
      <c r="A1888" s="35"/>
      <c r="B1888" s="145"/>
      <c r="C1888" s="146" t="s">
        <v>2567</v>
      </c>
      <c r="D1888" s="146" t="s">
        <v>145</v>
      </c>
      <c r="E1888" s="147" t="s">
        <v>2568</v>
      </c>
      <c r="F1888" s="148" t="s">
        <v>2569</v>
      </c>
      <c r="G1888" s="149" t="s">
        <v>236</v>
      </c>
      <c r="H1888" s="150">
        <v>1</v>
      </c>
      <c r="I1888" s="151"/>
      <c r="J1888" s="152">
        <f t="shared" ref="J1888:J1906" si="20">ROUND(I1888*H1888,2)</f>
        <v>0</v>
      </c>
      <c r="K1888" s="148" t="s">
        <v>3</v>
      </c>
      <c r="L1888" s="36"/>
      <c r="M1888" s="153" t="s">
        <v>3</v>
      </c>
      <c r="N1888" s="154" t="s">
        <v>43</v>
      </c>
      <c r="O1888" s="56"/>
      <c r="P1888" s="155">
        <f t="shared" ref="P1888:P1906" si="21">O1888*H1888</f>
        <v>0</v>
      </c>
      <c r="Q1888" s="155">
        <v>0</v>
      </c>
      <c r="R1888" s="155">
        <f t="shared" ref="R1888:R1906" si="22">Q1888*H1888</f>
        <v>0</v>
      </c>
      <c r="S1888" s="155">
        <v>0</v>
      </c>
      <c r="T1888" s="156">
        <f t="shared" ref="T1888:T1906" si="23">S1888*H1888</f>
        <v>0</v>
      </c>
      <c r="U1888" s="35"/>
      <c r="V1888" s="35"/>
      <c r="W1888" s="35"/>
      <c r="X1888" s="35"/>
      <c r="Y1888" s="35"/>
      <c r="Z1888" s="35"/>
      <c r="AA1888" s="35"/>
      <c r="AB1888" s="35"/>
      <c r="AC1888" s="35"/>
      <c r="AD1888" s="35"/>
      <c r="AE1888" s="35"/>
      <c r="AR1888" s="157" t="s">
        <v>256</v>
      </c>
      <c r="AT1888" s="157" t="s">
        <v>145</v>
      </c>
      <c r="AU1888" s="157" t="s">
        <v>81</v>
      </c>
      <c r="AY1888" s="20" t="s">
        <v>142</v>
      </c>
      <c r="BE1888" s="158">
        <f t="shared" ref="BE1888:BE1906" si="24">IF(N1888="základní",J1888,0)</f>
        <v>0</v>
      </c>
      <c r="BF1888" s="158">
        <f t="shared" ref="BF1888:BF1906" si="25">IF(N1888="snížená",J1888,0)</f>
        <v>0</v>
      </c>
      <c r="BG1888" s="158">
        <f t="shared" ref="BG1888:BG1906" si="26">IF(N1888="zákl. přenesená",J1888,0)</f>
        <v>0</v>
      </c>
      <c r="BH1888" s="158">
        <f t="shared" ref="BH1888:BH1906" si="27">IF(N1888="sníž. přenesená",J1888,0)</f>
        <v>0</v>
      </c>
      <c r="BI1888" s="158">
        <f t="shared" ref="BI1888:BI1906" si="28">IF(N1888="nulová",J1888,0)</f>
        <v>0</v>
      </c>
      <c r="BJ1888" s="20" t="s">
        <v>81</v>
      </c>
      <c r="BK1888" s="158">
        <f t="shared" ref="BK1888:BK1906" si="29">ROUND(I1888*H1888,2)</f>
        <v>0</v>
      </c>
      <c r="BL1888" s="20" t="s">
        <v>256</v>
      </c>
      <c r="BM1888" s="157" t="s">
        <v>2570</v>
      </c>
    </row>
    <row r="1889" spans="1:65" s="2" customFormat="1" ht="21.75" customHeight="1">
      <c r="A1889" s="35"/>
      <c r="B1889" s="145"/>
      <c r="C1889" s="146" t="s">
        <v>2571</v>
      </c>
      <c r="D1889" s="146" t="s">
        <v>145</v>
      </c>
      <c r="E1889" s="147" t="s">
        <v>2572</v>
      </c>
      <c r="F1889" s="148" t="s">
        <v>2573</v>
      </c>
      <c r="G1889" s="149" t="s">
        <v>225</v>
      </c>
      <c r="H1889" s="150">
        <v>3.35</v>
      </c>
      <c r="I1889" s="151"/>
      <c r="J1889" s="152">
        <f t="shared" si="20"/>
        <v>0</v>
      </c>
      <c r="K1889" s="148" t="s">
        <v>3</v>
      </c>
      <c r="L1889" s="36"/>
      <c r="M1889" s="153" t="s">
        <v>3</v>
      </c>
      <c r="N1889" s="154" t="s">
        <v>43</v>
      </c>
      <c r="O1889" s="56"/>
      <c r="P1889" s="155">
        <f t="shared" si="21"/>
        <v>0</v>
      </c>
      <c r="Q1889" s="155">
        <v>0</v>
      </c>
      <c r="R1889" s="155">
        <f t="shared" si="22"/>
        <v>0</v>
      </c>
      <c r="S1889" s="155">
        <v>0</v>
      </c>
      <c r="T1889" s="156">
        <f t="shared" si="23"/>
        <v>0</v>
      </c>
      <c r="U1889" s="35"/>
      <c r="V1889" s="35"/>
      <c r="W1889" s="35"/>
      <c r="X1889" s="35"/>
      <c r="Y1889" s="35"/>
      <c r="Z1889" s="35"/>
      <c r="AA1889" s="35"/>
      <c r="AB1889" s="35"/>
      <c r="AC1889" s="35"/>
      <c r="AD1889" s="35"/>
      <c r="AE1889" s="35"/>
      <c r="AR1889" s="157" t="s">
        <v>256</v>
      </c>
      <c r="AT1889" s="157" t="s">
        <v>145</v>
      </c>
      <c r="AU1889" s="157" t="s">
        <v>81</v>
      </c>
      <c r="AY1889" s="20" t="s">
        <v>142</v>
      </c>
      <c r="BE1889" s="158">
        <f t="shared" si="24"/>
        <v>0</v>
      </c>
      <c r="BF1889" s="158">
        <f t="shared" si="25"/>
        <v>0</v>
      </c>
      <c r="BG1889" s="158">
        <f t="shared" si="26"/>
        <v>0</v>
      </c>
      <c r="BH1889" s="158">
        <f t="shared" si="27"/>
        <v>0</v>
      </c>
      <c r="BI1889" s="158">
        <f t="shared" si="28"/>
        <v>0</v>
      </c>
      <c r="BJ1889" s="20" t="s">
        <v>81</v>
      </c>
      <c r="BK1889" s="158">
        <f t="shared" si="29"/>
        <v>0</v>
      </c>
      <c r="BL1889" s="20" t="s">
        <v>256</v>
      </c>
      <c r="BM1889" s="157" t="s">
        <v>2574</v>
      </c>
    </row>
    <row r="1890" spans="1:65" s="2" customFormat="1" ht="21.75" customHeight="1">
      <c r="A1890" s="35"/>
      <c r="B1890" s="145"/>
      <c r="C1890" s="146" t="s">
        <v>2575</v>
      </c>
      <c r="D1890" s="146" t="s">
        <v>145</v>
      </c>
      <c r="E1890" s="147" t="s">
        <v>2576</v>
      </c>
      <c r="F1890" s="148" t="s">
        <v>2577</v>
      </c>
      <c r="G1890" s="149" t="s">
        <v>225</v>
      </c>
      <c r="H1890" s="150">
        <v>3.3</v>
      </c>
      <c r="I1890" s="151"/>
      <c r="J1890" s="152">
        <f t="shared" si="20"/>
        <v>0</v>
      </c>
      <c r="K1890" s="148" t="s">
        <v>3</v>
      </c>
      <c r="L1890" s="36"/>
      <c r="M1890" s="153" t="s">
        <v>3</v>
      </c>
      <c r="N1890" s="154" t="s">
        <v>43</v>
      </c>
      <c r="O1890" s="56"/>
      <c r="P1890" s="155">
        <f t="shared" si="21"/>
        <v>0</v>
      </c>
      <c r="Q1890" s="155">
        <v>0</v>
      </c>
      <c r="R1890" s="155">
        <f t="shared" si="22"/>
        <v>0</v>
      </c>
      <c r="S1890" s="155">
        <v>0</v>
      </c>
      <c r="T1890" s="156">
        <f t="shared" si="23"/>
        <v>0</v>
      </c>
      <c r="U1890" s="35"/>
      <c r="V1890" s="35"/>
      <c r="W1890" s="35"/>
      <c r="X1890" s="35"/>
      <c r="Y1890" s="35"/>
      <c r="Z1890" s="35"/>
      <c r="AA1890" s="35"/>
      <c r="AB1890" s="35"/>
      <c r="AC1890" s="35"/>
      <c r="AD1890" s="35"/>
      <c r="AE1890" s="35"/>
      <c r="AR1890" s="157" t="s">
        <v>256</v>
      </c>
      <c r="AT1890" s="157" t="s">
        <v>145</v>
      </c>
      <c r="AU1890" s="157" t="s">
        <v>81</v>
      </c>
      <c r="AY1890" s="20" t="s">
        <v>142</v>
      </c>
      <c r="BE1890" s="158">
        <f t="shared" si="24"/>
        <v>0</v>
      </c>
      <c r="BF1890" s="158">
        <f t="shared" si="25"/>
        <v>0</v>
      </c>
      <c r="BG1890" s="158">
        <f t="shared" si="26"/>
        <v>0</v>
      </c>
      <c r="BH1890" s="158">
        <f t="shared" si="27"/>
        <v>0</v>
      </c>
      <c r="BI1890" s="158">
        <f t="shared" si="28"/>
        <v>0</v>
      </c>
      <c r="BJ1890" s="20" t="s">
        <v>81</v>
      </c>
      <c r="BK1890" s="158">
        <f t="shared" si="29"/>
        <v>0</v>
      </c>
      <c r="BL1890" s="20" t="s">
        <v>256</v>
      </c>
      <c r="BM1890" s="157" t="s">
        <v>2578</v>
      </c>
    </row>
    <row r="1891" spans="1:65" s="2" customFormat="1" ht="24.2" customHeight="1">
      <c r="A1891" s="35"/>
      <c r="B1891" s="145"/>
      <c r="C1891" s="146" t="s">
        <v>2579</v>
      </c>
      <c r="D1891" s="146" t="s">
        <v>145</v>
      </c>
      <c r="E1891" s="147" t="s">
        <v>2580</v>
      </c>
      <c r="F1891" s="148" t="s">
        <v>2581</v>
      </c>
      <c r="G1891" s="149" t="s">
        <v>225</v>
      </c>
      <c r="H1891" s="150">
        <v>18.100000000000001</v>
      </c>
      <c r="I1891" s="151"/>
      <c r="J1891" s="152">
        <f t="shared" si="20"/>
        <v>0</v>
      </c>
      <c r="K1891" s="148" t="s">
        <v>3</v>
      </c>
      <c r="L1891" s="36"/>
      <c r="M1891" s="153" t="s">
        <v>3</v>
      </c>
      <c r="N1891" s="154" t="s">
        <v>43</v>
      </c>
      <c r="O1891" s="56"/>
      <c r="P1891" s="155">
        <f t="shared" si="21"/>
        <v>0</v>
      </c>
      <c r="Q1891" s="155">
        <v>0</v>
      </c>
      <c r="R1891" s="155">
        <f t="shared" si="22"/>
        <v>0</v>
      </c>
      <c r="S1891" s="155">
        <v>0</v>
      </c>
      <c r="T1891" s="156">
        <f t="shared" si="23"/>
        <v>0</v>
      </c>
      <c r="U1891" s="35"/>
      <c r="V1891" s="35"/>
      <c r="W1891" s="35"/>
      <c r="X1891" s="35"/>
      <c r="Y1891" s="35"/>
      <c r="Z1891" s="35"/>
      <c r="AA1891" s="35"/>
      <c r="AB1891" s="35"/>
      <c r="AC1891" s="35"/>
      <c r="AD1891" s="35"/>
      <c r="AE1891" s="35"/>
      <c r="AR1891" s="157" t="s">
        <v>256</v>
      </c>
      <c r="AT1891" s="157" t="s">
        <v>145</v>
      </c>
      <c r="AU1891" s="157" t="s">
        <v>81</v>
      </c>
      <c r="AY1891" s="20" t="s">
        <v>142</v>
      </c>
      <c r="BE1891" s="158">
        <f t="shared" si="24"/>
        <v>0</v>
      </c>
      <c r="BF1891" s="158">
        <f t="shared" si="25"/>
        <v>0</v>
      </c>
      <c r="BG1891" s="158">
        <f t="shared" si="26"/>
        <v>0</v>
      </c>
      <c r="BH1891" s="158">
        <f t="shared" si="27"/>
        <v>0</v>
      </c>
      <c r="BI1891" s="158">
        <f t="shared" si="28"/>
        <v>0</v>
      </c>
      <c r="BJ1891" s="20" t="s">
        <v>81</v>
      </c>
      <c r="BK1891" s="158">
        <f t="shared" si="29"/>
        <v>0</v>
      </c>
      <c r="BL1891" s="20" t="s">
        <v>256</v>
      </c>
      <c r="BM1891" s="157" t="s">
        <v>2582</v>
      </c>
    </row>
    <row r="1892" spans="1:65" s="2" customFormat="1" ht="21.75" customHeight="1">
      <c r="A1892" s="35"/>
      <c r="B1892" s="145"/>
      <c r="C1892" s="146" t="s">
        <v>2583</v>
      </c>
      <c r="D1892" s="146" t="s">
        <v>145</v>
      </c>
      <c r="E1892" s="147" t="s">
        <v>2584</v>
      </c>
      <c r="F1892" s="148" t="s">
        <v>2585</v>
      </c>
      <c r="G1892" s="149" t="s">
        <v>391</v>
      </c>
      <c r="H1892" s="150">
        <v>1</v>
      </c>
      <c r="I1892" s="151"/>
      <c r="J1892" s="152">
        <f t="shared" si="20"/>
        <v>0</v>
      </c>
      <c r="K1892" s="148" t="s">
        <v>3</v>
      </c>
      <c r="L1892" s="36"/>
      <c r="M1892" s="153" t="s">
        <v>3</v>
      </c>
      <c r="N1892" s="154" t="s">
        <v>43</v>
      </c>
      <c r="O1892" s="56"/>
      <c r="P1892" s="155">
        <f t="shared" si="21"/>
        <v>0</v>
      </c>
      <c r="Q1892" s="155">
        <v>0</v>
      </c>
      <c r="R1892" s="155">
        <f t="shared" si="22"/>
        <v>0</v>
      </c>
      <c r="S1892" s="155">
        <v>0</v>
      </c>
      <c r="T1892" s="156">
        <f t="shared" si="23"/>
        <v>0</v>
      </c>
      <c r="U1892" s="35"/>
      <c r="V1892" s="35"/>
      <c r="W1892" s="35"/>
      <c r="X1892" s="35"/>
      <c r="Y1892" s="35"/>
      <c r="Z1892" s="35"/>
      <c r="AA1892" s="35"/>
      <c r="AB1892" s="35"/>
      <c r="AC1892" s="35"/>
      <c r="AD1892" s="35"/>
      <c r="AE1892" s="35"/>
      <c r="AR1892" s="157" t="s">
        <v>256</v>
      </c>
      <c r="AT1892" s="157" t="s">
        <v>145</v>
      </c>
      <c r="AU1892" s="157" t="s">
        <v>81</v>
      </c>
      <c r="AY1892" s="20" t="s">
        <v>142</v>
      </c>
      <c r="BE1892" s="158">
        <f t="shared" si="24"/>
        <v>0</v>
      </c>
      <c r="BF1892" s="158">
        <f t="shared" si="25"/>
        <v>0</v>
      </c>
      <c r="BG1892" s="158">
        <f t="shared" si="26"/>
        <v>0</v>
      </c>
      <c r="BH1892" s="158">
        <f t="shared" si="27"/>
        <v>0</v>
      </c>
      <c r="BI1892" s="158">
        <f t="shared" si="28"/>
        <v>0</v>
      </c>
      <c r="BJ1892" s="20" t="s">
        <v>81</v>
      </c>
      <c r="BK1892" s="158">
        <f t="shared" si="29"/>
        <v>0</v>
      </c>
      <c r="BL1892" s="20" t="s">
        <v>256</v>
      </c>
      <c r="BM1892" s="157" t="s">
        <v>2586</v>
      </c>
    </row>
    <row r="1893" spans="1:65" s="2" customFormat="1" ht="24.2" customHeight="1">
      <c r="A1893" s="35"/>
      <c r="B1893" s="145"/>
      <c r="C1893" s="146" t="s">
        <v>2587</v>
      </c>
      <c r="D1893" s="146" t="s">
        <v>145</v>
      </c>
      <c r="E1893" s="147" t="s">
        <v>2588</v>
      </c>
      <c r="F1893" s="148" t="s">
        <v>2589</v>
      </c>
      <c r="G1893" s="149" t="s">
        <v>236</v>
      </c>
      <c r="H1893" s="150">
        <v>1</v>
      </c>
      <c r="I1893" s="151"/>
      <c r="J1893" s="152">
        <f t="shared" si="20"/>
        <v>0</v>
      </c>
      <c r="K1893" s="148" t="s">
        <v>3</v>
      </c>
      <c r="L1893" s="36"/>
      <c r="M1893" s="153" t="s">
        <v>3</v>
      </c>
      <c r="N1893" s="154" t="s">
        <v>43</v>
      </c>
      <c r="O1893" s="56"/>
      <c r="P1893" s="155">
        <f t="shared" si="21"/>
        <v>0</v>
      </c>
      <c r="Q1893" s="155">
        <v>0</v>
      </c>
      <c r="R1893" s="155">
        <f t="shared" si="22"/>
        <v>0</v>
      </c>
      <c r="S1893" s="155">
        <v>0</v>
      </c>
      <c r="T1893" s="156">
        <f t="shared" si="23"/>
        <v>0</v>
      </c>
      <c r="U1893" s="35"/>
      <c r="V1893" s="35"/>
      <c r="W1893" s="35"/>
      <c r="X1893" s="35"/>
      <c r="Y1893" s="35"/>
      <c r="Z1893" s="35"/>
      <c r="AA1893" s="35"/>
      <c r="AB1893" s="35"/>
      <c r="AC1893" s="35"/>
      <c r="AD1893" s="35"/>
      <c r="AE1893" s="35"/>
      <c r="AR1893" s="157" t="s">
        <v>256</v>
      </c>
      <c r="AT1893" s="157" t="s">
        <v>145</v>
      </c>
      <c r="AU1893" s="157" t="s">
        <v>81</v>
      </c>
      <c r="AY1893" s="20" t="s">
        <v>142</v>
      </c>
      <c r="BE1893" s="158">
        <f t="shared" si="24"/>
        <v>0</v>
      </c>
      <c r="BF1893" s="158">
        <f t="shared" si="25"/>
        <v>0</v>
      </c>
      <c r="BG1893" s="158">
        <f t="shared" si="26"/>
        <v>0</v>
      </c>
      <c r="BH1893" s="158">
        <f t="shared" si="27"/>
        <v>0</v>
      </c>
      <c r="BI1893" s="158">
        <f t="shared" si="28"/>
        <v>0</v>
      </c>
      <c r="BJ1893" s="20" t="s">
        <v>81</v>
      </c>
      <c r="BK1893" s="158">
        <f t="shared" si="29"/>
        <v>0</v>
      </c>
      <c r="BL1893" s="20" t="s">
        <v>256</v>
      </c>
      <c r="BM1893" s="157" t="s">
        <v>2590</v>
      </c>
    </row>
    <row r="1894" spans="1:65" s="2" customFormat="1" ht="24.2" customHeight="1">
      <c r="A1894" s="35"/>
      <c r="B1894" s="145"/>
      <c r="C1894" s="146" t="s">
        <v>2591</v>
      </c>
      <c r="D1894" s="146" t="s">
        <v>145</v>
      </c>
      <c r="E1894" s="147" t="s">
        <v>2592</v>
      </c>
      <c r="F1894" s="148" t="s">
        <v>2593</v>
      </c>
      <c r="G1894" s="149" t="s">
        <v>225</v>
      </c>
      <c r="H1894" s="150">
        <v>11.3</v>
      </c>
      <c r="I1894" s="151"/>
      <c r="J1894" s="152">
        <f t="shared" si="20"/>
        <v>0</v>
      </c>
      <c r="K1894" s="148" t="s">
        <v>3</v>
      </c>
      <c r="L1894" s="36"/>
      <c r="M1894" s="153" t="s">
        <v>3</v>
      </c>
      <c r="N1894" s="154" t="s">
        <v>43</v>
      </c>
      <c r="O1894" s="56"/>
      <c r="P1894" s="155">
        <f t="shared" si="21"/>
        <v>0</v>
      </c>
      <c r="Q1894" s="155">
        <v>0</v>
      </c>
      <c r="R1894" s="155">
        <f t="shared" si="22"/>
        <v>0</v>
      </c>
      <c r="S1894" s="155">
        <v>0</v>
      </c>
      <c r="T1894" s="156">
        <f t="shared" si="23"/>
        <v>0</v>
      </c>
      <c r="U1894" s="35"/>
      <c r="V1894" s="35"/>
      <c r="W1894" s="35"/>
      <c r="X1894" s="35"/>
      <c r="Y1894" s="35"/>
      <c r="Z1894" s="35"/>
      <c r="AA1894" s="35"/>
      <c r="AB1894" s="35"/>
      <c r="AC1894" s="35"/>
      <c r="AD1894" s="35"/>
      <c r="AE1894" s="35"/>
      <c r="AR1894" s="157" t="s">
        <v>256</v>
      </c>
      <c r="AT1894" s="157" t="s">
        <v>145</v>
      </c>
      <c r="AU1894" s="157" t="s">
        <v>81</v>
      </c>
      <c r="AY1894" s="20" t="s">
        <v>142</v>
      </c>
      <c r="BE1894" s="158">
        <f t="shared" si="24"/>
        <v>0</v>
      </c>
      <c r="BF1894" s="158">
        <f t="shared" si="25"/>
        <v>0</v>
      </c>
      <c r="BG1894" s="158">
        <f t="shared" si="26"/>
        <v>0</v>
      </c>
      <c r="BH1894" s="158">
        <f t="shared" si="27"/>
        <v>0</v>
      </c>
      <c r="BI1894" s="158">
        <f t="shared" si="28"/>
        <v>0</v>
      </c>
      <c r="BJ1894" s="20" t="s">
        <v>81</v>
      </c>
      <c r="BK1894" s="158">
        <f t="shared" si="29"/>
        <v>0</v>
      </c>
      <c r="BL1894" s="20" t="s">
        <v>256</v>
      </c>
      <c r="BM1894" s="157" t="s">
        <v>2594</v>
      </c>
    </row>
    <row r="1895" spans="1:65" s="2" customFormat="1" ht="24.2" customHeight="1">
      <c r="A1895" s="35"/>
      <c r="B1895" s="145"/>
      <c r="C1895" s="146" t="s">
        <v>2595</v>
      </c>
      <c r="D1895" s="146" t="s">
        <v>145</v>
      </c>
      <c r="E1895" s="147" t="s">
        <v>2596</v>
      </c>
      <c r="F1895" s="148" t="s">
        <v>2597</v>
      </c>
      <c r="G1895" s="149" t="s">
        <v>225</v>
      </c>
      <c r="H1895" s="150">
        <v>11.5</v>
      </c>
      <c r="I1895" s="151"/>
      <c r="J1895" s="152">
        <f t="shared" si="20"/>
        <v>0</v>
      </c>
      <c r="K1895" s="148" t="s">
        <v>3</v>
      </c>
      <c r="L1895" s="36"/>
      <c r="M1895" s="153" t="s">
        <v>3</v>
      </c>
      <c r="N1895" s="154" t="s">
        <v>43</v>
      </c>
      <c r="O1895" s="56"/>
      <c r="P1895" s="155">
        <f t="shared" si="21"/>
        <v>0</v>
      </c>
      <c r="Q1895" s="155">
        <v>0</v>
      </c>
      <c r="R1895" s="155">
        <f t="shared" si="22"/>
        <v>0</v>
      </c>
      <c r="S1895" s="155">
        <v>0</v>
      </c>
      <c r="T1895" s="156">
        <f t="shared" si="23"/>
        <v>0</v>
      </c>
      <c r="U1895" s="35"/>
      <c r="V1895" s="35"/>
      <c r="W1895" s="35"/>
      <c r="X1895" s="35"/>
      <c r="Y1895" s="35"/>
      <c r="Z1895" s="35"/>
      <c r="AA1895" s="35"/>
      <c r="AB1895" s="35"/>
      <c r="AC1895" s="35"/>
      <c r="AD1895" s="35"/>
      <c r="AE1895" s="35"/>
      <c r="AR1895" s="157" t="s">
        <v>256</v>
      </c>
      <c r="AT1895" s="157" t="s">
        <v>145</v>
      </c>
      <c r="AU1895" s="157" t="s">
        <v>81</v>
      </c>
      <c r="AY1895" s="20" t="s">
        <v>142</v>
      </c>
      <c r="BE1895" s="158">
        <f t="shared" si="24"/>
        <v>0</v>
      </c>
      <c r="BF1895" s="158">
        <f t="shared" si="25"/>
        <v>0</v>
      </c>
      <c r="BG1895" s="158">
        <f t="shared" si="26"/>
        <v>0</v>
      </c>
      <c r="BH1895" s="158">
        <f t="shared" si="27"/>
        <v>0</v>
      </c>
      <c r="BI1895" s="158">
        <f t="shared" si="28"/>
        <v>0</v>
      </c>
      <c r="BJ1895" s="20" t="s">
        <v>81</v>
      </c>
      <c r="BK1895" s="158">
        <f t="shared" si="29"/>
        <v>0</v>
      </c>
      <c r="BL1895" s="20" t="s">
        <v>256</v>
      </c>
      <c r="BM1895" s="157" t="s">
        <v>2598</v>
      </c>
    </row>
    <row r="1896" spans="1:65" s="2" customFormat="1" ht="21.75" customHeight="1">
      <c r="A1896" s="35"/>
      <c r="B1896" s="145"/>
      <c r="C1896" s="146" t="s">
        <v>2599</v>
      </c>
      <c r="D1896" s="146" t="s">
        <v>145</v>
      </c>
      <c r="E1896" s="147" t="s">
        <v>2600</v>
      </c>
      <c r="F1896" s="148" t="s">
        <v>2601</v>
      </c>
      <c r="G1896" s="149" t="s">
        <v>236</v>
      </c>
      <c r="H1896" s="150">
        <v>1</v>
      </c>
      <c r="I1896" s="151"/>
      <c r="J1896" s="152">
        <f t="shared" si="20"/>
        <v>0</v>
      </c>
      <c r="K1896" s="148" t="s">
        <v>3</v>
      </c>
      <c r="L1896" s="36"/>
      <c r="M1896" s="153" t="s">
        <v>3</v>
      </c>
      <c r="N1896" s="154" t="s">
        <v>43</v>
      </c>
      <c r="O1896" s="56"/>
      <c r="P1896" s="155">
        <f t="shared" si="21"/>
        <v>0</v>
      </c>
      <c r="Q1896" s="155">
        <v>0</v>
      </c>
      <c r="R1896" s="155">
        <f t="shared" si="22"/>
        <v>0</v>
      </c>
      <c r="S1896" s="155">
        <v>0</v>
      </c>
      <c r="T1896" s="156">
        <f t="shared" si="23"/>
        <v>0</v>
      </c>
      <c r="U1896" s="35"/>
      <c r="V1896" s="35"/>
      <c r="W1896" s="35"/>
      <c r="X1896" s="35"/>
      <c r="Y1896" s="35"/>
      <c r="Z1896" s="35"/>
      <c r="AA1896" s="35"/>
      <c r="AB1896" s="35"/>
      <c r="AC1896" s="35"/>
      <c r="AD1896" s="35"/>
      <c r="AE1896" s="35"/>
      <c r="AR1896" s="157" t="s">
        <v>256</v>
      </c>
      <c r="AT1896" s="157" t="s">
        <v>145</v>
      </c>
      <c r="AU1896" s="157" t="s">
        <v>81</v>
      </c>
      <c r="AY1896" s="20" t="s">
        <v>142</v>
      </c>
      <c r="BE1896" s="158">
        <f t="shared" si="24"/>
        <v>0</v>
      </c>
      <c r="BF1896" s="158">
        <f t="shared" si="25"/>
        <v>0</v>
      </c>
      <c r="BG1896" s="158">
        <f t="shared" si="26"/>
        <v>0</v>
      </c>
      <c r="BH1896" s="158">
        <f t="shared" si="27"/>
        <v>0</v>
      </c>
      <c r="BI1896" s="158">
        <f t="shared" si="28"/>
        <v>0</v>
      </c>
      <c r="BJ1896" s="20" t="s">
        <v>81</v>
      </c>
      <c r="BK1896" s="158">
        <f t="shared" si="29"/>
        <v>0</v>
      </c>
      <c r="BL1896" s="20" t="s">
        <v>256</v>
      </c>
      <c r="BM1896" s="157" t="s">
        <v>2602</v>
      </c>
    </row>
    <row r="1897" spans="1:65" s="2" customFormat="1" ht="24.2" customHeight="1">
      <c r="A1897" s="35"/>
      <c r="B1897" s="145"/>
      <c r="C1897" s="146" t="s">
        <v>2603</v>
      </c>
      <c r="D1897" s="146" t="s">
        <v>145</v>
      </c>
      <c r="E1897" s="147" t="s">
        <v>2604</v>
      </c>
      <c r="F1897" s="148" t="s">
        <v>2605</v>
      </c>
      <c r="G1897" s="149" t="s">
        <v>236</v>
      </c>
      <c r="H1897" s="150">
        <v>10</v>
      </c>
      <c r="I1897" s="151"/>
      <c r="J1897" s="152">
        <f t="shared" si="20"/>
        <v>0</v>
      </c>
      <c r="K1897" s="148" t="s">
        <v>3</v>
      </c>
      <c r="L1897" s="36"/>
      <c r="M1897" s="153" t="s">
        <v>3</v>
      </c>
      <c r="N1897" s="154" t="s">
        <v>43</v>
      </c>
      <c r="O1897" s="56"/>
      <c r="P1897" s="155">
        <f t="shared" si="21"/>
        <v>0</v>
      </c>
      <c r="Q1897" s="155">
        <v>0</v>
      </c>
      <c r="R1897" s="155">
        <f t="shared" si="22"/>
        <v>0</v>
      </c>
      <c r="S1897" s="155">
        <v>0</v>
      </c>
      <c r="T1897" s="156">
        <f t="shared" si="23"/>
        <v>0</v>
      </c>
      <c r="U1897" s="35"/>
      <c r="V1897" s="35"/>
      <c r="W1897" s="35"/>
      <c r="X1897" s="35"/>
      <c r="Y1897" s="35"/>
      <c r="Z1897" s="35"/>
      <c r="AA1897" s="35"/>
      <c r="AB1897" s="35"/>
      <c r="AC1897" s="35"/>
      <c r="AD1897" s="35"/>
      <c r="AE1897" s="35"/>
      <c r="AR1897" s="157" t="s">
        <v>256</v>
      </c>
      <c r="AT1897" s="157" t="s">
        <v>145</v>
      </c>
      <c r="AU1897" s="157" t="s">
        <v>81</v>
      </c>
      <c r="AY1897" s="20" t="s">
        <v>142</v>
      </c>
      <c r="BE1897" s="158">
        <f t="shared" si="24"/>
        <v>0</v>
      </c>
      <c r="BF1897" s="158">
        <f t="shared" si="25"/>
        <v>0</v>
      </c>
      <c r="BG1897" s="158">
        <f t="shared" si="26"/>
        <v>0</v>
      </c>
      <c r="BH1897" s="158">
        <f t="shared" si="27"/>
        <v>0</v>
      </c>
      <c r="BI1897" s="158">
        <f t="shared" si="28"/>
        <v>0</v>
      </c>
      <c r="BJ1897" s="20" t="s">
        <v>81</v>
      </c>
      <c r="BK1897" s="158">
        <f t="shared" si="29"/>
        <v>0</v>
      </c>
      <c r="BL1897" s="20" t="s">
        <v>256</v>
      </c>
      <c r="BM1897" s="157" t="s">
        <v>2606</v>
      </c>
    </row>
    <row r="1898" spans="1:65" s="2" customFormat="1" ht="24.2" customHeight="1">
      <c r="A1898" s="35"/>
      <c r="B1898" s="145"/>
      <c r="C1898" s="146" t="s">
        <v>2607</v>
      </c>
      <c r="D1898" s="146" t="s">
        <v>145</v>
      </c>
      <c r="E1898" s="147" t="s">
        <v>2608</v>
      </c>
      <c r="F1898" s="148" t="s">
        <v>2609</v>
      </c>
      <c r="G1898" s="149" t="s">
        <v>236</v>
      </c>
      <c r="H1898" s="150">
        <v>9</v>
      </c>
      <c r="I1898" s="151"/>
      <c r="J1898" s="152">
        <f t="shared" si="20"/>
        <v>0</v>
      </c>
      <c r="K1898" s="148" t="s">
        <v>3</v>
      </c>
      <c r="L1898" s="36"/>
      <c r="M1898" s="153" t="s">
        <v>3</v>
      </c>
      <c r="N1898" s="154" t="s">
        <v>43</v>
      </c>
      <c r="O1898" s="56"/>
      <c r="P1898" s="155">
        <f t="shared" si="21"/>
        <v>0</v>
      </c>
      <c r="Q1898" s="155">
        <v>0</v>
      </c>
      <c r="R1898" s="155">
        <f t="shared" si="22"/>
        <v>0</v>
      </c>
      <c r="S1898" s="155">
        <v>0</v>
      </c>
      <c r="T1898" s="156">
        <f t="shared" si="23"/>
        <v>0</v>
      </c>
      <c r="U1898" s="35"/>
      <c r="V1898" s="35"/>
      <c r="W1898" s="35"/>
      <c r="X1898" s="35"/>
      <c r="Y1898" s="35"/>
      <c r="Z1898" s="35"/>
      <c r="AA1898" s="35"/>
      <c r="AB1898" s="35"/>
      <c r="AC1898" s="35"/>
      <c r="AD1898" s="35"/>
      <c r="AE1898" s="35"/>
      <c r="AR1898" s="157" t="s">
        <v>256</v>
      </c>
      <c r="AT1898" s="157" t="s">
        <v>145</v>
      </c>
      <c r="AU1898" s="157" t="s">
        <v>81</v>
      </c>
      <c r="AY1898" s="20" t="s">
        <v>142</v>
      </c>
      <c r="BE1898" s="158">
        <f t="shared" si="24"/>
        <v>0</v>
      </c>
      <c r="BF1898" s="158">
        <f t="shared" si="25"/>
        <v>0</v>
      </c>
      <c r="BG1898" s="158">
        <f t="shared" si="26"/>
        <v>0</v>
      </c>
      <c r="BH1898" s="158">
        <f t="shared" si="27"/>
        <v>0</v>
      </c>
      <c r="BI1898" s="158">
        <f t="shared" si="28"/>
        <v>0</v>
      </c>
      <c r="BJ1898" s="20" t="s">
        <v>81</v>
      </c>
      <c r="BK1898" s="158">
        <f t="shared" si="29"/>
        <v>0</v>
      </c>
      <c r="BL1898" s="20" t="s">
        <v>256</v>
      </c>
      <c r="BM1898" s="157" t="s">
        <v>2610</v>
      </c>
    </row>
    <row r="1899" spans="1:65" s="2" customFormat="1" ht="24.2" customHeight="1">
      <c r="A1899" s="35"/>
      <c r="B1899" s="145"/>
      <c r="C1899" s="146" t="s">
        <v>2611</v>
      </c>
      <c r="D1899" s="146" t="s">
        <v>145</v>
      </c>
      <c r="E1899" s="147" t="s">
        <v>2612</v>
      </c>
      <c r="F1899" s="148" t="s">
        <v>2613</v>
      </c>
      <c r="G1899" s="149" t="s">
        <v>225</v>
      </c>
      <c r="H1899" s="150">
        <v>0.9</v>
      </c>
      <c r="I1899" s="151"/>
      <c r="J1899" s="152">
        <f t="shared" si="20"/>
        <v>0</v>
      </c>
      <c r="K1899" s="148" t="s">
        <v>3</v>
      </c>
      <c r="L1899" s="36"/>
      <c r="M1899" s="153" t="s">
        <v>3</v>
      </c>
      <c r="N1899" s="154" t="s">
        <v>43</v>
      </c>
      <c r="O1899" s="56"/>
      <c r="P1899" s="155">
        <f t="shared" si="21"/>
        <v>0</v>
      </c>
      <c r="Q1899" s="155">
        <v>0</v>
      </c>
      <c r="R1899" s="155">
        <f t="shared" si="22"/>
        <v>0</v>
      </c>
      <c r="S1899" s="155">
        <v>0</v>
      </c>
      <c r="T1899" s="156">
        <f t="shared" si="23"/>
        <v>0</v>
      </c>
      <c r="U1899" s="35"/>
      <c r="V1899" s="35"/>
      <c r="W1899" s="35"/>
      <c r="X1899" s="35"/>
      <c r="Y1899" s="35"/>
      <c r="Z1899" s="35"/>
      <c r="AA1899" s="35"/>
      <c r="AB1899" s="35"/>
      <c r="AC1899" s="35"/>
      <c r="AD1899" s="35"/>
      <c r="AE1899" s="35"/>
      <c r="AR1899" s="157" t="s">
        <v>256</v>
      </c>
      <c r="AT1899" s="157" t="s">
        <v>145</v>
      </c>
      <c r="AU1899" s="157" t="s">
        <v>81</v>
      </c>
      <c r="AY1899" s="20" t="s">
        <v>142</v>
      </c>
      <c r="BE1899" s="158">
        <f t="shared" si="24"/>
        <v>0</v>
      </c>
      <c r="BF1899" s="158">
        <f t="shared" si="25"/>
        <v>0</v>
      </c>
      <c r="BG1899" s="158">
        <f t="shared" si="26"/>
        <v>0</v>
      </c>
      <c r="BH1899" s="158">
        <f t="shared" si="27"/>
        <v>0</v>
      </c>
      <c r="BI1899" s="158">
        <f t="shared" si="28"/>
        <v>0</v>
      </c>
      <c r="BJ1899" s="20" t="s">
        <v>81</v>
      </c>
      <c r="BK1899" s="158">
        <f t="shared" si="29"/>
        <v>0</v>
      </c>
      <c r="BL1899" s="20" t="s">
        <v>256</v>
      </c>
      <c r="BM1899" s="157" t="s">
        <v>2614</v>
      </c>
    </row>
    <row r="1900" spans="1:65" s="2" customFormat="1" ht="24.2" customHeight="1">
      <c r="A1900" s="35"/>
      <c r="B1900" s="145"/>
      <c r="C1900" s="146" t="s">
        <v>2615</v>
      </c>
      <c r="D1900" s="146" t="s">
        <v>145</v>
      </c>
      <c r="E1900" s="147" t="s">
        <v>2616</v>
      </c>
      <c r="F1900" s="148" t="s">
        <v>2617</v>
      </c>
      <c r="G1900" s="149" t="s">
        <v>225</v>
      </c>
      <c r="H1900" s="150">
        <v>3.6</v>
      </c>
      <c r="I1900" s="151"/>
      <c r="J1900" s="152">
        <f t="shared" si="20"/>
        <v>0</v>
      </c>
      <c r="K1900" s="148" t="s">
        <v>3</v>
      </c>
      <c r="L1900" s="36"/>
      <c r="M1900" s="153" t="s">
        <v>3</v>
      </c>
      <c r="N1900" s="154" t="s">
        <v>43</v>
      </c>
      <c r="O1900" s="56"/>
      <c r="P1900" s="155">
        <f t="shared" si="21"/>
        <v>0</v>
      </c>
      <c r="Q1900" s="155">
        <v>0</v>
      </c>
      <c r="R1900" s="155">
        <f t="shared" si="22"/>
        <v>0</v>
      </c>
      <c r="S1900" s="155">
        <v>0</v>
      </c>
      <c r="T1900" s="156">
        <f t="shared" si="23"/>
        <v>0</v>
      </c>
      <c r="U1900" s="35"/>
      <c r="V1900" s="35"/>
      <c r="W1900" s="35"/>
      <c r="X1900" s="35"/>
      <c r="Y1900" s="35"/>
      <c r="Z1900" s="35"/>
      <c r="AA1900" s="35"/>
      <c r="AB1900" s="35"/>
      <c r="AC1900" s="35"/>
      <c r="AD1900" s="35"/>
      <c r="AE1900" s="35"/>
      <c r="AR1900" s="157" t="s">
        <v>256</v>
      </c>
      <c r="AT1900" s="157" t="s">
        <v>145</v>
      </c>
      <c r="AU1900" s="157" t="s">
        <v>81</v>
      </c>
      <c r="AY1900" s="20" t="s">
        <v>142</v>
      </c>
      <c r="BE1900" s="158">
        <f t="shared" si="24"/>
        <v>0</v>
      </c>
      <c r="BF1900" s="158">
        <f t="shared" si="25"/>
        <v>0</v>
      </c>
      <c r="BG1900" s="158">
        <f t="shared" si="26"/>
        <v>0</v>
      </c>
      <c r="BH1900" s="158">
        <f t="shared" si="27"/>
        <v>0</v>
      </c>
      <c r="BI1900" s="158">
        <f t="shared" si="28"/>
        <v>0</v>
      </c>
      <c r="BJ1900" s="20" t="s">
        <v>81</v>
      </c>
      <c r="BK1900" s="158">
        <f t="shared" si="29"/>
        <v>0</v>
      </c>
      <c r="BL1900" s="20" t="s">
        <v>256</v>
      </c>
      <c r="BM1900" s="157" t="s">
        <v>2618</v>
      </c>
    </row>
    <row r="1901" spans="1:65" s="2" customFormat="1" ht="24.2" customHeight="1">
      <c r="A1901" s="35"/>
      <c r="B1901" s="145"/>
      <c r="C1901" s="146" t="s">
        <v>2619</v>
      </c>
      <c r="D1901" s="146" t="s">
        <v>145</v>
      </c>
      <c r="E1901" s="147" t="s">
        <v>2620</v>
      </c>
      <c r="F1901" s="148" t="s">
        <v>2621</v>
      </c>
      <c r="G1901" s="149" t="s">
        <v>236</v>
      </c>
      <c r="H1901" s="150">
        <v>1</v>
      </c>
      <c r="I1901" s="151"/>
      <c r="J1901" s="152">
        <f t="shared" si="20"/>
        <v>0</v>
      </c>
      <c r="K1901" s="148" t="s">
        <v>3</v>
      </c>
      <c r="L1901" s="36"/>
      <c r="M1901" s="153" t="s">
        <v>3</v>
      </c>
      <c r="N1901" s="154" t="s">
        <v>43</v>
      </c>
      <c r="O1901" s="56"/>
      <c r="P1901" s="155">
        <f t="shared" si="21"/>
        <v>0</v>
      </c>
      <c r="Q1901" s="155">
        <v>0</v>
      </c>
      <c r="R1901" s="155">
        <f t="shared" si="22"/>
        <v>0</v>
      </c>
      <c r="S1901" s="155">
        <v>0</v>
      </c>
      <c r="T1901" s="156">
        <f t="shared" si="23"/>
        <v>0</v>
      </c>
      <c r="U1901" s="35"/>
      <c r="V1901" s="35"/>
      <c r="W1901" s="35"/>
      <c r="X1901" s="35"/>
      <c r="Y1901" s="35"/>
      <c r="Z1901" s="35"/>
      <c r="AA1901" s="35"/>
      <c r="AB1901" s="35"/>
      <c r="AC1901" s="35"/>
      <c r="AD1901" s="35"/>
      <c r="AE1901" s="35"/>
      <c r="AR1901" s="157" t="s">
        <v>256</v>
      </c>
      <c r="AT1901" s="157" t="s">
        <v>145</v>
      </c>
      <c r="AU1901" s="157" t="s">
        <v>81</v>
      </c>
      <c r="AY1901" s="20" t="s">
        <v>142</v>
      </c>
      <c r="BE1901" s="158">
        <f t="shared" si="24"/>
        <v>0</v>
      </c>
      <c r="BF1901" s="158">
        <f t="shared" si="25"/>
        <v>0</v>
      </c>
      <c r="BG1901" s="158">
        <f t="shared" si="26"/>
        <v>0</v>
      </c>
      <c r="BH1901" s="158">
        <f t="shared" si="27"/>
        <v>0</v>
      </c>
      <c r="BI1901" s="158">
        <f t="shared" si="28"/>
        <v>0</v>
      </c>
      <c r="BJ1901" s="20" t="s">
        <v>81</v>
      </c>
      <c r="BK1901" s="158">
        <f t="shared" si="29"/>
        <v>0</v>
      </c>
      <c r="BL1901" s="20" t="s">
        <v>256</v>
      </c>
      <c r="BM1901" s="157" t="s">
        <v>2622</v>
      </c>
    </row>
    <row r="1902" spans="1:65" s="2" customFormat="1" ht="24.2" customHeight="1">
      <c r="A1902" s="35"/>
      <c r="B1902" s="145"/>
      <c r="C1902" s="146" t="s">
        <v>2623</v>
      </c>
      <c r="D1902" s="146" t="s">
        <v>145</v>
      </c>
      <c r="E1902" s="147" t="s">
        <v>2624</v>
      </c>
      <c r="F1902" s="148" t="s">
        <v>2625</v>
      </c>
      <c r="G1902" s="149" t="s">
        <v>236</v>
      </c>
      <c r="H1902" s="150">
        <v>2</v>
      </c>
      <c r="I1902" s="151"/>
      <c r="J1902" s="152">
        <f t="shared" si="20"/>
        <v>0</v>
      </c>
      <c r="K1902" s="148" t="s">
        <v>3</v>
      </c>
      <c r="L1902" s="36"/>
      <c r="M1902" s="153" t="s">
        <v>3</v>
      </c>
      <c r="N1902" s="154" t="s">
        <v>43</v>
      </c>
      <c r="O1902" s="56"/>
      <c r="P1902" s="155">
        <f t="shared" si="21"/>
        <v>0</v>
      </c>
      <c r="Q1902" s="155">
        <v>0</v>
      </c>
      <c r="R1902" s="155">
        <f t="shared" si="22"/>
        <v>0</v>
      </c>
      <c r="S1902" s="155">
        <v>0</v>
      </c>
      <c r="T1902" s="156">
        <f t="shared" si="23"/>
        <v>0</v>
      </c>
      <c r="U1902" s="35"/>
      <c r="V1902" s="35"/>
      <c r="W1902" s="35"/>
      <c r="X1902" s="35"/>
      <c r="Y1902" s="35"/>
      <c r="Z1902" s="35"/>
      <c r="AA1902" s="35"/>
      <c r="AB1902" s="35"/>
      <c r="AC1902" s="35"/>
      <c r="AD1902" s="35"/>
      <c r="AE1902" s="35"/>
      <c r="AR1902" s="157" t="s">
        <v>256</v>
      </c>
      <c r="AT1902" s="157" t="s">
        <v>145</v>
      </c>
      <c r="AU1902" s="157" t="s">
        <v>81</v>
      </c>
      <c r="AY1902" s="20" t="s">
        <v>142</v>
      </c>
      <c r="BE1902" s="158">
        <f t="shared" si="24"/>
        <v>0</v>
      </c>
      <c r="BF1902" s="158">
        <f t="shared" si="25"/>
        <v>0</v>
      </c>
      <c r="BG1902" s="158">
        <f t="shared" si="26"/>
        <v>0</v>
      </c>
      <c r="BH1902" s="158">
        <f t="shared" si="27"/>
        <v>0</v>
      </c>
      <c r="BI1902" s="158">
        <f t="shared" si="28"/>
        <v>0</v>
      </c>
      <c r="BJ1902" s="20" t="s">
        <v>81</v>
      </c>
      <c r="BK1902" s="158">
        <f t="shared" si="29"/>
        <v>0</v>
      </c>
      <c r="BL1902" s="20" t="s">
        <v>256</v>
      </c>
      <c r="BM1902" s="157" t="s">
        <v>2626</v>
      </c>
    </row>
    <row r="1903" spans="1:65" s="2" customFormat="1" ht="16.5" customHeight="1">
      <c r="A1903" s="35"/>
      <c r="B1903" s="145"/>
      <c r="C1903" s="146" t="s">
        <v>2627</v>
      </c>
      <c r="D1903" s="146" t="s">
        <v>145</v>
      </c>
      <c r="E1903" s="147" t="s">
        <v>2628</v>
      </c>
      <c r="F1903" s="148" t="s">
        <v>2629</v>
      </c>
      <c r="G1903" s="149" t="s">
        <v>236</v>
      </c>
      <c r="H1903" s="150">
        <v>1</v>
      </c>
      <c r="I1903" s="151"/>
      <c r="J1903" s="152">
        <f t="shared" si="20"/>
        <v>0</v>
      </c>
      <c r="K1903" s="148" t="s">
        <v>3</v>
      </c>
      <c r="L1903" s="36"/>
      <c r="M1903" s="153" t="s">
        <v>3</v>
      </c>
      <c r="N1903" s="154" t="s">
        <v>43</v>
      </c>
      <c r="O1903" s="56"/>
      <c r="P1903" s="155">
        <f t="shared" si="21"/>
        <v>0</v>
      </c>
      <c r="Q1903" s="155">
        <v>0</v>
      </c>
      <c r="R1903" s="155">
        <f t="shared" si="22"/>
        <v>0</v>
      </c>
      <c r="S1903" s="155">
        <v>0</v>
      </c>
      <c r="T1903" s="156">
        <f t="shared" si="23"/>
        <v>0</v>
      </c>
      <c r="U1903" s="35"/>
      <c r="V1903" s="35"/>
      <c r="W1903" s="35"/>
      <c r="X1903" s="35"/>
      <c r="Y1903" s="35"/>
      <c r="Z1903" s="35"/>
      <c r="AA1903" s="35"/>
      <c r="AB1903" s="35"/>
      <c r="AC1903" s="35"/>
      <c r="AD1903" s="35"/>
      <c r="AE1903" s="35"/>
      <c r="AR1903" s="157" t="s">
        <v>256</v>
      </c>
      <c r="AT1903" s="157" t="s">
        <v>145</v>
      </c>
      <c r="AU1903" s="157" t="s">
        <v>81</v>
      </c>
      <c r="AY1903" s="20" t="s">
        <v>142</v>
      </c>
      <c r="BE1903" s="158">
        <f t="shared" si="24"/>
        <v>0</v>
      </c>
      <c r="BF1903" s="158">
        <f t="shared" si="25"/>
        <v>0</v>
      </c>
      <c r="BG1903" s="158">
        <f t="shared" si="26"/>
        <v>0</v>
      </c>
      <c r="BH1903" s="158">
        <f t="shared" si="27"/>
        <v>0</v>
      </c>
      <c r="BI1903" s="158">
        <f t="shared" si="28"/>
        <v>0</v>
      </c>
      <c r="BJ1903" s="20" t="s">
        <v>81</v>
      </c>
      <c r="BK1903" s="158">
        <f t="shared" si="29"/>
        <v>0</v>
      </c>
      <c r="BL1903" s="20" t="s">
        <v>256</v>
      </c>
      <c r="BM1903" s="157" t="s">
        <v>2630</v>
      </c>
    </row>
    <row r="1904" spans="1:65" s="2" customFormat="1" ht="37.9" customHeight="1">
      <c r="A1904" s="35"/>
      <c r="B1904" s="145"/>
      <c r="C1904" s="146" t="s">
        <v>2631</v>
      </c>
      <c r="D1904" s="146" t="s">
        <v>145</v>
      </c>
      <c r="E1904" s="147" t="s">
        <v>2632</v>
      </c>
      <c r="F1904" s="148" t="s">
        <v>2633</v>
      </c>
      <c r="G1904" s="149" t="s">
        <v>236</v>
      </c>
      <c r="H1904" s="150">
        <v>1</v>
      </c>
      <c r="I1904" s="151"/>
      <c r="J1904" s="152">
        <f t="shared" si="20"/>
        <v>0</v>
      </c>
      <c r="K1904" s="148" t="s">
        <v>3</v>
      </c>
      <c r="L1904" s="36"/>
      <c r="M1904" s="153" t="s">
        <v>3</v>
      </c>
      <c r="N1904" s="154" t="s">
        <v>43</v>
      </c>
      <c r="O1904" s="56"/>
      <c r="P1904" s="155">
        <f t="shared" si="21"/>
        <v>0</v>
      </c>
      <c r="Q1904" s="155">
        <v>0</v>
      </c>
      <c r="R1904" s="155">
        <f t="shared" si="22"/>
        <v>0</v>
      </c>
      <c r="S1904" s="155">
        <v>0</v>
      </c>
      <c r="T1904" s="156">
        <f t="shared" si="23"/>
        <v>0</v>
      </c>
      <c r="U1904" s="35"/>
      <c r="V1904" s="35"/>
      <c r="W1904" s="35"/>
      <c r="X1904" s="35"/>
      <c r="Y1904" s="35"/>
      <c r="Z1904" s="35"/>
      <c r="AA1904" s="35"/>
      <c r="AB1904" s="35"/>
      <c r="AC1904" s="35"/>
      <c r="AD1904" s="35"/>
      <c r="AE1904" s="35"/>
      <c r="AR1904" s="157" t="s">
        <v>256</v>
      </c>
      <c r="AT1904" s="157" t="s">
        <v>145</v>
      </c>
      <c r="AU1904" s="157" t="s">
        <v>81</v>
      </c>
      <c r="AY1904" s="20" t="s">
        <v>142</v>
      </c>
      <c r="BE1904" s="158">
        <f t="shared" si="24"/>
        <v>0</v>
      </c>
      <c r="BF1904" s="158">
        <f t="shared" si="25"/>
        <v>0</v>
      </c>
      <c r="BG1904" s="158">
        <f t="shared" si="26"/>
        <v>0</v>
      </c>
      <c r="BH1904" s="158">
        <f t="shared" si="27"/>
        <v>0</v>
      </c>
      <c r="BI1904" s="158">
        <f t="shared" si="28"/>
        <v>0</v>
      </c>
      <c r="BJ1904" s="20" t="s">
        <v>81</v>
      </c>
      <c r="BK1904" s="158">
        <f t="shared" si="29"/>
        <v>0</v>
      </c>
      <c r="BL1904" s="20" t="s">
        <v>256</v>
      </c>
      <c r="BM1904" s="157" t="s">
        <v>2634</v>
      </c>
    </row>
    <row r="1905" spans="1:65" s="2" customFormat="1" ht="90" customHeight="1">
      <c r="A1905" s="35"/>
      <c r="B1905" s="145"/>
      <c r="C1905" s="146" t="s">
        <v>2635</v>
      </c>
      <c r="D1905" s="146" t="s">
        <v>145</v>
      </c>
      <c r="E1905" s="147" t="s">
        <v>2636</v>
      </c>
      <c r="F1905" s="148" t="s">
        <v>2637</v>
      </c>
      <c r="G1905" s="149" t="s">
        <v>359</v>
      </c>
      <c r="H1905" s="150">
        <v>0.33200000000000002</v>
      </c>
      <c r="I1905" s="151"/>
      <c r="J1905" s="152">
        <f t="shared" si="20"/>
        <v>0</v>
      </c>
      <c r="K1905" s="148" t="s">
        <v>3</v>
      </c>
      <c r="L1905" s="36"/>
      <c r="M1905" s="153" t="s">
        <v>3</v>
      </c>
      <c r="N1905" s="154" t="s">
        <v>43</v>
      </c>
      <c r="O1905" s="56"/>
      <c r="P1905" s="155">
        <f t="shared" si="21"/>
        <v>0</v>
      </c>
      <c r="Q1905" s="155">
        <v>0</v>
      </c>
      <c r="R1905" s="155">
        <f t="shared" si="22"/>
        <v>0</v>
      </c>
      <c r="S1905" s="155">
        <v>0</v>
      </c>
      <c r="T1905" s="156">
        <f t="shared" si="23"/>
        <v>0</v>
      </c>
      <c r="U1905" s="35"/>
      <c r="V1905" s="35"/>
      <c r="W1905" s="35"/>
      <c r="X1905" s="35"/>
      <c r="Y1905" s="35"/>
      <c r="Z1905" s="35"/>
      <c r="AA1905" s="35"/>
      <c r="AB1905" s="35"/>
      <c r="AC1905" s="35"/>
      <c r="AD1905" s="35"/>
      <c r="AE1905" s="35"/>
      <c r="AR1905" s="157" t="s">
        <v>256</v>
      </c>
      <c r="AT1905" s="157" t="s">
        <v>145</v>
      </c>
      <c r="AU1905" s="157" t="s">
        <v>81</v>
      </c>
      <c r="AY1905" s="20" t="s">
        <v>142</v>
      </c>
      <c r="BE1905" s="158">
        <f t="shared" si="24"/>
        <v>0</v>
      </c>
      <c r="BF1905" s="158">
        <f t="shared" si="25"/>
        <v>0</v>
      </c>
      <c r="BG1905" s="158">
        <f t="shared" si="26"/>
        <v>0</v>
      </c>
      <c r="BH1905" s="158">
        <f t="shared" si="27"/>
        <v>0</v>
      </c>
      <c r="BI1905" s="158">
        <f t="shared" si="28"/>
        <v>0</v>
      </c>
      <c r="BJ1905" s="20" t="s">
        <v>81</v>
      </c>
      <c r="BK1905" s="158">
        <f t="shared" si="29"/>
        <v>0</v>
      </c>
      <c r="BL1905" s="20" t="s">
        <v>256</v>
      </c>
      <c r="BM1905" s="157" t="s">
        <v>2638</v>
      </c>
    </row>
    <row r="1906" spans="1:65" s="2" customFormat="1" ht="55.5" customHeight="1">
      <c r="A1906" s="35"/>
      <c r="B1906" s="145"/>
      <c r="C1906" s="146" t="s">
        <v>2639</v>
      </c>
      <c r="D1906" s="146" t="s">
        <v>145</v>
      </c>
      <c r="E1906" s="147" t="s">
        <v>2640</v>
      </c>
      <c r="F1906" s="148" t="s">
        <v>2641</v>
      </c>
      <c r="G1906" s="149" t="s">
        <v>2341</v>
      </c>
      <c r="H1906" s="209"/>
      <c r="I1906" s="151"/>
      <c r="J1906" s="152">
        <f t="shared" si="20"/>
        <v>0</v>
      </c>
      <c r="K1906" s="148" t="s">
        <v>149</v>
      </c>
      <c r="L1906" s="36"/>
      <c r="M1906" s="153" t="s">
        <v>3</v>
      </c>
      <c r="N1906" s="154" t="s">
        <v>43</v>
      </c>
      <c r="O1906" s="56"/>
      <c r="P1906" s="155">
        <f t="shared" si="21"/>
        <v>0</v>
      </c>
      <c r="Q1906" s="155">
        <v>0</v>
      </c>
      <c r="R1906" s="155">
        <f t="shared" si="22"/>
        <v>0</v>
      </c>
      <c r="S1906" s="155">
        <v>0</v>
      </c>
      <c r="T1906" s="156">
        <f t="shared" si="23"/>
        <v>0</v>
      </c>
      <c r="U1906" s="35"/>
      <c r="V1906" s="35"/>
      <c r="W1906" s="35"/>
      <c r="X1906" s="35"/>
      <c r="Y1906" s="35"/>
      <c r="Z1906" s="35"/>
      <c r="AA1906" s="35"/>
      <c r="AB1906" s="35"/>
      <c r="AC1906" s="35"/>
      <c r="AD1906" s="35"/>
      <c r="AE1906" s="35"/>
      <c r="AR1906" s="157" t="s">
        <v>256</v>
      </c>
      <c r="AT1906" s="157" t="s">
        <v>145</v>
      </c>
      <c r="AU1906" s="157" t="s">
        <v>81</v>
      </c>
      <c r="AY1906" s="20" t="s">
        <v>142</v>
      </c>
      <c r="BE1906" s="158">
        <f t="shared" si="24"/>
        <v>0</v>
      </c>
      <c r="BF1906" s="158">
        <f t="shared" si="25"/>
        <v>0</v>
      </c>
      <c r="BG1906" s="158">
        <f t="shared" si="26"/>
        <v>0</v>
      </c>
      <c r="BH1906" s="158">
        <f t="shared" si="27"/>
        <v>0</v>
      </c>
      <c r="BI1906" s="158">
        <f t="shared" si="28"/>
        <v>0</v>
      </c>
      <c r="BJ1906" s="20" t="s">
        <v>81</v>
      </c>
      <c r="BK1906" s="158">
        <f t="shared" si="29"/>
        <v>0</v>
      </c>
      <c r="BL1906" s="20" t="s">
        <v>256</v>
      </c>
      <c r="BM1906" s="157" t="s">
        <v>2642</v>
      </c>
    </row>
    <row r="1907" spans="1:65" s="2" customFormat="1" ht="11.25">
      <c r="A1907" s="35"/>
      <c r="B1907" s="36"/>
      <c r="C1907" s="35"/>
      <c r="D1907" s="159" t="s">
        <v>151</v>
      </c>
      <c r="E1907" s="35"/>
      <c r="F1907" s="160" t="s">
        <v>2643</v>
      </c>
      <c r="G1907" s="35"/>
      <c r="H1907" s="35"/>
      <c r="I1907" s="161"/>
      <c r="J1907" s="35"/>
      <c r="K1907" s="35"/>
      <c r="L1907" s="36"/>
      <c r="M1907" s="162"/>
      <c r="N1907" s="163"/>
      <c r="O1907" s="56"/>
      <c r="P1907" s="56"/>
      <c r="Q1907" s="56"/>
      <c r="R1907" s="56"/>
      <c r="S1907" s="56"/>
      <c r="T1907" s="57"/>
      <c r="U1907" s="35"/>
      <c r="V1907" s="35"/>
      <c r="W1907" s="35"/>
      <c r="X1907" s="35"/>
      <c r="Y1907" s="35"/>
      <c r="Z1907" s="35"/>
      <c r="AA1907" s="35"/>
      <c r="AB1907" s="35"/>
      <c r="AC1907" s="35"/>
      <c r="AD1907" s="35"/>
      <c r="AE1907" s="35"/>
      <c r="AT1907" s="20" t="s">
        <v>151</v>
      </c>
      <c r="AU1907" s="20" t="s">
        <v>81</v>
      </c>
    </row>
    <row r="1908" spans="1:65" s="12" customFormat="1" ht="22.9" customHeight="1">
      <c r="B1908" s="132"/>
      <c r="D1908" s="133" t="s">
        <v>70</v>
      </c>
      <c r="E1908" s="143" t="s">
        <v>584</v>
      </c>
      <c r="F1908" s="143" t="s">
        <v>585</v>
      </c>
      <c r="I1908" s="135"/>
      <c r="J1908" s="144">
        <f>BK1908</f>
        <v>0</v>
      </c>
      <c r="L1908" s="132"/>
      <c r="M1908" s="137"/>
      <c r="N1908" s="138"/>
      <c r="O1908" s="138"/>
      <c r="P1908" s="139">
        <f>SUM(P1909:P2152)</f>
        <v>0</v>
      </c>
      <c r="Q1908" s="138"/>
      <c r="R1908" s="139">
        <f>SUM(R1909:R2152)</f>
        <v>6.1784255500000009</v>
      </c>
      <c r="S1908" s="138"/>
      <c r="T1908" s="140">
        <f>SUM(T1909:T2152)</f>
        <v>0</v>
      </c>
      <c r="AR1908" s="133" t="s">
        <v>81</v>
      </c>
      <c r="AT1908" s="141" t="s">
        <v>70</v>
      </c>
      <c r="AU1908" s="141" t="s">
        <v>15</v>
      </c>
      <c r="AY1908" s="133" t="s">
        <v>142</v>
      </c>
      <c r="BK1908" s="142">
        <f>SUM(BK1909:BK2152)</f>
        <v>0</v>
      </c>
    </row>
    <row r="1909" spans="1:65" s="2" customFormat="1" ht="24.2" customHeight="1">
      <c r="A1909" s="35"/>
      <c r="B1909" s="145"/>
      <c r="C1909" s="146" t="s">
        <v>2644</v>
      </c>
      <c r="D1909" s="146" t="s">
        <v>145</v>
      </c>
      <c r="E1909" s="147" t="s">
        <v>2645</v>
      </c>
      <c r="F1909" s="148" t="s">
        <v>2646</v>
      </c>
      <c r="G1909" s="149" t="s">
        <v>148</v>
      </c>
      <c r="H1909" s="150">
        <v>131.34</v>
      </c>
      <c r="I1909" s="151"/>
      <c r="J1909" s="152">
        <f>ROUND(I1909*H1909,2)</f>
        <v>0</v>
      </c>
      <c r="K1909" s="148" t="s">
        <v>149</v>
      </c>
      <c r="L1909" s="36"/>
      <c r="M1909" s="153" t="s">
        <v>3</v>
      </c>
      <c r="N1909" s="154" t="s">
        <v>43</v>
      </c>
      <c r="O1909" s="56"/>
      <c r="P1909" s="155">
        <f>O1909*H1909</f>
        <v>0</v>
      </c>
      <c r="Q1909" s="155">
        <v>0</v>
      </c>
      <c r="R1909" s="155">
        <f>Q1909*H1909</f>
        <v>0</v>
      </c>
      <c r="S1909" s="155">
        <v>0</v>
      </c>
      <c r="T1909" s="156">
        <f>S1909*H1909</f>
        <v>0</v>
      </c>
      <c r="U1909" s="35"/>
      <c r="V1909" s="35"/>
      <c r="W1909" s="35"/>
      <c r="X1909" s="35"/>
      <c r="Y1909" s="35"/>
      <c r="Z1909" s="35"/>
      <c r="AA1909" s="35"/>
      <c r="AB1909" s="35"/>
      <c r="AC1909" s="35"/>
      <c r="AD1909" s="35"/>
      <c r="AE1909" s="35"/>
      <c r="AR1909" s="157" t="s">
        <v>256</v>
      </c>
      <c r="AT1909" s="157" t="s">
        <v>145</v>
      </c>
      <c r="AU1909" s="157" t="s">
        <v>81</v>
      </c>
      <c r="AY1909" s="20" t="s">
        <v>142</v>
      </c>
      <c r="BE1909" s="158">
        <f>IF(N1909="základní",J1909,0)</f>
        <v>0</v>
      </c>
      <c r="BF1909" s="158">
        <f>IF(N1909="snížená",J1909,0)</f>
        <v>0</v>
      </c>
      <c r="BG1909" s="158">
        <f>IF(N1909="zákl. přenesená",J1909,0)</f>
        <v>0</v>
      </c>
      <c r="BH1909" s="158">
        <f>IF(N1909="sníž. přenesená",J1909,0)</f>
        <v>0</v>
      </c>
      <c r="BI1909" s="158">
        <f>IF(N1909="nulová",J1909,0)</f>
        <v>0</v>
      </c>
      <c r="BJ1909" s="20" t="s">
        <v>81</v>
      </c>
      <c r="BK1909" s="158">
        <f>ROUND(I1909*H1909,2)</f>
        <v>0</v>
      </c>
      <c r="BL1909" s="20" t="s">
        <v>256</v>
      </c>
      <c r="BM1909" s="157" t="s">
        <v>2647</v>
      </c>
    </row>
    <row r="1910" spans="1:65" s="2" customFormat="1" ht="11.25">
      <c r="A1910" s="35"/>
      <c r="B1910" s="36"/>
      <c r="C1910" s="35"/>
      <c r="D1910" s="159" t="s">
        <v>151</v>
      </c>
      <c r="E1910" s="35"/>
      <c r="F1910" s="160" t="s">
        <v>2648</v>
      </c>
      <c r="G1910" s="35"/>
      <c r="H1910" s="35"/>
      <c r="I1910" s="161"/>
      <c r="J1910" s="35"/>
      <c r="K1910" s="35"/>
      <c r="L1910" s="36"/>
      <c r="M1910" s="162"/>
      <c r="N1910" s="163"/>
      <c r="O1910" s="56"/>
      <c r="P1910" s="56"/>
      <c r="Q1910" s="56"/>
      <c r="R1910" s="56"/>
      <c r="S1910" s="56"/>
      <c r="T1910" s="57"/>
      <c r="U1910" s="35"/>
      <c r="V1910" s="35"/>
      <c r="W1910" s="35"/>
      <c r="X1910" s="35"/>
      <c r="Y1910" s="35"/>
      <c r="Z1910" s="35"/>
      <c r="AA1910" s="35"/>
      <c r="AB1910" s="35"/>
      <c r="AC1910" s="35"/>
      <c r="AD1910" s="35"/>
      <c r="AE1910" s="35"/>
      <c r="AT1910" s="20" t="s">
        <v>151</v>
      </c>
      <c r="AU1910" s="20" t="s">
        <v>81</v>
      </c>
    </row>
    <row r="1911" spans="1:65" s="13" customFormat="1" ht="11.25">
      <c r="B1911" s="164"/>
      <c r="D1911" s="165" t="s">
        <v>153</v>
      </c>
      <c r="E1911" s="166" t="s">
        <v>3</v>
      </c>
      <c r="F1911" s="167" t="s">
        <v>2649</v>
      </c>
      <c r="H1911" s="166" t="s">
        <v>3</v>
      </c>
      <c r="I1911" s="168"/>
      <c r="L1911" s="164"/>
      <c r="M1911" s="169"/>
      <c r="N1911" s="170"/>
      <c r="O1911" s="170"/>
      <c r="P1911" s="170"/>
      <c r="Q1911" s="170"/>
      <c r="R1911" s="170"/>
      <c r="S1911" s="170"/>
      <c r="T1911" s="171"/>
      <c r="AT1911" s="166" t="s">
        <v>153</v>
      </c>
      <c r="AU1911" s="166" t="s">
        <v>81</v>
      </c>
      <c r="AV1911" s="13" t="s">
        <v>15</v>
      </c>
      <c r="AW1911" s="13" t="s">
        <v>33</v>
      </c>
      <c r="AX1911" s="13" t="s">
        <v>71</v>
      </c>
      <c r="AY1911" s="166" t="s">
        <v>142</v>
      </c>
    </row>
    <row r="1912" spans="1:65" s="14" customFormat="1" ht="11.25">
      <c r="B1912" s="172"/>
      <c r="D1912" s="165" t="s">
        <v>153</v>
      </c>
      <c r="E1912" s="173" t="s">
        <v>3</v>
      </c>
      <c r="F1912" s="174" t="s">
        <v>2650</v>
      </c>
      <c r="H1912" s="175">
        <v>131.34</v>
      </c>
      <c r="I1912" s="176"/>
      <c r="L1912" s="172"/>
      <c r="M1912" s="177"/>
      <c r="N1912" s="178"/>
      <c r="O1912" s="178"/>
      <c r="P1912" s="178"/>
      <c r="Q1912" s="178"/>
      <c r="R1912" s="178"/>
      <c r="S1912" s="178"/>
      <c r="T1912" s="179"/>
      <c r="AT1912" s="173" t="s">
        <v>153</v>
      </c>
      <c r="AU1912" s="173" t="s">
        <v>81</v>
      </c>
      <c r="AV1912" s="14" t="s">
        <v>81</v>
      </c>
      <c r="AW1912" s="14" t="s">
        <v>33</v>
      </c>
      <c r="AX1912" s="14" t="s">
        <v>71</v>
      </c>
      <c r="AY1912" s="173" t="s">
        <v>142</v>
      </c>
    </row>
    <row r="1913" spans="1:65" s="15" customFormat="1" ht="11.25">
      <c r="B1913" s="180"/>
      <c r="D1913" s="165" t="s">
        <v>153</v>
      </c>
      <c r="E1913" s="181" t="s">
        <v>3</v>
      </c>
      <c r="F1913" s="182" t="s">
        <v>162</v>
      </c>
      <c r="H1913" s="183">
        <v>131.34</v>
      </c>
      <c r="I1913" s="184"/>
      <c r="L1913" s="180"/>
      <c r="M1913" s="185"/>
      <c r="N1913" s="186"/>
      <c r="O1913" s="186"/>
      <c r="P1913" s="186"/>
      <c r="Q1913" s="186"/>
      <c r="R1913" s="186"/>
      <c r="S1913" s="186"/>
      <c r="T1913" s="187"/>
      <c r="AT1913" s="181" t="s">
        <v>153</v>
      </c>
      <c r="AU1913" s="181" t="s">
        <v>81</v>
      </c>
      <c r="AV1913" s="15" t="s">
        <v>94</v>
      </c>
      <c r="AW1913" s="15" t="s">
        <v>33</v>
      </c>
      <c r="AX1913" s="15" t="s">
        <v>15</v>
      </c>
      <c r="AY1913" s="181" t="s">
        <v>142</v>
      </c>
    </row>
    <row r="1914" spans="1:65" s="2" customFormat="1" ht="24.2" customHeight="1">
      <c r="A1914" s="35"/>
      <c r="B1914" s="145"/>
      <c r="C1914" s="146" t="s">
        <v>2651</v>
      </c>
      <c r="D1914" s="146" t="s">
        <v>145</v>
      </c>
      <c r="E1914" s="147" t="s">
        <v>2652</v>
      </c>
      <c r="F1914" s="148" t="s">
        <v>2653</v>
      </c>
      <c r="G1914" s="149" t="s">
        <v>225</v>
      </c>
      <c r="H1914" s="150">
        <v>34.9</v>
      </c>
      <c r="I1914" s="151"/>
      <c r="J1914" s="152">
        <f>ROUND(I1914*H1914,2)</f>
        <v>0</v>
      </c>
      <c r="K1914" s="148" t="s">
        <v>149</v>
      </c>
      <c r="L1914" s="36"/>
      <c r="M1914" s="153" t="s">
        <v>3</v>
      </c>
      <c r="N1914" s="154" t="s">
        <v>43</v>
      </c>
      <c r="O1914" s="56"/>
      <c r="P1914" s="155">
        <f>O1914*H1914</f>
        <v>0</v>
      </c>
      <c r="Q1914" s="155">
        <v>0</v>
      </c>
      <c r="R1914" s="155">
        <f>Q1914*H1914</f>
        <v>0</v>
      </c>
      <c r="S1914" s="155">
        <v>0</v>
      </c>
      <c r="T1914" s="156">
        <f>S1914*H1914</f>
        <v>0</v>
      </c>
      <c r="U1914" s="35"/>
      <c r="V1914" s="35"/>
      <c r="W1914" s="35"/>
      <c r="X1914" s="35"/>
      <c r="Y1914" s="35"/>
      <c r="Z1914" s="35"/>
      <c r="AA1914" s="35"/>
      <c r="AB1914" s="35"/>
      <c r="AC1914" s="35"/>
      <c r="AD1914" s="35"/>
      <c r="AE1914" s="35"/>
      <c r="AR1914" s="157" t="s">
        <v>256</v>
      </c>
      <c r="AT1914" s="157" t="s">
        <v>145</v>
      </c>
      <c r="AU1914" s="157" t="s">
        <v>81</v>
      </c>
      <c r="AY1914" s="20" t="s">
        <v>142</v>
      </c>
      <c r="BE1914" s="158">
        <f>IF(N1914="základní",J1914,0)</f>
        <v>0</v>
      </c>
      <c r="BF1914" s="158">
        <f>IF(N1914="snížená",J1914,0)</f>
        <v>0</v>
      </c>
      <c r="BG1914" s="158">
        <f>IF(N1914="zákl. přenesená",J1914,0)</f>
        <v>0</v>
      </c>
      <c r="BH1914" s="158">
        <f>IF(N1914="sníž. přenesená",J1914,0)</f>
        <v>0</v>
      </c>
      <c r="BI1914" s="158">
        <f>IF(N1914="nulová",J1914,0)</f>
        <v>0</v>
      </c>
      <c r="BJ1914" s="20" t="s">
        <v>81</v>
      </c>
      <c r="BK1914" s="158">
        <f>ROUND(I1914*H1914,2)</f>
        <v>0</v>
      </c>
      <c r="BL1914" s="20" t="s">
        <v>256</v>
      </c>
      <c r="BM1914" s="157" t="s">
        <v>2654</v>
      </c>
    </row>
    <row r="1915" spans="1:65" s="2" customFormat="1" ht="11.25">
      <c r="A1915" s="35"/>
      <c r="B1915" s="36"/>
      <c r="C1915" s="35"/>
      <c r="D1915" s="159" t="s">
        <v>151</v>
      </c>
      <c r="E1915" s="35"/>
      <c r="F1915" s="160" t="s">
        <v>2655</v>
      </c>
      <c r="G1915" s="35"/>
      <c r="H1915" s="35"/>
      <c r="I1915" s="161"/>
      <c r="J1915" s="35"/>
      <c r="K1915" s="35"/>
      <c r="L1915" s="36"/>
      <c r="M1915" s="162"/>
      <c r="N1915" s="163"/>
      <c r="O1915" s="56"/>
      <c r="P1915" s="56"/>
      <c r="Q1915" s="56"/>
      <c r="R1915" s="56"/>
      <c r="S1915" s="56"/>
      <c r="T1915" s="57"/>
      <c r="U1915" s="35"/>
      <c r="V1915" s="35"/>
      <c r="W1915" s="35"/>
      <c r="X1915" s="35"/>
      <c r="Y1915" s="35"/>
      <c r="Z1915" s="35"/>
      <c r="AA1915" s="35"/>
      <c r="AB1915" s="35"/>
      <c r="AC1915" s="35"/>
      <c r="AD1915" s="35"/>
      <c r="AE1915" s="35"/>
      <c r="AT1915" s="20" t="s">
        <v>151</v>
      </c>
      <c r="AU1915" s="20" t="s">
        <v>81</v>
      </c>
    </row>
    <row r="1916" spans="1:65" s="14" customFormat="1" ht="11.25">
      <c r="B1916" s="172"/>
      <c r="D1916" s="165" t="s">
        <v>153</v>
      </c>
      <c r="E1916" s="173" t="s">
        <v>3</v>
      </c>
      <c r="F1916" s="174" t="s">
        <v>2656</v>
      </c>
      <c r="H1916" s="175">
        <v>34.9</v>
      </c>
      <c r="I1916" s="176"/>
      <c r="L1916" s="172"/>
      <c r="M1916" s="177"/>
      <c r="N1916" s="178"/>
      <c r="O1916" s="178"/>
      <c r="P1916" s="178"/>
      <c r="Q1916" s="178"/>
      <c r="R1916" s="178"/>
      <c r="S1916" s="178"/>
      <c r="T1916" s="179"/>
      <c r="AT1916" s="173" t="s">
        <v>153</v>
      </c>
      <c r="AU1916" s="173" t="s">
        <v>81</v>
      </c>
      <c r="AV1916" s="14" t="s">
        <v>81</v>
      </c>
      <c r="AW1916" s="14" t="s">
        <v>33</v>
      </c>
      <c r="AX1916" s="14" t="s">
        <v>15</v>
      </c>
      <c r="AY1916" s="173" t="s">
        <v>142</v>
      </c>
    </row>
    <row r="1917" spans="1:65" s="2" customFormat="1" ht="24.2" customHeight="1">
      <c r="A1917" s="35"/>
      <c r="B1917" s="145"/>
      <c r="C1917" s="146" t="s">
        <v>2657</v>
      </c>
      <c r="D1917" s="146" t="s">
        <v>145</v>
      </c>
      <c r="E1917" s="147" t="s">
        <v>2658</v>
      </c>
      <c r="F1917" s="148" t="s">
        <v>2659</v>
      </c>
      <c r="G1917" s="149" t="s">
        <v>148</v>
      </c>
      <c r="H1917" s="150">
        <v>139.16499999999999</v>
      </c>
      <c r="I1917" s="151"/>
      <c r="J1917" s="152">
        <f>ROUND(I1917*H1917,2)</f>
        <v>0</v>
      </c>
      <c r="K1917" s="148" t="s">
        <v>149</v>
      </c>
      <c r="L1917" s="36"/>
      <c r="M1917" s="153" t="s">
        <v>3</v>
      </c>
      <c r="N1917" s="154" t="s">
        <v>43</v>
      </c>
      <c r="O1917" s="56"/>
      <c r="P1917" s="155">
        <f>O1917*H1917</f>
        <v>0</v>
      </c>
      <c r="Q1917" s="155">
        <v>2.9999999999999997E-4</v>
      </c>
      <c r="R1917" s="155">
        <f>Q1917*H1917</f>
        <v>4.1749499999999995E-2</v>
      </c>
      <c r="S1917" s="155">
        <v>0</v>
      </c>
      <c r="T1917" s="156">
        <f>S1917*H1917</f>
        <v>0</v>
      </c>
      <c r="U1917" s="35"/>
      <c r="V1917" s="35"/>
      <c r="W1917" s="35"/>
      <c r="X1917" s="35"/>
      <c r="Y1917" s="35"/>
      <c r="Z1917" s="35"/>
      <c r="AA1917" s="35"/>
      <c r="AB1917" s="35"/>
      <c r="AC1917" s="35"/>
      <c r="AD1917" s="35"/>
      <c r="AE1917" s="35"/>
      <c r="AR1917" s="157" t="s">
        <v>256</v>
      </c>
      <c r="AT1917" s="157" t="s">
        <v>145</v>
      </c>
      <c r="AU1917" s="157" t="s">
        <v>81</v>
      </c>
      <c r="AY1917" s="20" t="s">
        <v>142</v>
      </c>
      <c r="BE1917" s="158">
        <f>IF(N1917="základní",J1917,0)</f>
        <v>0</v>
      </c>
      <c r="BF1917" s="158">
        <f>IF(N1917="snížená",J1917,0)</f>
        <v>0</v>
      </c>
      <c r="BG1917" s="158">
        <f>IF(N1917="zákl. přenesená",J1917,0)</f>
        <v>0</v>
      </c>
      <c r="BH1917" s="158">
        <f>IF(N1917="sníž. přenesená",J1917,0)</f>
        <v>0</v>
      </c>
      <c r="BI1917" s="158">
        <f>IF(N1917="nulová",J1917,0)</f>
        <v>0</v>
      </c>
      <c r="BJ1917" s="20" t="s">
        <v>81</v>
      </c>
      <c r="BK1917" s="158">
        <f>ROUND(I1917*H1917,2)</f>
        <v>0</v>
      </c>
      <c r="BL1917" s="20" t="s">
        <v>256</v>
      </c>
      <c r="BM1917" s="157" t="s">
        <v>2660</v>
      </c>
    </row>
    <row r="1918" spans="1:65" s="2" customFormat="1" ht="11.25">
      <c r="A1918" s="35"/>
      <c r="B1918" s="36"/>
      <c r="C1918" s="35"/>
      <c r="D1918" s="159" t="s">
        <v>151</v>
      </c>
      <c r="E1918" s="35"/>
      <c r="F1918" s="160" t="s">
        <v>2661</v>
      </c>
      <c r="G1918" s="35"/>
      <c r="H1918" s="35"/>
      <c r="I1918" s="161"/>
      <c r="J1918" s="35"/>
      <c r="K1918" s="35"/>
      <c r="L1918" s="36"/>
      <c r="M1918" s="162"/>
      <c r="N1918" s="163"/>
      <c r="O1918" s="56"/>
      <c r="P1918" s="56"/>
      <c r="Q1918" s="56"/>
      <c r="R1918" s="56"/>
      <c r="S1918" s="56"/>
      <c r="T1918" s="57"/>
      <c r="U1918" s="35"/>
      <c r="V1918" s="35"/>
      <c r="W1918" s="35"/>
      <c r="X1918" s="35"/>
      <c r="Y1918" s="35"/>
      <c r="Z1918" s="35"/>
      <c r="AA1918" s="35"/>
      <c r="AB1918" s="35"/>
      <c r="AC1918" s="35"/>
      <c r="AD1918" s="35"/>
      <c r="AE1918" s="35"/>
      <c r="AT1918" s="20" t="s">
        <v>151</v>
      </c>
      <c r="AU1918" s="20" t="s">
        <v>81</v>
      </c>
    </row>
    <row r="1919" spans="1:65" s="13" customFormat="1" ht="11.25">
      <c r="B1919" s="164"/>
      <c r="D1919" s="165" t="s">
        <v>153</v>
      </c>
      <c r="E1919" s="166" t="s">
        <v>3</v>
      </c>
      <c r="F1919" s="167" t="s">
        <v>2649</v>
      </c>
      <c r="H1919" s="166" t="s">
        <v>3</v>
      </c>
      <c r="I1919" s="168"/>
      <c r="L1919" s="164"/>
      <c r="M1919" s="169"/>
      <c r="N1919" s="170"/>
      <c r="O1919" s="170"/>
      <c r="P1919" s="170"/>
      <c r="Q1919" s="170"/>
      <c r="R1919" s="170"/>
      <c r="S1919" s="170"/>
      <c r="T1919" s="171"/>
      <c r="AT1919" s="166" t="s">
        <v>153</v>
      </c>
      <c r="AU1919" s="166" t="s">
        <v>81</v>
      </c>
      <c r="AV1919" s="13" t="s">
        <v>15</v>
      </c>
      <c r="AW1919" s="13" t="s">
        <v>33</v>
      </c>
      <c r="AX1919" s="13" t="s">
        <v>71</v>
      </c>
      <c r="AY1919" s="166" t="s">
        <v>142</v>
      </c>
    </row>
    <row r="1920" spans="1:65" s="14" customFormat="1" ht="11.25">
      <c r="B1920" s="172"/>
      <c r="D1920" s="165" t="s">
        <v>153</v>
      </c>
      <c r="E1920" s="173" t="s">
        <v>3</v>
      </c>
      <c r="F1920" s="174" t="s">
        <v>2662</v>
      </c>
      <c r="H1920" s="175">
        <v>131.34</v>
      </c>
      <c r="I1920" s="176"/>
      <c r="L1920" s="172"/>
      <c r="M1920" s="177"/>
      <c r="N1920" s="178"/>
      <c r="O1920" s="178"/>
      <c r="P1920" s="178"/>
      <c r="Q1920" s="178"/>
      <c r="R1920" s="178"/>
      <c r="S1920" s="178"/>
      <c r="T1920" s="179"/>
      <c r="AT1920" s="173" t="s">
        <v>153</v>
      </c>
      <c r="AU1920" s="173" t="s">
        <v>81</v>
      </c>
      <c r="AV1920" s="14" t="s">
        <v>81</v>
      </c>
      <c r="AW1920" s="14" t="s">
        <v>33</v>
      </c>
      <c r="AX1920" s="14" t="s">
        <v>71</v>
      </c>
      <c r="AY1920" s="173" t="s">
        <v>142</v>
      </c>
    </row>
    <row r="1921" spans="1:65" s="13" customFormat="1" ht="11.25">
      <c r="B1921" s="164"/>
      <c r="D1921" s="165" t="s">
        <v>153</v>
      </c>
      <c r="E1921" s="166" t="s">
        <v>3</v>
      </c>
      <c r="F1921" s="167" t="s">
        <v>2663</v>
      </c>
      <c r="H1921" s="166" t="s">
        <v>3</v>
      </c>
      <c r="I1921" s="168"/>
      <c r="L1921" s="164"/>
      <c r="M1921" s="169"/>
      <c r="N1921" s="170"/>
      <c r="O1921" s="170"/>
      <c r="P1921" s="170"/>
      <c r="Q1921" s="170"/>
      <c r="R1921" s="170"/>
      <c r="S1921" s="170"/>
      <c r="T1921" s="171"/>
      <c r="AT1921" s="166" t="s">
        <v>153</v>
      </c>
      <c r="AU1921" s="166" t="s">
        <v>81</v>
      </c>
      <c r="AV1921" s="13" t="s">
        <v>15</v>
      </c>
      <c r="AW1921" s="13" t="s">
        <v>33</v>
      </c>
      <c r="AX1921" s="13" t="s">
        <v>71</v>
      </c>
      <c r="AY1921" s="166" t="s">
        <v>142</v>
      </c>
    </row>
    <row r="1922" spans="1:65" s="14" customFormat="1" ht="11.25">
      <c r="B1922" s="172"/>
      <c r="D1922" s="165" t="s">
        <v>153</v>
      </c>
      <c r="E1922" s="173" t="s">
        <v>3</v>
      </c>
      <c r="F1922" s="174" t="s">
        <v>2664</v>
      </c>
      <c r="H1922" s="175">
        <v>4.2249999999999996</v>
      </c>
      <c r="I1922" s="176"/>
      <c r="L1922" s="172"/>
      <c r="M1922" s="177"/>
      <c r="N1922" s="178"/>
      <c r="O1922" s="178"/>
      <c r="P1922" s="178"/>
      <c r="Q1922" s="178"/>
      <c r="R1922" s="178"/>
      <c r="S1922" s="178"/>
      <c r="T1922" s="179"/>
      <c r="AT1922" s="173" t="s">
        <v>153</v>
      </c>
      <c r="AU1922" s="173" t="s">
        <v>81</v>
      </c>
      <c r="AV1922" s="14" t="s">
        <v>81</v>
      </c>
      <c r="AW1922" s="14" t="s">
        <v>33</v>
      </c>
      <c r="AX1922" s="14" t="s">
        <v>71</v>
      </c>
      <c r="AY1922" s="173" t="s">
        <v>142</v>
      </c>
    </row>
    <row r="1923" spans="1:65" s="14" customFormat="1" ht="11.25">
      <c r="B1923" s="172"/>
      <c r="D1923" s="165" t="s">
        <v>153</v>
      </c>
      <c r="E1923" s="173" t="s">
        <v>3</v>
      </c>
      <c r="F1923" s="174" t="s">
        <v>2665</v>
      </c>
      <c r="H1923" s="175">
        <v>3.6</v>
      </c>
      <c r="I1923" s="176"/>
      <c r="L1923" s="172"/>
      <c r="M1923" s="177"/>
      <c r="N1923" s="178"/>
      <c r="O1923" s="178"/>
      <c r="P1923" s="178"/>
      <c r="Q1923" s="178"/>
      <c r="R1923" s="178"/>
      <c r="S1923" s="178"/>
      <c r="T1923" s="179"/>
      <c r="AT1923" s="173" t="s">
        <v>153</v>
      </c>
      <c r="AU1923" s="173" t="s">
        <v>81</v>
      </c>
      <c r="AV1923" s="14" t="s">
        <v>81</v>
      </c>
      <c r="AW1923" s="14" t="s">
        <v>33</v>
      </c>
      <c r="AX1923" s="14" t="s">
        <v>71</v>
      </c>
      <c r="AY1923" s="173" t="s">
        <v>142</v>
      </c>
    </row>
    <row r="1924" spans="1:65" s="15" customFormat="1" ht="11.25">
      <c r="B1924" s="180"/>
      <c r="D1924" s="165" t="s">
        <v>153</v>
      </c>
      <c r="E1924" s="181" t="s">
        <v>3</v>
      </c>
      <c r="F1924" s="182" t="s">
        <v>162</v>
      </c>
      <c r="H1924" s="183">
        <v>139.16499999999999</v>
      </c>
      <c r="I1924" s="184"/>
      <c r="L1924" s="180"/>
      <c r="M1924" s="185"/>
      <c r="N1924" s="186"/>
      <c r="O1924" s="186"/>
      <c r="P1924" s="186"/>
      <c r="Q1924" s="186"/>
      <c r="R1924" s="186"/>
      <c r="S1924" s="186"/>
      <c r="T1924" s="187"/>
      <c r="AT1924" s="181" t="s">
        <v>153</v>
      </c>
      <c r="AU1924" s="181" t="s">
        <v>81</v>
      </c>
      <c r="AV1924" s="15" t="s">
        <v>94</v>
      </c>
      <c r="AW1924" s="15" t="s">
        <v>33</v>
      </c>
      <c r="AX1924" s="15" t="s">
        <v>15</v>
      </c>
      <c r="AY1924" s="181" t="s">
        <v>142</v>
      </c>
    </row>
    <row r="1925" spans="1:65" s="2" customFormat="1" ht="37.9" customHeight="1">
      <c r="A1925" s="35"/>
      <c r="B1925" s="145"/>
      <c r="C1925" s="146" t="s">
        <v>2666</v>
      </c>
      <c r="D1925" s="146" t="s">
        <v>145</v>
      </c>
      <c r="E1925" s="147" t="s">
        <v>2667</v>
      </c>
      <c r="F1925" s="148" t="s">
        <v>2668</v>
      </c>
      <c r="G1925" s="149" t="s">
        <v>148</v>
      </c>
      <c r="H1925" s="150">
        <v>129.33000000000001</v>
      </c>
      <c r="I1925" s="151"/>
      <c r="J1925" s="152">
        <f>ROUND(I1925*H1925,2)</f>
        <v>0</v>
      </c>
      <c r="K1925" s="148" t="s">
        <v>149</v>
      </c>
      <c r="L1925" s="36"/>
      <c r="M1925" s="153" t="s">
        <v>3</v>
      </c>
      <c r="N1925" s="154" t="s">
        <v>43</v>
      </c>
      <c r="O1925" s="56"/>
      <c r="P1925" s="155">
        <f>O1925*H1925</f>
        <v>0</v>
      </c>
      <c r="Q1925" s="155">
        <v>4.5500000000000002E-3</v>
      </c>
      <c r="R1925" s="155">
        <f>Q1925*H1925</f>
        <v>0.58845150000000013</v>
      </c>
      <c r="S1925" s="155">
        <v>0</v>
      </c>
      <c r="T1925" s="156">
        <f>S1925*H1925</f>
        <v>0</v>
      </c>
      <c r="U1925" s="35"/>
      <c r="V1925" s="35"/>
      <c r="W1925" s="35"/>
      <c r="X1925" s="35"/>
      <c r="Y1925" s="35"/>
      <c r="Z1925" s="35"/>
      <c r="AA1925" s="35"/>
      <c r="AB1925" s="35"/>
      <c r="AC1925" s="35"/>
      <c r="AD1925" s="35"/>
      <c r="AE1925" s="35"/>
      <c r="AR1925" s="157" t="s">
        <v>256</v>
      </c>
      <c r="AT1925" s="157" t="s">
        <v>145</v>
      </c>
      <c r="AU1925" s="157" t="s">
        <v>81</v>
      </c>
      <c r="AY1925" s="20" t="s">
        <v>142</v>
      </c>
      <c r="BE1925" s="158">
        <f>IF(N1925="základní",J1925,0)</f>
        <v>0</v>
      </c>
      <c r="BF1925" s="158">
        <f>IF(N1925="snížená",J1925,0)</f>
        <v>0</v>
      </c>
      <c r="BG1925" s="158">
        <f>IF(N1925="zákl. přenesená",J1925,0)</f>
        <v>0</v>
      </c>
      <c r="BH1925" s="158">
        <f>IF(N1925="sníž. přenesená",J1925,0)</f>
        <v>0</v>
      </c>
      <c r="BI1925" s="158">
        <f>IF(N1925="nulová",J1925,0)</f>
        <v>0</v>
      </c>
      <c r="BJ1925" s="20" t="s">
        <v>81</v>
      </c>
      <c r="BK1925" s="158">
        <f>ROUND(I1925*H1925,2)</f>
        <v>0</v>
      </c>
      <c r="BL1925" s="20" t="s">
        <v>256</v>
      </c>
      <c r="BM1925" s="157" t="s">
        <v>2669</v>
      </c>
    </row>
    <row r="1926" spans="1:65" s="2" customFormat="1" ht="11.25">
      <c r="A1926" s="35"/>
      <c r="B1926" s="36"/>
      <c r="C1926" s="35"/>
      <c r="D1926" s="159" t="s">
        <v>151</v>
      </c>
      <c r="E1926" s="35"/>
      <c r="F1926" s="160" t="s">
        <v>2670</v>
      </c>
      <c r="G1926" s="35"/>
      <c r="H1926" s="35"/>
      <c r="I1926" s="161"/>
      <c r="J1926" s="35"/>
      <c r="K1926" s="35"/>
      <c r="L1926" s="36"/>
      <c r="M1926" s="162"/>
      <c r="N1926" s="163"/>
      <c r="O1926" s="56"/>
      <c r="P1926" s="56"/>
      <c r="Q1926" s="56"/>
      <c r="R1926" s="56"/>
      <c r="S1926" s="56"/>
      <c r="T1926" s="57"/>
      <c r="U1926" s="35"/>
      <c r="V1926" s="35"/>
      <c r="W1926" s="35"/>
      <c r="X1926" s="35"/>
      <c r="Y1926" s="35"/>
      <c r="Z1926" s="35"/>
      <c r="AA1926" s="35"/>
      <c r="AB1926" s="35"/>
      <c r="AC1926" s="35"/>
      <c r="AD1926" s="35"/>
      <c r="AE1926" s="35"/>
      <c r="AT1926" s="20" t="s">
        <v>151</v>
      </c>
      <c r="AU1926" s="20" t="s">
        <v>81</v>
      </c>
    </row>
    <row r="1927" spans="1:65" s="13" customFormat="1" ht="11.25">
      <c r="B1927" s="164"/>
      <c r="D1927" s="165" t="s">
        <v>153</v>
      </c>
      <c r="E1927" s="166" t="s">
        <v>3</v>
      </c>
      <c r="F1927" s="167" t="s">
        <v>1484</v>
      </c>
      <c r="H1927" s="166" t="s">
        <v>3</v>
      </c>
      <c r="I1927" s="168"/>
      <c r="L1927" s="164"/>
      <c r="M1927" s="169"/>
      <c r="N1927" s="170"/>
      <c r="O1927" s="170"/>
      <c r="P1927" s="170"/>
      <c r="Q1927" s="170"/>
      <c r="R1927" s="170"/>
      <c r="S1927" s="170"/>
      <c r="T1927" s="171"/>
      <c r="AT1927" s="166" t="s">
        <v>153</v>
      </c>
      <c r="AU1927" s="166" t="s">
        <v>81</v>
      </c>
      <c r="AV1927" s="13" t="s">
        <v>15</v>
      </c>
      <c r="AW1927" s="13" t="s">
        <v>33</v>
      </c>
      <c r="AX1927" s="13" t="s">
        <v>71</v>
      </c>
      <c r="AY1927" s="166" t="s">
        <v>142</v>
      </c>
    </row>
    <row r="1928" spans="1:65" s="14" customFormat="1" ht="11.25">
      <c r="B1928" s="172"/>
      <c r="D1928" s="165" t="s">
        <v>153</v>
      </c>
      <c r="E1928" s="173" t="s">
        <v>3</v>
      </c>
      <c r="F1928" s="174" t="s">
        <v>1485</v>
      </c>
      <c r="H1928" s="175">
        <v>65.7</v>
      </c>
      <c r="I1928" s="176"/>
      <c r="L1928" s="172"/>
      <c r="M1928" s="177"/>
      <c r="N1928" s="178"/>
      <c r="O1928" s="178"/>
      <c r="P1928" s="178"/>
      <c r="Q1928" s="178"/>
      <c r="R1928" s="178"/>
      <c r="S1928" s="178"/>
      <c r="T1928" s="179"/>
      <c r="AT1928" s="173" t="s">
        <v>153</v>
      </c>
      <c r="AU1928" s="173" t="s">
        <v>81</v>
      </c>
      <c r="AV1928" s="14" t="s">
        <v>81</v>
      </c>
      <c r="AW1928" s="14" t="s">
        <v>33</v>
      </c>
      <c r="AX1928" s="14" t="s">
        <v>71</v>
      </c>
      <c r="AY1928" s="173" t="s">
        <v>142</v>
      </c>
    </row>
    <row r="1929" spans="1:65" s="13" customFormat="1" ht="11.25">
      <c r="B1929" s="164"/>
      <c r="D1929" s="165" t="s">
        <v>153</v>
      </c>
      <c r="E1929" s="166" t="s">
        <v>3</v>
      </c>
      <c r="F1929" s="167" t="s">
        <v>1486</v>
      </c>
      <c r="H1929" s="166" t="s">
        <v>3</v>
      </c>
      <c r="I1929" s="168"/>
      <c r="L1929" s="164"/>
      <c r="M1929" s="169"/>
      <c r="N1929" s="170"/>
      <c r="O1929" s="170"/>
      <c r="P1929" s="170"/>
      <c r="Q1929" s="170"/>
      <c r="R1929" s="170"/>
      <c r="S1929" s="170"/>
      <c r="T1929" s="171"/>
      <c r="AT1929" s="166" t="s">
        <v>153</v>
      </c>
      <c r="AU1929" s="166" t="s">
        <v>81</v>
      </c>
      <c r="AV1929" s="13" t="s">
        <v>15</v>
      </c>
      <c r="AW1929" s="13" t="s">
        <v>33</v>
      </c>
      <c r="AX1929" s="13" t="s">
        <v>71</v>
      </c>
      <c r="AY1929" s="166" t="s">
        <v>142</v>
      </c>
    </row>
    <row r="1930" spans="1:65" s="14" customFormat="1" ht="11.25">
      <c r="B1930" s="172"/>
      <c r="D1930" s="165" t="s">
        <v>153</v>
      </c>
      <c r="E1930" s="173" t="s">
        <v>3</v>
      </c>
      <c r="F1930" s="174" t="s">
        <v>1487</v>
      </c>
      <c r="H1930" s="175">
        <v>2.64</v>
      </c>
      <c r="I1930" s="176"/>
      <c r="L1930" s="172"/>
      <c r="M1930" s="177"/>
      <c r="N1930" s="178"/>
      <c r="O1930" s="178"/>
      <c r="P1930" s="178"/>
      <c r="Q1930" s="178"/>
      <c r="R1930" s="178"/>
      <c r="S1930" s="178"/>
      <c r="T1930" s="179"/>
      <c r="AT1930" s="173" t="s">
        <v>153</v>
      </c>
      <c r="AU1930" s="173" t="s">
        <v>81</v>
      </c>
      <c r="AV1930" s="14" t="s">
        <v>81</v>
      </c>
      <c r="AW1930" s="14" t="s">
        <v>33</v>
      </c>
      <c r="AX1930" s="14" t="s">
        <v>71</v>
      </c>
      <c r="AY1930" s="173" t="s">
        <v>142</v>
      </c>
    </row>
    <row r="1931" spans="1:65" s="13" customFormat="1" ht="11.25">
      <c r="B1931" s="164"/>
      <c r="D1931" s="165" t="s">
        <v>153</v>
      </c>
      <c r="E1931" s="166" t="s">
        <v>3</v>
      </c>
      <c r="F1931" s="167" t="s">
        <v>1488</v>
      </c>
      <c r="H1931" s="166" t="s">
        <v>3</v>
      </c>
      <c r="I1931" s="168"/>
      <c r="L1931" s="164"/>
      <c r="M1931" s="169"/>
      <c r="N1931" s="170"/>
      <c r="O1931" s="170"/>
      <c r="P1931" s="170"/>
      <c r="Q1931" s="170"/>
      <c r="R1931" s="170"/>
      <c r="S1931" s="170"/>
      <c r="T1931" s="171"/>
      <c r="AT1931" s="166" t="s">
        <v>153</v>
      </c>
      <c r="AU1931" s="166" t="s">
        <v>81</v>
      </c>
      <c r="AV1931" s="13" t="s">
        <v>15</v>
      </c>
      <c r="AW1931" s="13" t="s">
        <v>33</v>
      </c>
      <c r="AX1931" s="13" t="s">
        <v>71</v>
      </c>
      <c r="AY1931" s="166" t="s">
        <v>142</v>
      </c>
    </row>
    <row r="1932" spans="1:65" s="14" customFormat="1" ht="11.25">
      <c r="B1932" s="172"/>
      <c r="D1932" s="165" t="s">
        <v>153</v>
      </c>
      <c r="E1932" s="173" t="s">
        <v>3</v>
      </c>
      <c r="F1932" s="174" t="s">
        <v>1489</v>
      </c>
      <c r="H1932" s="175">
        <v>27.45</v>
      </c>
      <c r="I1932" s="176"/>
      <c r="L1932" s="172"/>
      <c r="M1932" s="177"/>
      <c r="N1932" s="178"/>
      <c r="O1932" s="178"/>
      <c r="P1932" s="178"/>
      <c r="Q1932" s="178"/>
      <c r="R1932" s="178"/>
      <c r="S1932" s="178"/>
      <c r="T1932" s="179"/>
      <c r="AT1932" s="173" t="s">
        <v>153</v>
      </c>
      <c r="AU1932" s="173" t="s">
        <v>81</v>
      </c>
      <c r="AV1932" s="14" t="s">
        <v>81</v>
      </c>
      <c r="AW1932" s="14" t="s">
        <v>33</v>
      </c>
      <c r="AX1932" s="14" t="s">
        <v>71</v>
      </c>
      <c r="AY1932" s="173" t="s">
        <v>142</v>
      </c>
    </row>
    <row r="1933" spans="1:65" s="13" customFormat="1" ht="11.25">
      <c r="B1933" s="164"/>
      <c r="D1933" s="165" t="s">
        <v>153</v>
      </c>
      <c r="E1933" s="166" t="s">
        <v>3</v>
      </c>
      <c r="F1933" s="167" t="s">
        <v>1490</v>
      </c>
      <c r="H1933" s="166" t="s">
        <v>3</v>
      </c>
      <c r="I1933" s="168"/>
      <c r="L1933" s="164"/>
      <c r="M1933" s="169"/>
      <c r="N1933" s="170"/>
      <c r="O1933" s="170"/>
      <c r="P1933" s="170"/>
      <c r="Q1933" s="170"/>
      <c r="R1933" s="170"/>
      <c r="S1933" s="170"/>
      <c r="T1933" s="171"/>
      <c r="AT1933" s="166" t="s">
        <v>153</v>
      </c>
      <c r="AU1933" s="166" t="s">
        <v>81</v>
      </c>
      <c r="AV1933" s="13" t="s">
        <v>15</v>
      </c>
      <c r="AW1933" s="13" t="s">
        <v>33</v>
      </c>
      <c r="AX1933" s="13" t="s">
        <v>71</v>
      </c>
      <c r="AY1933" s="166" t="s">
        <v>142</v>
      </c>
    </row>
    <row r="1934" spans="1:65" s="14" customFormat="1" ht="11.25">
      <c r="B1934" s="172"/>
      <c r="D1934" s="165" t="s">
        <v>153</v>
      </c>
      <c r="E1934" s="173" t="s">
        <v>3</v>
      </c>
      <c r="F1934" s="174" t="s">
        <v>1491</v>
      </c>
      <c r="H1934" s="175">
        <v>11.68</v>
      </c>
      <c r="I1934" s="176"/>
      <c r="L1934" s="172"/>
      <c r="M1934" s="177"/>
      <c r="N1934" s="178"/>
      <c r="O1934" s="178"/>
      <c r="P1934" s="178"/>
      <c r="Q1934" s="178"/>
      <c r="R1934" s="178"/>
      <c r="S1934" s="178"/>
      <c r="T1934" s="179"/>
      <c r="AT1934" s="173" t="s">
        <v>153</v>
      </c>
      <c r="AU1934" s="173" t="s">
        <v>81</v>
      </c>
      <c r="AV1934" s="14" t="s">
        <v>81</v>
      </c>
      <c r="AW1934" s="14" t="s">
        <v>33</v>
      </c>
      <c r="AX1934" s="14" t="s">
        <v>71</v>
      </c>
      <c r="AY1934" s="173" t="s">
        <v>142</v>
      </c>
    </row>
    <row r="1935" spans="1:65" s="13" customFormat="1" ht="11.25">
      <c r="B1935" s="164"/>
      <c r="D1935" s="165" t="s">
        <v>153</v>
      </c>
      <c r="E1935" s="166" t="s">
        <v>3</v>
      </c>
      <c r="F1935" s="167" t="s">
        <v>1492</v>
      </c>
      <c r="H1935" s="166" t="s">
        <v>3</v>
      </c>
      <c r="I1935" s="168"/>
      <c r="L1935" s="164"/>
      <c r="M1935" s="169"/>
      <c r="N1935" s="170"/>
      <c r="O1935" s="170"/>
      <c r="P1935" s="170"/>
      <c r="Q1935" s="170"/>
      <c r="R1935" s="170"/>
      <c r="S1935" s="170"/>
      <c r="T1935" s="171"/>
      <c r="AT1935" s="166" t="s">
        <v>153</v>
      </c>
      <c r="AU1935" s="166" t="s">
        <v>81</v>
      </c>
      <c r="AV1935" s="13" t="s">
        <v>15</v>
      </c>
      <c r="AW1935" s="13" t="s">
        <v>33</v>
      </c>
      <c r="AX1935" s="13" t="s">
        <v>71</v>
      </c>
      <c r="AY1935" s="166" t="s">
        <v>142</v>
      </c>
    </row>
    <row r="1936" spans="1:65" s="14" customFormat="1" ht="11.25">
      <c r="B1936" s="172"/>
      <c r="D1936" s="165" t="s">
        <v>153</v>
      </c>
      <c r="E1936" s="173" t="s">
        <v>3</v>
      </c>
      <c r="F1936" s="174" t="s">
        <v>1493</v>
      </c>
      <c r="H1936" s="175">
        <v>11.91</v>
      </c>
      <c r="I1936" s="176"/>
      <c r="L1936" s="172"/>
      <c r="M1936" s="177"/>
      <c r="N1936" s="178"/>
      <c r="O1936" s="178"/>
      <c r="P1936" s="178"/>
      <c r="Q1936" s="178"/>
      <c r="R1936" s="178"/>
      <c r="S1936" s="178"/>
      <c r="T1936" s="179"/>
      <c r="AT1936" s="173" t="s">
        <v>153</v>
      </c>
      <c r="AU1936" s="173" t="s">
        <v>81</v>
      </c>
      <c r="AV1936" s="14" t="s">
        <v>81</v>
      </c>
      <c r="AW1936" s="14" t="s">
        <v>33</v>
      </c>
      <c r="AX1936" s="14" t="s">
        <v>71</v>
      </c>
      <c r="AY1936" s="173" t="s">
        <v>142</v>
      </c>
    </row>
    <row r="1937" spans="1:65" s="14" customFormat="1" ht="11.25">
      <c r="B1937" s="172"/>
      <c r="D1937" s="165" t="s">
        <v>153</v>
      </c>
      <c r="E1937" s="173" t="s">
        <v>3</v>
      </c>
      <c r="F1937" s="174" t="s">
        <v>1494</v>
      </c>
      <c r="H1937" s="175">
        <v>9.9499999999999993</v>
      </c>
      <c r="I1937" s="176"/>
      <c r="L1937" s="172"/>
      <c r="M1937" s="177"/>
      <c r="N1937" s="178"/>
      <c r="O1937" s="178"/>
      <c r="P1937" s="178"/>
      <c r="Q1937" s="178"/>
      <c r="R1937" s="178"/>
      <c r="S1937" s="178"/>
      <c r="T1937" s="179"/>
      <c r="AT1937" s="173" t="s">
        <v>153</v>
      </c>
      <c r="AU1937" s="173" t="s">
        <v>81</v>
      </c>
      <c r="AV1937" s="14" t="s">
        <v>81</v>
      </c>
      <c r="AW1937" s="14" t="s">
        <v>33</v>
      </c>
      <c r="AX1937" s="14" t="s">
        <v>71</v>
      </c>
      <c r="AY1937" s="173" t="s">
        <v>142</v>
      </c>
    </row>
    <row r="1938" spans="1:65" s="15" customFormat="1" ht="11.25">
      <c r="B1938" s="180"/>
      <c r="D1938" s="165" t="s">
        <v>153</v>
      </c>
      <c r="E1938" s="181" t="s">
        <v>3</v>
      </c>
      <c r="F1938" s="182" t="s">
        <v>162</v>
      </c>
      <c r="H1938" s="183">
        <v>129.33000000000001</v>
      </c>
      <c r="I1938" s="184"/>
      <c r="L1938" s="180"/>
      <c r="M1938" s="185"/>
      <c r="N1938" s="186"/>
      <c r="O1938" s="186"/>
      <c r="P1938" s="186"/>
      <c r="Q1938" s="186"/>
      <c r="R1938" s="186"/>
      <c r="S1938" s="186"/>
      <c r="T1938" s="187"/>
      <c r="AT1938" s="181" t="s">
        <v>153</v>
      </c>
      <c r="AU1938" s="181" t="s">
        <v>81</v>
      </c>
      <c r="AV1938" s="15" t="s">
        <v>94</v>
      </c>
      <c r="AW1938" s="15" t="s">
        <v>33</v>
      </c>
      <c r="AX1938" s="15" t="s">
        <v>15</v>
      </c>
      <c r="AY1938" s="181" t="s">
        <v>142</v>
      </c>
    </row>
    <row r="1939" spans="1:65" s="2" customFormat="1" ht="37.9" customHeight="1">
      <c r="A1939" s="35"/>
      <c r="B1939" s="145"/>
      <c r="C1939" s="146" t="s">
        <v>2671</v>
      </c>
      <c r="D1939" s="146" t="s">
        <v>145</v>
      </c>
      <c r="E1939" s="147" t="s">
        <v>2672</v>
      </c>
      <c r="F1939" s="148" t="s">
        <v>2673</v>
      </c>
      <c r="G1939" s="149" t="s">
        <v>148</v>
      </c>
      <c r="H1939" s="150">
        <v>2.04</v>
      </c>
      <c r="I1939" s="151"/>
      <c r="J1939" s="152">
        <f>ROUND(I1939*H1939,2)</f>
        <v>0</v>
      </c>
      <c r="K1939" s="148" t="s">
        <v>149</v>
      </c>
      <c r="L1939" s="36"/>
      <c r="M1939" s="153" t="s">
        <v>3</v>
      </c>
      <c r="N1939" s="154" t="s">
        <v>43</v>
      </c>
      <c r="O1939" s="56"/>
      <c r="P1939" s="155">
        <f>O1939*H1939</f>
        <v>0</v>
      </c>
      <c r="Q1939" s="155">
        <v>7.5799999999999999E-3</v>
      </c>
      <c r="R1939" s="155">
        <f>Q1939*H1939</f>
        <v>1.54632E-2</v>
      </c>
      <c r="S1939" s="155">
        <v>0</v>
      </c>
      <c r="T1939" s="156">
        <f>S1939*H1939</f>
        <v>0</v>
      </c>
      <c r="U1939" s="35"/>
      <c r="V1939" s="35"/>
      <c r="W1939" s="35"/>
      <c r="X1939" s="35"/>
      <c r="Y1939" s="35"/>
      <c r="Z1939" s="35"/>
      <c r="AA1939" s="35"/>
      <c r="AB1939" s="35"/>
      <c r="AC1939" s="35"/>
      <c r="AD1939" s="35"/>
      <c r="AE1939" s="35"/>
      <c r="AR1939" s="157" t="s">
        <v>256</v>
      </c>
      <c r="AT1939" s="157" t="s">
        <v>145</v>
      </c>
      <c r="AU1939" s="157" t="s">
        <v>81</v>
      </c>
      <c r="AY1939" s="20" t="s">
        <v>142</v>
      </c>
      <c r="BE1939" s="158">
        <f>IF(N1939="základní",J1939,0)</f>
        <v>0</v>
      </c>
      <c r="BF1939" s="158">
        <f>IF(N1939="snížená",J1939,0)</f>
        <v>0</v>
      </c>
      <c r="BG1939" s="158">
        <f>IF(N1939="zákl. přenesená",J1939,0)</f>
        <v>0</v>
      </c>
      <c r="BH1939" s="158">
        <f>IF(N1939="sníž. přenesená",J1939,0)</f>
        <v>0</v>
      </c>
      <c r="BI1939" s="158">
        <f>IF(N1939="nulová",J1939,0)</f>
        <v>0</v>
      </c>
      <c r="BJ1939" s="20" t="s">
        <v>81</v>
      </c>
      <c r="BK1939" s="158">
        <f>ROUND(I1939*H1939,2)</f>
        <v>0</v>
      </c>
      <c r="BL1939" s="20" t="s">
        <v>256</v>
      </c>
      <c r="BM1939" s="157" t="s">
        <v>2674</v>
      </c>
    </row>
    <row r="1940" spans="1:65" s="2" customFormat="1" ht="11.25">
      <c r="A1940" s="35"/>
      <c r="B1940" s="36"/>
      <c r="C1940" s="35"/>
      <c r="D1940" s="159" t="s">
        <v>151</v>
      </c>
      <c r="E1940" s="35"/>
      <c r="F1940" s="160" t="s">
        <v>2675</v>
      </c>
      <c r="G1940" s="35"/>
      <c r="H1940" s="35"/>
      <c r="I1940" s="161"/>
      <c r="J1940" s="35"/>
      <c r="K1940" s="35"/>
      <c r="L1940" s="36"/>
      <c r="M1940" s="162"/>
      <c r="N1940" s="163"/>
      <c r="O1940" s="56"/>
      <c r="P1940" s="56"/>
      <c r="Q1940" s="56"/>
      <c r="R1940" s="56"/>
      <c r="S1940" s="56"/>
      <c r="T1940" s="57"/>
      <c r="U1940" s="35"/>
      <c r="V1940" s="35"/>
      <c r="W1940" s="35"/>
      <c r="X1940" s="35"/>
      <c r="Y1940" s="35"/>
      <c r="Z1940" s="35"/>
      <c r="AA1940" s="35"/>
      <c r="AB1940" s="35"/>
      <c r="AC1940" s="35"/>
      <c r="AD1940" s="35"/>
      <c r="AE1940" s="35"/>
      <c r="AT1940" s="20" t="s">
        <v>151</v>
      </c>
      <c r="AU1940" s="20" t="s">
        <v>81</v>
      </c>
    </row>
    <row r="1941" spans="1:65" s="13" customFormat="1" ht="11.25">
      <c r="B1941" s="164"/>
      <c r="D1941" s="165" t="s">
        <v>153</v>
      </c>
      <c r="E1941" s="166" t="s">
        <v>3</v>
      </c>
      <c r="F1941" s="167" t="s">
        <v>1499</v>
      </c>
      <c r="H1941" s="166" t="s">
        <v>3</v>
      </c>
      <c r="I1941" s="168"/>
      <c r="L1941" s="164"/>
      <c r="M1941" s="169"/>
      <c r="N1941" s="170"/>
      <c r="O1941" s="170"/>
      <c r="P1941" s="170"/>
      <c r="Q1941" s="170"/>
      <c r="R1941" s="170"/>
      <c r="S1941" s="170"/>
      <c r="T1941" s="171"/>
      <c r="AT1941" s="166" t="s">
        <v>153</v>
      </c>
      <c r="AU1941" s="166" t="s">
        <v>81</v>
      </c>
      <c r="AV1941" s="13" t="s">
        <v>15</v>
      </c>
      <c r="AW1941" s="13" t="s">
        <v>33</v>
      </c>
      <c r="AX1941" s="13" t="s">
        <v>71</v>
      </c>
      <c r="AY1941" s="166" t="s">
        <v>142</v>
      </c>
    </row>
    <row r="1942" spans="1:65" s="14" customFormat="1" ht="11.25">
      <c r="B1942" s="172"/>
      <c r="D1942" s="165" t="s">
        <v>153</v>
      </c>
      <c r="E1942" s="173" t="s">
        <v>3</v>
      </c>
      <c r="F1942" s="174" t="s">
        <v>1500</v>
      </c>
      <c r="H1942" s="175">
        <v>2.04</v>
      </c>
      <c r="I1942" s="176"/>
      <c r="L1942" s="172"/>
      <c r="M1942" s="177"/>
      <c r="N1942" s="178"/>
      <c r="O1942" s="178"/>
      <c r="P1942" s="178"/>
      <c r="Q1942" s="178"/>
      <c r="R1942" s="178"/>
      <c r="S1942" s="178"/>
      <c r="T1942" s="179"/>
      <c r="AT1942" s="173" t="s">
        <v>153</v>
      </c>
      <c r="AU1942" s="173" t="s">
        <v>81</v>
      </c>
      <c r="AV1942" s="14" t="s">
        <v>81</v>
      </c>
      <c r="AW1942" s="14" t="s">
        <v>33</v>
      </c>
      <c r="AX1942" s="14" t="s">
        <v>15</v>
      </c>
      <c r="AY1942" s="173" t="s">
        <v>142</v>
      </c>
    </row>
    <row r="1943" spans="1:65" s="2" customFormat="1" ht="37.9" customHeight="1">
      <c r="A1943" s="35"/>
      <c r="B1943" s="145"/>
      <c r="C1943" s="146" t="s">
        <v>2676</v>
      </c>
      <c r="D1943" s="146" t="s">
        <v>145</v>
      </c>
      <c r="E1943" s="147" t="s">
        <v>2677</v>
      </c>
      <c r="F1943" s="148" t="s">
        <v>2678</v>
      </c>
      <c r="G1943" s="149" t="s">
        <v>225</v>
      </c>
      <c r="H1943" s="150">
        <v>135.19999999999999</v>
      </c>
      <c r="I1943" s="151"/>
      <c r="J1943" s="152">
        <f>ROUND(I1943*H1943,2)</f>
        <v>0</v>
      </c>
      <c r="K1943" s="148" t="s">
        <v>149</v>
      </c>
      <c r="L1943" s="36"/>
      <c r="M1943" s="153" t="s">
        <v>3</v>
      </c>
      <c r="N1943" s="154" t="s">
        <v>43</v>
      </c>
      <c r="O1943" s="56"/>
      <c r="P1943" s="155">
        <f>O1943*H1943</f>
        <v>0</v>
      </c>
      <c r="Q1943" s="155">
        <v>4.2999999999999999E-4</v>
      </c>
      <c r="R1943" s="155">
        <f>Q1943*H1943</f>
        <v>5.8135999999999993E-2</v>
      </c>
      <c r="S1943" s="155">
        <v>0</v>
      </c>
      <c r="T1943" s="156">
        <f>S1943*H1943</f>
        <v>0</v>
      </c>
      <c r="U1943" s="35"/>
      <c r="V1943" s="35"/>
      <c r="W1943" s="35"/>
      <c r="X1943" s="35"/>
      <c r="Y1943" s="35"/>
      <c r="Z1943" s="35"/>
      <c r="AA1943" s="35"/>
      <c r="AB1943" s="35"/>
      <c r="AC1943" s="35"/>
      <c r="AD1943" s="35"/>
      <c r="AE1943" s="35"/>
      <c r="AR1943" s="157" t="s">
        <v>256</v>
      </c>
      <c r="AT1943" s="157" t="s">
        <v>145</v>
      </c>
      <c r="AU1943" s="157" t="s">
        <v>81</v>
      </c>
      <c r="AY1943" s="20" t="s">
        <v>142</v>
      </c>
      <c r="BE1943" s="158">
        <f>IF(N1943="základní",J1943,0)</f>
        <v>0</v>
      </c>
      <c r="BF1943" s="158">
        <f>IF(N1943="snížená",J1943,0)</f>
        <v>0</v>
      </c>
      <c r="BG1943" s="158">
        <f>IF(N1943="zákl. přenesená",J1943,0)</f>
        <v>0</v>
      </c>
      <c r="BH1943" s="158">
        <f>IF(N1943="sníž. přenesená",J1943,0)</f>
        <v>0</v>
      </c>
      <c r="BI1943" s="158">
        <f>IF(N1943="nulová",J1943,0)</f>
        <v>0</v>
      </c>
      <c r="BJ1943" s="20" t="s">
        <v>81</v>
      </c>
      <c r="BK1943" s="158">
        <f>ROUND(I1943*H1943,2)</f>
        <v>0</v>
      </c>
      <c r="BL1943" s="20" t="s">
        <v>256</v>
      </c>
      <c r="BM1943" s="157" t="s">
        <v>2679</v>
      </c>
    </row>
    <row r="1944" spans="1:65" s="2" customFormat="1" ht="11.25">
      <c r="A1944" s="35"/>
      <c r="B1944" s="36"/>
      <c r="C1944" s="35"/>
      <c r="D1944" s="159" t="s">
        <v>151</v>
      </c>
      <c r="E1944" s="35"/>
      <c r="F1944" s="160" t="s">
        <v>2680</v>
      </c>
      <c r="G1944" s="35"/>
      <c r="H1944" s="35"/>
      <c r="I1944" s="161"/>
      <c r="J1944" s="35"/>
      <c r="K1944" s="35"/>
      <c r="L1944" s="36"/>
      <c r="M1944" s="162"/>
      <c r="N1944" s="163"/>
      <c r="O1944" s="56"/>
      <c r="P1944" s="56"/>
      <c r="Q1944" s="56"/>
      <c r="R1944" s="56"/>
      <c r="S1944" s="56"/>
      <c r="T1944" s="57"/>
      <c r="U1944" s="35"/>
      <c r="V1944" s="35"/>
      <c r="W1944" s="35"/>
      <c r="X1944" s="35"/>
      <c r="Y1944" s="35"/>
      <c r="Z1944" s="35"/>
      <c r="AA1944" s="35"/>
      <c r="AB1944" s="35"/>
      <c r="AC1944" s="35"/>
      <c r="AD1944" s="35"/>
      <c r="AE1944" s="35"/>
      <c r="AT1944" s="20" t="s">
        <v>151</v>
      </c>
      <c r="AU1944" s="20" t="s">
        <v>81</v>
      </c>
    </row>
    <row r="1945" spans="1:65" s="13" customFormat="1" ht="11.25">
      <c r="B1945" s="164"/>
      <c r="D1945" s="165" t="s">
        <v>153</v>
      </c>
      <c r="E1945" s="166" t="s">
        <v>3</v>
      </c>
      <c r="F1945" s="167" t="s">
        <v>2681</v>
      </c>
      <c r="H1945" s="166" t="s">
        <v>3</v>
      </c>
      <c r="I1945" s="168"/>
      <c r="L1945" s="164"/>
      <c r="M1945" s="169"/>
      <c r="N1945" s="170"/>
      <c r="O1945" s="170"/>
      <c r="P1945" s="170"/>
      <c r="Q1945" s="170"/>
      <c r="R1945" s="170"/>
      <c r="S1945" s="170"/>
      <c r="T1945" s="171"/>
      <c r="AT1945" s="166" t="s">
        <v>153</v>
      </c>
      <c r="AU1945" s="166" t="s">
        <v>81</v>
      </c>
      <c r="AV1945" s="13" t="s">
        <v>15</v>
      </c>
      <c r="AW1945" s="13" t="s">
        <v>33</v>
      </c>
      <c r="AX1945" s="13" t="s">
        <v>71</v>
      </c>
      <c r="AY1945" s="166" t="s">
        <v>142</v>
      </c>
    </row>
    <row r="1946" spans="1:65" s="14" customFormat="1" ht="11.25">
      <c r="B1946" s="172"/>
      <c r="D1946" s="165" t="s">
        <v>153</v>
      </c>
      <c r="E1946" s="173" t="s">
        <v>3</v>
      </c>
      <c r="F1946" s="174" t="s">
        <v>2682</v>
      </c>
      <c r="H1946" s="175">
        <v>3.6</v>
      </c>
      <c r="I1946" s="176"/>
      <c r="L1946" s="172"/>
      <c r="M1946" s="177"/>
      <c r="N1946" s="178"/>
      <c r="O1946" s="178"/>
      <c r="P1946" s="178"/>
      <c r="Q1946" s="178"/>
      <c r="R1946" s="178"/>
      <c r="S1946" s="178"/>
      <c r="T1946" s="179"/>
      <c r="AT1946" s="173" t="s">
        <v>153</v>
      </c>
      <c r="AU1946" s="173" t="s">
        <v>81</v>
      </c>
      <c r="AV1946" s="14" t="s">
        <v>81</v>
      </c>
      <c r="AW1946" s="14" t="s">
        <v>33</v>
      </c>
      <c r="AX1946" s="14" t="s">
        <v>71</v>
      </c>
      <c r="AY1946" s="173" t="s">
        <v>142</v>
      </c>
    </row>
    <row r="1947" spans="1:65" s="13" customFormat="1" ht="11.25">
      <c r="B1947" s="164"/>
      <c r="D1947" s="165" t="s">
        <v>153</v>
      </c>
      <c r="E1947" s="166" t="s">
        <v>3</v>
      </c>
      <c r="F1947" s="167" t="s">
        <v>2683</v>
      </c>
      <c r="H1947" s="166" t="s">
        <v>3</v>
      </c>
      <c r="I1947" s="168"/>
      <c r="L1947" s="164"/>
      <c r="M1947" s="169"/>
      <c r="N1947" s="170"/>
      <c r="O1947" s="170"/>
      <c r="P1947" s="170"/>
      <c r="Q1947" s="170"/>
      <c r="R1947" s="170"/>
      <c r="S1947" s="170"/>
      <c r="T1947" s="171"/>
      <c r="AT1947" s="166" t="s">
        <v>153</v>
      </c>
      <c r="AU1947" s="166" t="s">
        <v>81</v>
      </c>
      <c r="AV1947" s="13" t="s">
        <v>15</v>
      </c>
      <c r="AW1947" s="13" t="s">
        <v>33</v>
      </c>
      <c r="AX1947" s="13" t="s">
        <v>71</v>
      </c>
      <c r="AY1947" s="166" t="s">
        <v>142</v>
      </c>
    </row>
    <row r="1948" spans="1:65" s="14" customFormat="1" ht="11.25">
      <c r="B1948" s="172"/>
      <c r="D1948" s="165" t="s">
        <v>153</v>
      </c>
      <c r="E1948" s="173" t="s">
        <v>3</v>
      </c>
      <c r="F1948" s="174" t="s">
        <v>2684</v>
      </c>
      <c r="H1948" s="175">
        <v>12.8</v>
      </c>
      <c r="I1948" s="176"/>
      <c r="L1948" s="172"/>
      <c r="M1948" s="177"/>
      <c r="N1948" s="178"/>
      <c r="O1948" s="178"/>
      <c r="P1948" s="178"/>
      <c r="Q1948" s="178"/>
      <c r="R1948" s="178"/>
      <c r="S1948" s="178"/>
      <c r="T1948" s="179"/>
      <c r="AT1948" s="173" t="s">
        <v>153</v>
      </c>
      <c r="AU1948" s="173" t="s">
        <v>81</v>
      </c>
      <c r="AV1948" s="14" t="s">
        <v>81</v>
      </c>
      <c r="AW1948" s="14" t="s">
        <v>33</v>
      </c>
      <c r="AX1948" s="14" t="s">
        <v>71</v>
      </c>
      <c r="AY1948" s="173" t="s">
        <v>142</v>
      </c>
    </row>
    <row r="1949" spans="1:65" s="13" customFormat="1" ht="11.25">
      <c r="B1949" s="164"/>
      <c r="D1949" s="165" t="s">
        <v>153</v>
      </c>
      <c r="E1949" s="166" t="s">
        <v>3</v>
      </c>
      <c r="F1949" s="167" t="s">
        <v>2685</v>
      </c>
      <c r="H1949" s="166" t="s">
        <v>3</v>
      </c>
      <c r="I1949" s="168"/>
      <c r="L1949" s="164"/>
      <c r="M1949" s="169"/>
      <c r="N1949" s="170"/>
      <c r="O1949" s="170"/>
      <c r="P1949" s="170"/>
      <c r="Q1949" s="170"/>
      <c r="R1949" s="170"/>
      <c r="S1949" s="170"/>
      <c r="T1949" s="171"/>
      <c r="AT1949" s="166" t="s">
        <v>153</v>
      </c>
      <c r="AU1949" s="166" t="s">
        <v>81</v>
      </c>
      <c r="AV1949" s="13" t="s">
        <v>15</v>
      </c>
      <c r="AW1949" s="13" t="s">
        <v>33</v>
      </c>
      <c r="AX1949" s="13" t="s">
        <v>71</v>
      </c>
      <c r="AY1949" s="166" t="s">
        <v>142</v>
      </c>
    </row>
    <row r="1950" spans="1:65" s="14" customFormat="1" ht="11.25">
      <c r="B1950" s="172"/>
      <c r="D1950" s="165" t="s">
        <v>153</v>
      </c>
      <c r="E1950" s="173" t="s">
        <v>3</v>
      </c>
      <c r="F1950" s="174" t="s">
        <v>2686</v>
      </c>
      <c r="H1950" s="175">
        <v>13.6</v>
      </c>
      <c r="I1950" s="176"/>
      <c r="L1950" s="172"/>
      <c r="M1950" s="177"/>
      <c r="N1950" s="178"/>
      <c r="O1950" s="178"/>
      <c r="P1950" s="178"/>
      <c r="Q1950" s="178"/>
      <c r="R1950" s="178"/>
      <c r="S1950" s="178"/>
      <c r="T1950" s="179"/>
      <c r="AT1950" s="173" t="s">
        <v>153</v>
      </c>
      <c r="AU1950" s="173" t="s">
        <v>81</v>
      </c>
      <c r="AV1950" s="14" t="s">
        <v>81</v>
      </c>
      <c r="AW1950" s="14" t="s">
        <v>33</v>
      </c>
      <c r="AX1950" s="14" t="s">
        <v>71</v>
      </c>
      <c r="AY1950" s="173" t="s">
        <v>142</v>
      </c>
    </row>
    <row r="1951" spans="1:65" s="13" customFormat="1" ht="11.25">
      <c r="B1951" s="164"/>
      <c r="D1951" s="165" t="s">
        <v>153</v>
      </c>
      <c r="E1951" s="166" t="s">
        <v>3</v>
      </c>
      <c r="F1951" s="167" t="s">
        <v>830</v>
      </c>
      <c r="H1951" s="166" t="s">
        <v>3</v>
      </c>
      <c r="I1951" s="168"/>
      <c r="L1951" s="164"/>
      <c r="M1951" s="169"/>
      <c r="N1951" s="170"/>
      <c r="O1951" s="170"/>
      <c r="P1951" s="170"/>
      <c r="Q1951" s="170"/>
      <c r="R1951" s="170"/>
      <c r="S1951" s="170"/>
      <c r="T1951" s="171"/>
      <c r="AT1951" s="166" t="s">
        <v>153</v>
      </c>
      <c r="AU1951" s="166" t="s">
        <v>81</v>
      </c>
      <c r="AV1951" s="13" t="s">
        <v>15</v>
      </c>
      <c r="AW1951" s="13" t="s">
        <v>33</v>
      </c>
      <c r="AX1951" s="13" t="s">
        <v>71</v>
      </c>
      <c r="AY1951" s="166" t="s">
        <v>142</v>
      </c>
    </row>
    <row r="1952" spans="1:65" s="14" customFormat="1" ht="11.25">
      <c r="B1952" s="172"/>
      <c r="D1952" s="165" t="s">
        <v>153</v>
      </c>
      <c r="E1952" s="173" t="s">
        <v>3</v>
      </c>
      <c r="F1952" s="174" t="s">
        <v>2687</v>
      </c>
      <c r="H1952" s="175">
        <v>15.55</v>
      </c>
      <c r="I1952" s="176"/>
      <c r="L1952" s="172"/>
      <c r="M1952" s="177"/>
      <c r="N1952" s="178"/>
      <c r="O1952" s="178"/>
      <c r="P1952" s="178"/>
      <c r="Q1952" s="178"/>
      <c r="R1952" s="178"/>
      <c r="S1952" s="178"/>
      <c r="T1952" s="179"/>
      <c r="AT1952" s="173" t="s">
        <v>153</v>
      </c>
      <c r="AU1952" s="173" t="s">
        <v>81</v>
      </c>
      <c r="AV1952" s="14" t="s">
        <v>81</v>
      </c>
      <c r="AW1952" s="14" t="s">
        <v>33</v>
      </c>
      <c r="AX1952" s="14" t="s">
        <v>71</v>
      </c>
      <c r="AY1952" s="173" t="s">
        <v>142</v>
      </c>
    </row>
    <row r="1953" spans="2:51" s="13" customFormat="1" ht="11.25">
      <c r="B1953" s="164"/>
      <c r="D1953" s="165" t="s">
        <v>153</v>
      </c>
      <c r="E1953" s="166" t="s">
        <v>3</v>
      </c>
      <c r="F1953" s="167" t="s">
        <v>1065</v>
      </c>
      <c r="H1953" s="166" t="s">
        <v>3</v>
      </c>
      <c r="I1953" s="168"/>
      <c r="L1953" s="164"/>
      <c r="M1953" s="169"/>
      <c r="N1953" s="170"/>
      <c r="O1953" s="170"/>
      <c r="P1953" s="170"/>
      <c r="Q1953" s="170"/>
      <c r="R1953" s="170"/>
      <c r="S1953" s="170"/>
      <c r="T1953" s="171"/>
      <c r="AT1953" s="166" t="s">
        <v>153</v>
      </c>
      <c r="AU1953" s="166" t="s">
        <v>81</v>
      </c>
      <c r="AV1953" s="13" t="s">
        <v>15</v>
      </c>
      <c r="AW1953" s="13" t="s">
        <v>33</v>
      </c>
      <c r="AX1953" s="13" t="s">
        <v>71</v>
      </c>
      <c r="AY1953" s="166" t="s">
        <v>142</v>
      </c>
    </row>
    <row r="1954" spans="2:51" s="14" customFormat="1" ht="11.25">
      <c r="B1954" s="172"/>
      <c r="D1954" s="165" t="s">
        <v>153</v>
      </c>
      <c r="E1954" s="173" t="s">
        <v>3</v>
      </c>
      <c r="F1954" s="174" t="s">
        <v>2688</v>
      </c>
      <c r="H1954" s="175">
        <v>6.9</v>
      </c>
      <c r="I1954" s="176"/>
      <c r="L1954" s="172"/>
      <c r="M1954" s="177"/>
      <c r="N1954" s="178"/>
      <c r="O1954" s="178"/>
      <c r="P1954" s="178"/>
      <c r="Q1954" s="178"/>
      <c r="R1954" s="178"/>
      <c r="S1954" s="178"/>
      <c r="T1954" s="179"/>
      <c r="AT1954" s="173" t="s">
        <v>153</v>
      </c>
      <c r="AU1954" s="173" t="s">
        <v>81</v>
      </c>
      <c r="AV1954" s="14" t="s">
        <v>81</v>
      </c>
      <c r="AW1954" s="14" t="s">
        <v>33</v>
      </c>
      <c r="AX1954" s="14" t="s">
        <v>71</v>
      </c>
      <c r="AY1954" s="173" t="s">
        <v>142</v>
      </c>
    </row>
    <row r="1955" spans="2:51" s="13" customFormat="1" ht="11.25">
      <c r="B1955" s="164"/>
      <c r="D1955" s="165" t="s">
        <v>153</v>
      </c>
      <c r="E1955" s="166" t="s">
        <v>3</v>
      </c>
      <c r="F1955" s="167" t="s">
        <v>2689</v>
      </c>
      <c r="H1955" s="166" t="s">
        <v>3</v>
      </c>
      <c r="I1955" s="168"/>
      <c r="L1955" s="164"/>
      <c r="M1955" s="169"/>
      <c r="N1955" s="170"/>
      <c r="O1955" s="170"/>
      <c r="P1955" s="170"/>
      <c r="Q1955" s="170"/>
      <c r="R1955" s="170"/>
      <c r="S1955" s="170"/>
      <c r="T1955" s="171"/>
      <c r="AT1955" s="166" t="s">
        <v>153</v>
      </c>
      <c r="AU1955" s="166" t="s">
        <v>81</v>
      </c>
      <c r="AV1955" s="13" t="s">
        <v>15</v>
      </c>
      <c r="AW1955" s="13" t="s">
        <v>33</v>
      </c>
      <c r="AX1955" s="13" t="s">
        <v>71</v>
      </c>
      <c r="AY1955" s="166" t="s">
        <v>142</v>
      </c>
    </row>
    <row r="1956" spans="2:51" s="14" customFormat="1" ht="11.25">
      <c r="B1956" s="172"/>
      <c r="D1956" s="165" t="s">
        <v>153</v>
      </c>
      <c r="E1956" s="173" t="s">
        <v>3</v>
      </c>
      <c r="F1956" s="174" t="s">
        <v>2690</v>
      </c>
      <c r="H1956" s="175">
        <v>5</v>
      </c>
      <c r="I1956" s="176"/>
      <c r="L1956" s="172"/>
      <c r="M1956" s="177"/>
      <c r="N1956" s="178"/>
      <c r="O1956" s="178"/>
      <c r="P1956" s="178"/>
      <c r="Q1956" s="178"/>
      <c r="R1956" s="178"/>
      <c r="S1956" s="178"/>
      <c r="T1956" s="179"/>
      <c r="AT1956" s="173" t="s">
        <v>153</v>
      </c>
      <c r="AU1956" s="173" t="s">
        <v>81</v>
      </c>
      <c r="AV1956" s="14" t="s">
        <v>81</v>
      </c>
      <c r="AW1956" s="14" t="s">
        <v>33</v>
      </c>
      <c r="AX1956" s="14" t="s">
        <v>71</v>
      </c>
      <c r="AY1956" s="173" t="s">
        <v>142</v>
      </c>
    </row>
    <row r="1957" spans="2:51" s="13" customFormat="1" ht="11.25">
      <c r="B1957" s="164"/>
      <c r="D1957" s="165" t="s">
        <v>153</v>
      </c>
      <c r="E1957" s="166" t="s">
        <v>3</v>
      </c>
      <c r="F1957" s="167" t="s">
        <v>837</v>
      </c>
      <c r="H1957" s="166" t="s">
        <v>3</v>
      </c>
      <c r="I1957" s="168"/>
      <c r="L1957" s="164"/>
      <c r="M1957" s="169"/>
      <c r="N1957" s="170"/>
      <c r="O1957" s="170"/>
      <c r="P1957" s="170"/>
      <c r="Q1957" s="170"/>
      <c r="R1957" s="170"/>
      <c r="S1957" s="170"/>
      <c r="T1957" s="171"/>
      <c r="AT1957" s="166" t="s">
        <v>153</v>
      </c>
      <c r="AU1957" s="166" t="s">
        <v>81</v>
      </c>
      <c r="AV1957" s="13" t="s">
        <v>15</v>
      </c>
      <c r="AW1957" s="13" t="s">
        <v>33</v>
      </c>
      <c r="AX1957" s="13" t="s">
        <v>71</v>
      </c>
      <c r="AY1957" s="166" t="s">
        <v>142</v>
      </c>
    </row>
    <row r="1958" spans="2:51" s="14" customFormat="1" ht="11.25">
      <c r="B1958" s="172"/>
      <c r="D1958" s="165" t="s">
        <v>153</v>
      </c>
      <c r="E1958" s="173" t="s">
        <v>3</v>
      </c>
      <c r="F1958" s="174" t="s">
        <v>2691</v>
      </c>
      <c r="H1958" s="175">
        <v>15.1</v>
      </c>
      <c r="I1958" s="176"/>
      <c r="L1958" s="172"/>
      <c r="M1958" s="177"/>
      <c r="N1958" s="178"/>
      <c r="O1958" s="178"/>
      <c r="P1958" s="178"/>
      <c r="Q1958" s="178"/>
      <c r="R1958" s="178"/>
      <c r="S1958" s="178"/>
      <c r="T1958" s="179"/>
      <c r="AT1958" s="173" t="s">
        <v>153</v>
      </c>
      <c r="AU1958" s="173" t="s">
        <v>81</v>
      </c>
      <c r="AV1958" s="14" t="s">
        <v>81</v>
      </c>
      <c r="AW1958" s="14" t="s">
        <v>33</v>
      </c>
      <c r="AX1958" s="14" t="s">
        <v>71</v>
      </c>
      <c r="AY1958" s="173" t="s">
        <v>142</v>
      </c>
    </row>
    <row r="1959" spans="2:51" s="13" customFormat="1" ht="11.25">
      <c r="B1959" s="164"/>
      <c r="D1959" s="165" t="s">
        <v>153</v>
      </c>
      <c r="E1959" s="166" t="s">
        <v>3</v>
      </c>
      <c r="F1959" s="167" t="s">
        <v>841</v>
      </c>
      <c r="H1959" s="166" t="s">
        <v>3</v>
      </c>
      <c r="I1959" s="168"/>
      <c r="L1959" s="164"/>
      <c r="M1959" s="169"/>
      <c r="N1959" s="170"/>
      <c r="O1959" s="170"/>
      <c r="P1959" s="170"/>
      <c r="Q1959" s="170"/>
      <c r="R1959" s="170"/>
      <c r="S1959" s="170"/>
      <c r="T1959" s="171"/>
      <c r="AT1959" s="166" t="s">
        <v>153</v>
      </c>
      <c r="AU1959" s="166" t="s">
        <v>81</v>
      </c>
      <c r="AV1959" s="13" t="s">
        <v>15</v>
      </c>
      <c r="AW1959" s="13" t="s">
        <v>33</v>
      </c>
      <c r="AX1959" s="13" t="s">
        <v>71</v>
      </c>
      <c r="AY1959" s="166" t="s">
        <v>142</v>
      </c>
    </row>
    <row r="1960" spans="2:51" s="14" customFormat="1" ht="11.25">
      <c r="B1960" s="172"/>
      <c r="D1960" s="165" t="s">
        <v>153</v>
      </c>
      <c r="E1960" s="173" t="s">
        <v>3</v>
      </c>
      <c r="F1960" s="174" t="s">
        <v>2692</v>
      </c>
      <c r="H1960" s="175">
        <v>7.7</v>
      </c>
      <c r="I1960" s="176"/>
      <c r="L1960" s="172"/>
      <c r="M1960" s="177"/>
      <c r="N1960" s="178"/>
      <c r="O1960" s="178"/>
      <c r="P1960" s="178"/>
      <c r="Q1960" s="178"/>
      <c r="R1960" s="178"/>
      <c r="S1960" s="178"/>
      <c r="T1960" s="179"/>
      <c r="AT1960" s="173" t="s">
        <v>153</v>
      </c>
      <c r="AU1960" s="173" t="s">
        <v>81</v>
      </c>
      <c r="AV1960" s="14" t="s">
        <v>81</v>
      </c>
      <c r="AW1960" s="14" t="s">
        <v>33</v>
      </c>
      <c r="AX1960" s="14" t="s">
        <v>71</v>
      </c>
      <c r="AY1960" s="173" t="s">
        <v>142</v>
      </c>
    </row>
    <row r="1961" spans="2:51" s="13" customFormat="1" ht="11.25">
      <c r="B1961" s="164"/>
      <c r="D1961" s="165" t="s">
        <v>153</v>
      </c>
      <c r="E1961" s="166" t="s">
        <v>3</v>
      </c>
      <c r="F1961" s="167" t="s">
        <v>854</v>
      </c>
      <c r="H1961" s="166" t="s">
        <v>3</v>
      </c>
      <c r="I1961" s="168"/>
      <c r="L1961" s="164"/>
      <c r="M1961" s="169"/>
      <c r="N1961" s="170"/>
      <c r="O1961" s="170"/>
      <c r="P1961" s="170"/>
      <c r="Q1961" s="170"/>
      <c r="R1961" s="170"/>
      <c r="S1961" s="170"/>
      <c r="T1961" s="171"/>
      <c r="AT1961" s="166" t="s">
        <v>153</v>
      </c>
      <c r="AU1961" s="166" t="s">
        <v>81</v>
      </c>
      <c r="AV1961" s="13" t="s">
        <v>15</v>
      </c>
      <c r="AW1961" s="13" t="s">
        <v>33</v>
      </c>
      <c r="AX1961" s="13" t="s">
        <v>71</v>
      </c>
      <c r="AY1961" s="166" t="s">
        <v>142</v>
      </c>
    </row>
    <row r="1962" spans="2:51" s="14" customFormat="1" ht="11.25">
      <c r="B1962" s="172"/>
      <c r="D1962" s="165" t="s">
        <v>153</v>
      </c>
      <c r="E1962" s="173" t="s">
        <v>3</v>
      </c>
      <c r="F1962" s="174" t="s">
        <v>2693</v>
      </c>
      <c r="H1962" s="175">
        <v>15</v>
      </c>
      <c r="I1962" s="176"/>
      <c r="L1962" s="172"/>
      <c r="M1962" s="177"/>
      <c r="N1962" s="178"/>
      <c r="O1962" s="178"/>
      <c r="P1962" s="178"/>
      <c r="Q1962" s="178"/>
      <c r="R1962" s="178"/>
      <c r="S1962" s="178"/>
      <c r="T1962" s="179"/>
      <c r="AT1962" s="173" t="s">
        <v>153</v>
      </c>
      <c r="AU1962" s="173" t="s">
        <v>81</v>
      </c>
      <c r="AV1962" s="14" t="s">
        <v>81</v>
      </c>
      <c r="AW1962" s="14" t="s">
        <v>33</v>
      </c>
      <c r="AX1962" s="14" t="s">
        <v>71</v>
      </c>
      <c r="AY1962" s="173" t="s">
        <v>142</v>
      </c>
    </row>
    <row r="1963" spans="2:51" s="13" customFormat="1" ht="11.25">
      <c r="B1963" s="164"/>
      <c r="D1963" s="165" t="s">
        <v>153</v>
      </c>
      <c r="E1963" s="166" t="s">
        <v>3</v>
      </c>
      <c r="F1963" s="167" t="s">
        <v>2694</v>
      </c>
      <c r="H1963" s="166" t="s">
        <v>3</v>
      </c>
      <c r="I1963" s="168"/>
      <c r="L1963" s="164"/>
      <c r="M1963" s="169"/>
      <c r="N1963" s="170"/>
      <c r="O1963" s="170"/>
      <c r="P1963" s="170"/>
      <c r="Q1963" s="170"/>
      <c r="R1963" s="170"/>
      <c r="S1963" s="170"/>
      <c r="T1963" s="171"/>
      <c r="AT1963" s="166" t="s">
        <v>153</v>
      </c>
      <c r="AU1963" s="166" t="s">
        <v>81</v>
      </c>
      <c r="AV1963" s="13" t="s">
        <v>15</v>
      </c>
      <c r="AW1963" s="13" t="s">
        <v>33</v>
      </c>
      <c r="AX1963" s="13" t="s">
        <v>71</v>
      </c>
      <c r="AY1963" s="166" t="s">
        <v>142</v>
      </c>
    </row>
    <row r="1964" spans="2:51" s="14" customFormat="1" ht="11.25">
      <c r="B1964" s="172"/>
      <c r="D1964" s="165" t="s">
        <v>153</v>
      </c>
      <c r="E1964" s="173" t="s">
        <v>3</v>
      </c>
      <c r="F1964" s="174" t="s">
        <v>2695</v>
      </c>
      <c r="H1964" s="175">
        <v>13.95</v>
      </c>
      <c r="I1964" s="176"/>
      <c r="L1964" s="172"/>
      <c r="M1964" s="177"/>
      <c r="N1964" s="178"/>
      <c r="O1964" s="178"/>
      <c r="P1964" s="178"/>
      <c r="Q1964" s="178"/>
      <c r="R1964" s="178"/>
      <c r="S1964" s="178"/>
      <c r="T1964" s="179"/>
      <c r="AT1964" s="173" t="s">
        <v>153</v>
      </c>
      <c r="AU1964" s="173" t="s">
        <v>81</v>
      </c>
      <c r="AV1964" s="14" t="s">
        <v>81</v>
      </c>
      <c r="AW1964" s="14" t="s">
        <v>33</v>
      </c>
      <c r="AX1964" s="14" t="s">
        <v>71</v>
      </c>
      <c r="AY1964" s="173" t="s">
        <v>142</v>
      </c>
    </row>
    <row r="1965" spans="2:51" s="13" customFormat="1" ht="11.25">
      <c r="B1965" s="164"/>
      <c r="D1965" s="165" t="s">
        <v>153</v>
      </c>
      <c r="E1965" s="166" t="s">
        <v>3</v>
      </c>
      <c r="F1965" s="167" t="s">
        <v>859</v>
      </c>
      <c r="H1965" s="166" t="s">
        <v>3</v>
      </c>
      <c r="I1965" s="168"/>
      <c r="L1965" s="164"/>
      <c r="M1965" s="169"/>
      <c r="N1965" s="170"/>
      <c r="O1965" s="170"/>
      <c r="P1965" s="170"/>
      <c r="Q1965" s="170"/>
      <c r="R1965" s="170"/>
      <c r="S1965" s="170"/>
      <c r="T1965" s="171"/>
      <c r="AT1965" s="166" t="s">
        <v>153</v>
      </c>
      <c r="AU1965" s="166" t="s">
        <v>81</v>
      </c>
      <c r="AV1965" s="13" t="s">
        <v>15</v>
      </c>
      <c r="AW1965" s="13" t="s">
        <v>33</v>
      </c>
      <c r="AX1965" s="13" t="s">
        <v>71</v>
      </c>
      <c r="AY1965" s="166" t="s">
        <v>142</v>
      </c>
    </row>
    <row r="1966" spans="2:51" s="14" customFormat="1" ht="11.25">
      <c r="B1966" s="172"/>
      <c r="D1966" s="165" t="s">
        <v>153</v>
      </c>
      <c r="E1966" s="173" t="s">
        <v>3</v>
      </c>
      <c r="F1966" s="174" t="s">
        <v>2696</v>
      </c>
      <c r="H1966" s="175">
        <v>12.2</v>
      </c>
      <c r="I1966" s="176"/>
      <c r="L1966" s="172"/>
      <c r="M1966" s="177"/>
      <c r="N1966" s="178"/>
      <c r="O1966" s="178"/>
      <c r="P1966" s="178"/>
      <c r="Q1966" s="178"/>
      <c r="R1966" s="178"/>
      <c r="S1966" s="178"/>
      <c r="T1966" s="179"/>
      <c r="AT1966" s="173" t="s">
        <v>153</v>
      </c>
      <c r="AU1966" s="173" t="s">
        <v>81</v>
      </c>
      <c r="AV1966" s="14" t="s">
        <v>81</v>
      </c>
      <c r="AW1966" s="14" t="s">
        <v>33</v>
      </c>
      <c r="AX1966" s="14" t="s">
        <v>71</v>
      </c>
      <c r="AY1966" s="173" t="s">
        <v>142</v>
      </c>
    </row>
    <row r="1967" spans="2:51" s="13" customFormat="1" ht="11.25">
      <c r="B1967" s="164"/>
      <c r="D1967" s="165" t="s">
        <v>153</v>
      </c>
      <c r="E1967" s="166" t="s">
        <v>3</v>
      </c>
      <c r="F1967" s="167" t="s">
        <v>868</v>
      </c>
      <c r="H1967" s="166" t="s">
        <v>3</v>
      </c>
      <c r="I1967" s="168"/>
      <c r="L1967" s="164"/>
      <c r="M1967" s="169"/>
      <c r="N1967" s="170"/>
      <c r="O1967" s="170"/>
      <c r="P1967" s="170"/>
      <c r="Q1967" s="170"/>
      <c r="R1967" s="170"/>
      <c r="S1967" s="170"/>
      <c r="T1967" s="171"/>
      <c r="AT1967" s="166" t="s">
        <v>153</v>
      </c>
      <c r="AU1967" s="166" t="s">
        <v>81</v>
      </c>
      <c r="AV1967" s="13" t="s">
        <v>15</v>
      </c>
      <c r="AW1967" s="13" t="s">
        <v>33</v>
      </c>
      <c r="AX1967" s="13" t="s">
        <v>71</v>
      </c>
      <c r="AY1967" s="166" t="s">
        <v>142</v>
      </c>
    </row>
    <row r="1968" spans="2:51" s="14" customFormat="1" ht="11.25">
      <c r="B1968" s="172"/>
      <c r="D1968" s="165" t="s">
        <v>153</v>
      </c>
      <c r="E1968" s="173" t="s">
        <v>3</v>
      </c>
      <c r="F1968" s="174" t="s">
        <v>2697</v>
      </c>
      <c r="H1968" s="175">
        <v>10.6</v>
      </c>
      <c r="I1968" s="176"/>
      <c r="L1968" s="172"/>
      <c r="M1968" s="177"/>
      <c r="N1968" s="178"/>
      <c r="O1968" s="178"/>
      <c r="P1968" s="178"/>
      <c r="Q1968" s="178"/>
      <c r="R1968" s="178"/>
      <c r="S1968" s="178"/>
      <c r="T1968" s="179"/>
      <c r="AT1968" s="173" t="s">
        <v>153</v>
      </c>
      <c r="AU1968" s="173" t="s">
        <v>81</v>
      </c>
      <c r="AV1968" s="14" t="s">
        <v>81</v>
      </c>
      <c r="AW1968" s="14" t="s">
        <v>33</v>
      </c>
      <c r="AX1968" s="14" t="s">
        <v>71</v>
      </c>
      <c r="AY1968" s="173" t="s">
        <v>142</v>
      </c>
    </row>
    <row r="1969" spans="1:65" s="13" customFormat="1" ht="11.25">
      <c r="B1969" s="164"/>
      <c r="D1969" s="165" t="s">
        <v>153</v>
      </c>
      <c r="E1969" s="166" t="s">
        <v>3</v>
      </c>
      <c r="F1969" s="167" t="s">
        <v>2698</v>
      </c>
      <c r="H1969" s="166" t="s">
        <v>3</v>
      </c>
      <c r="I1969" s="168"/>
      <c r="L1969" s="164"/>
      <c r="M1969" s="169"/>
      <c r="N1969" s="170"/>
      <c r="O1969" s="170"/>
      <c r="P1969" s="170"/>
      <c r="Q1969" s="170"/>
      <c r="R1969" s="170"/>
      <c r="S1969" s="170"/>
      <c r="T1969" s="171"/>
      <c r="AT1969" s="166" t="s">
        <v>153</v>
      </c>
      <c r="AU1969" s="166" t="s">
        <v>81</v>
      </c>
      <c r="AV1969" s="13" t="s">
        <v>15</v>
      </c>
      <c r="AW1969" s="13" t="s">
        <v>33</v>
      </c>
      <c r="AX1969" s="13" t="s">
        <v>71</v>
      </c>
      <c r="AY1969" s="166" t="s">
        <v>142</v>
      </c>
    </row>
    <row r="1970" spans="1:65" s="14" customFormat="1" ht="11.25">
      <c r="B1970" s="172"/>
      <c r="D1970" s="165" t="s">
        <v>153</v>
      </c>
      <c r="E1970" s="173" t="s">
        <v>3</v>
      </c>
      <c r="F1970" s="174" t="s">
        <v>2699</v>
      </c>
      <c r="H1970" s="175">
        <v>3.2</v>
      </c>
      <c r="I1970" s="176"/>
      <c r="L1970" s="172"/>
      <c r="M1970" s="177"/>
      <c r="N1970" s="178"/>
      <c r="O1970" s="178"/>
      <c r="P1970" s="178"/>
      <c r="Q1970" s="178"/>
      <c r="R1970" s="178"/>
      <c r="S1970" s="178"/>
      <c r="T1970" s="179"/>
      <c r="AT1970" s="173" t="s">
        <v>153</v>
      </c>
      <c r="AU1970" s="173" t="s">
        <v>81</v>
      </c>
      <c r="AV1970" s="14" t="s">
        <v>81</v>
      </c>
      <c r="AW1970" s="14" t="s">
        <v>33</v>
      </c>
      <c r="AX1970" s="14" t="s">
        <v>71</v>
      </c>
      <c r="AY1970" s="173" t="s">
        <v>142</v>
      </c>
    </row>
    <row r="1971" spans="1:65" s="15" customFormat="1" ht="11.25">
      <c r="B1971" s="180"/>
      <c r="D1971" s="165" t="s">
        <v>153</v>
      </c>
      <c r="E1971" s="181" t="s">
        <v>3</v>
      </c>
      <c r="F1971" s="182" t="s">
        <v>162</v>
      </c>
      <c r="H1971" s="183">
        <v>135.19999999999999</v>
      </c>
      <c r="I1971" s="184"/>
      <c r="L1971" s="180"/>
      <c r="M1971" s="185"/>
      <c r="N1971" s="186"/>
      <c r="O1971" s="186"/>
      <c r="P1971" s="186"/>
      <c r="Q1971" s="186"/>
      <c r="R1971" s="186"/>
      <c r="S1971" s="186"/>
      <c r="T1971" s="187"/>
      <c r="AT1971" s="181" t="s">
        <v>153</v>
      </c>
      <c r="AU1971" s="181" t="s">
        <v>81</v>
      </c>
      <c r="AV1971" s="15" t="s">
        <v>94</v>
      </c>
      <c r="AW1971" s="15" t="s">
        <v>33</v>
      </c>
      <c r="AX1971" s="15" t="s">
        <v>15</v>
      </c>
      <c r="AY1971" s="181" t="s">
        <v>142</v>
      </c>
    </row>
    <row r="1972" spans="1:65" s="2" customFormat="1" ht="16.5" customHeight="1">
      <c r="A1972" s="35"/>
      <c r="B1972" s="145"/>
      <c r="C1972" s="191" t="s">
        <v>2700</v>
      </c>
      <c r="D1972" s="191" t="s">
        <v>704</v>
      </c>
      <c r="E1972" s="192" t="s">
        <v>2701</v>
      </c>
      <c r="F1972" s="193" t="s">
        <v>2702</v>
      </c>
      <c r="G1972" s="194" t="s">
        <v>225</v>
      </c>
      <c r="H1972" s="195">
        <v>148.72</v>
      </c>
      <c r="I1972" s="196"/>
      <c r="J1972" s="197">
        <f>ROUND(I1972*H1972,2)</f>
        <v>0</v>
      </c>
      <c r="K1972" s="193" t="s">
        <v>3</v>
      </c>
      <c r="L1972" s="198"/>
      <c r="M1972" s="199" t="s">
        <v>3</v>
      </c>
      <c r="N1972" s="200" t="s">
        <v>43</v>
      </c>
      <c r="O1972" s="56"/>
      <c r="P1972" s="155">
        <f>O1972*H1972</f>
        <v>0</v>
      </c>
      <c r="Q1972" s="155">
        <v>2.64E-3</v>
      </c>
      <c r="R1972" s="155">
        <f>Q1972*H1972</f>
        <v>0.39262079999999999</v>
      </c>
      <c r="S1972" s="155">
        <v>0</v>
      </c>
      <c r="T1972" s="156">
        <f>S1972*H1972</f>
        <v>0</v>
      </c>
      <c r="U1972" s="35"/>
      <c r="V1972" s="35"/>
      <c r="W1972" s="35"/>
      <c r="X1972" s="35"/>
      <c r="Y1972" s="35"/>
      <c r="Z1972" s="35"/>
      <c r="AA1972" s="35"/>
      <c r="AB1972" s="35"/>
      <c r="AC1972" s="35"/>
      <c r="AD1972" s="35"/>
      <c r="AE1972" s="35"/>
      <c r="AR1972" s="157" t="s">
        <v>378</v>
      </c>
      <c r="AT1972" s="157" t="s">
        <v>704</v>
      </c>
      <c r="AU1972" s="157" t="s">
        <v>81</v>
      </c>
      <c r="AY1972" s="20" t="s">
        <v>142</v>
      </c>
      <c r="BE1972" s="158">
        <f>IF(N1972="základní",J1972,0)</f>
        <v>0</v>
      </c>
      <c r="BF1972" s="158">
        <f>IF(N1972="snížená",J1972,0)</f>
        <v>0</v>
      </c>
      <c r="BG1972" s="158">
        <f>IF(N1972="zákl. přenesená",J1972,0)</f>
        <v>0</v>
      </c>
      <c r="BH1972" s="158">
        <f>IF(N1972="sníž. přenesená",J1972,0)</f>
        <v>0</v>
      </c>
      <c r="BI1972" s="158">
        <f>IF(N1972="nulová",J1972,0)</f>
        <v>0</v>
      </c>
      <c r="BJ1972" s="20" t="s">
        <v>81</v>
      </c>
      <c r="BK1972" s="158">
        <f>ROUND(I1972*H1972,2)</f>
        <v>0</v>
      </c>
      <c r="BL1972" s="20" t="s">
        <v>256</v>
      </c>
      <c r="BM1972" s="157" t="s">
        <v>2703</v>
      </c>
    </row>
    <row r="1973" spans="1:65" s="14" customFormat="1" ht="11.25">
      <c r="B1973" s="172"/>
      <c r="D1973" s="165" t="s">
        <v>153</v>
      </c>
      <c r="F1973" s="174" t="s">
        <v>2704</v>
      </c>
      <c r="H1973" s="175">
        <v>148.72</v>
      </c>
      <c r="I1973" s="176"/>
      <c r="L1973" s="172"/>
      <c r="M1973" s="177"/>
      <c r="N1973" s="178"/>
      <c r="O1973" s="178"/>
      <c r="P1973" s="178"/>
      <c r="Q1973" s="178"/>
      <c r="R1973" s="178"/>
      <c r="S1973" s="178"/>
      <c r="T1973" s="179"/>
      <c r="AT1973" s="173" t="s">
        <v>153</v>
      </c>
      <c r="AU1973" s="173" t="s">
        <v>81</v>
      </c>
      <c r="AV1973" s="14" t="s">
        <v>81</v>
      </c>
      <c r="AW1973" s="14" t="s">
        <v>4</v>
      </c>
      <c r="AX1973" s="14" t="s">
        <v>15</v>
      </c>
      <c r="AY1973" s="173" t="s">
        <v>142</v>
      </c>
    </row>
    <row r="1974" spans="1:65" s="2" customFormat="1" ht="16.5" customHeight="1">
      <c r="A1974" s="35"/>
      <c r="B1974" s="145"/>
      <c r="C1974" s="146" t="s">
        <v>2705</v>
      </c>
      <c r="D1974" s="146" t="s">
        <v>145</v>
      </c>
      <c r="E1974" s="147" t="s">
        <v>2706</v>
      </c>
      <c r="F1974" s="148" t="s">
        <v>2707</v>
      </c>
      <c r="G1974" s="149" t="s">
        <v>225</v>
      </c>
      <c r="H1974" s="150">
        <v>135.19999999999999</v>
      </c>
      <c r="I1974" s="151"/>
      <c r="J1974" s="152">
        <f>ROUND(I1974*H1974,2)</f>
        <v>0</v>
      </c>
      <c r="K1974" s="148" t="s">
        <v>149</v>
      </c>
      <c r="L1974" s="36"/>
      <c r="M1974" s="153" t="s">
        <v>3</v>
      </c>
      <c r="N1974" s="154" t="s">
        <v>43</v>
      </c>
      <c r="O1974" s="56"/>
      <c r="P1974" s="155">
        <f>O1974*H1974</f>
        <v>0</v>
      </c>
      <c r="Q1974" s="155">
        <v>3.0000000000000001E-5</v>
      </c>
      <c r="R1974" s="155">
        <f>Q1974*H1974</f>
        <v>4.0559999999999997E-3</v>
      </c>
      <c r="S1974" s="155">
        <v>0</v>
      </c>
      <c r="T1974" s="156">
        <f>S1974*H1974</f>
        <v>0</v>
      </c>
      <c r="U1974" s="35"/>
      <c r="V1974" s="35"/>
      <c r="W1974" s="35"/>
      <c r="X1974" s="35"/>
      <c r="Y1974" s="35"/>
      <c r="Z1974" s="35"/>
      <c r="AA1974" s="35"/>
      <c r="AB1974" s="35"/>
      <c r="AC1974" s="35"/>
      <c r="AD1974" s="35"/>
      <c r="AE1974" s="35"/>
      <c r="AR1974" s="157" t="s">
        <v>256</v>
      </c>
      <c r="AT1974" s="157" t="s">
        <v>145</v>
      </c>
      <c r="AU1974" s="157" t="s">
        <v>81</v>
      </c>
      <c r="AY1974" s="20" t="s">
        <v>142</v>
      </c>
      <c r="BE1974" s="158">
        <f>IF(N1974="základní",J1974,0)</f>
        <v>0</v>
      </c>
      <c r="BF1974" s="158">
        <f>IF(N1974="snížená",J1974,0)</f>
        <v>0</v>
      </c>
      <c r="BG1974" s="158">
        <f>IF(N1974="zákl. přenesená",J1974,0)</f>
        <v>0</v>
      </c>
      <c r="BH1974" s="158">
        <f>IF(N1974="sníž. přenesená",J1974,0)</f>
        <v>0</v>
      </c>
      <c r="BI1974" s="158">
        <f>IF(N1974="nulová",J1974,0)</f>
        <v>0</v>
      </c>
      <c r="BJ1974" s="20" t="s">
        <v>81</v>
      </c>
      <c r="BK1974" s="158">
        <f>ROUND(I1974*H1974,2)</f>
        <v>0</v>
      </c>
      <c r="BL1974" s="20" t="s">
        <v>256</v>
      </c>
      <c r="BM1974" s="157" t="s">
        <v>2708</v>
      </c>
    </row>
    <row r="1975" spans="1:65" s="2" customFormat="1" ht="11.25">
      <c r="A1975" s="35"/>
      <c r="B1975" s="36"/>
      <c r="C1975" s="35"/>
      <c r="D1975" s="159" t="s">
        <v>151</v>
      </c>
      <c r="E1975" s="35"/>
      <c r="F1975" s="160" t="s">
        <v>2709</v>
      </c>
      <c r="G1975" s="35"/>
      <c r="H1975" s="35"/>
      <c r="I1975" s="161"/>
      <c r="J1975" s="35"/>
      <c r="K1975" s="35"/>
      <c r="L1975" s="36"/>
      <c r="M1975" s="162"/>
      <c r="N1975" s="163"/>
      <c r="O1975" s="56"/>
      <c r="P1975" s="56"/>
      <c r="Q1975" s="56"/>
      <c r="R1975" s="56"/>
      <c r="S1975" s="56"/>
      <c r="T1975" s="57"/>
      <c r="U1975" s="35"/>
      <c r="V1975" s="35"/>
      <c r="W1975" s="35"/>
      <c r="X1975" s="35"/>
      <c r="Y1975" s="35"/>
      <c r="Z1975" s="35"/>
      <c r="AA1975" s="35"/>
      <c r="AB1975" s="35"/>
      <c r="AC1975" s="35"/>
      <c r="AD1975" s="35"/>
      <c r="AE1975" s="35"/>
      <c r="AT1975" s="20" t="s">
        <v>151</v>
      </c>
      <c r="AU1975" s="20" t="s">
        <v>81</v>
      </c>
    </row>
    <row r="1976" spans="1:65" s="2" customFormat="1" ht="37.9" customHeight="1">
      <c r="A1976" s="35"/>
      <c r="B1976" s="145"/>
      <c r="C1976" s="146" t="s">
        <v>2710</v>
      </c>
      <c r="D1976" s="146" t="s">
        <v>145</v>
      </c>
      <c r="E1976" s="147" t="s">
        <v>2711</v>
      </c>
      <c r="F1976" s="148" t="s">
        <v>2712</v>
      </c>
      <c r="G1976" s="149" t="s">
        <v>148</v>
      </c>
      <c r="H1976" s="150">
        <v>2.04</v>
      </c>
      <c r="I1976" s="151"/>
      <c r="J1976" s="152">
        <f>ROUND(I1976*H1976,2)</f>
        <v>0</v>
      </c>
      <c r="K1976" s="148" t="s">
        <v>149</v>
      </c>
      <c r="L1976" s="36"/>
      <c r="M1976" s="153" t="s">
        <v>3</v>
      </c>
      <c r="N1976" s="154" t="s">
        <v>43</v>
      </c>
      <c r="O1976" s="56"/>
      <c r="P1976" s="155">
        <f>O1976*H1976</f>
        <v>0</v>
      </c>
      <c r="Q1976" s="155">
        <v>9.0900000000000009E-3</v>
      </c>
      <c r="R1976" s="155">
        <f>Q1976*H1976</f>
        <v>1.85436E-2</v>
      </c>
      <c r="S1976" s="155">
        <v>0</v>
      </c>
      <c r="T1976" s="156">
        <f>S1976*H1976</f>
        <v>0</v>
      </c>
      <c r="U1976" s="35"/>
      <c r="V1976" s="35"/>
      <c r="W1976" s="35"/>
      <c r="X1976" s="35"/>
      <c r="Y1976" s="35"/>
      <c r="Z1976" s="35"/>
      <c r="AA1976" s="35"/>
      <c r="AB1976" s="35"/>
      <c r="AC1976" s="35"/>
      <c r="AD1976" s="35"/>
      <c r="AE1976" s="35"/>
      <c r="AR1976" s="157" t="s">
        <v>256</v>
      </c>
      <c r="AT1976" s="157" t="s">
        <v>145</v>
      </c>
      <c r="AU1976" s="157" t="s">
        <v>81</v>
      </c>
      <c r="AY1976" s="20" t="s">
        <v>142</v>
      </c>
      <c r="BE1976" s="158">
        <f>IF(N1976="základní",J1976,0)</f>
        <v>0</v>
      </c>
      <c r="BF1976" s="158">
        <f>IF(N1976="snížená",J1976,0)</f>
        <v>0</v>
      </c>
      <c r="BG1976" s="158">
        <f>IF(N1976="zákl. přenesená",J1976,0)</f>
        <v>0</v>
      </c>
      <c r="BH1976" s="158">
        <f>IF(N1976="sníž. přenesená",J1976,0)</f>
        <v>0</v>
      </c>
      <c r="BI1976" s="158">
        <f>IF(N1976="nulová",J1976,0)</f>
        <v>0</v>
      </c>
      <c r="BJ1976" s="20" t="s">
        <v>81</v>
      </c>
      <c r="BK1976" s="158">
        <f>ROUND(I1976*H1976,2)</f>
        <v>0</v>
      </c>
      <c r="BL1976" s="20" t="s">
        <v>256</v>
      </c>
      <c r="BM1976" s="157" t="s">
        <v>2713</v>
      </c>
    </row>
    <row r="1977" spans="1:65" s="2" customFormat="1" ht="11.25">
      <c r="A1977" s="35"/>
      <c r="B1977" s="36"/>
      <c r="C1977" s="35"/>
      <c r="D1977" s="159" t="s">
        <v>151</v>
      </c>
      <c r="E1977" s="35"/>
      <c r="F1977" s="160" t="s">
        <v>2714</v>
      </c>
      <c r="G1977" s="35"/>
      <c r="H1977" s="35"/>
      <c r="I1977" s="161"/>
      <c r="J1977" s="35"/>
      <c r="K1977" s="35"/>
      <c r="L1977" s="36"/>
      <c r="M1977" s="162"/>
      <c r="N1977" s="163"/>
      <c r="O1977" s="56"/>
      <c r="P1977" s="56"/>
      <c r="Q1977" s="56"/>
      <c r="R1977" s="56"/>
      <c r="S1977" s="56"/>
      <c r="T1977" s="57"/>
      <c r="U1977" s="35"/>
      <c r="V1977" s="35"/>
      <c r="W1977" s="35"/>
      <c r="X1977" s="35"/>
      <c r="Y1977" s="35"/>
      <c r="Z1977" s="35"/>
      <c r="AA1977" s="35"/>
      <c r="AB1977" s="35"/>
      <c r="AC1977" s="35"/>
      <c r="AD1977" s="35"/>
      <c r="AE1977" s="35"/>
      <c r="AT1977" s="20" t="s">
        <v>151</v>
      </c>
      <c r="AU1977" s="20" t="s">
        <v>81</v>
      </c>
    </row>
    <row r="1978" spans="1:65" s="13" customFormat="1" ht="11.25">
      <c r="B1978" s="164"/>
      <c r="D1978" s="165" t="s">
        <v>153</v>
      </c>
      <c r="E1978" s="166" t="s">
        <v>3</v>
      </c>
      <c r="F1978" s="167" t="s">
        <v>1499</v>
      </c>
      <c r="H1978" s="166" t="s">
        <v>3</v>
      </c>
      <c r="I1978" s="168"/>
      <c r="L1978" s="164"/>
      <c r="M1978" s="169"/>
      <c r="N1978" s="170"/>
      <c r="O1978" s="170"/>
      <c r="P1978" s="170"/>
      <c r="Q1978" s="170"/>
      <c r="R1978" s="170"/>
      <c r="S1978" s="170"/>
      <c r="T1978" s="171"/>
      <c r="AT1978" s="166" t="s">
        <v>153</v>
      </c>
      <c r="AU1978" s="166" t="s">
        <v>81</v>
      </c>
      <c r="AV1978" s="13" t="s">
        <v>15</v>
      </c>
      <c r="AW1978" s="13" t="s">
        <v>33</v>
      </c>
      <c r="AX1978" s="13" t="s">
        <v>71</v>
      </c>
      <c r="AY1978" s="166" t="s">
        <v>142</v>
      </c>
    </row>
    <row r="1979" spans="1:65" s="14" customFormat="1" ht="11.25">
      <c r="B1979" s="172"/>
      <c r="D1979" s="165" t="s">
        <v>153</v>
      </c>
      <c r="E1979" s="173" t="s">
        <v>3</v>
      </c>
      <c r="F1979" s="174" t="s">
        <v>1500</v>
      </c>
      <c r="H1979" s="175">
        <v>2.04</v>
      </c>
      <c r="I1979" s="176"/>
      <c r="L1979" s="172"/>
      <c r="M1979" s="177"/>
      <c r="N1979" s="178"/>
      <c r="O1979" s="178"/>
      <c r="P1979" s="178"/>
      <c r="Q1979" s="178"/>
      <c r="R1979" s="178"/>
      <c r="S1979" s="178"/>
      <c r="T1979" s="179"/>
      <c r="AT1979" s="173" t="s">
        <v>153</v>
      </c>
      <c r="AU1979" s="173" t="s">
        <v>81</v>
      </c>
      <c r="AV1979" s="14" t="s">
        <v>81</v>
      </c>
      <c r="AW1979" s="14" t="s">
        <v>33</v>
      </c>
      <c r="AX1979" s="14" t="s">
        <v>15</v>
      </c>
      <c r="AY1979" s="173" t="s">
        <v>142</v>
      </c>
    </row>
    <row r="1980" spans="1:65" s="2" customFormat="1" ht="24.2" customHeight="1">
      <c r="A1980" s="35"/>
      <c r="B1980" s="145"/>
      <c r="C1980" s="191" t="s">
        <v>2715</v>
      </c>
      <c r="D1980" s="191" t="s">
        <v>704</v>
      </c>
      <c r="E1980" s="192" t="s">
        <v>2716</v>
      </c>
      <c r="F1980" s="193" t="s">
        <v>2717</v>
      </c>
      <c r="G1980" s="194" t="s">
        <v>148</v>
      </c>
      <c r="H1980" s="195">
        <v>2.3460000000000001</v>
      </c>
      <c r="I1980" s="196"/>
      <c r="J1980" s="197">
        <f>ROUND(I1980*H1980,2)</f>
        <v>0</v>
      </c>
      <c r="K1980" s="193" t="s">
        <v>3</v>
      </c>
      <c r="L1980" s="198"/>
      <c r="M1980" s="199" t="s">
        <v>3</v>
      </c>
      <c r="N1980" s="200" t="s">
        <v>43</v>
      </c>
      <c r="O1980" s="56"/>
      <c r="P1980" s="155">
        <f>O1980*H1980</f>
        <v>0</v>
      </c>
      <c r="Q1980" s="155">
        <v>2.1999999999999999E-2</v>
      </c>
      <c r="R1980" s="155">
        <f>Q1980*H1980</f>
        <v>5.1611999999999998E-2</v>
      </c>
      <c r="S1980" s="155">
        <v>0</v>
      </c>
      <c r="T1980" s="156">
        <f>S1980*H1980</f>
        <v>0</v>
      </c>
      <c r="U1980" s="35"/>
      <c r="V1980" s="35"/>
      <c r="W1980" s="35"/>
      <c r="X1980" s="35"/>
      <c r="Y1980" s="35"/>
      <c r="Z1980" s="35"/>
      <c r="AA1980" s="35"/>
      <c r="AB1980" s="35"/>
      <c r="AC1980" s="35"/>
      <c r="AD1980" s="35"/>
      <c r="AE1980" s="35"/>
      <c r="AR1980" s="157" t="s">
        <v>378</v>
      </c>
      <c r="AT1980" s="157" t="s">
        <v>704</v>
      </c>
      <c r="AU1980" s="157" t="s">
        <v>81</v>
      </c>
      <c r="AY1980" s="20" t="s">
        <v>142</v>
      </c>
      <c r="BE1980" s="158">
        <f>IF(N1980="základní",J1980,0)</f>
        <v>0</v>
      </c>
      <c r="BF1980" s="158">
        <f>IF(N1980="snížená",J1980,0)</f>
        <v>0</v>
      </c>
      <c r="BG1980" s="158">
        <f>IF(N1980="zákl. přenesená",J1980,0)</f>
        <v>0</v>
      </c>
      <c r="BH1980" s="158">
        <f>IF(N1980="sníž. přenesená",J1980,0)</f>
        <v>0</v>
      </c>
      <c r="BI1980" s="158">
        <f>IF(N1980="nulová",J1980,0)</f>
        <v>0</v>
      </c>
      <c r="BJ1980" s="20" t="s">
        <v>81</v>
      </c>
      <c r="BK1980" s="158">
        <f>ROUND(I1980*H1980,2)</f>
        <v>0</v>
      </c>
      <c r="BL1980" s="20" t="s">
        <v>256</v>
      </c>
      <c r="BM1980" s="157" t="s">
        <v>2718</v>
      </c>
    </row>
    <row r="1981" spans="1:65" s="14" customFormat="1" ht="11.25">
      <c r="B1981" s="172"/>
      <c r="D1981" s="165" t="s">
        <v>153</v>
      </c>
      <c r="F1981" s="174" t="s">
        <v>2719</v>
      </c>
      <c r="H1981" s="175">
        <v>2.3460000000000001</v>
      </c>
      <c r="I1981" s="176"/>
      <c r="L1981" s="172"/>
      <c r="M1981" s="177"/>
      <c r="N1981" s="178"/>
      <c r="O1981" s="178"/>
      <c r="P1981" s="178"/>
      <c r="Q1981" s="178"/>
      <c r="R1981" s="178"/>
      <c r="S1981" s="178"/>
      <c r="T1981" s="179"/>
      <c r="AT1981" s="173" t="s">
        <v>153</v>
      </c>
      <c r="AU1981" s="173" t="s">
        <v>81</v>
      </c>
      <c r="AV1981" s="14" t="s">
        <v>81</v>
      </c>
      <c r="AW1981" s="14" t="s">
        <v>4</v>
      </c>
      <c r="AX1981" s="14" t="s">
        <v>15</v>
      </c>
      <c r="AY1981" s="173" t="s">
        <v>142</v>
      </c>
    </row>
    <row r="1982" spans="1:65" s="2" customFormat="1" ht="37.9" customHeight="1">
      <c r="A1982" s="35"/>
      <c r="B1982" s="145"/>
      <c r="C1982" s="146" t="s">
        <v>2720</v>
      </c>
      <c r="D1982" s="146" t="s">
        <v>145</v>
      </c>
      <c r="E1982" s="147" t="s">
        <v>2721</v>
      </c>
      <c r="F1982" s="148" t="s">
        <v>2712</v>
      </c>
      <c r="G1982" s="149" t="s">
        <v>148</v>
      </c>
      <c r="H1982" s="150">
        <v>129.33000000000001</v>
      </c>
      <c r="I1982" s="151"/>
      <c r="J1982" s="152">
        <f>ROUND(I1982*H1982,2)</f>
        <v>0</v>
      </c>
      <c r="K1982" s="148" t="s">
        <v>149</v>
      </c>
      <c r="L1982" s="36"/>
      <c r="M1982" s="153" t="s">
        <v>3</v>
      </c>
      <c r="N1982" s="154" t="s">
        <v>43</v>
      </c>
      <c r="O1982" s="56"/>
      <c r="P1982" s="155">
        <f>O1982*H1982</f>
        <v>0</v>
      </c>
      <c r="Q1982" s="155">
        <v>9.0900000000000009E-3</v>
      </c>
      <c r="R1982" s="155">
        <f>Q1982*H1982</f>
        <v>1.1756097000000003</v>
      </c>
      <c r="S1982" s="155">
        <v>0</v>
      </c>
      <c r="T1982" s="156">
        <f>S1982*H1982</f>
        <v>0</v>
      </c>
      <c r="U1982" s="35"/>
      <c r="V1982" s="35"/>
      <c r="W1982" s="35"/>
      <c r="X1982" s="35"/>
      <c r="Y1982" s="35"/>
      <c r="Z1982" s="35"/>
      <c r="AA1982" s="35"/>
      <c r="AB1982" s="35"/>
      <c r="AC1982" s="35"/>
      <c r="AD1982" s="35"/>
      <c r="AE1982" s="35"/>
      <c r="AR1982" s="157" t="s">
        <v>256</v>
      </c>
      <c r="AT1982" s="157" t="s">
        <v>145</v>
      </c>
      <c r="AU1982" s="157" t="s">
        <v>81</v>
      </c>
      <c r="AY1982" s="20" t="s">
        <v>142</v>
      </c>
      <c r="BE1982" s="158">
        <f>IF(N1982="základní",J1982,0)</f>
        <v>0</v>
      </c>
      <c r="BF1982" s="158">
        <f>IF(N1982="snížená",J1982,0)</f>
        <v>0</v>
      </c>
      <c r="BG1982" s="158">
        <f>IF(N1982="zákl. přenesená",J1982,0)</f>
        <v>0</v>
      </c>
      <c r="BH1982" s="158">
        <f>IF(N1982="sníž. přenesená",J1982,0)</f>
        <v>0</v>
      </c>
      <c r="BI1982" s="158">
        <f>IF(N1982="nulová",J1982,0)</f>
        <v>0</v>
      </c>
      <c r="BJ1982" s="20" t="s">
        <v>81</v>
      </c>
      <c r="BK1982" s="158">
        <f>ROUND(I1982*H1982,2)</f>
        <v>0</v>
      </c>
      <c r="BL1982" s="20" t="s">
        <v>256</v>
      </c>
      <c r="BM1982" s="157" t="s">
        <v>2722</v>
      </c>
    </row>
    <row r="1983" spans="1:65" s="2" customFormat="1" ht="11.25">
      <c r="A1983" s="35"/>
      <c r="B1983" s="36"/>
      <c r="C1983" s="35"/>
      <c r="D1983" s="159" t="s">
        <v>151</v>
      </c>
      <c r="E1983" s="35"/>
      <c r="F1983" s="160" t="s">
        <v>2723</v>
      </c>
      <c r="G1983" s="35"/>
      <c r="H1983" s="35"/>
      <c r="I1983" s="161"/>
      <c r="J1983" s="35"/>
      <c r="K1983" s="35"/>
      <c r="L1983" s="36"/>
      <c r="M1983" s="162"/>
      <c r="N1983" s="163"/>
      <c r="O1983" s="56"/>
      <c r="P1983" s="56"/>
      <c r="Q1983" s="56"/>
      <c r="R1983" s="56"/>
      <c r="S1983" s="56"/>
      <c r="T1983" s="57"/>
      <c r="U1983" s="35"/>
      <c r="V1983" s="35"/>
      <c r="W1983" s="35"/>
      <c r="X1983" s="35"/>
      <c r="Y1983" s="35"/>
      <c r="Z1983" s="35"/>
      <c r="AA1983" s="35"/>
      <c r="AB1983" s="35"/>
      <c r="AC1983" s="35"/>
      <c r="AD1983" s="35"/>
      <c r="AE1983" s="35"/>
      <c r="AT1983" s="20" t="s">
        <v>151</v>
      </c>
      <c r="AU1983" s="20" t="s">
        <v>81</v>
      </c>
    </row>
    <row r="1984" spans="1:65" s="13" customFormat="1" ht="11.25">
      <c r="B1984" s="164"/>
      <c r="D1984" s="165" t="s">
        <v>153</v>
      </c>
      <c r="E1984" s="166" t="s">
        <v>3</v>
      </c>
      <c r="F1984" s="167" t="s">
        <v>1484</v>
      </c>
      <c r="H1984" s="166" t="s">
        <v>3</v>
      </c>
      <c r="I1984" s="168"/>
      <c r="L1984" s="164"/>
      <c r="M1984" s="169"/>
      <c r="N1984" s="170"/>
      <c r="O1984" s="170"/>
      <c r="P1984" s="170"/>
      <c r="Q1984" s="170"/>
      <c r="R1984" s="170"/>
      <c r="S1984" s="170"/>
      <c r="T1984" s="171"/>
      <c r="AT1984" s="166" t="s">
        <v>153</v>
      </c>
      <c r="AU1984" s="166" t="s">
        <v>81</v>
      </c>
      <c r="AV1984" s="13" t="s">
        <v>15</v>
      </c>
      <c r="AW1984" s="13" t="s">
        <v>33</v>
      </c>
      <c r="AX1984" s="13" t="s">
        <v>71</v>
      </c>
      <c r="AY1984" s="166" t="s">
        <v>142</v>
      </c>
    </row>
    <row r="1985" spans="1:65" s="14" customFormat="1" ht="11.25">
      <c r="B1985" s="172"/>
      <c r="D1985" s="165" t="s">
        <v>153</v>
      </c>
      <c r="E1985" s="173" t="s">
        <v>3</v>
      </c>
      <c r="F1985" s="174" t="s">
        <v>1485</v>
      </c>
      <c r="H1985" s="175">
        <v>65.7</v>
      </c>
      <c r="I1985" s="176"/>
      <c r="L1985" s="172"/>
      <c r="M1985" s="177"/>
      <c r="N1985" s="178"/>
      <c r="O1985" s="178"/>
      <c r="P1985" s="178"/>
      <c r="Q1985" s="178"/>
      <c r="R1985" s="178"/>
      <c r="S1985" s="178"/>
      <c r="T1985" s="179"/>
      <c r="AT1985" s="173" t="s">
        <v>153</v>
      </c>
      <c r="AU1985" s="173" t="s">
        <v>81</v>
      </c>
      <c r="AV1985" s="14" t="s">
        <v>81</v>
      </c>
      <c r="AW1985" s="14" t="s">
        <v>33</v>
      </c>
      <c r="AX1985" s="14" t="s">
        <v>71</v>
      </c>
      <c r="AY1985" s="173" t="s">
        <v>142</v>
      </c>
    </row>
    <row r="1986" spans="1:65" s="13" customFormat="1" ht="11.25">
      <c r="B1986" s="164"/>
      <c r="D1986" s="165" t="s">
        <v>153</v>
      </c>
      <c r="E1986" s="166" t="s">
        <v>3</v>
      </c>
      <c r="F1986" s="167" t="s">
        <v>1486</v>
      </c>
      <c r="H1986" s="166" t="s">
        <v>3</v>
      </c>
      <c r="I1986" s="168"/>
      <c r="L1986" s="164"/>
      <c r="M1986" s="169"/>
      <c r="N1986" s="170"/>
      <c r="O1986" s="170"/>
      <c r="P1986" s="170"/>
      <c r="Q1986" s="170"/>
      <c r="R1986" s="170"/>
      <c r="S1986" s="170"/>
      <c r="T1986" s="171"/>
      <c r="AT1986" s="166" t="s">
        <v>153</v>
      </c>
      <c r="AU1986" s="166" t="s">
        <v>81</v>
      </c>
      <c r="AV1986" s="13" t="s">
        <v>15</v>
      </c>
      <c r="AW1986" s="13" t="s">
        <v>33</v>
      </c>
      <c r="AX1986" s="13" t="s">
        <v>71</v>
      </c>
      <c r="AY1986" s="166" t="s">
        <v>142</v>
      </c>
    </row>
    <row r="1987" spans="1:65" s="14" customFormat="1" ht="11.25">
      <c r="B1987" s="172"/>
      <c r="D1987" s="165" t="s">
        <v>153</v>
      </c>
      <c r="E1987" s="173" t="s">
        <v>3</v>
      </c>
      <c r="F1987" s="174" t="s">
        <v>1487</v>
      </c>
      <c r="H1987" s="175">
        <v>2.64</v>
      </c>
      <c r="I1987" s="176"/>
      <c r="L1987" s="172"/>
      <c r="M1987" s="177"/>
      <c r="N1987" s="178"/>
      <c r="O1987" s="178"/>
      <c r="P1987" s="178"/>
      <c r="Q1987" s="178"/>
      <c r="R1987" s="178"/>
      <c r="S1987" s="178"/>
      <c r="T1987" s="179"/>
      <c r="AT1987" s="173" t="s">
        <v>153</v>
      </c>
      <c r="AU1987" s="173" t="s">
        <v>81</v>
      </c>
      <c r="AV1987" s="14" t="s">
        <v>81</v>
      </c>
      <c r="AW1987" s="14" t="s">
        <v>33</v>
      </c>
      <c r="AX1987" s="14" t="s">
        <v>71</v>
      </c>
      <c r="AY1987" s="173" t="s">
        <v>142</v>
      </c>
    </row>
    <row r="1988" spans="1:65" s="13" customFormat="1" ht="11.25">
      <c r="B1988" s="164"/>
      <c r="D1988" s="165" t="s">
        <v>153</v>
      </c>
      <c r="E1988" s="166" t="s">
        <v>3</v>
      </c>
      <c r="F1988" s="167" t="s">
        <v>1488</v>
      </c>
      <c r="H1988" s="166" t="s">
        <v>3</v>
      </c>
      <c r="I1988" s="168"/>
      <c r="L1988" s="164"/>
      <c r="M1988" s="169"/>
      <c r="N1988" s="170"/>
      <c r="O1988" s="170"/>
      <c r="P1988" s="170"/>
      <c r="Q1988" s="170"/>
      <c r="R1988" s="170"/>
      <c r="S1988" s="170"/>
      <c r="T1988" s="171"/>
      <c r="AT1988" s="166" t="s">
        <v>153</v>
      </c>
      <c r="AU1988" s="166" t="s">
        <v>81</v>
      </c>
      <c r="AV1988" s="13" t="s">
        <v>15</v>
      </c>
      <c r="AW1988" s="13" t="s">
        <v>33</v>
      </c>
      <c r="AX1988" s="13" t="s">
        <v>71</v>
      </c>
      <c r="AY1988" s="166" t="s">
        <v>142</v>
      </c>
    </row>
    <row r="1989" spans="1:65" s="14" customFormat="1" ht="11.25">
      <c r="B1989" s="172"/>
      <c r="D1989" s="165" t="s">
        <v>153</v>
      </c>
      <c r="E1989" s="173" t="s">
        <v>3</v>
      </c>
      <c r="F1989" s="174" t="s">
        <v>1489</v>
      </c>
      <c r="H1989" s="175">
        <v>27.45</v>
      </c>
      <c r="I1989" s="176"/>
      <c r="L1989" s="172"/>
      <c r="M1989" s="177"/>
      <c r="N1989" s="178"/>
      <c r="O1989" s="178"/>
      <c r="P1989" s="178"/>
      <c r="Q1989" s="178"/>
      <c r="R1989" s="178"/>
      <c r="S1989" s="178"/>
      <c r="T1989" s="179"/>
      <c r="AT1989" s="173" t="s">
        <v>153</v>
      </c>
      <c r="AU1989" s="173" t="s">
        <v>81</v>
      </c>
      <c r="AV1989" s="14" t="s">
        <v>81</v>
      </c>
      <c r="AW1989" s="14" t="s">
        <v>33</v>
      </c>
      <c r="AX1989" s="14" t="s">
        <v>71</v>
      </c>
      <c r="AY1989" s="173" t="s">
        <v>142</v>
      </c>
    </row>
    <row r="1990" spans="1:65" s="13" customFormat="1" ht="11.25">
      <c r="B1990" s="164"/>
      <c r="D1990" s="165" t="s">
        <v>153</v>
      </c>
      <c r="E1990" s="166" t="s">
        <v>3</v>
      </c>
      <c r="F1990" s="167" t="s">
        <v>1490</v>
      </c>
      <c r="H1990" s="166" t="s">
        <v>3</v>
      </c>
      <c r="I1990" s="168"/>
      <c r="L1990" s="164"/>
      <c r="M1990" s="169"/>
      <c r="N1990" s="170"/>
      <c r="O1990" s="170"/>
      <c r="P1990" s="170"/>
      <c r="Q1990" s="170"/>
      <c r="R1990" s="170"/>
      <c r="S1990" s="170"/>
      <c r="T1990" s="171"/>
      <c r="AT1990" s="166" t="s">
        <v>153</v>
      </c>
      <c r="AU1990" s="166" t="s">
        <v>81</v>
      </c>
      <c r="AV1990" s="13" t="s">
        <v>15</v>
      </c>
      <c r="AW1990" s="13" t="s">
        <v>33</v>
      </c>
      <c r="AX1990" s="13" t="s">
        <v>71</v>
      </c>
      <c r="AY1990" s="166" t="s">
        <v>142</v>
      </c>
    </row>
    <row r="1991" spans="1:65" s="14" customFormat="1" ht="11.25">
      <c r="B1991" s="172"/>
      <c r="D1991" s="165" t="s">
        <v>153</v>
      </c>
      <c r="E1991" s="173" t="s">
        <v>3</v>
      </c>
      <c r="F1991" s="174" t="s">
        <v>1491</v>
      </c>
      <c r="H1991" s="175">
        <v>11.68</v>
      </c>
      <c r="I1991" s="176"/>
      <c r="L1991" s="172"/>
      <c r="M1991" s="177"/>
      <c r="N1991" s="178"/>
      <c r="O1991" s="178"/>
      <c r="P1991" s="178"/>
      <c r="Q1991" s="178"/>
      <c r="R1991" s="178"/>
      <c r="S1991" s="178"/>
      <c r="T1991" s="179"/>
      <c r="AT1991" s="173" t="s">
        <v>153</v>
      </c>
      <c r="AU1991" s="173" t="s">
        <v>81</v>
      </c>
      <c r="AV1991" s="14" t="s">
        <v>81</v>
      </c>
      <c r="AW1991" s="14" t="s">
        <v>33</v>
      </c>
      <c r="AX1991" s="14" t="s">
        <v>71</v>
      </c>
      <c r="AY1991" s="173" t="s">
        <v>142</v>
      </c>
    </row>
    <row r="1992" spans="1:65" s="13" customFormat="1" ht="11.25">
      <c r="B1992" s="164"/>
      <c r="D1992" s="165" t="s">
        <v>153</v>
      </c>
      <c r="E1992" s="166" t="s">
        <v>3</v>
      </c>
      <c r="F1992" s="167" t="s">
        <v>1492</v>
      </c>
      <c r="H1992" s="166" t="s">
        <v>3</v>
      </c>
      <c r="I1992" s="168"/>
      <c r="L1992" s="164"/>
      <c r="M1992" s="169"/>
      <c r="N1992" s="170"/>
      <c r="O1992" s="170"/>
      <c r="P1992" s="170"/>
      <c r="Q1992" s="170"/>
      <c r="R1992" s="170"/>
      <c r="S1992" s="170"/>
      <c r="T1992" s="171"/>
      <c r="AT1992" s="166" t="s">
        <v>153</v>
      </c>
      <c r="AU1992" s="166" t="s">
        <v>81</v>
      </c>
      <c r="AV1992" s="13" t="s">
        <v>15</v>
      </c>
      <c r="AW1992" s="13" t="s">
        <v>33</v>
      </c>
      <c r="AX1992" s="13" t="s">
        <v>71</v>
      </c>
      <c r="AY1992" s="166" t="s">
        <v>142</v>
      </c>
    </row>
    <row r="1993" spans="1:65" s="14" customFormat="1" ht="11.25">
      <c r="B1993" s="172"/>
      <c r="D1993" s="165" t="s">
        <v>153</v>
      </c>
      <c r="E1993" s="173" t="s">
        <v>3</v>
      </c>
      <c r="F1993" s="174" t="s">
        <v>1493</v>
      </c>
      <c r="H1993" s="175">
        <v>11.91</v>
      </c>
      <c r="I1993" s="176"/>
      <c r="L1993" s="172"/>
      <c r="M1993" s="177"/>
      <c r="N1993" s="178"/>
      <c r="O1993" s="178"/>
      <c r="P1993" s="178"/>
      <c r="Q1993" s="178"/>
      <c r="R1993" s="178"/>
      <c r="S1993" s="178"/>
      <c r="T1993" s="179"/>
      <c r="AT1993" s="173" t="s">
        <v>153</v>
      </c>
      <c r="AU1993" s="173" t="s">
        <v>81</v>
      </c>
      <c r="AV1993" s="14" t="s">
        <v>81</v>
      </c>
      <c r="AW1993" s="14" t="s">
        <v>33</v>
      </c>
      <c r="AX1993" s="14" t="s">
        <v>71</v>
      </c>
      <c r="AY1993" s="173" t="s">
        <v>142</v>
      </c>
    </row>
    <row r="1994" spans="1:65" s="14" customFormat="1" ht="11.25">
      <c r="B1994" s="172"/>
      <c r="D1994" s="165" t="s">
        <v>153</v>
      </c>
      <c r="E1994" s="173" t="s">
        <v>3</v>
      </c>
      <c r="F1994" s="174" t="s">
        <v>1494</v>
      </c>
      <c r="H1994" s="175">
        <v>9.9499999999999993</v>
      </c>
      <c r="I1994" s="176"/>
      <c r="L1994" s="172"/>
      <c r="M1994" s="177"/>
      <c r="N1994" s="178"/>
      <c r="O1994" s="178"/>
      <c r="P1994" s="178"/>
      <c r="Q1994" s="178"/>
      <c r="R1994" s="178"/>
      <c r="S1994" s="178"/>
      <c r="T1994" s="179"/>
      <c r="AT1994" s="173" t="s">
        <v>153</v>
      </c>
      <c r="AU1994" s="173" t="s">
        <v>81</v>
      </c>
      <c r="AV1994" s="14" t="s">
        <v>81</v>
      </c>
      <c r="AW1994" s="14" t="s">
        <v>33</v>
      </c>
      <c r="AX1994" s="14" t="s">
        <v>71</v>
      </c>
      <c r="AY1994" s="173" t="s">
        <v>142</v>
      </c>
    </row>
    <row r="1995" spans="1:65" s="15" customFormat="1" ht="11.25">
      <c r="B1995" s="180"/>
      <c r="D1995" s="165" t="s">
        <v>153</v>
      </c>
      <c r="E1995" s="181" t="s">
        <v>3</v>
      </c>
      <c r="F1995" s="182" t="s">
        <v>162</v>
      </c>
      <c r="H1995" s="183">
        <v>129.33000000000001</v>
      </c>
      <c r="I1995" s="184"/>
      <c r="L1995" s="180"/>
      <c r="M1995" s="185"/>
      <c r="N1995" s="186"/>
      <c r="O1995" s="186"/>
      <c r="P1995" s="186"/>
      <c r="Q1995" s="186"/>
      <c r="R1995" s="186"/>
      <c r="S1995" s="186"/>
      <c r="T1995" s="187"/>
      <c r="AT1995" s="181" t="s">
        <v>153</v>
      </c>
      <c r="AU1995" s="181" t="s">
        <v>81</v>
      </c>
      <c r="AV1995" s="15" t="s">
        <v>94</v>
      </c>
      <c r="AW1995" s="15" t="s">
        <v>33</v>
      </c>
      <c r="AX1995" s="15" t="s">
        <v>15</v>
      </c>
      <c r="AY1995" s="181" t="s">
        <v>142</v>
      </c>
    </row>
    <row r="1996" spans="1:65" s="2" customFormat="1" ht="37.9" customHeight="1">
      <c r="A1996" s="35"/>
      <c r="B1996" s="145"/>
      <c r="C1996" s="146" t="s">
        <v>2724</v>
      </c>
      <c r="D1996" s="146" t="s">
        <v>145</v>
      </c>
      <c r="E1996" s="147" t="s">
        <v>2725</v>
      </c>
      <c r="F1996" s="148" t="s">
        <v>2726</v>
      </c>
      <c r="G1996" s="149" t="s">
        <v>225</v>
      </c>
      <c r="H1996" s="150">
        <v>16.899999999999999</v>
      </c>
      <c r="I1996" s="151"/>
      <c r="J1996" s="152">
        <f>ROUND(I1996*H1996,2)</f>
        <v>0</v>
      </c>
      <c r="K1996" s="148" t="s">
        <v>149</v>
      </c>
      <c r="L1996" s="36"/>
      <c r="M1996" s="153" t="s">
        <v>3</v>
      </c>
      <c r="N1996" s="154" t="s">
        <v>43</v>
      </c>
      <c r="O1996" s="56"/>
      <c r="P1996" s="155">
        <f>O1996*H1996</f>
        <v>0</v>
      </c>
      <c r="Q1996" s="155">
        <v>1.2800000000000001E-3</v>
      </c>
      <c r="R1996" s="155">
        <f>Q1996*H1996</f>
        <v>2.1631999999999998E-2</v>
      </c>
      <c r="S1996" s="155">
        <v>0</v>
      </c>
      <c r="T1996" s="156">
        <f>S1996*H1996</f>
        <v>0</v>
      </c>
      <c r="U1996" s="35"/>
      <c r="V1996" s="35"/>
      <c r="W1996" s="35"/>
      <c r="X1996" s="35"/>
      <c r="Y1996" s="35"/>
      <c r="Z1996" s="35"/>
      <c r="AA1996" s="35"/>
      <c r="AB1996" s="35"/>
      <c r="AC1996" s="35"/>
      <c r="AD1996" s="35"/>
      <c r="AE1996" s="35"/>
      <c r="AR1996" s="157" t="s">
        <v>256</v>
      </c>
      <c r="AT1996" s="157" t="s">
        <v>145</v>
      </c>
      <c r="AU1996" s="157" t="s">
        <v>81</v>
      </c>
      <c r="AY1996" s="20" t="s">
        <v>142</v>
      </c>
      <c r="BE1996" s="158">
        <f>IF(N1996="základní",J1996,0)</f>
        <v>0</v>
      </c>
      <c r="BF1996" s="158">
        <f>IF(N1996="snížená",J1996,0)</f>
        <v>0</v>
      </c>
      <c r="BG1996" s="158">
        <f>IF(N1996="zákl. přenesená",J1996,0)</f>
        <v>0</v>
      </c>
      <c r="BH1996" s="158">
        <f>IF(N1996="sníž. přenesená",J1996,0)</f>
        <v>0</v>
      </c>
      <c r="BI1996" s="158">
        <f>IF(N1996="nulová",J1996,0)</f>
        <v>0</v>
      </c>
      <c r="BJ1996" s="20" t="s">
        <v>81</v>
      </c>
      <c r="BK1996" s="158">
        <f>ROUND(I1996*H1996,2)</f>
        <v>0</v>
      </c>
      <c r="BL1996" s="20" t="s">
        <v>256</v>
      </c>
      <c r="BM1996" s="157" t="s">
        <v>2727</v>
      </c>
    </row>
    <row r="1997" spans="1:65" s="2" customFormat="1" ht="11.25">
      <c r="A1997" s="35"/>
      <c r="B1997" s="36"/>
      <c r="C1997" s="35"/>
      <c r="D1997" s="159" t="s">
        <v>151</v>
      </c>
      <c r="E1997" s="35"/>
      <c r="F1997" s="160" t="s">
        <v>2728</v>
      </c>
      <c r="G1997" s="35"/>
      <c r="H1997" s="35"/>
      <c r="I1997" s="161"/>
      <c r="J1997" s="35"/>
      <c r="K1997" s="35"/>
      <c r="L1997" s="36"/>
      <c r="M1997" s="162"/>
      <c r="N1997" s="163"/>
      <c r="O1997" s="56"/>
      <c r="P1997" s="56"/>
      <c r="Q1997" s="56"/>
      <c r="R1997" s="56"/>
      <c r="S1997" s="56"/>
      <c r="T1997" s="57"/>
      <c r="U1997" s="35"/>
      <c r="V1997" s="35"/>
      <c r="W1997" s="35"/>
      <c r="X1997" s="35"/>
      <c r="Y1997" s="35"/>
      <c r="Z1997" s="35"/>
      <c r="AA1997" s="35"/>
      <c r="AB1997" s="35"/>
      <c r="AC1997" s="35"/>
      <c r="AD1997" s="35"/>
      <c r="AE1997" s="35"/>
      <c r="AT1997" s="20" t="s">
        <v>151</v>
      </c>
      <c r="AU1997" s="20" t="s">
        <v>81</v>
      </c>
    </row>
    <row r="1998" spans="1:65" s="13" customFormat="1" ht="11.25">
      <c r="B1998" s="164"/>
      <c r="D1998" s="165" t="s">
        <v>153</v>
      </c>
      <c r="E1998" s="166" t="s">
        <v>3</v>
      </c>
      <c r="F1998" s="167" t="s">
        <v>2663</v>
      </c>
      <c r="H1998" s="166" t="s">
        <v>3</v>
      </c>
      <c r="I1998" s="168"/>
      <c r="L1998" s="164"/>
      <c r="M1998" s="169"/>
      <c r="N1998" s="170"/>
      <c r="O1998" s="170"/>
      <c r="P1998" s="170"/>
      <c r="Q1998" s="170"/>
      <c r="R1998" s="170"/>
      <c r="S1998" s="170"/>
      <c r="T1998" s="171"/>
      <c r="AT1998" s="166" t="s">
        <v>153</v>
      </c>
      <c r="AU1998" s="166" t="s">
        <v>81</v>
      </c>
      <c r="AV1998" s="13" t="s">
        <v>15</v>
      </c>
      <c r="AW1998" s="13" t="s">
        <v>33</v>
      </c>
      <c r="AX1998" s="13" t="s">
        <v>71</v>
      </c>
      <c r="AY1998" s="166" t="s">
        <v>142</v>
      </c>
    </row>
    <row r="1999" spans="1:65" s="14" customFormat="1" ht="11.25">
      <c r="B1999" s="172"/>
      <c r="D1999" s="165" t="s">
        <v>153</v>
      </c>
      <c r="E1999" s="173" t="s">
        <v>3</v>
      </c>
      <c r="F1999" s="174" t="s">
        <v>2729</v>
      </c>
      <c r="H1999" s="175">
        <v>7</v>
      </c>
      <c r="I1999" s="176"/>
      <c r="L1999" s="172"/>
      <c r="M1999" s="177"/>
      <c r="N1999" s="178"/>
      <c r="O1999" s="178"/>
      <c r="P1999" s="178"/>
      <c r="Q1999" s="178"/>
      <c r="R1999" s="178"/>
      <c r="S1999" s="178"/>
      <c r="T1999" s="179"/>
      <c r="AT1999" s="173" t="s">
        <v>153</v>
      </c>
      <c r="AU1999" s="173" t="s">
        <v>81</v>
      </c>
      <c r="AV1999" s="14" t="s">
        <v>81</v>
      </c>
      <c r="AW1999" s="14" t="s">
        <v>33</v>
      </c>
      <c r="AX1999" s="14" t="s">
        <v>71</v>
      </c>
      <c r="AY1999" s="173" t="s">
        <v>142</v>
      </c>
    </row>
    <row r="2000" spans="1:65" s="14" customFormat="1" ht="11.25">
      <c r="B2000" s="172"/>
      <c r="D2000" s="165" t="s">
        <v>153</v>
      </c>
      <c r="E2000" s="173" t="s">
        <v>3</v>
      </c>
      <c r="F2000" s="174" t="s">
        <v>2730</v>
      </c>
      <c r="H2000" s="175">
        <v>9.9</v>
      </c>
      <c r="I2000" s="176"/>
      <c r="L2000" s="172"/>
      <c r="M2000" s="177"/>
      <c r="N2000" s="178"/>
      <c r="O2000" s="178"/>
      <c r="P2000" s="178"/>
      <c r="Q2000" s="178"/>
      <c r="R2000" s="178"/>
      <c r="S2000" s="178"/>
      <c r="T2000" s="179"/>
      <c r="AT2000" s="173" t="s">
        <v>153</v>
      </c>
      <c r="AU2000" s="173" t="s">
        <v>81</v>
      </c>
      <c r="AV2000" s="14" t="s">
        <v>81</v>
      </c>
      <c r="AW2000" s="14" t="s">
        <v>33</v>
      </c>
      <c r="AX2000" s="14" t="s">
        <v>71</v>
      </c>
      <c r="AY2000" s="173" t="s">
        <v>142</v>
      </c>
    </row>
    <row r="2001" spans="1:65" s="15" customFormat="1" ht="11.25">
      <c r="B2001" s="180"/>
      <c r="D2001" s="165" t="s">
        <v>153</v>
      </c>
      <c r="E2001" s="181" t="s">
        <v>3</v>
      </c>
      <c r="F2001" s="182" t="s">
        <v>162</v>
      </c>
      <c r="H2001" s="183">
        <v>16.899999999999999</v>
      </c>
      <c r="I2001" s="184"/>
      <c r="L2001" s="180"/>
      <c r="M2001" s="185"/>
      <c r="N2001" s="186"/>
      <c r="O2001" s="186"/>
      <c r="P2001" s="186"/>
      <c r="Q2001" s="186"/>
      <c r="R2001" s="186"/>
      <c r="S2001" s="186"/>
      <c r="T2001" s="187"/>
      <c r="AT2001" s="181" t="s">
        <v>153</v>
      </c>
      <c r="AU2001" s="181" t="s">
        <v>81</v>
      </c>
      <c r="AV2001" s="15" t="s">
        <v>94</v>
      </c>
      <c r="AW2001" s="15" t="s">
        <v>33</v>
      </c>
      <c r="AX2001" s="15" t="s">
        <v>15</v>
      </c>
      <c r="AY2001" s="181" t="s">
        <v>142</v>
      </c>
    </row>
    <row r="2002" spans="1:65" s="2" customFormat="1" ht="44.25" customHeight="1">
      <c r="A2002" s="35"/>
      <c r="B2002" s="145"/>
      <c r="C2002" s="146" t="s">
        <v>2731</v>
      </c>
      <c r="D2002" s="146" t="s">
        <v>145</v>
      </c>
      <c r="E2002" s="147" t="s">
        <v>2732</v>
      </c>
      <c r="F2002" s="148" t="s">
        <v>2733</v>
      </c>
      <c r="G2002" s="149" t="s">
        <v>225</v>
      </c>
      <c r="H2002" s="150">
        <v>18</v>
      </c>
      <c r="I2002" s="151"/>
      <c r="J2002" s="152">
        <f>ROUND(I2002*H2002,2)</f>
        <v>0</v>
      </c>
      <c r="K2002" s="148" t="s">
        <v>149</v>
      </c>
      <c r="L2002" s="36"/>
      <c r="M2002" s="153" t="s">
        <v>3</v>
      </c>
      <c r="N2002" s="154" t="s">
        <v>43</v>
      </c>
      <c r="O2002" s="56"/>
      <c r="P2002" s="155">
        <f>O2002*H2002</f>
        <v>0</v>
      </c>
      <c r="Q2002" s="155">
        <v>1.0200000000000001E-3</v>
      </c>
      <c r="R2002" s="155">
        <f>Q2002*H2002</f>
        <v>1.8360000000000001E-2</v>
      </c>
      <c r="S2002" s="155">
        <v>0</v>
      </c>
      <c r="T2002" s="156">
        <f>S2002*H2002</f>
        <v>0</v>
      </c>
      <c r="U2002" s="35"/>
      <c r="V2002" s="35"/>
      <c r="W2002" s="35"/>
      <c r="X2002" s="35"/>
      <c r="Y2002" s="35"/>
      <c r="Z2002" s="35"/>
      <c r="AA2002" s="35"/>
      <c r="AB2002" s="35"/>
      <c r="AC2002" s="35"/>
      <c r="AD2002" s="35"/>
      <c r="AE2002" s="35"/>
      <c r="AR2002" s="157" t="s">
        <v>256</v>
      </c>
      <c r="AT2002" s="157" t="s">
        <v>145</v>
      </c>
      <c r="AU2002" s="157" t="s">
        <v>81</v>
      </c>
      <c r="AY2002" s="20" t="s">
        <v>142</v>
      </c>
      <c r="BE2002" s="158">
        <f>IF(N2002="základní",J2002,0)</f>
        <v>0</v>
      </c>
      <c r="BF2002" s="158">
        <f>IF(N2002="snížená",J2002,0)</f>
        <v>0</v>
      </c>
      <c r="BG2002" s="158">
        <f>IF(N2002="zákl. přenesená",J2002,0)</f>
        <v>0</v>
      </c>
      <c r="BH2002" s="158">
        <f>IF(N2002="sníž. přenesená",J2002,0)</f>
        <v>0</v>
      </c>
      <c r="BI2002" s="158">
        <f>IF(N2002="nulová",J2002,0)</f>
        <v>0</v>
      </c>
      <c r="BJ2002" s="20" t="s">
        <v>81</v>
      </c>
      <c r="BK2002" s="158">
        <f>ROUND(I2002*H2002,2)</f>
        <v>0</v>
      </c>
      <c r="BL2002" s="20" t="s">
        <v>256</v>
      </c>
      <c r="BM2002" s="157" t="s">
        <v>2734</v>
      </c>
    </row>
    <row r="2003" spans="1:65" s="2" customFormat="1" ht="11.25">
      <c r="A2003" s="35"/>
      <c r="B2003" s="36"/>
      <c r="C2003" s="35"/>
      <c r="D2003" s="159" t="s">
        <v>151</v>
      </c>
      <c r="E2003" s="35"/>
      <c r="F2003" s="160" t="s">
        <v>2735</v>
      </c>
      <c r="G2003" s="35"/>
      <c r="H2003" s="35"/>
      <c r="I2003" s="161"/>
      <c r="J2003" s="35"/>
      <c r="K2003" s="35"/>
      <c r="L2003" s="36"/>
      <c r="M2003" s="162"/>
      <c r="N2003" s="163"/>
      <c r="O2003" s="56"/>
      <c r="P2003" s="56"/>
      <c r="Q2003" s="56"/>
      <c r="R2003" s="56"/>
      <c r="S2003" s="56"/>
      <c r="T2003" s="57"/>
      <c r="U2003" s="35"/>
      <c r="V2003" s="35"/>
      <c r="W2003" s="35"/>
      <c r="X2003" s="35"/>
      <c r="Y2003" s="35"/>
      <c r="Z2003" s="35"/>
      <c r="AA2003" s="35"/>
      <c r="AB2003" s="35"/>
      <c r="AC2003" s="35"/>
      <c r="AD2003" s="35"/>
      <c r="AE2003" s="35"/>
      <c r="AT2003" s="20" t="s">
        <v>151</v>
      </c>
      <c r="AU2003" s="20" t="s">
        <v>81</v>
      </c>
    </row>
    <row r="2004" spans="1:65" s="13" customFormat="1" ht="11.25">
      <c r="B2004" s="164"/>
      <c r="D2004" s="165" t="s">
        <v>153</v>
      </c>
      <c r="E2004" s="166" t="s">
        <v>3</v>
      </c>
      <c r="F2004" s="167" t="s">
        <v>2663</v>
      </c>
      <c r="H2004" s="166" t="s">
        <v>3</v>
      </c>
      <c r="I2004" s="168"/>
      <c r="L2004" s="164"/>
      <c r="M2004" s="169"/>
      <c r="N2004" s="170"/>
      <c r="O2004" s="170"/>
      <c r="P2004" s="170"/>
      <c r="Q2004" s="170"/>
      <c r="R2004" s="170"/>
      <c r="S2004" s="170"/>
      <c r="T2004" s="171"/>
      <c r="AT2004" s="166" t="s">
        <v>153</v>
      </c>
      <c r="AU2004" s="166" t="s">
        <v>81</v>
      </c>
      <c r="AV2004" s="13" t="s">
        <v>15</v>
      </c>
      <c r="AW2004" s="13" t="s">
        <v>33</v>
      </c>
      <c r="AX2004" s="13" t="s">
        <v>71</v>
      </c>
      <c r="AY2004" s="166" t="s">
        <v>142</v>
      </c>
    </row>
    <row r="2005" spans="1:65" s="14" customFormat="1" ht="11.25">
      <c r="B2005" s="172"/>
      <c r="D2005" s="165" t="s">
        <v>153</v>
      </c>
      <c r="E2005" s="173" t="s">
        <v>3</v>
      </c>
      <c r="F2005" s="174" t="s">
        <v>2729</v>
      </c>
      <c r="H2005" s="175">
        <v>7</v>
      </c>
      <c r="I2005" s="176"/>
      <c r="L2005" s="172"/>
      <c r="M2005" s="177"/>
      <c r="N2005" s="178"/>
      <c r="O2005" s="178"/>
      <c r="P2005" s="178"/>
      <c r="Q2005" s="178"/>
      <c r="R2005" s="178"/>
      <c r="S2005" s="178"/>
      <c r="T2005" s="179"/>
      <c r="AT2005" s="173" t="s">
        <v>153</v>
      </c>
      <c r="AU2005" s="173" t="s">
        <v>81</v>
      </c>
      <c r="AV2005" s="14" t="s">
        <v>81</v>
      </c>
      <c r="AW2005" s="14" t="s">
        <v>33</v>
      </c>
      <c r="AX2005" s="14" t="s">
        <v>71</v>
      </c>
      <c r="AY2005" s="173" t="s">
        <v>142</v>
      </c>
    </row>
    <row r="2006" spans="1:65" s="14" customFormat="1" ht="11.25">
      <c r="B2006" s="172"/>
      <c r="D2006" s="165" t="s">
        <v>153</v>
      </c>
      <c r="E2006" s="173" t="s">
        <v>3</v>
      </c>
      <c r="F2006" s="174" t="s">
        <v>2736</v>
      </c>
      <c r="H2006" s="175">
        <v>11</v>
      </c>
      <c r="I2006" s="176"/>
      <c r="L2006" s="172"/>
      <c r="M2006" s="177"/>
      <c r="N2006" s="178"/>
      <c r="O2006" s="178"/>
      <c r="P2006" s="178"/>
      <c r="Q2006" s="178"/>
      <c r="R2006" s="178"/>
      <c r="S2006" s="178"/>
      <c r="T2006" s="179"/>
      <c r="AT2006" s="173" t="s">
        <v>153</v>
      </c>
      <c r="AU2006" s="173" t="s">
        <v>81</v>
      </c>
      <c r="AV2006" s="14" t="s">
        <v>81</v>
      </c>
      <c r="AW2006" s="14" t="s">
        <v>33</v>
      </c>
      <c r="AX2006" s="14" t="s">
        <v>71</v>
      </c>
      <c r="AY2006" s="173" t="s">
        <v>142</v>
      </c>
    </row>
    <row r="2007" spans="1:65" s="15" customFormat="1" ht="11.25">
      <c r="B2007" s="180"/>
      <c r="D2007" s="165" t="s">
        <v>153</v>
      </c>
      <c r="E2007" s="181" t="s">
        <v>3</v>
      </c>
      <c r="F2007" s="182" t="s">
        <v>162</v>
      </c>
      <c r="H2007" s="183">
        <v>18</v>
      </c>
      <c r="I2007" s="184"/>
      <c r="L2007" s="180"/>
      <c r="M2007" s="185"/>
      <c r="N2007" s="186"/>
      <c r="O2007" s="186"/>
      <c r="P2007" s="186"/>
      <c r="Q2007" s="186"/>
      <c r="R2007" s="186"/>
      <c r="S2007" s="186"/>
      <c r="T2007" s="187"/>
      <c r="AT2007" s="181" t="s">
        <v>153</v>
      </c>
      <c r="AU2007" s="181" t="s">
        <v>81</v>
      </c>
      <c r="AV2007" s="15" t="s">
        <v>94</v>
      </c>
      <c r="AW2007" s="15" t="s">
        <v>33</v>
      </c>
      <c r="AX2007" s="15" t="s">
        <v>15</v>
      </c>
      <c r="AY2007" s="181" t="s">
        <v>142</v>
      </c>
    </row>
    <row r="2008" spans="1:65" s="2" customFormat="1" ht="24.2" customHeight="1">
      <c r="A2008" s="35"/>
      <c r="B2008" s="145"/>
      <c r="C2008" s="191" t="s">
        <v>2737</v>
      </c>
      <c r="D2008" s="191" t="s">
        <v>704</v>
      </c>
      <c r="E2008" s="192" t="s">
        <v>2738</v>
      </c>
      <c r="F2008" s="193" t="s">
        <v>2739</v>
      </c>
      <c r="G2008" s="194" t="s">
        <v>148</v>
      </c>
      <c r="H2008" s="195">
        <v>157.69399999999999</v>
      </c>
      <c r="I2008" s="196"/>
      <c r="J2008" s="197">
        <f>ROUND(I2008*H2008,2)</f>
        <v>0</v>
      </c>
      <c r="K2008" s="193" t="s">
        <v>3</v>
      </c>
      <c r="L2008" s="198"/>
      <c r="M2008" s="199" t="s">
        <v>3</v>
      </c>
      <c r="N2008" s="200" t="s">
        <v>43</v>
      </c>
      <c r="O2008" s="56"/>
      <c r="P2008" s="155">
        <f>O2008*H2008</f>
        <v>0</v>
      </c>
      <c r="Q2008" s="155">
        <v>2.3E-2</v>
      </c>
      <c r="R2008" s="155">
        <f>Q2008*H2008</f>
        <v>3.6269619999999998</v>
      </c>
      <c r="S2008" s="155">
        <v>0</v>
      </c>
      <c r="T2008" s="156">
        <f>S2008*H2008</f>
        <v>0</v>
      </c>
      <c r="U2008" s="35"/>
      <c r="V2008" s="35"/>
      <c r="W2008" s="35"/>
      <c r="X2008" s="35"/>
      <c r="Y2008" s="35"/>
      <c r="Z2008" s="35"/>
      <c r="AA2008" s="35"/>
      <c r="AB2008" s="35"/>
      <c r="AC2008" s="35"/>
      <c r="AD2008" s="35"/>
      <c r="AE2008" s="35"/>
      <c r="AR2008" s="157" t="s">
        <v>378</v>
      </c>
      <c r="AT2008" s="157" t="s">
        <v>704</v>
      </c>
      <c r="AU2008" s="157" t="s">
        <v>81</v>
      </c>
      <c r="AY2008" s="20" t="s">
        <v>142</v>
      </c>
      <c r="BE2008" s="158">
        <f>IF(N2008="základní",J2008,0)</f>
        <v>0</v>
      </c>
      <c r="BF2008" s="158">
        <f>IF(N2008="snížená",J2008,0)</f>
        <v>0</v>
      </c>
      <c r="BG2008" s="158">
        <f>IF(N2008="zákl. přenesená",J2008,0)</f>
        <v>0</v>
      </c>
      <c r="BH2008" s="158">
        <f>IF(N2008="sníž. přenesená",J2008,0)</f>
        <v>0</v>
      </c>
      <c r="BI2008" s="158">
        <f>IF(N2008="nulová",J2008,0)</f>
        <v>0</v>
      </c>
      <c r="BJ2008" s="20" t="s">
        <v>81</v>
      </c>
      <c r="BK2008" s="158">
        <f>ROUND(I2008*H2008,2)</f>
        <v>0</v>
      </c>
      <c r="BL2008" s="20" t="s">
        <v>256</v>
      </c>
      <c r="BM2008" s="157" t="s">
        <v>2740</v>
      </c>
    </row>
    <row r="2009" spans="1:65" s="13" customFormat="1" ht="11.25">
      <c r="B2009" s="164"/>
      <c r="D2009" s="165" t="s">
        <v>153</v>
      </c>
      <c r="E2009" s="166" t="s">
        <v>3</v>
      </c>
      <c r="F2009" s="167" t="s">
        <v>2649</v>
      </c>
      <c r="H2009" s="166" t="s">
        <v>3</v>
      </c>
      <c r="I2009" s="168"/>
      <c r="L2009" s="164"/>
      <c r="M2009" s="169"/>
      <c r="N2009" s="170"/>
      <c r="O2009" s="170"/>
      <c r="P2009" s="170"/>
      <c r="Q2009" s="170"/>
      <c r="R2009" s="170"/>
      <c r="S2009" s="170"/>
      <c r="T2009" s="171"/>
      <c r="AT2009" s="166" t="s">
        <v>153</v>
      </c>
      <c r="AU2009" s="166" t="s">
        <v>81</v>
      </c>
      <c r="AV2009" s="13" t="s">
        <v>15</v>
      </c>
      <c r="AW2009" s="13" t="s">
        <v>33</v>
      </c>
      <c r="AX2009" s="13" t="s">
        <v>71</v>
      </c>
      <c r="AY2009" s="166" t="s">
        <v>142</v>
      </c>
    </row>
    <row r="2010" spans="1:65" s="14" customFormat="1" ht="11.25">
      <c r="B2010" s="172"/>
      <c r="D2010" s="165" t="s">
        <v>153</v>
      </c>
      <c r="E2010" s="173" t="s">
        <v>3</v>
      </c>
      <c r="F2010" s="174" t="s">
        <v>2741</v>
      </c>
      <c r="H2010" s="175">
        <v>129.30000000000001</v>
      </c>
      <c r="I2010" s="176"/>
      <c r="L2010" s="172"/>
      <c r="M2010" s="177"/>
      <c r="N2010" s="178"/>
      <c r="O2010" s="178"/>
      <c r="P2010" s="178"/>
      <c r="Q2010" s="178"/>
      <c r="R2010" s="178"/>
      <c r="S2010" s="178"/>
      <c r="T2010" s="179"/>
      <c r="AT2010" s="173" t="s">
        <v>153</v>
      </c>
      <c r="AU2010" s="173" t="s">
        <v>81</v>
      </c>
      <c r="AV2010" s="14" t="s">
        <v>81</v>
      </c>
      <c r="AW2010" s="14" t="s">
        <v>33</v>
      </c>
      <c r="AX2010" s="14" t="s">
        <v>71</v>
      </c>
      <c r="AY2010" s="173" t="s">
        <v>142</v>
      </c>
    </row>
    <row r="2011" spans="1:65" s="13" customFormat="1" ht="11.25">
      <c r="B2011" s="164"/>
      <c r="D2011" s="165" t="s">
        <v>153</v>
      </c>
      <c r="E2011" s="166" t="s">
        <v>3</v>
      </c>
      <c r="F2011" s="167" t="s">
        <v>2663</v>
      </c>
      <c r="H2011" s="166" t="s">
        <v>3</v>
      </c>
      <c r="I2011" s="168"/>
      <c r="L2011" s="164"/>
      <c r="M2011" s="169"/>
      <c r="N2011" s="170"/>
      <c r="O2011" s="170"/>
      <c r="P2011" s="170"/>
      <c r="Q2011" s="170"/>
      <c r="R2011" s="170"/>
      <c r="S2011" s="170"/>
      <c r="T2011" s="171"/>
      <c r="AT2011" s="166" t="s">
        <v>153</v>
      </c>
      <c r="AU2011" s="166" t="s">
        <v>81</v>
      </c>
      <c r="AV2011" s="13" t="s">
        <v>15</v>
      </c>
      <c r="AW2011" s="13" t="s">
        <v>33</v>
      </c>
      <c r="AX2011" s="13" t="s">
        <v>71</v>
      </c>
      <c r="AY2011" s="166" t="s">
        <v>142</v>
      </c>
    </row>
    <row r="2012" spans="1:65" s="14" customFormat="1" ht="11.25">
      <c r="B2012" s="172"/>
      <c r="D2012" s="165" t="s">
        <v>153</v>
      </c>
      <c r="E2012" s="173" t="s">
        <v>3</v>
      </c>
      <c r="F2012" s="174" t="s">
        <v>2664</v>
      </c>
      <c r="H2012" s="175">
        <v>4.2249999999999996</v>
      </c>
      <c r="I2012" s="176"/>
      <c r="L2012" s="172"/>
      <c r="M2012" s="177"/>
      <c r="N2012" s="178"/>
      <c r="O2012" s="178"/>
      <c r="P2012" s="178"/>
      <c r="Q2012" s="178"/>
      <c r="R2012" s="178"/>
      <c r="S2012" s="178"/>
      <c r="T2012" s="179"/>
      <c r="AT2012" s="173" t="s">
        <v>153</v>
      </c>
      <c r="AU2012" s="173" t="s">
        <v>81</v>
      </c>
      <c r="AV2012" s="14" t="s">
        <v>81</v>
      </c>
      <c r="AW2012" s="14" t="s">
        <v>33</v>
      </c>
      <c r="AX2012" s="14" t="s">
        <v>71</v>
      </c>
      <c r="AY2012" s="173" t="s">
        <v>142</v>
      </c>
    </row>
    <row r="2013" spans="1:65" s="14" customFormat="1" ht="11.25">
      <c r="B2013" s="172"/>
      <c r="D2013" s="165" t="s">
        <v>153</v>
      </c>
      <c r="E2013" s="173" t="s">
        <v>3</v>
      </c>
      <c r="F2013" s="174" t="s">
        <v>2665</v>
      </c>
      <c r="H2013" s="175">
        <v>3.6</v>
      </c>
      <c r="I2013" s="176"/>
      <c r="L2013" s="172"/>
      <c r="M2013" s="177"/>
      <c r="N2013" s="178"/>
      <c r="O2013" s="178"/>
      <c r="P2013" s="178"/>
      <c r="Q2013" s="178"/>
      <c r="R2013" s="178"/>
      <c r="S2013" s="178"/>
      <c r="T2013" s="179"/>
      <c r="AT2013" s="173" t="s">
        <v>153</v>
      </c>
      <c r="AU2013" s="173" t="s">
        <v>81</v>
      </c>
      <c r="AV2013" s="14" t="s">
        <v>81</v>
      </c>
      <c r="AW2013" s="14" t="s">
        <v>33</v>
      </c>
      <c r="AX2013" s="14" t="s">
        <v>71</v>
      </c>
      <c r="AY2013" s="173" t="s">
        <v>142</v>
      </c>
    </row>
    <row r="2014" spans="1:65" s="15" customFormat="1" ht="11.25">
      <c r="B2014" s="180"/>
      <c r="D2014" s="165" t="s">
        <v>153</v>
      </c>
      <c r="E2014" s="181" t="s">
        <v>3</v>
      </c>
      <c r="F2014" s="182" t="s">
        <v>162</v>
      </c>
      <c r="H2014" s="183">
        <v>137.125</v>
      </c>
      <c r="I2014" s="184"/>
      <c r="L2014" s="180"/>
      <c r="M2014" s="185"/>
      <c r="N2014" s="186"/>
      <c r="O2014" s="186"/>
      <c r="P2014" s="186"/>
      <c r="Q2014" s="186"/>
      <c r="R2014" s="186"/>
      <c r="S2014" s="186"/>
      <c r="T2014" s="187"/>
      <c r="AT2014" s="181" t="s">
        <v>153</v>
      </c>
      <c r="AU2014" s="181" t="s">
        <v>81</v>
      </c>
      <c r="AV2014" s="15" t="s">
        <v>94</v>
      </c>
      <c r="AW2014" s="15" t="s">
        <v>33</v>
      </c>
      <c r="AX2014" s="15" t="s">
        <v>15</v>
      </c>
      <c r="AY2014" s="181" t="s">
        <v>142</v>
      </c>
    </row>
    <row r="2015" spans="1:65" s="14" customFormat="1" ht="11.25">
      <c r="B2015" s="172"/>
      <c r="D2015" s="165" t="s">
        <v>153</v>
      </c>
      <c r="F2015" s="174" t="s">
        <v>2742</v>
      </c>
      <c r="H2015" s="175">
        <v>157.69399999999999</v>
      </c>
      <c r="I2015" s="176"/>
      <c r="L2015" s="172"/>
      <c r="M2015" s="177"/>
      <c r="N2015" s="178"/>
      <c r="O2015" s="178"/>
      <c r="P2015" s="178"/>
      <c r="Q2015" s="178"/>
      <c r="R2015" s="178"/>
      <c r="S2015" s="178"/>
      <c r="T2015" s="179"/>
      <c r="AT2015" s="173" t="s">
        <v>153</v>
      </c>
      <c r="AU2015" s="173" t="s">
        <v>81</v>
      </c>
      <c r="AV2015" s="14" t="s">
        <v>81</v>
      </c>
      <c r="AW2015" s="14" t="s">
        <v>4</v>
      </c>
      <c r="AX2015" s="14" t="s">
        <v>15</v>
      </c>
      <c r="AY2015" s="173" t="s">
        <v>142</v>
      </c>
    </row>
    <row r="2016" spans="1:65" s="2" customFormat="1" ht="24.2" customHeight="1">
      <c r="A2016" s="35"/>
      <c r="B2016" s="145"/>
      <c r="C2016" s="146" t="s">
        <v>2743</v>
      </c>
      <c r="D2016" s="146" t="s">
        <v>145</v>
      </c>
      <c r="E2016" s="147" t="s">
        <v>2744</v>
      </c>
      <c r="F2016" s="148" t="s">
        <v>2745</v>
      </c>
      <c r="G2016" s="149" t="s">
        <v>148</v>
      </c>
      <c r="H2016" s="150">
        <v>63.03</v>
      </c>
      <c r="I2016" s="151"/>
      <c r="J2016" s="152">
        <f>ROUND(I2016*H2016,2)</f>
        <v>0</v>
      </c>
      <c r="K2016" s="148" t="s">
        <v>149</v>
      </c>
      <c r="L2016" s="36"/>
      <c r="M2016" s="153" t="s">
        <v>3</v>
      </c>
      <c r="N2016" s="154" t="s">
        <v>43</v>
      </c>
      <c r="O2016" s="56"/>
      <c r="P2016" s="155">
        <f>O2016*H2016</f>
        <v>0</v>
      </c>
      <c r="Q2016" s="155">
        <v>1.5E-3</v>
      </c>
      <c r="R2016" s="155">
        <f>Q2016*H2016</f>
        <v>9.4545000000000004E-2</v>
      </c>
      <c r="S2016" s="155">
        <v>0</v>
      </c>
      <c r="T2016" s="156">
        <f>S2016*H2016</f>
        <v>0</v>
      </c>
      <c r="U2016" s="35"/>
      <c r="V2016" s="35"/>
      <c r="W2016" s="35"/>
      <c r="X2016" s="35"/>
      <c r="Y2016" s="35"/>
      <c r="Z2016" s="35"/>
      <c r="AA2016" s="35"/>
      <c r="AB2016" s="35"/>
      <c r="AC2016" s="35"/>
      <c r="AD2016" s="35"/>
      <c r="AE2016" s="35"/>
      <c r="AR2016" s="157" t="s">
        <v>256</v>
      </c>
      <c r="AT2016" s="157" t="s">
        <v>145</v>
      </c>
      <c r="AU2016" s="157" t="s">
        <v>81</v>
      </c>
      <c r="AY2016" s="20" t="s">
        <v>142</v>
      </c>
      <c r="BE2016" s="158">
        <f>IF(N2016="základní",J2016,0)</f>
        <v>0</v>
      </c>
      <c r="BF2016" s="158">
        <f>IF(N2016="snížená",J2016,0)</f>
        <v>0</v>
      </c>
      <c r="BG2016" s="158">
        <f>IF(N2016="zákl. přenesená",J2016,0)</f>
        <v>0</v>
      </c>
      <c r="BH2016" s="158">
        <f>IF(N2016="sníž. přenesená",J2016,0)</f>
        <v>0</v>
      </c>
      <c r="BI2016" s="158">
        <f>IF(N2016="nulová",J2016,0)</f>
        <v>0</v>
      </c>
      <c r="BJ2016" s="20" t="s">
        <v>81</v>
      </c>
      <c r="BK2016" s="158">
        <f>ROUND(I2016*H2016,2)</f>
        <v>0</v>
      </c>
      <c r="BL2016" s="20" t="s">
        <v>256</v>
      </c>
      <c r="BM2016" s="157" t="s">
        <v>2746</v>
      </c>
    </row>
    <row r="2017" spans="1:65" s="2" customFormat="1" ht="11.25">
      <c r="A2017" s="35"/>
      <c r="B2017" s="36"/>
      <c r="C2017" s="35"/>
      <c r="D2017" s="159" t="s">
        <v>151</v>
      </c>
      <c r="E2017" s="35"/>
      <c r="F2017" s="160" t="s">
        <v>2747</v>
      </c>
      <c r="G2017" s="35"/>
      <c r="H2017" s="35"/>
      <c r="I2017" s="161"/>
      <c r="J2017" s="35"/>
      <c r="K2017" s="35"/>
      <c r="L2017" s="36"/>
      <c r="M2017" s="162"/>
      <c r="N2017" s="163"/>
      <c r="O2017" s="56"/>
      <c r="P2017" s="56"/>
      <c r="Q2017" s="56"/>
      <c r="R2017" s="56"/>
      <c r="S2017" s="56"/>
      <c r="T2017" s="57"/>
      <c r="U2017" s="35"/>
      <c r="V2017" s="35"/>
      <c r="W2017" s="35"/>
      <c r="X2017" s="35"/>
      <c r="Y2017" s="35"/>
      <c r="Z2017" s="35"/>
      <c r="AA2017" s="35"/>
      <c r="AB2017" s="35"/>
      <c r="AC2017" s="35"/>
      <c r="AD2017" s="35"/>
      <c r="AE2017" s="35"/>
      <c r="AT2017" s="20" t="s">
        <v>151</v>
      </c>
      <c r="AU2017" s="20" t="s">
        <v>81</v>
      </c>
    </row>
    <row r="2018" spans="1:65" s="13" customFormat="1" ht="11.25">
      <c r="B2018" s="164"/>
      <c r="D2018" s="165" t="s">
        <v>153</v>
      </c>
      <c r="E2018" s="166" t="s">
        <v>3</v>
      </c>
      <c r="F2018" s="167" t="s">
        <v>1488</v>
      </c>
      <c r="H2018" s="166" t="s">
        <v>3</v>
      </c>
      <c r="I2018" s="168"/>
      <c r="L2018" s="164"/>
      <c r="M2018" s="169"/>
      <c r="N2018" s="170"/>
      <c r="O2018" s="170"/>
      <c r="P2018" s="170"/>
      <c r="Q2018" s="170"/>
      <c r="R2018" s="170"/>
      <c r="S2018" s="170"/>
      <c r="T2018" s="171"/>
      <c r="AT2018" s="166" t="s">
        <v>153</v>
      </c>
      <c r="AU2018" s="166" t="s">
        <v>81</v>
      </c>
      <c r="AV2018" s="13" t="s">
        <v>15</v>
      </c>
      <c r="AW2018" s="13" t="s">
        <v>33</v>
      </c>
      <c r="AX2018" s="13" t="s">
        <v>71</v>
      </c>
      <c r="AY2018" s="166" t="s">
        <v>142</v>
      </c>
    </row>
    <row r="2019" spans="1:65" s="14" customFormat="1" ht="11.25">
      <c r="B2019" s="172"/>
      <c r="D2019" s="165" t="s">
        <v>153</v>
      </c>
      <c r="E2019" s="173" t="s">
        <v>3</v>
      </c>
      <c r="F2019" s="174" t="s">
        <v>1489</v>
      </c>
      <c r="H2019" s="175">
        <v>27.45</v>
      </c>
      <c r="I2019" s="176"/>
      <c r="L2019" s="172"/>
      <c r="M2019" s="177"/>
      <c r="N2019" s="178"/>
      <c r="O2019" s="178"/>
      <c r="P2019" s="178"/>
      <c r="Q2019" s="178"/>
      <c r="R2019" s="178"/>
      <c r="S2019" s="178"/>
      <c r="T2019" s="179"/>
      <c r="AT2019" s="173" t="s">
        <v>153</v>
      </c>
      <c r="AU2019" s="173" t="s">
        <v>81</v>
      </c>
      <c r="AV2019" s="14" t="s">
        <v>81</v>
      </c>
      <c r="AW2019" s="14" t="s">
        <v>33</v>
      </c>
      <c r="AX2019" s="14" t="s">
        <v>71</v>
      </c>
      <c r="AY2019" s="173" t="s">
        <v>142</v>
      </c>
    </row>
    <row r="2020" spans="1:65" s="13" customFormat="1" ht="11.25">
      <c r="B2020" s="164"/>
      <c r="D2020" s="165" t="s">
        <v>153</v>
      </c>
      <c r="E2020" s="166" t="s">
        <v>3</v>
      </c>
      <c r="F2020" s="167" t="s">
        <v>1490</v>
      </c>
      <c r="H2020" s="166" t="s">
        <v>3</v>
      </c>
      <c r="I2020" s="168"/>
      <c r="L2020" s="164"/>
      <c r="M2020" s="169"/>
      <c r="N2020" s="170"/>
      <c r="O2020" s="170"/>
      <c r="P2020" s="170"/>
      <c r="Q2020" s="170"/>
      <c r="R2020" s="170"/>
      <c r="S2020" s="170"/>
      <c r="T2020" s="171"/>
      <c r="AT2020" s="166" t="s">
        <v>153</v>
      </c>
      <c r="AU2020" s="166" t="s">
        <v>81</v>
      </c>
      <c r="AV2020" s="13" t="s">
        <v>15</v>
      </c>
      <c r="AW2020" s="13" t="s">
        <v>33</v>
      </c>
      <c r="AX2020" s="13" t="s">
        <v>71</v>
      </c>
      <c r="AY2020" s="166" t="s">
        <v>142</v>
      </c>
    </row>
    <row r="2021" spans="1:65" s="14" customFormat="1" ht="11.25">
      <c r="B2021" s="172"/>
      <c r="D2021" s="165" t="s">
        <v>153</v>
      </c>
      <c r="E2021" s="173" t="s">
        <v>3</v>
      </c>
      <c r="F2021" s="174" t="s">
        <v>1491</v>
      </c>
      <c r="H2021" s="175">
        <v>11.68</v>
      </c>
      <c r="I2021" s="176"/>
      <c r="L2021" s="172"/>
      <c r="M2021" s="177"/>
      <c r="N2021" s="178"/>
      <c r="O2021" s="178"/>
      <c r="P2021" s="178"/>
      <c r="Q2021" s="178"/>
      <c r="R2021" s="178"/>
      <c r="S2021" s="178"/>
      <c r="T2021" s="179"/>
      <c r="AT2021" s="173" t="s">
        <v>153</v>
      </c>
      <c r="AU2021" s="173" t="s">
        <v>81</v>
      </c>
      <c r="AV2021" s="14" t="s">
        <v>81</v>
      </c>
      <c r="AW2021" s="14" t="s">
        <v>33</v>
      </c>
      <c r="AX2021" s="14" t="s">
        <v>71</v>
      </c>
      <c r="AY2021" s="173" t="s">
        <v>142</v>
      </c>
    </row>
    <row r="2022" spans="1:65" s="13" customFormat="1" ht="11.25">
      <c r="B2022" s="164"/>
      <c r="D2022" s="165" t="s">
        <v>153</v>
      </c>
      <c r="E2022" s="166" t="s">
        <v>3</v>
      </c>
      <c r="F2022" s="167" t="s">
        <v>1492</v>
      </c>
      <c r="H2022" s="166" t="s">
        <v>3</v>
      </c>
      <c r="I2022" s="168"/>
      <c r="L2022" s="164"/>
      <c r="M2022" s="169"/>
      <c r="N2022" s="170"/>
      <c r="O2022" s="170"/>
      <c r="P2022" s="170"/>
      <c r="Q2022" s="170"/>
      <c r="R2022" s="170"/>
      <c r="S2022" s="170"/>
      <c r="T2022" s="171"/>
      <c r="AT2022" s="166" t="s">
        <v>153</v>
      </c>
      <c r="AU2022" s="166" t="s">
        <v>81</v>
      </c>
      <c r="AV2022" s="13" t="s">
        <v>15</v>
      </c>
      <c r="AW2022" s="13" t="s">
        <v>33</v>
      </c>
      <c r="AX2022" s="13" t="s">
        <v>71</v>
      </c>
      <c r="AY2022" s="166" t="s">
        <v>142</v>
      </c>
    </row>
    <row r="2023" spans="1:65" s="14" customFormat="1" ht="11.25">
      <c r="B2023" s="172"/>
      <c r="D2023" s="165" t="s">
        <v>153</v>
      </c>
      <c r="E2023" s="173" t="s">
        <v>3</v>
      </c>
      <c r="F2023" s="174" t="s">
        <v>1493</v>
      </c>
      <c r="H2023" s="175">
        <v>11.91</v>
      </c>
      <c r="I2023" s="176"/>
      <c r="L2023" s="172"/>
      <c r="M2023" s="177"/>
      <c r="N2023" s="178"/>
      <c r="O2023" s="178"/>
      <c r="P2023" s="178"/>
      <c r="Q2023" s="178"/>
      <c r="R2023" s="178"/>
      <c r="S2023" s="178"/>
      <c r="T2023" s="179"/>
      <c r="AT2023" s="173" t="s">
        <v>153</v>
      </c>
      <c r="AU2023" s="173" t="s">
        <v>81</v>
      </c>
      <c r="AV2023" s="14" t="s">
        <v>81</v>
      </c>
      <c r="AW2023" s="14" t="s">
        <v>33</v>
      </c>
      <c r="AX2023" s="14" t="s">
        <v>71</v>
      </c>
      <c r="AY2023" s="173" t="s">
        <v>142</v>
      </c>
    </row>
    <row r="2024" spans="1:65" s="14" customFormat="1" ht="11.25">
      <c r="B2024" s="172"/>
      <c r="D2024" s="165" t="s">
        <v>153</v>
      </c>
      <c r="E2024" s="173" t="s">
        <v>3</v>
      </c>
      <c r="F2024" s="174" t="s">
        <v>1494</v>
      </c>
      <c r="H2024" s="175">
        <v>9.9499999999999993</v>
      </c>
      <c r="I2024" s="176"/>
      <c r="L2024" s="172"/>
      <c r="M2024" s="177"/>
      <c r="N2024" s="178"/>
      <c r="O2024" s="178"/>
      <c r="P2024" s="178"/>
      <c r="Q2024" s="178"/>
      <c r="R2024" s="178"/>
      <c r="S2024" s="178"/>
      <c r="T2024" s="179"/>
      <c r="AT2024" s="173" t="s">
        <v>153</v>
      </c>
      <c r="AU2024" s="173" t="s">
        <v>81</v>
      </c>
      <c r="AV2024" s="14" t="s">
        <v>81</v>
      </c>
      <c r="AW2024" s="14" t="s">
        <v>33</v>
      </c>
      <c r="AX2024" s="14" t="s">
        <v>71</v>
      </c>
      <c r="AY2024" s="173" t="s">
        <v>142</v>
      </c>
    </row>
    <row r="2025" spans="1:65" s="13" customFormat="1" ht="11.25">
      <c r="B2025" s="164"/>
      <c r="D2025" s="165" t="s">
        <v>153</v>
      </c>
      <c r="E2025" s="166" t="s">
        <v>3</v>
      </c>
      <c r="F2025" s="167" t="s">
        <v>1499</v>
      </c>
      <c r="H2025" s="166" t="s">
        <v>3</v>
      </c>
      <c r="I2025" s="168"/>
      <c r="L2025" s="164"/>
      <c r="M2025" s="169"/>
      <c r="N2025" s="170"/>
      <c r="O2025" s="170"/>
      <c r="P2025" s="170"/>
      <c r="Q2025" s="170"/>
      <c r="R2025" s="170"/>
      <c r="S2025" s="170"/>
      <c r="T2025" s="171"/>
      <c r="AT2025" s="166" t="s">
        <v>153</v>
      </c>
      <c r="AU2025" s="166" t="s">
        <v>81</v>
      </c>
      <c r="AV2025" s="13" t="s">
        <v>15</v>
      </c>
      <c r="AW2025" s="13" t="s">
        <v>33</v>
      </c>
      <c r="AX2025" s="13" t="s">
        <v>71</v>
      </c>
      <c r="AY2025" s="166" t="s">
        <v>142</v>
      </c>
    </row>
    <row r="2026" spans="1:65" s="14" customFormat="1" ht="11.25">
      <c r="B2026" s="172"/>
      <c r="D2026" s="165" t="s">
        <v>153</v>
      </c>
      <c r="E2026" s="173" t="s">
        <v>3</v>
      </c>
      <c r="F2026" s="174" t="s">
        <v>1500</v>
      </c>
      <c r="H2026" s="175">
        <v>2.04</v>
      </c>
      <c r="I2026" s="176"/>
      <c r="L2026" s="172"/>
      <c r="M2026" s="177"/>
      <c r="N2026" s="178"/>
      <c r="O2026" s="178"/>
      <c r="P2026" s="178"/>
      <c r="Q2026" s="178"/>
      <c r="R2026" s="178"/>
      <c r="S2026" s="178"/>
      <c r="T2026" s="179"/>
      <c r="AT2026" s="173" t="s">
        <v>153</v>
      </c>
      <c r="AU2026" s="173" t="s">
        <v>81</v>
      </c>
      <c r="AV2026" s="14" t="s">
        <v>81</v>
      </c>
      <c r="AW2026" s="14" t="s">
        <v>33</v>
      </c>
      <c r="AX2026" s="14" t="s">
        <v>71</v>
      </c>
      <c r="AY2026" s="173" t="s">
        <v>142</v>
      </c>
    </row>
    <row r="2027" spans="1:65" s="15" customFormat="1" ht="11.25">
      <c r="B2027" s="180"/>
      <c r="D2027" s="165" t="s">
        <v>153</v>
      </c>
      <c r="E2027" s="181" t="s">
        <v>3</v>
      </c>
      <c r="F2027" s="182" t="s">
        <v>162</v>
      </c>
      <c r="H2027" s="183">
        <v>63.03</v>
      </c>
      <c r="I2027" s="184"/>
      <c r="L2027" s="180"/>
      <c r="M2027" s="185"/>
      <c r="N2027" s="186"/>
      <c r="O2027" s="186"/>
      <c r="P2027" s="186"/>
      <c r="Q2027" s="186"/>
      <c r="R2027" s="186"/>
      <c r="S2027" s="186"/>
      <c r="T2027" s="187"/>
      <c r="AT2027" s="181" t="s">
        <v>153</v>
      </c>
      <c r="AU2027" s="181" t="s">
        <v>81</v>
      </c>
      <c r="AV2027" s="15" t="s">
        <v>94</v>
      </c>
      <c r="AW2027" s="15" t="s">
        <v>33</v>
      </c>
      <c r="AX2027" s="15" t="s">
        <v>15</v>
      </c>
      <c r="AY2027" s="181" t="s">
        <v>142</v>
      </c>
    </row>
    <row r="2028" spans="1:65" s="2" customFormat="1" ht="24.2" customHeight="1">
      <c r="A2028" s="35"/>
      <c r="B2028" s="145"/>
      <c r="C2028" s="146" t="s">
        <v>2748</v>
      </c>
      <c r="D2028" s="146" t="s">
        <v>145</v>
      </c>
      <c r="E2028" s="147" t="s">
        <v>2749</v>
      </c>
      <c r="F2028" s="148" t="s">
        <v>2750</v>
      </c>
      <c r="G2028" s="149" t="s">
        <v>236</v>
      </c>
      <c r="H2028" s="150">
        <v>78</v>
      </c>
      <c r="I2028" s="151"/>
      <c r="J2028" s="152">
        <f>ROUND(I2028*H2028,2)</f>
        <v>0</v>
      </c>
      <c r="K2028" s="148" t="s">
        <v>149</v>
      </c>
      <c r="L2028" s="36"/>
      <c r="M2028" s="153" t="s">
        <v>3</v>
      </c>
      <c r="N2028" s="154" t="s">
        <v>43</v>
      </c>
      <c r="O2028" s="56"/>
      <c r="P2028" s="155">
        <f>O2028*H2028</f>
        <v>0</v>
      </c>
      <c r="Q2028" s="155">
        <v>2.1000000000000001E-4</v>
      </c>
      <c r="R2028" s="155">
        <f>Q2028*H2028</f>
        <v>1.6380000000000002E-2</v>
      </c>
      <c r="S2028" s="155">
        <v>0</v>
      </c>
      <c r="T2028" s="156">
        <f>S2028*H2028</f>
        <v>0</v>
      </c>
      <c r="U2028" s="35"/>
      <c r="V2028" s="35"/>
      <c r="W2028" s="35"/>
      <c r="X2028" s="35"/>
      <c r="Y2028" s="35"/>
      <c r="Z2028" s="35"/>
      <c r="AA2028" s="35"/>
      <c r="AB2028" s="35"/>
      <c r="AC2028" s="35"/>
      <c r="AD2028" s="35"/>
      <c r="AE2028" s="35"/>
      <c r="AR2028" s="157" t="s">
        <v>256</v>
      </c>
      <c r="AT2028" s="157" t="s">
        <v>145</v>
      </c>
      <c r="AU2028" s="157" t="s">
        <v>81</v>
      </c>
      <c r="AY2028" s="20" t="s">
        <v>142</v>
      </c>
      <c r="BE2028" s="158">
        <f>IF(N2028="základní",J2028,0)</f>
        <v>0</v>
      </c>
      <c r="BF2028" s="158">
        <f>IF(N2028="snížená",J2028,0)</f>
        <v>0</v>
      </c>
      <c r="BG2028" s="158">
        <f>IF(N2028="zákl. přenesená",J2028,0)</f>
        <v>0</v>
      </c>
      <c r="BH2028" s="158">
        <f>IF(N2028="sníž. přenesená",J2028,0)</f>
        <v>0</v>
      </c>
      <c r="BI2028" s="158">
        <f>IF(N2028="nulová",J2028,0)</f>
        <v>0</v>
      </c>
      <c r="BJ2028" s="20" t="s">
        <v>81</v>
      </c>
      <c r="BK2028" s="158">
        <f>ROUND(I2028*H2028,2)</f>
        <v>0</v>
      </c>
      <c r="BL2028" s="20" t="s">
        <v>256</v>
      </c>
      <c r="BM2028" s="157" t="s">
        <v>2751</v>
      </c>
    </row>
    <row r="2029" spans="1:65" s="2" customFormat="1" ht="11.25">
      <c r="A2029" s="35"/>
      <c r="B2029" s="36"/>
      <c r="C2029" s="35"/>
      <c r="D2029" s="159" t="s">
        <v>151</v>
      </c>
      <c r="E2029" s="35"/>
      <c r="F2029" s="160" t="s">
        <v>2752</v>
      </c>
      <c r="G2029" s="35"/>
      <c r="H2029" s="35"/>
      <c r="I2029" s="161"/>
      <c r="J2029" s="35"/>
      <c r="K2029" s="35"/>
      <c r="L2029" s="36"/>
      <c r="M2029" s="162"/>
      <c r="N2029" s="163"/>
      <c r="O2029" s="56"/>
      <c r="P2029" s="56"/>
      <c r="Q2029" s="56"/>
      <c r="R2029" s="56"/>
      <c r="S2029" s="56"/>
      <c r="T2029" s="57"/>
      <c r="U2029" s="35"/>
      <c r="V2029" s="35"/>
      <c r="W2029" s="35"/>
      <c r="X2029" s="35"/>
      <c r="Y2029" s="35"/>
      <c r="Z2029" s="35"/>
      <c r="AA2029" s="35"/>
      <c r="AB2029" s="35"/>
      <c r="AC2029" s="35"/>
      <c r="AD2029" s="35"/>
      <c r="AE2029" s="35"/>
      <c r="AT2029" s="20" t="s">
        <v>151</v>
      </c>
      <c r="AU2029" s="20" t="s">
        <v>81</v>
      </c>
    </row>
    <row r="2030" spans="1:65" s="13" customFormat="1" ht="11.25">
      <c r="B2030" s="164"/>
      <c r="D2030" s="165" t="s">
        <v>153</v>
      </c>
      <c r="E2030" s="166" t="s">
        <v>3</v>
      </c>
      <c r="F2030" s="167" t="s">
        <v>1157</v>
      </c>
      <c r="H2030" s="166" t="s">
        <v>3</v>
      </c>
      <c r="I2030" s="168"/>
      <c r="L2030" s="164"/>
      <c r="M2030" s="169"/>
      <c r="N2030" s="170"/>
      <c r="O2030" s="170"/>
      <c r="P2030" s="170"/>
      <c r="Q2030" s="170"/>
      <c r="R2030" s="170"/>
      <c r="S2030" s="170"/>
      <c r="T2030" s="171"/>
      <c r="AT2030" s="166" t="s">
        <v>153</v>
      </c>
      <c r="AU2030" s="166" t="s">
        <v>81</v>
      </c>
      <c r="AV2030" s="13" t="s">
        <v>15</v>
      </c>
      <c r="AW2030" s="13" t="s">
        <v>33</v>
      </c>
      <c r="AX2030" s="13" t="s">
        <v>71</v>
      </c>
      <c r="AY2030" s="166" t="s">
        <v>142</v>
      </c>
    </row>
    <row r="2031" spans="1:65" s="14" customFormat="1" ht="11.25">
      <c r="B2031" s="172"/>
      <c r="D2031" s="165" t="s">
        <v>153</v>
      </c>
      <c r="E2031" s="173" t="s">
        <v>3</v>
      </c>
      <c r="F2031" s="174" t="s">
        <v>94</v>
      </c>
      <c r="H2031" s="175">
        <v>4</v>
      </c>
      <c r="I2031" s="176"/>
      <c r="L2031" s="172"/>
      <c r="M2031" s="177"/>
      <c r="N2031" s="178"/>
      <c r="O2031" s="178"/>
      <c r="P2031" s="178"/>
      <c r="Q2031" s="178"/>
      <c r="R2031" s="178"/>
      <c r="S2031" s="178"/>
      <c r="T2031" s="179"/>
      <c r="AT2031" s="173" t="s">
        <v>153</v>
      </c>
      <c r="AU2031" s="173" t="s">
        <v>81</v>
      </c>
      <c r="AV2031" s="14" t="s">
        <v>81</v>
      </c>
      <c r="AW2031" s="14" t="s">
        <v>33</v>
      </c>
      <c r="AX2031" s="14" t="s">
        <v>71</v>
      </c>
      <c r="AY2031" s="173" t="s">
        <v>142</v>
      </c>
    </row>
    <row r="2032" spans="1:65" s="13" customFormat="1" ht="11.25">
      <c r="B2032" s="164"/>
      <c r="D2032" s="165" t="s">
        <v>153</v>
      </c>
      <c r="E2032" s="166" t="s">
        <v>3</v>
      </c>
      <c r="F2032" s="167" t="s">
        <v>1160</v>
      </c>
      <c r="H2032" s="166" t="s">
        <v>3</v>
      </c>
      <c r="I2032" s="168"/>
      <c r="L2032" s="164"/>
      <c r="M2032" s="169"/>
      <c r="N2032" s="170"/>
      <c r="O2032" s="170"/>
      <c r="P2032" s="170"/>
      <c r="Q2032" s="170"/>
      <c r="R2032" s="170"/>
      <c r="S2032" s="170"/>
      <c r="T2032" s="171"/>
      <c r="AT2032" s="166" t="s">
        <v>153</v>
      </c>
      <c r="AU2032" s="166" t="s">
        <v>81</v>
      </c>
      <c r="AV2032" s="13" t="s">
        <v>15</v>
      </c>
      <c r="AW2032" s="13" t="s">
        <v>33</v>
      </c>
      <c r="AX2032" s="13" t="s">
        <v>71</v>
      </c>
      <c r="AY2032" s="166" t="s">
        <v>142</v>
      </c>
    </row>
    <row r="2033" spans="2:51" s="14" customFormat="1" ht="11.25">
      <c r="B2033" s="172"/>
      <c r="D2033" s="165" t="s">
        <v>153</v>
      </c>
      <c r="E2033" s="173" t="s">
        <v>3</v>
      </c>
      <c r="F2033" s="174" t="s">
        <v>94</v>
      </c>
      <c r="H2033" s="175">
        <v>4</v>
      </c>
      <c r="I2033" s="176"/>
      <c r="L2033" s="172"/>
      <c r="M2033" s="177"/>
      <c r="N2033" s="178"/>
      <c r="O2033" s="178"/>
      <c r="P2033" s="178"/>
      <c r="Q2033" s="178"/>
      <c r="R2033" s="178"/>
      <c r="S2033" s="178"/>
      <c r="T2033" s="179"/>
      <c r="AT2033" s="173" t="s">
        <v>153</v>
      </c>
      <c r="AU2033" s="173" t="s">
        <v>81</v>
      </c>
      <c r="AV2033" s="14" t="s">
        <v>81</v>
      </c>
      <c r="AW2033" s="14" t="s">
        <v>33</v>
      </c>
      <c r="AX2033" s="14" t="s">
        <v>71</v>
      </c>
      <c r="AY2033" s="173" t="s">
        <v>142</v>
      </c>
    </row>
    <row r="2034" spans="2:51" s="13" customFormat="1" ht="11.25">
      <c r="B2034" s="164"/>
      <c r="D2034" s="165" t="s">
        <v>153</v>
      </c>
      <c r="E2034" s="166" t="s">
        <v>3</v>
      </c>
      <c r="F2034" s="167" t="s">
        <v>837</v>
      </c>
      <c r="H2034" s="166" t="s">
        <v>3</v>
      </c>
      <c r="I2034" s="168"/>
      <c r="L2034" s="164"/>
      <c r="M2034" s="169"/>
      <c r="N2034" s="170"/>
      <c r="O2034" s="170"/>
      <c r="P2034" s="170"/>
      <c r="Q2034" s="170"/>
      <c r="R2034" s="170"/>
      <c r="S2034" s="170"/>
      <c r="T2034" s="171"/>
      <c r="AT2034" s="166" t="s">
        <v>153</v>
      </c>
      <c r="AU2034" s="166" t="s">
        <v>81</v>
      </c>
      <c r="AV2034" s="13" t="s">
        <v>15</v>
      </c>
      <c r="AW2034" s="13" t="s">
        <v>33</v>
      </c>
      <c r="AX2034" s="13" t="s">
        <v>71</v>
      </c>
      <c r="AY2034" s="166" t="s">
        <v>142</v>
      </c>
    </row>
    <row r="2035" spans="2:51" s="14" customFormat="1" ht="11.25">
      <c r="B2035" s="172"/>
      <c r="D2035" s="165" t="s">
        <v>153</v>
      </c>
      <c r="E2035" s="173" t="s">
        <v>3</v>
      </c>
      <c r="F2035" s="174" t="s">
        <v>181</v>
      </c>
      <c r="H2035" s="175">
        <v>5</v>
      </c>
      <c r="I2035" s="176"/>
      <c r="L2035" s="172"/>
      <c r="M2035" s="177"/>
      <c r="N2035" s="178"/>
      <c r="O2035" s="178"/>
      <c r="P2035" s="178"/>
      <c r="Q2035" s="178"/>
      <c r="R2035" s="178"/>
      <c r="S2035" s="178"/>
      <c r="T2035" s="179"/>
      <c r="AT2035" s="173" t="s">
        <v>153</v>
      </c>
      <c r="AU2035" s="173" t="s">
        <v>81</v>
      </c>
      <c r="AV2035" s="14" t="s">
        <v>81</v>
      </c>
      <c r="AW2035" s="14" t="s">
        <v>33</v>
      </c>
      <c r="AX2035" s="14" t="s">
        <v>71</v>
      </c>
      <c r="AY2035" s="173" t="s">
        <v>142</v>
      </c>
    </row>
    <row r="2036" spans="2:51" s="13" customFormat="1" ht="11.25">
      <c r="B2036" s="164"/>
      <c r="D2036" s="165" t="s">
        <v>153</v>
      </c>
      <c r="E2036" s="166" t="s">
        <v>3</v>
      </c>
      <c r="F2036" s="167" t="s">
        <v>844</v>
      </c>
      <c r="H2036" s="166" t="s">
        <v>3</v>
      </c>
      <c r="I2036" s="168"/>
      <c r="L2036" s="164"/>
      <c r="M2036" s="169"/>
      <c r="N2036" s="170"/>
      <c r="O2036" s="170"/>
      <c r="P2036" s="170"/>
      <c r="Q2036" s="170"/>
      <c r="R2036" s="170"/>
      <c r="S2036" s="170"/>
      <c r="T2036" s="171"/>
      <c r="AT2036" s="166" t="s">
        <v>153</v>
      </c>
      <c r="AU2036" s="166" t="s">
        <v>81</v>
      </c>
      <c r="AV2036" s="13" t="s">
        <v>15</v>
      </c>
      <c r="AW2036" s="13" t="s">
        <v>33</v>
      </c>
      <c r="AX2036" s="13" t="s">
        <v>71</v>
      </c>
      <c r="AY2036" s="166" t="s">
        <v>142</v>
      </c>
    </row>
    <row r="2037" spans="2:51" s="14" customFormat="1" ht="11.25">
      <c r="B2037" s="172"/>
      <c r="D2037" s="165" t="s">
        <v>153</v>
      </c>
      <c r="E2037" s="173" t="s">
        <v>3</v>
      </c>
      <c r="F2037" s="174" t="s">
        <v>94</v>
      </c>
      <c r="H2037" s="175">
        <v>4</v>
      </c>
      <c r="I2037" s="176"/>
      <c r="L2037" s="172"/>
      <c r="M2037" s="177"/>
      <c r="N2037" s="178"/>
      <c r="O2037" s="178"/>
      <c r="P2037" s="178"/>
      <c r="Q2037" s="178"/>
      <c r="R2037" s="178"/>
      <c r="S2037" s="178"/>
      <c r="T2037" s="179"/>
      <c r="AT2037" s="173" t="s">
        <v>153</v>
      </c>
      <c r="AU2037" s="173" t="s">
        <v>81</v>
      </c>
      <c r="AV2037" s="14" t="s">
        <v>81</v>
      </c>
      <c r="AW2037" s="14" t="s">
        <v>33</v>
      </c>
      <c r="AX2037" s="14" t="s">
        <v>71</v>
      </c>
      <c r="AY2037" s="173" t="s">
        <v>142</v>
      </c>
    </row>
    <row r="2038" spans="2:51" s="13" customFormat="1" ht="11.25">
      <c r="B2038" s="164"/>
      <c r="D2038" s="165" t="s">
        <v>153</v>
      </c>
      <c r="E2038" s="166" t="s">
        <v>3</v>
      </c>
      <c r="F2038" s="167" t="s">
        <v>848</v>
      </c>
      <c r="H2038" s="166" t="s">
        <v>3</v>
      </c>
      <c r="I2038" s="168"/>
      <c r="L2038" s="164"/>
      <c r="M2038" s="169"/>
      <c r="N2038" s="170"/>
      <c r="O2038" s="170"/>
      <c r="P2038" s="170"/>
      <c r="Q2038" s="170"/>
      <c r="R2038" s="170"/>
      <c r="S2038" s="170"/>
      <c r="T2038" s="171"/>
      <c r="AT2038" s="166" t="s">
        <v>153</v>
      </c>
      <c r="AU2038" s="166" t="s">
        <v>81</v>
      </c>
      <c r="AV2038" s="13" t="s">
        <v>15</v>
      </c>
      <c r="AW2038" s="13" t="s">
        <v>33</v>
      </c>
      <c r="AX2038" s="13" t="s">
        <v>71</v>
      </c>
      <c r="AY2038" s="166" t="s">
        <v>142</v>
      </c>
    </row>
    <row r="2039" spans="2:51" s="14" customFormat="1" ht="11.25">
      <c r="B2039" s="172"/>
      <c r="D2039" s="165" t="s">
        <v>153</v>
      </c>
      <c r="E2039" s="173" t="s">
        <v>3</v>
      </c>
      <c r="F2039" s="174" t="s">
        <v>181</v>
      </c>
      <c r="H2039" s="175">
        <v>5</v>
      </c>
      <c r="I2039" s="176"/>
      <c r="L2039" s="172"/>
      <c r="M2039" s="177"/>
      <c r="N2039" s="178"/>
      <c r="O2039" s="178"/>
      <c r="P2039" s="178"/>
      <c r="Q2039" s="178"/>
      <c r="R2039" s="178"/>
      <c r="S2039" s="178"/>
      <c r="T2039" s="179"/>
      <c r="AT2039" s="173" t="s">
        <v>153</v>
      </c>
      <c r="AU2039" s="173" t="s">
        <v>81</v>
      </c>
      <c r="AV2039" s="14" t="s">
        <v>81</v>
      </c>
      <c r="AW2039" s="14" t="s">
        <v>33</v>
      </c>
      <c r="AX2039" s="14" t="s">
        <v>71</v>
      </c>
      <c r="AY2039" s="173" t="s">
        <v>142</v>
      </c>
    </row>
    <row r="2040" spans="2:51" s="13" customFormat="1" ht="11.25">
      <c r="B2040" s="164"/>
      <c r="D2040" s="165" t="s">
        <v>153</v>
      </c>
      <c r="E2040" s="166" t="s">
        <v>3</v>
      </c>
      <c r="F2040" s="167" t="s">
        <v>874</v>
      </c>
      <c r="H2040" s="166" t="s">
        <v>3</v>
      </c>
      <c r="I2040" s="168"/>
      <c r="L2040" s="164"/>
      <c r="M2040" s="169"/>
      <c r="N2040" s="170"/>
      <c r="O2040" s="170"/>
      <c r="P2040" s="170"/>
      <c r="Q2040" s="170"/>
      <c r="R2040" s="170"/>
      <c r="S2040" s="170"/>
      <c r="T2040" s="171"/>
      <c r="AT2040" s="166" t="s">
        <v>153</v>
      </c>
      <c r="AU2040" s="166" t="s">
        <v>81</v>
      </c>
      <c r="AV2040" s="13" t="s">
        <v>15</v>
      </c>
      <c r="AW2040" s="13" t="s">
        <v>33</v>
      </c>
      <c r="AX2040" s="13" t="s">
        <v>71</v>
      </c>
      <c r="AY2040" s="166" t="s">
        <v>142</v>
      </c>
    </row>
    <row r="2041" spans="2:51" s="14" customFormat="1" ht="11.25">
      <c r="B2041" s="172"/>
      <c r="D2041" s="165" t="s">
        <v>153</v>
      </c>
      <c r="E2041" s="173" t="s">
        <v>3</v>
      </c>
      <c r="F2041" s="174" t="s">
        <v>94</v>
      </c>
      <c r="H2041" s="175">
        <v>4</v>
      </c>
      <c r="I2041" s="176"/>
      <c r="L2041" s="172"/>
      <c r="M2041" s="177"/>
      <c r="N2041" s="178"/>
      <c r="O2041" s="178"/>
      <c r="P2041" s="178"/>
      <c r="Q2041" s="178"/>
      <c r="R2041" s="178"/>
      <c r="S2041" s="178"/>
      <c r="T2041" s="179"/>
      <c r="AT2041" s="173" t="s">
        <v>153</v>
      </c>
      <c r="AU2041" s="173" t="s">
        <v>81</v>
      </c>
      <c r="AV2041" s="14" t="s">
        <v>81</v>
      </c>
      <c r="AW2041" s="14" t="s">
        <v>33</v>
      </c>
      <c r="AX2041" s="14" t="s">
        <v>71</v>
      </c>
      <c r="AY2041" s="173" t="s">
        <v>142</v>
      </c>
    </row>
    <row r="2042" spans="2:51" s="13" customFormat="1" ht="11.25">
      <c r="B2042" s="164"/>
      <c r="D2042" s="165" t="s">
        <v>153</v>
      </c>
      <c r="E2042" s="166" t="s">
        <v>3</v>
      </c>
      <c r="F2042" s="167" t="s">
        <v>877</v>
      </c>
      <c r="H2042" s="166" t="s">
        <v>3</v>
      </c>
      <c r="I2042" s="168"/>
      <c r="L2042" s="164"/>
      <c r="M2042" s="169"/>
      <c r="N2042" s="170"/>
      <c r="O2042" s="170"/>
      <c r="P2042" s="170"/>
      <c r="Q2042" s="170"/>
      <c r="R2042" s="170"/>
      <c r="S2042" s="170"/>
      <c r="T2042" s="171"/>
      <c r="AT2042" s="166" t="s">
        <v>153</v>
      </c>
      <c r="AU2042" s="166" t="s">
        <v>81</v>
      </c>
      <c r="AV2042" s="13" t="s">
        <v>15</v>
      </c>
      <c r="AW2042" s="13" t="s">
        <v>33</v>
      </c>
      <c r="AX2042" s="13" t="s">
        <v>71</v>
      </c>
      <c r="AY2042" s="166" t="s">
        <v>142</v>
      </c>
    </row>
    <row r="2043" spans="2:51" s="14" customFormat="1" ht="11.25">
      <c r="B2043" s="172"/>
      <c r="D2043" s="165" t="s">
        <v>153</v>
      </c>
      <c r="E2043" s="173" t="s">
        <v>3</v>
      </c>
      <c r="F2043" s="174" t="s">
        <v>181</v>
      </c>
      <c r="H2043" s="175">
        <v>5</v>
      </c>
      <c r="I2043" s="176"/>
      <c r="L2043" s="172"/>
      <c r="M2043" s="177"/>
      <c r="N2043" s="178"/>
      <c r="O2043" s="178"/>
      <c r="P2043" s="178"/>
      <c r="Q2043" s="178"/>
      <c r="R2043" s="178"/>
      <c r="S2043" s="178"/>
      <c r="T2043" s="179"/>
      <c r="AT2043" s="173" t="s">
        <v>153</v>
      </c>
      <c r="AU2043" s="173" t="s">
        <v>81</v>
      </c>
      <c r="AV2043" s="14" t="s">
        <v>81</v>
      </c>
      <c r="AW2043" s="14" t="s">
        <v>33</v>
      </c>
      <c r="AX2043" s="14" t="s">
        <v>71</v>
      </c>
      <c r="AY2043" s="173" t="s">
        <v>142</v>
      </c>
    </row>
    <row r="2044" spans="2:51" s="13" customFormat="1" ht="11.25">
      <c r="B2044" s="164"/>
      <c r="D2044" s="165" t="s">
        <v>153</v>
      </c>
      <c r="E2044" s="166" t="s">
        <v>3</v>
      </c>
      <c r="F2044" s="167" t="s">
        <v>900</v>
      </c>
      <c r="H2044" s="166" t="s">
        <v>3</v>
      </c>
      <c r="I2044" s="168"/>
      <c r="L2044" s="164"/>
      <c r="M2044" s="169"/>
      <c r="N2044" s="170"/>
      <c r="O2044" s="170"/>
      <c r="P2044" s="170"/>
      <c r="Q2044" s="170"/>
      <c r="R2044" s="170"/>
      <c r="S2044" s="170"/>
      <c r="T2044" s="171"/>
      <c r="AT2044" s="166" t="s">
        <v>153</v>
      </c>
      <c r="AU2044" s="166" t="s">
        <v>81</v>
      </c>
      <c r="AV2044" s="13" t="s">
        <v>15</v>
      </c>
      <c r="AW2044" s="13" t="s">
        <v>33</v>
      </c>
      <c r="AX2044" s="13" t="s">
        <v>71</v>
      </c>
      <c r="AY2044" s="166" t="s">
        <v>142</v>
      </c>
    </row>
    <row r="2045" spans="2:51" s="14" customFormat="1" ht="11.25">
      <c r="B2045" s="172"/>
      <c r="D2045" s="165" t="s">
        <v>153</v>
      </c>
      <c r="E2045" s="173" t="s">
        <v>3</v>
      </c>
      <c r="F2045" s="174" t="s">
        <v>94</v>
      </c>
      <c r="H2045" s="175">
        <v>4</v>
      </c>
      <c r="I2045" s="176"/>
      <c r="L2045" s="172"/>
      <c r="M2045" s="177"/>
      <c r="N2045" s="178"/>
      <c r="O2045" s="178"/>
      <c r="P2045" s="178"/>
      <c r="Q2045" s="178"/>
      <c r="R2045" s="178"/>
      <c r="S2045" s="178"/>
      <c r="T2045" s="179"/>
      <c r="AT2045" s="173" t="s">
        <v>153</v>
      </c>
      <c r="AU2045" s="173" t="s">
        <v>81</v>
      </c>
      <c r="AV2045" s="14" t="s">
        <v>81</v>
      </c>
      <c r="AW2045" s="14" t="s">
        <v>33</v>
      </c>
      <c r="AX2045" s="14" t="s">
        <v>71</v>
      </c>
      <c r="AY2045" s="173" t="s">
        <v>142</v>
      </c>
    </row>
    <row r="2046" spans="2:51" s="13" customFormat="1" ht="11.25">
      <c r="B2046" s="164"/>
      <c r="D2046" s="165" t="s">
        <v>153</v>
      </c>
      <c r="E2046" s="166" t="s">
        <v>3</v>
      </c>
      <c r="F2046" s="167" t="s">
        <v>902</v>
      </c>
      <c r="H2046" s="166" t="s">
        <v>3</v>
      </c>
      <c r="I2046" s="168"/>
      <c r="L2046" s="164"/>
      <c r="M2046" s="169"/>
      <c r="N2046" s="170"/>
      <c r="O2046" s="170"/>
      <c r="P2046" s="170"/>
      <c r="Q2046" s="170"/>
      <c r="R2046" s="170"/>
      <c r="S2046" s="170"/>
      <c r="T2046" s="171"/>
      <c r="AT2046" s="166" t="s">
        <v>153</v>
      </c>
      <c r="AU2046" s="166" t="s">
        <v>81</v>
      </c>
      <c r="AV2046" s="13" t="s">
        <v>15</v>
      </c>
      <c r="AW2046" s="13" t="s">
        <v>33</v>
      </c>
      <c r="AX2046" s="13" t="s">
        <v>71</v>
      </c>
      <c r="AY2046" s="166" t="s">
        <v>142</v>
      </c>
    </row>
    <row r="2047" spans="2:51" s="14" customFormat="1" ht="11.25">
      <c r="B2047" s="172"/>
      <c r="D2047" s="165" t="s">
        <v>153</v>
      </c>
      <c r="E2047" s="173" t="s">
        <v>3</v>
      </c>
      <c r="F2047" s="174" t="s">
        <v>181</v>
      </c>
      <c r="H2047" s="175">
        <v>5</v>
      </c>
      <c r="I2047" s="176"/>
      <c r="L2047" s="172"/>
      <c r="M2047" s="177"/>
      <c r="N2047" s="178"/>
      <c r="O2047" s="178"/>
      <c r="P2047" s="178"/>
      <c r="Q2047" s="178"/>
      <c r="R2047" s="178"/>
      <c r="S2047" s="178"/>
      <c r="T2047" s="179"/>
      <c r="AT2047" s="173" t="s">
        <v>153</v>
      </c>
      <c r="AU2047" s="173" t="s">
        <v>81</v>
      </c>
      <c r="AV2047" s="14" t="s">
        <v>81</v>
      </c>
      <c r="AW2047" s="14" t="s">
        <v>33</v>
      </c>
      <c r="AX2047" s="14" t="s">
        <v>71</v>
      </c>
      <c r="AY2047" s="173" t="s">
        <v>142</v>
      </c>
    </row>
    <row r="2048" spans="2:51" s="13" customFormat="1" ht="11.25">
      <c r="B2048" s="164"/>
      <c r="D2048" s="165" t="s">
        <v>153</v>
      </c>
      <c r="E2048" s="166" t="s">
        <v>3</v>
      </c>
      <c r="F2048" s="167" t="s">
        <v>912</v>
      </c>
      <c r="H2048" s="166" t="s">
        <v>3</v>
      </c>
      <c r="I2048" s="168"/>
      <c r="L2048" s="164"/>
      <c r="M2048" s="169"/>
      <c r="N2048" s="170"/>
      <c r="O2048" s="170"/>
      <c r="P2048" s="170"/>
      <c r="Q2048" s="170"/>
      <c r="R2048" s="170"/>
      <c r="S2048" s="170"/>
      <c r="T2048" s="171"/>
      <c r="AT2048" s="166" t="s">
        <v>153</v>
      </c>
      <c r="AU2048" s="166" t="s">
        <v>81</v>
      </c>
      <c r="AV2048" s="13" t="s">
        <v>15</v>
      </c>
      <c r="AW2048" s="13" t="s">
        <v>33</v>
      </c>
      <c r="AX2048" s="13" t="s">
        <v>71</v>
      </c>
      <c r="AY2048" s="166" t="s">
        <v>142</v>
      </c>
    </row>
    <row r="2049" spans="2:51" s="14" customFormat="1" ht="11.25">
      <c r="B2049" s="172"/>
      <c r="D2049" s="165" t="s">
        <v>153</v>
      </c>
      <c r="E2049" s="173" t="s">
        <v>3</v>
      </c>
      <c r="F2049" s="174" t="s">
        <v>94</v>
      </c>
      <c r="H2049" s="175">
        <v>4</v>
      </c>
      <c r="I2049" s="176"/>
      <c r="L2049" s="172"/>
      <c r="M2049" s="177"/>
      <c r="N2049" s="178"/>
      <c r="O2049" s="178"/>
      <c r="P2049" s="178"/>
      <c r="Q2049" s="178"/>
      <c r="R2049" s="178"/>
      <c r="S2049" s="178"/>
      <c r="T2049" s="179"/>
      <c r="AT2049" s="173" t="s">
        <v>153</v>
      </c>
      <c r="AU2049" s="173" t="s">
        <v>81</v>
      </c>
      <c r="AV2049" s="14" t="s">
        <v>81</v>
      </c>
      <c r="AW2049" s="14" t="s">
        <v>33</v>
      </c>
      <c r="AX2049" s="14" t="s">
        <v>71</v>
      </c>
      <c r="AY2049" s="173" t="s">
        <v>142</v>
      </c>
    </row>
    <row r="2050" spans="2:51" s="13" customFormat="1" ht="11.25">
      <c r="B2050" s="164"/>
      <c r="D2050" s="165" t="s">
        <v>153</v>
      </c>
      <c r="E2050" s="166" t="s">
        <v>3</v>
      </c>
      <c r="F2050" s="167" t="s">
        <v>913</v>
      </c>
      <c r="H2050" s="166" t="s">
        <v>3</v>
      </c>
      <c r="I2050" s="168"/>
      <c r="L2050" s="164"/>
      <c r="M2050" s="169"/>
      <c r="N2050" s="170"/>
      <c r="O2050" s="170"/>
      <c r="P2050" s="170"/>
      <c r="Q2050" s="170"/>
      <c r="R2050" s="170"/>
      <c r="S2050" s="170"/>
      <c r="T2050" s="171"/>
      <c r="AT2050" s="166" t="s">
        <v>153</v>
      </c>
      <c r="AU2050" s="166" t="s">
        <v>81</v>
      </c>
      <c r="AV2050" s="13" t="s">
        <v>15</v>
      </c>
      <c r="AW2050" s="13" t="s">
        <v>33</v>
      </c>
      <c r="AX2050" s="13" t="s">
        <v>71</v>
      </c>
      <c r="AY2050" s="166" t="s">
        <v>142</v>
      </c>
    </row>
    <row r="2051" spans="2:51" s="14" customFormat="1" ht="11.25">
      <c r="B2051" s="172"/>
      <c r="D2051" s="165" t="s">
        <v>153</v>
      </c>
      <c r="E2051" s="173" t="s">
        <v>3</v>
      </c>
      <c r="F2051" s="174" t="s">
        <v>181</v>
      </c>
      <c r="H2051" s="175">
        <v>5</v>
      </c>
      <c r="I2051" s="176"/>
      <c r="L2051" s="172"/>
      <c r="M2051" s="177"/>
      <c r="N2051" s="178"/>
      <c r="O2051" s="178"/>
      <c r="P2051" s="178"/>
      <c r="Q2051" s="178"/>
      <c r="R2051" s="178"/>
      <c r="S2051" s="178"/>
      <c r="T2051" s="179"/>
      <c r="AT2051" s="173" t="s">
        <v>153</v>
      </c>
      <c r="AU2051" s="173" t="s">
        <v>81</v>
      </c>
      <c r="AV2051" s="14" t="s">
        <v>81</v>
      </c>
      <c r="AW2051" s="14" t="s">
        <v>33</v>
      </c>
      <c r="AX2051" s="14" t="s">
        <v>71</v>
      </c>
      <c r="AY2051" s="173" t="s">
        <v>142</v>
      </c>
    </row>
    <row r="2052" spans="2:51" s="13" customFormat="1" ht="11.25">
      <c r="B2052" s="164"/>
      <c r="D2052" s="165" t="s">
        <v>153</v>
      </c>
      <c r="E2052" s="166" t="s">
        <v>3</v>
      </c>
      <c r="F2052" s="167" t="s">
        <v>927</v>
      </c>
      <c r="H2052" s="166" t="s">
        <v>3</v>
      </c>
      <c r="I2052" s="168"/>
      <c r="L2052" s="164"/>
      <c r="M2052" s="169"/>
      <c r="N2052" s="170"/>
      <c r="O2052" s="170"/>
      <c r="P2052" s="170"/>
      <c r="Q2052" s="170"/>
      <c r="R2052" s="170"/>
      <c r="S2052" s="170"/>
      <c r="T2052" s="171"/>
      <c r="AT2052" s="166" t="s">
        <v>153</v>
      </c>
      <c r="AU2052" s="166" t="s">
        <v>81</v>
      </c>
      <c r="AV2052" s="13" t="s">
        <v>15</v>
      </c>
      <c r="AW2052" s="13" t="s">
        <v>33</v>
      </c>
      <c r="AX2052" s="13" t="s">
        <v>71</v>
      </c>
      <c r="AY2052" s="166" t="s">
        <v>142</v>
      </c>
    </row>
    <row r="2053" spans="2:51" s="14" customFormat="1" ht="11.25">
      <c r="B2053" s="172"/>
      <c r="D2053" s="165" t="s">
        <v>153</v>
      </c>
      <c r="E2053" s="173" t="s">
        <v>3</v>
      </c>
      <c r="F2053" s="174" t="s">
        <v>94</v>
      </c>
      <c r="H2053" s="175">
        <v>4</v>
      </c>
      <c r="I2053" s="176"/>
      <c r="L2053" s="172"/>
      <c r="M2053" s="177"/>
      <c r="N2053" s="178"/>
      <c r="O2053" s="178"/>
      <c r="P2053" s="178"/>
      <c r="Q2053" s="178"/>
      <c r="R2053" s="178"/>
      <c r="S2053" s="178"/>
      <c r="T2053" s="179"/>
      <c r="AT2053" s="173" t="s">
        <v>153</v>
      </c>
      <c r="AU2053" s="173" t="s">
        <v>81</v>
      </c>
      <c r="AV2053" s="14" t="s">
        <v>81</v>
      </c>
      <c r="AW2053" s="14" t="s">
        <v>33</v>
      </c>
      <c r="AX2053" s="14" t="s">
        <v>71</v>
      </c>
      <c r="AY2053" s="173" t="s">
        <v>142</v>
      </c>
    </row>
    <row r="2054" spans="2:51" s="13" customFormat="1" ht="11.25">
      <c r="B2054" s="164"/>
      <c r="D2054" s="165" t="s">
        <v>153</v>
      </c>
      <c r="E2054" s="166" t="s">
        <v>3</v>
      </c>
      <c r="F2054" s="167" t="s">
        <v>928</v>
      </c>
      <c r="H2054" s="166" t="s">
        <v>3</v>
      </c>
      <c r="I2054" s="168"/>
      <c r="L2054" s="164"/>
      <c r="M2054" s="169"/>
      <c r="N2054" s="170"/>
      <c r="O2054" s="170"/>
      <c r="P2054" s="170"/>
      <c r="Q2054" s="170"/>
      <c r="R2054" s="170"/>
      <c r="S2054" s="170"/>
      <c r="T2054" s="171"/>
      <c r="AT2054" s="166" t="s">
        <v>153</v>
      </c>
      <c r="AU2054" s="166" t="s">
        <v>81</v>
      </c>
      <c r="AV2054" s="13" t="s">
        <v>15</v>
      </c>
      <c r="AW2054" s="13" t="s">
        <v>33</v>
      </c>
      <c r="AX2054" s="13" t="s">
        <v>71</v>
      </c>
      <c r="AY2054" s="166" t="s">
        <v>142</v>
      </c>
    </row>
    <row r="2055" spans="2:51" s="14" customFormat="1" ht="11.25">
      <c r="B2055" s="172"/>
      <c r="D2055" s="165" t="s">
        <v>153</v>
      </c>
      <c r="E2055" s="173" t="s">
        <v>3</v>
      </c>
      <c r="F2055" s="174" t="s">
        <v>181</v>
      </c>
      <c r="H2055" s="175">
        <v>5</v>
      </c>
      <c r="I2055" s="176"/>
      <c r="L2055" s="172"/>
      <c r="M2055" s="177"/>
      <c r="N2055" s="178"/>
      <c r="O2055" s="178"/>
      <c r="P2055" s="178"/>
      <c r="Q2055" s="178"/>
      <c r="R2055" s="178"/>
      <c r="S2055" s="178"/>
      <c r="T2055" s="179"/>
      <c r="AT2055" s="173" t="s">
        <v>153</v>
      </c>
      <c r="AU2055" s="173" t="s">
        <v>81</v>
      </c>
      <c r="AV2055" s="14" t="s">
        <v>81</v>
      </c>
      <c r="AW2055" s="14" t="s">
        <v>33</v>
      </c>
      <c r="AX2055" s="14" t="s">
        <v>71</v>
      </c>
      <c r="AY2055" s="173" t="s">
        <v>142</v>
      </c>
    </row>
    <row r="2056" spans="2:51" s="13" customFormat="1" ht="11.25">
      <c r="B2056" s="164"/>
      <c r="D2056" s="165" t="s">
        <v>153</v>
      </c>
      <c r="E2056" s="166" t="s">
        <v>3</v>
      </c>
      <c r="F2056" s="167" t="s">
        <v>941</v>
      </c>
      <c r="H2056" s="166" t="s">
        <v>3</v>
      </c>
      <c r="I2056" s="168"/>
      <c r="L2056" s="164"/>
      <c r="M2056" s="169"/>
      <c r="N2056" s="170"/>
      <c r="O2056" s="170"/>
      <c r="P2056" s="170"/>
      <c r="Q2056" s="170"/>
      <c r="R2056" s="170"/>
      <c r="S2056" s="170"/>
      <c r="T2056" s="171"/>
      <c r="AT2056" s="166" t="s">
        <v>153</v>
      </c>
      <c r="AU2056" s="166" t="s">
        <v>81</v>
      </c>
      <c r="AV2056" s="13" t="s">
        <v>15</v>
      </c>
      <c r="AW2056" s="13" t="s">
        <v>33</v>
      </c>
      <c r="AX2056" s="13" t="s">
        <v>71</v>
      </c>
      <c r="AY2056" s="166" t="s">
        <v>142</v>
      </c>
    </row>
    <row r="2057" spans="2:51" s="14" customFormat="1" ht="11.25">
      <c r="B2057" s="172"/>
      <c r="D2057" s="165" t="s">
        <v>153</v>
      </c>
      <c r="E2057" s="173" t="s">
        <v>3</v>
      </c>
      <c r="F2057" s="174" t="s">
        <v>195</v>
      </c>
      <c r="H2057" s="175">
        <v>6</v>
      </c>
      <c r="I2057" s="176"/>
      <c r="L2057" s="172"/>
      <c r="M2057" s="177"/>
      <c r="N2057" s="178"/>
      <c r="O2057" s="178"/>
      <c r="P2057" s="178"/>
      <c r="Q2057" s="178"/>
      <c r="R2057" s="178"/>
      <c r="S2057" s="178"/>
      <c r="T2057" s="179"/>
      <c r="AT2057" s="173" t="s">
        <v>153</v>
      </c>
      <c r="AU2057" s="173" t="s">
        <v>81</v>
      </c>
      <c r="AV2057" s="14" t="s">
        <v>81</v>
      </c>
      <c r="AW2057" s="14" t="s">
        <v>33</v>
      </c>
      <c r="AX2057" s="14" t="s">
        <v>71</v>
      </c>
      <c r="AY2057" s="173" t="s">
        <v>142</v>
      </c>
    </row>
    <row r="2058" spans="2:51" s="13" customFormat="1" ht="11.25">
      <c r="B2058" s="164"/>
      <c r="D2058" s="165" t="s">
        <v>153</v>
      </c>
      <c r="E2058" s="166" t="s">
        <v>3</v>
      </c>
      <c r="F2058" s="167" t="s">
        <v>960</v>
      </c>
      <c r="H2058" s="166" t="s">
        <v>3</v>
      </c>
      <c r="I2058" s="168"/>
      <c r="L2058" s="164"/>
      <c r="M2058" s="169"/>
      <c r="N2058" s="170"/>
      <c r="O2058" s="170"/>
      <c r="P2058" s="170"/>
      <c r="Q2058" s="170"/>
      <c r="R2058" s="170"/>
      <c r="S2058" s="170"/>
      <c r="T2058" s="171"/>
      <c r="AT2058" s="166" t="s">
        <v>153</v>
      </c>
      <c r="AU2058" s="166" t="s">
        <v>81</v>
      </c>
      <c r="AV2058" s="13" t="s">
        <v>15</v>
      </c>
      <c r="AW2058" s="13" t="s">
        <v>33</v>
      </c>
      <c r="AX2058" s="13" t="s">
        <v>71</v>
      </c>
      <c r="AY2058" s="166" t="s">
        <v>142</v>
      </c>
    </row>
    <row r="2059" spans="2:51" s="14" customFormat="1" ht="11.25">
      <c r="B2059" s="172"/>
      <c r="D2059" s="165" t="s">
        <v>153</v>
      </c>
      <c r="E2059" s="173" t="s">
        <v>3</v>
      </c>
      <c r="F2059" s="174" t="s">
        <v>94</v>
      </c>
      <c r="H2059" s="175">
        <v>4</v>
      </c>
      <c r="I2059" s="176"/>
      <c r="L2059" s="172"/>
      <c r="M2059" s="177"/>
      <c r="N2059" s="178"/>
      <c r="O2059" s="178"/>
      <c r="P2059" s="178"/>
      <c r="Q2059" s="178"/>
      <c r="R2059" s="178"/>
      <c r="S2059" s="178"/>
      <c r="T2059" s="179"/>
      <c r="AT2059" s="173" t="s">
        <v>153</v>
      </c>
      <c r="AU2059" s="173" t="s">
        <v>81</v>
      </c>
      <c r="AV2059" s="14" t="s">
        <v>81</v>
      </c>
      <c r="AW2059" s="14" t="s">
        <v>33</v>
      </c>
      <c r="AX2059" s="14" t="s">
        <v>71</v>
      </c>
      <c r="AY2059" s="173" t="s">
        <v>142</v>
      </c>
    </row>
    <row r="2060" spans="2:51" s="13" customFormat="1" ht="11.25">
      <c r="B2060" s="164"/>
      <c r="D2060" s="165" t="s">
        <v>153</v>
      </c>
      <c r="E2060" s="166" t="s">
        <v>3</v>
      </c>
      <c r="F2060" s="167" t="s">
        <v>963</v>
      </c>
      <c r="H2060" s="166" t="s">
        <v>3</v>
      </c>
      <c r="I2060" s="168"/>
      <c r="L2060" s="164"/>
      <c r="M2060" s="169"/>
      <c r="N2060" s="170"/>
      <c r="O2060" s="170"/>
      <c r="P2060" s="170"/>
      <c r="Q2060" s="170"/>
      <c r="R2060" s="170"/>
      <c r="S2060" s="170"/>
      <c r="T2060" s="171"/>
      <c r="AT2060" s="166" t="s">
        <v>153</v>
      </c>
      <c r="AU2060" s="166" t="s">
        <v>81</v>
      </c>
      <c r="AV2060" s="13" t="s">
        <v>15</v>
      </c>
      <c r="AW2060" s="13" t="s">
        <v>33</v>
      </c>
      <c r="AX2060" s="13" t="s">
        <v>71</v>
      </c>
      <c r="AY2060" s="166" t="s">
        <v>142</v>
      </c>
    </row>
    <row r="2061" spans="2:51" s="14" customFormat="1" ht="11.25">
      <c r="B2061" s="172"/>
      <c r="D2061" s="165" t="s">
        <v>153</v>
      </c>
      <c r="E2061" s="173" t="s">
        <v>3</v>
      </c>
      <c r="F2061" s="174" t="s">
        <v>181</v>
      </c>
      <c r="H2061" s="175">
        <v>5</v>
      </c>
      <c r="I2061" s="176"/>
      <c r="L2061" s="172"/>
      <c r="M2061" s="177"/>
      <c r="N2061" s="178"/>
      <c r="O2061" s="178"/>
      <c r="P2061" s="178"/>
      <c r="Q2061" s="178"/>
      <c r="R2061" s="178"/>
      <c r="S2061" s="178"/>
      <c r="T2061" s="179"/>
      <c r="AT2061" s="173" t="s">
        <v>153</v>
      </c>
      <c r="AU2061" s="173" t="s">
        <v>81</v>
      </c>
      <c r="AV2061" s="14" t="s">
        <v>81</v>
      </c>
      <c r="AW2061" s="14" t="s">
        <v>33</v>
      </c>
      <c r="AX2061" s="14" t="s">
        <v>71</v>
      </c>
      <c r="AY2061" s="173" t="s">
        <v>142</v>
      </c>
    </row>
    <row r="2062" spans="2:51" s="13" customFormat="1" ht="11.25">
      <c r="B2062" s="164"/>
      <c r="D2062" s="165" t="s">
        <v>153</v>
      </c>
      <c r="E2062" s="166" t="s">
        <v>3</v>
      </c>
      <c r="F2062" s="167" t="s">
        <v>2698</v>
      </c>
      <c r="H2062" s="166" t="s">
        <v>3</v>
      </c>
      <c r="I2062" s="168"/>
      <c r="L2062" s="164"/>
      <c r="M2062" s="169"/>
      <c r="N2062" s="170"/>
      <c r="O2062" s="170"/>
      <c r="P2062" s="170"/>
      <c r="Q2062" s="170"/>
      <c r="R2062" s="170"/>
      <c r="S2062" s="170"/>
      <c r="T2062" s="171"/>
      <c r="AT2062" s="166" t="s">
        <v>153</v>
      </c>
      <c r="AU2062" s="166" t="s">
        <v>81</v>
      </c>
      <c r="AV2062" s="13" t="s">
        <v>15</v>
      </c>
      <c r="AW2062" s="13" t="s">
        <v>33</v>
      </c>
      <c r="AX2062" s="13" t="s">
        <v>71</v>
      </c>
      <c r="AY2062" s="166" t="s">
        <v>142</v>
      </c>
    </row>
    <row r="2063" spans="2:51" s="14" customFormat="1" ht="11.25">
      <c r="B2063" s="172"/>
      <c r="D2063" s="165" t="s">
        <v>153</v>
      </c>
      <c r="E2063" s="173" t="s">
        <v>3</v>
      </c>
      <c r="F2063" s="174" t="s">
        <v>181</v>
      </c>
      <c r="H2063" s="175">
        <v>5</v>
      </c>
      <c r="I2063" s="176"/>
      <c r="L2063" s="172"/>
      <c r="M2063" s="177"/>
      <c r="N2063" s="178"/>
      <c r="O2063" s="178"/>
      <c r="P2063" s="178"/>
      <c r="Q2063" s="178"/>
      <c r="R2063" s="178"/>
      <c r="S2063" s="178"/>
      <c r="T2063" s="179"/>
      <c r="AT2063" s="173" t="s">
        <v>153</v>
      </c>
      <c r="AU2063" s="173" t="s">
        <v>81</v>
      </c>
      <c r="AV2063" s="14" t="s">
        <v>81</v>
      </c>
      <c r="AW2063" s="14" t="s">
        <v>33</v>
      </c>
      <c r="AX2063" s="14" t="s">
        <v>71</v>
      </c>
      <c r="AY2063" s="173" t="s">
        <v>142</v>
      </c>
    </row>
    <row r="2064" spans="2:51" s="15" customFormat="1" ht="11.25">
      <c r="B2064" s="180"/>
      <c r="D2064" s="165" t="s">
        <v>153</v>
      </c>
      <c r="E2064" s="181" t="s">
        <v>3</v>
      </c>
      <c r="F2064" s="182" t="s">
        <v>162</v>
      </c>
      <c r="H2064" s="183">
        <v>78</v>
      </c>
      <c r="I2064" s="184"/>
      <c r="L2064" s="180"/>
      <c r="M2064" s="185"/>
      <c r="N2064" s="186"/>
      <c r="O2064" s="186"/>
      <c r="P2064" s="186"/>
      <c r="Q2064" s="186"/>
      <c r="R2064" s="186"/>
      <c r="S2064" s="186"/>
      <c r="T2064" s="187"/>
      <c r="AT2064" s="181" t="s">
        <v>153</v>
      </c>
      <c r="AU2064" s="181" t="s">
        <v>81</v>
      </c>
      <c r="AV2064" s="15" t="s">
        <v>94</v>
      </c>
      <c r="AW2064" s="15" t="s">
        <v>33</v>
      </c>
      <c r="AX2064" s="15" t="s">
        <v>15</v>
      </c>
      <c r="AY2064" s="181" t="s">
        <v>142</v>
      </c>
    </row>
    <row r="2065" spans="1:65" s="2" customFormat="1" ht="24.2" customHeight="1">
      <c r="A2065" s="35"/>
      <c r="B2065" s="145"/>
      <c r="C2065" s="146" t="s">
        <v>2753</v>
      </c>
      <c r="D2065" s="146" t="s">
        <v>145</v>
      </c>
      <c r="E2065" s="147" t="s">
        <v>2754</v>
      </c>
      <c r="F2065" s="148" t="s">
        <v>2755</v>
      </c>
      <c r="G2065" s="149" t="s">
        <v>236</v>
      </c>
      <c r="H2065" s="150">
        <v>11</v>
      </c>
      <c r="I2065" s="151"/>
      <c r="J2065" s="152">
        <f>ROUND(I2065*H2065,2)</f>
        <v>0</v>
      </c>
      <c r="K2065" s="148" t="s">
        <v>149</v>
      </c>
      <c r="L2065" s="36"/>
      <c r="M2065" s="153" t="s">
        <v>3</v>
      </c>
      <c r="N2065" s="154" t="s">
        <v>43</v>
      </c>
      <c r="O2065" s="56"/>
      <c r="P2065" s="155">
        <f>O2065*H2065</f>
        <v>0</v>
      </c>
      <c r="Q2065" s="155">
        <v>2.0000000000000001E-4</v>
      </c>
      <c r="R2065" s="155">
        <f>Q2065*H2065</f>
        <v>2.2000000000000001E-3</v>
      </c>
      <c r="S2065" s="155">
        <v>0</v>
      </c>
      <c r="T2065" s="156">
        <f>S2065*H2065</f>
        <v>0</v>
      </c>
      <c r="U2065" s="35"/>
      <c r="V2065" s="35"/>
      <c r="W2065" s="35"/>
      <c r="X2065" s="35"/>
      <c r="Y2065" s="35"/>
      <c r="Z2065" s="35"/>
      <c r="AA2065" s="35"/>
      <c r="AB2065" s="35"/>
      <c r="AC2065" s="35"/>
      <c r="AD2065" s="35"/>
      <c r="AE2065" s="35"/>
      <c r="AR2065" s="157" t="s">
        <v>256</v>
      </c>
      <c r="AT2065" s="157" t="s">
        <v>145</v>
      </c>
      <c r="AU2065" s="157" t="s">
        <v>81</v>
      </c>
      <c r="AY2065" s="20" t="s">
        <v>142</v>
      </c>
      <c r="BE2065" s="158">
        <f>IF(N2065="základní",J2065,0)</f>
        <v>0</v>
      </c>
      <c r="BF2065" s="158">
        <f>IF(N2065="snížená",J2065,0)</f>
        <v>0</v>
      </c>
      <c r="BG2065" s="158">
        <f>IF(N2065="zákl. přenesená",J2065,0)</f>
        <v>0</v>
      </c>
      <c r="BH2065" s="158">
        <f>IF(N2065="sníž. přenesená",J2065,0)</f>
        <v>0</v>
      </c>
      <c r="BI2065" s="158">
        <f>IF(N2065="nulová",J2065,0)</f>
        <v>0</v>
      </c>
      <c r="BJ2065" s="20" t="s">
        <v>81</v>
      </c>
      <c r="BK2065" s="158">
        <f>ROUND(I2065*H2065,2)</f>
        <v>0</v>
      </c>
      <c r="BL2065" s="20" t="s">
        <v>256</v>
      </c>
      <c r="BM2065" s="157" t="s">
        <v>2756</v>
      </c>
    </row>
    <row r="2066" spans="1:65" s="2" customFormat="1" ht="11.25">
      <c r="A2066" s="35"/>
      <c r="B2066" s="36"/>
      <c r="C2066" s="35"/>
      <c r="D2066" s="159" t="s">
        <v>151</v>
      </c>
      <c r="E2066" s="35"/>
      <c r="F2066" s="160" t="s">
        <v>2757</v>
      </c>
      <c r="G2066" s="35"/>
      <c r="H2066" s="35"/>
      <c r="I2066" s="161"/>
      <c r="J2066" s="35"/>
      <c r="K2066" s="35"/>
      <c r="L2066" s="36"/>
      <c r="M2066" s="162"/>
      <c r="N2066" s="163"/>
      <c r="O2066" s="56"/>
      <c r="P2066" s="56"/>
      <c r="Q2066" s="56"/>
      <c r="R2066" s="56"/>
      <c r="S2066" s="56"/>
      <c r="T2066" s="57"/>
      <c r="U2066" s="35"/>
      <c r="V2066" s="35"/>
      <c r="W2066" s="35"/>
      <c r="X2066" s="35"/>
      <c r="Y2066" s="35"/>
      <c r="Z2066" s="35"/>
      <c r="AA2066" s="35"/>
      <c r="AB2066" s="35"/>
      <c r="AC2066" s="35"/>
      <c r="AD2066" s="35"/>
      <c r="AE2066" s="35"/>
      <c r="AT2066" s="20" t="s">
        <v>151</v>
      </c>
      <c r="AU2066" s="20" t="s">
        <v>81</v>
      </c>
    </row>
    <row r="2067" spans="1:65" s="13" customFormat="1" ht="11.25">
      <c r="B2067" s="164"/>
      <c r="D2067" s="165" t="s">
        <v>153</v>
      </c>
      <c r="E2067" s="166" t="s">
        <v>3</v>
      </c>
      <c r="F2067" s="167" t="s">
        <v>837</v>
      </c>
      <c r="H2067" s="166" t="s">
        <v>3</v>
      </c>
      <c r="I2067" s="168"/>
      <c r="L2067" s="164"/>
      <c r="M2067" s="169"/>
      <c r="N2067" s="170"/>
      <c r="O2067" s="170"/>
      <c r="P2067" s="170"/>
      <c r="Q2067" s="170"/>
      <c r="R2067" s="170"/>
      <c r="S2067" s="170"/>
      <c r="T2067" s="171"/>
      <c r="AT2067" s="166" t="s">
        <v>153</v>
      </c>
      <c r="AU2067" s="166" t="s">
        <v>81</v>
      </c>
      <c r="AV2067" s="13" t="s">
        <v>15</v>
      </c>
      <c r="AW2067" s="13" t="s">
        <v>33</v>
      </c>
      <c r="AX2067" s="13" t="s">
        <v>71</v>
      </c>
      <c r="AY2067" s="166" t="s">
        <v>142</v>
      </c>
    </row>
    <row r="2068" spans="1:65" s="14" customFormat="1" ht="11.25">
      <c r="B2068" s="172"/>
      <c r="D2068" s="165" t="s">
        <v>153</v>
      </c>
      <c r="E2068" s="173" t="s">
        <v>3</v>
      </c>
      <c r="F2068" s="174" t="s">
        <v>15</v>
      </c>
      <c r="H2068" s="175">
        <v>1</v>
      </c>
      <c r="I2068" s="176"/>
      <c r="L2068" s="172"/>
      <c r="M2068" s="177"/>
      <c r="N2068" s="178"/>
      <c r="O2068" s="178"/>
      <c r="P2068" s="178"/>
      <c r="Q2068" s="178"/>
      <c r="R2068" s="178"/>
      <c r="S2068" s="178"/>
      <c r="T2068" s="179"/>
      <c r="AT2068" s="173" t="s">
        <v>153</v>
      </c>
      <c r="AU2068" s="173" t="s">
        <v>81</v>
      </c>
      <c r="AV2068" s="14" t="s">
        <v>81</v>
      </c>
      <c r="AW2068" s="14" t="s">
        <v>33</v>
      </c>
      <c r="AX2068" s="14" t="s">
        <v>71</v>
      </c>
      <c r="AY2068" s="173" t="s">
        <v>142</v>
      </c>
    </row>
    <row r="2069" spans="1:65" s="13" customFormat="1" ht="11.25">
      <c r="B2069" s="164"/>
      <c r="D2069" s="165" t="s">
        <v>153</v>
      </c>
      <c r="E2069" s="166" t="s">
        <v>3</v>
      </c>
      <c r="F2069" s="167" t="s">
        <v>848</v>
      </c>
      <c r="H2069" s="166" t="s">
        <v>3</v>
      </c>
      <c r="I2069" s="168"/>
      <c r="L2069" s="164"/>
      <c r="M2069" s="169"/>
      <c r="N2069" s="170"/>
      <c r="O2069" s="170"/>
      <c r="P2069" s="170"/>
      <c r="Q2069" s="170"/>
      <c r="R2069" s="170"/>
      <c r="S2069" s="170"/>
      <c r="T2069" s="171"/>
      <c r="AT2069" s="166" t="s">
        <v>153</v>
      </c>
      <c r="AU2069" s="166" t="s">
        <v>81</v>
      </c>
      <c r="AV2069" s="13" t="s">
        <v>15</v>
      </c>
      <c r="AW2069" s="13" t="s">
        <v>33</v>
      </c>
      <c r="AX2069" s="13" t="s">
        <v>71</v>
      </c>
      <c r="AY2069" s="166" t="s">
        <v>142</v>
      </c>
    </row>
    <row r="2070" spans="1:65" s="14" customFormat="1" ht="11.25">
      <c r="B2070" s="172"/>
      <c r="D2070" s="165" t="s">
        <v>153</v>
      </c>
      <c r="E2070" s="173" t="s">
        <v>3</v>
      </c>
      <c r="F2070" s="174" t="s">
        <v>15</v>
      </c>
      <c r="H2070" s="175">
        <v>1</v>
      </c>
      <c r="I2070" s="176"/>
      <c r="L2070" s="172"/>
      <c r="M2070" s="177"/>
      <c r="N2070" s="178"/>
      <c r="O2070" s="178"/>
      <c r="P2070" s="178"/>
      <c r="Q2070" s="178"/>
      <c r="R2070" s="178"/>
      <c r="S2070" s="178"/>
      <c r="T2070" s="179"/>
      <c r="AT2070" s="173" t="s">
        <v>153</v>
      </c>
      <c r="AU2070" s="173" t="s">
        <v>81</v>
      </c>
      <c r="AV2070" s="14" t="s">
        <v>81</v>
      </c>
      <c r="AW2070" s="14" t="s">
        <v>33</v>
      </c>
      <c r="AX2070" s="14" t="s">
        <v>71</v>
      </c>
      <c r="AY2070" s="173" t="s">
        <v>142</v>
      </c>
    </row>
    <row r="2071" spans="1:65" s="13" customFormat="1" ht="11.25">
      <c r="B2071" s="164"/>
      <c r="D2071" s="165" t="s">
        <v>153</v>
      </c>
      <c r="E2071" s="166" t="s">
        <v>3</v>
      </c>
      <c r="F2071" s="167" t="s">
        <v>877</v>
      </c>
      <c r="H2071" s="166" t="s">
        <v>3</v>
      </c>
      <c r="I2071" s="168"/>
      <c r="L2071" s="164"/>
      <c r="M2071" s="169"/>
      <c r="N2071" s="170"/>
      <c r="O2071" s="170"/>
      <c r="P2071" s="170"/>
      <c r="Q2071" s="170"/>
      <c r="R2071" s="170"/>
      <c r="S2071" s="170"/>
      <c r="T2071" s="171"/>
      <c r="AT2071" s="166" t="s">
        <v>153</v>
      </c>
      <c r="AU2071" s="166" t="s">
        <v>81</v>
      </c>
      <c r="AV2071" s="13" t="s">
        <v>15</v>
      </c>
      <c r="AW2071" s="13" t="s">
        <v>33</v>
      </c>
      <c r="AX2071" s="13" t="s">
        <v>71</v>
      </c>
      <c r="AY2071" s="166" t="s">
        <v>142</v>
      </c>
    </row>
    <row r="2072" spans="1:65" s="14" customFormat="1" ht="11.25">
      <c r="B2072" s="172"/>
      <c r="D2072" s="165" t="s">
        <v>153</v>
      </c>
      <c r="E2072" s="173" t="s">
        <v>3</v>
      </c>
      <c r="F2072" s="174" t="s">
        <v>15</v>
      </c>
      <c r="H2072" s="175">
        <v>1</v>
      </c>
      <c r="I2072" s="176"/>
      <c r="L2072" s="172"/>
      <c r="M2072" s="177"/>
      <c r="N2072" s="178"/>
      <c r="O2072" s="178"/>
      <c r="P2072" s="178"/>
      <c r="Q2072" s="178"/>
      <c r="R2072" s="178"/>
      <c r="S2072" s="178"/>
      <c r="T2072" s="179"/>
      <c r="AT2072" s="173" t="s">
        <v>153</v>
      </c>
      <c r="AU2072" s="173" t="s">
        <v>81</v>
      </c>
      <c r="AV2072" s="14" t="s">
        <v>81</v>
      </c>
      <c r="AW2072" s="14" t="s">
        <v>33</v>
      </c>
      <c r="AX2072" s="14" t="s">
        <v>71</v>
      </c>
      <c r="AY2072" s="173" t="s">
        <v>142</v>
      </c>
    </row>
    <row r="2073" spans="1:65" s="13" customFormat="1" ht="11.25">
      <c r="B2073" s="164"/>
      <c r="D2073" s="165" t="s">
        <v>153</v>
      </c>
      <c r="E2073" s="166" t="s">
        <v>3</v>
      </c>
      <c r="F2073" s="167" t="s">
        <v>902</v>
      </c>
      <c r="H2073" s="166" t="s">
        <v>3</v>
      </c>
      <c r="I2073" s="168"/>
      <c r="L2073" s="164"/>
      <c r="M2073" s="169"/>
      <c r="N2073" s="170"/>
      <c r="O2073" s="170"/>
      <c r="P2073" s="170"/>
      <c r="Q2073" s="170"/>
      <c r="R2073" s="170"/>
      <c r="S2073" s="170"/>
      <c r="T2073" s="171"/>
      <c r="AT2073" s="166" t="s">
        <v>153</v>
      </c>
      <c r="AU2073" s="166" t="s">
        <v>81</v>
      </c>
      <c r="AV2073" s="13" t="s">
        <v>15</v>
      </c>
      <c r="AW2073" s="13" t="s">
        <v>33</v>
      </c>
      <c r="AX2073" s="13" t="s">
        <v>71</v>
      </c>
      <c r="AY2073" s="166" t="s">
        <v>142</v>
      </c>
    </row>
    <row r="2074" spans="1:65" s="14" customFormat="1" ht="11.25">
      <c r="B2074" s="172"/>
      <c r="D2074" s="165" t="s">
        <v>153</v>
      </c>
      <c r="E2074" s="173" t="s">
        <v>3</v>
      </c>
      <c r="F2074" s="174" t="s">
        <v>15</v>
      </c>
      <c r="H2074" s="175">
        <v>1</v>
      </c>
      <c r="I2074" s="176"/>
      <c r="L2074" s="172"/>
      <c r="M2074" s="177"/>
      <c r="N2074" s="178"/>
      <c r="O2074" s="178"/>
      <c r="P2074" s="178"/>
      <c r="Q2074" s="178"/>
      <c r="R2074" s="178"/>
      <c r="S2074" s="178"/>
      <c r="T2074" s="179"/>
      <c r="AT2074" s="173" t="s">
        <v>153</v>
      </c>
      <c r="AU2074" s="173" t="s">
        <v>81</v>
      </c>
      <c r="AV2074" s="14" t="s">
        <v>81</v>
      </c>
      <c r="AW2074" s="14" t="s">
        <v>33</v>
      </c>
      <c r="AX2074" s="14" t="s">
        <v>71</v>
      </c>
      <c r="AY2074" s="173" t="s">
        <v>142</v>
      </c>
    </row>
    <row r="2075" spans="1:65" s="13" customFormat="1" ht="11.25">
      <c r="B2075" s="164"/>
      <c r="D2075" s="165" t="s">
        <v>153</v>
      </c>
      <c r="E2075" s="166" t="s">
        <v>3</v>
      </c>
      <c r="F2075" s="167" t="s">
        <v>913</v>
      </c>
      <c r="H2075" s="166" t="s">
        <v>3</v>
      </c>
      <c r="I2075" s="168"/>
      <c r="L2075" s="164"/>
      <c r="M2075" s="169"/>
      <c r="N2075" s="170"/>
      <c r="O2075" s="170"/>
      <c r="P2075" s="170"/>
      <c r="Q2075" s="170"/>
      <c r="R2075" s="170"/>
      <c r="S2075" s="170"/>
      <c r="T2075" s="171"/>
      <c r="AT2075" s="166" t="s">
        <v>153</v>
      </c>
      <c r="AU2075" s="166" t="s">
        <v>81</v>
      </c>
      <c r="AV2075" s="13" t="s">
        <v>15</v>
      </c>
      <c r="AW2075" s="13" t="s">
        <v>33</v>
      </c>
      <c r="AX2075" s="13" t="s">
        <v>71</v>
      </c>
      <c r="AY2075" s="166" t="s">
        <v>142</v>
      </c>
    </row>
    <row r="2076" spans="1:65" s="14" customFormat="1" ht="11.25">
      <c r="B2076" s="172"/>
      <c r="D2076" s="165" t="s">
        <v>153</v>
      </c>
      <c r="E2076" s="173" t="s">
        <v>3</v>
      </c>
      <c r="F2076" s="174" t="s">
        <v>15</v>
      </c>
      <c r="H2076" s="175">
        <v>1</v>
      </c>
      <c r="I2076" s="176"/>
      <c r="L2076" s="172"/>
      <c r="M2076" s="177"/>
      <c r="N2076" s="178"/>
      <c r="O2076" s="178"/>
      <c r="P2076" s="178"/>
      <c r="Q2076" s="178"/>
      <c r="R2076" s="178"/>
      <c r="S2076" s="178"/>
      <c r="T2076" s="179"/>
      <c r="AT2076" s="173" t="s">
        <v>153</v>
      </c>
      <c r="AU2076" s="173" t="s">
        <v>81</v>
      </c>
      <c r="AV2076" s="14" t="s">
        <v>81</v>
      </c>
      <c r="AW2076" s="14" t="s">
        <v>33</v>
      </c>
      <c r="AX2076" s="14" t="s">
        <v>71</v>
      </c>
      <c r="AY2076" s="173" t="s">
        <v>142</v>
      </c>
    </row>
    <row r="2077" spans="1:65" s="13" customFormat="1" ht="11.25">
      <c r="B2077" s="164"/>
      <c r="D2077" s="165" t="s">
        <v>153</v>
      </c>
      <c r="E2077" s="166" t="s">
        <v>3</v>
      </c>
      <c r="F2077" s="167" t="s">
        <v>928</v>
      </c>
      <c r="H2077" s="166" t="s">
        <v>3</v>
      </c>
      <c r="I2077" s="168"/>
      <c r="L2077" s="164"/>
      <c r="M2077" s="169"/>
      <c r="N2077" s="170"/>
      <c r="O2077" s="170"/>
      <c r="P2077" s="170"/>
      <c r="Q2077" s="170"/>
      <c r="R2077" s="170"/>
      <c r="S2077" s="170"/>
      <c r="T2077" s="171"/>
      <c r="AT2077" s="166" t="s">
        <v>153</v>
      </c>
      <c r="AU2077" s="166" t="s">
        <v>81</v>
      </c>
      <c r="AV2077" s="13" t="s">
        <v>15</v>
      </c>
      <c r="AW2077" s="13" t="s">
        <v>33</v>
      </c>
      <c r="AX2077" s="13" t="s">
        <v>71</v>
      </c>
      <c r="AY2077" s="166" t="s">
        <v>142</v>
      </c>
    </row>
    <row r="2078" spans="1:65" s="14" customFormat="1" ht="11.25">
      <c r="B2078" s="172"/>
      <c r="D2078" s="165" t="s">
        <v>153</v>
      </c>
      <c r="E2078" s="173" t="s">
        <v>3</v>
      </c>
      <c r="F2078" s="174" t="s">
        <v>15</v>
      </c>
      <c r="H2078" s="175">
        <v>1</v>
      </c>
      <c r="I2078" s="176"/>
      <c r="L2078" s="172"/>
      <c r="M2078" s="177"/>
      <c r="N2078" s="178"/>
      <c r="O2078" s="178"/>
      <c r="P2078" s="178"/>
      <c r="Q2078" s="178"/>
      <c r="R2078" s="178"/>
      <c r="S2078" s="178"/>
      <c r="T2078" s="179"/>
      <c r="AT2078" s="173" t="s">
        <v>153</v>
      </c>
      <c r="AU2078" s="173" t="s">
        <v>81</v>
      </c>
      <c r="AV2078" s="14" t="s">
        <v>81</v>
      </c>
      <c r="AW2078" s="14" t="s">
        <v>33</v>
      </c>
      <c r="AX2078" s="14" t="s">
        <v>71</v>
      </c>
      <c r="AY2078" s="173" t="s">
        <v>142</v>
      </c>
    </row>
    <row r="2079" spans="1:65" s="13" customFormat="1" ht="11.25">
      <c r="B2079" s="164"/>
      <c r="D2079" s="165" t="s">
        <v>153</v>
      </c>
      <c r="E2079" s="166" t="s">
        <v>3</v>
      </c>
      <c r="F2079" s="167" t="s">
        <v>963</v>
      </c>
      <c r="H2079" s="166" t="s">
        <v>3</v>
      </c>
      <c r="I2079" s="168"/>
      <c r="L2079" s="164"/>
      <c r="M2079" s="169"/>
      <c r="N2079" s="170"/>
      <c r="O2079" s="170"/>
      <c r="P2079" s="170"/>
      <c r="Q2079" s="170"/>
      <c r="R2079" s="170"/>
      <c r="S2079" s="170"/>
      <c r="T2079" s="171"/>
      <c r="AT2079" s="166" t="s">
        <v>153</v>
      </c>
      <c r="AU2079" s="166" t="s">
        <v>81</v>
      </c>
      <c r="AV2079" s="13" t="s">
        <v>15</v>
      </c>
      <c r="AW2079" s="13" t="s">
        <v>33</v>
      </c>
      <c r="AX2079" s="13" t="s">
        <v>71</v>
      </c>
      <c r="AY2079" s="166" t="s">
        <v>142</v>
      </c>
    </row>
    <row r="2080" spans="1:65" s="14" customFormat="1" ht="11.25">
      <c r="B2080" s="172"/>
      <c r="D2080" s="165" t="s">
        <v>153</v>
      </c>
      <c r="E2080" s="173" t="s">
        <v>3</v>
      </c>
      <c r="F2080" s="174" t="s">
        <v>15</v>
      </c>
      <c r="H2080" s="175">
        <v>1</v>
      </c>
      <c r="I2080" s="176"/>
      <c r="L2080" s="172"/>
      <c r="M2080" s="177"/>
      <c r="N2080" s="178"/>
      <c r="O2080" s="178"/>
      <c r="P2080" s="178"/>
      <c r="Q2080" s="178"/>
      <c r="R2080" s="178"/>
      <c r="S2080" s="178"/>
      <c r="T2080" s="179"/>
      <c r="AT2080" s="173" t="s">
        <v>153</v>
      </c>
      <c r="AU2080" s="173" t="s">
        <v>81</v>
      </c>
      <c r="AV2080" s="14" t="s">
        <v>81</v>
      </c>
      <c r="AW2080" s="14" t="s">
        <v>33</v>
      </c>
      <c r="AX2080" s="14" t="s">
        <v>71</v>
      </c>
      <c r="AY2080" s="173" t="s">
        <v>142</v>
      </c>
    </row>
    <row r="2081" spans="1:65" s="13" customFormat="1" ht="11.25">
      <c r="B2081" s="164"/>
      <c r="D2081" s="165" t="s">
        <v>153</v>
      </c>
      <c r="E2081" s="166" t="s">
        <v>3</v>
      </c>
      <c r="F2081" s="167" t="s">
        <v>941</v>
      </c>
      <c r="H2081" s="166" t="s">
        <v>3</v>
      </c>
      <c r="I2081" s="168"/>
      <c r="L2081" s="164"/>
      <c r="M2081" s="169"/>
      <c r="N2081" s="170"/>
      <c r="O2081" s="170"/>
      <c r="P2081" s="170"/>
      <c r="Q2081" s="170"/>
      <c r="R2081" s="170"/>
      <c r="S2081" s="170"/>
      <c r="T2081" s="171"/>
      <c r="AT2081" s="166" t="s">
        <v>153</v>
      </c>
      <c r="AU2081" s="166" t="s">
        <v>81</v>
      </c>
      <c r="AV2081" s="13" t="s">
        <v>15</v>
      </c>
      <c r="AW2081" s="13" t="s">
        <v>33</v>
      </c>
      <c r="AX2081" s="13" t="s">
        <v>71</v>
      </c>
      <c r="AY2081" s="166" t="s">
        <v>142</v>
      </c>
    </row>
    <row r="2082" spans="1:65" s="14" customFormat="1" ht="11.25">
      <c r="B2082" s="172"/>
      <c r="D2082" s="165" t="s">
        <v>153</v>
      </c>
      <c r="E2082" s="173" t="s">
        <v>3</v>
      </c>
      <c r="F2082" s="174" t="s">
        <v>15</v>
      </c>
      <c r="H2082" s="175">
        <v>1</v>
      </c>
      <c r="I2082" s="176"/>
      <c r="L2082" s="172"/>
      <c r="M2082" s="177"/>
      <c r="N2082" s="178"/>
      <c r="O2082" s="178"/>
      <c r="P2082" s="178"/>
      <c r="Q2082" s="178"/>
      <c r="R2082" s="178"/>
      <c r="S2082" s="178"/>
      <c r="T2082" s="179"/>
      <c r="AT2082" s="173" t="s">
        <v>153</v>
      </c>
      <c r="AU2082" s="173" t="s">
        <v>81</v>
      </c>
      <c r="AV2082" s="14" t="s">
        <v>81</v>
      </c>
      <c r="AW2082" s="14" t="s">
        <v>33</v>
      </c>
      <c r="AX2082" s="14" t="s">
        <v>71</v>
      </c>
      <c r="AY2082" s="173" t="s">
        <v>142</v>
      </c>
    </row>
    <row r="2083" spans="1:65" s="13" customFormat="1" ht="11.25">
      <c r="B2083" s="164"/>
      <c r="D2083" s="165" t="s">
        <v>153</v>
      </c>
      <c r="E2083" s="166" t="s">
        <v>3</v>
      </c>
      <c r="F2083" s="167" t="s">
        <v>2698</v>
      </c>
      <c r="H2083" s="166" t="s">
        <v>3</v>
      </c>
      <c r="I2083" s="168"/>
      <c r="L2083" s="164"/>
      <c r="M2083" s="169"/>
      <c r="N2083" s="170"/>
      <c r="O2083" s="170"/>
      <c r="P2083" s="170"/>
      <c r="Q2083" s="170"/>
      <c r="R2083" s="170"/>
      <c r="S2083" s="170"/>
      <c r="T2083" s="171"/>
      <c r="AT2083" s="166" t="s">
        <v>153</v>
      </c>
      <c r="AU2083" s="166" t="s">
        <v>81</v>
      </c>
      <c r="AV2083" s="13" t="s">
        <v>15</v>
      </c>
      <c r="AW2083" s="13" t="s">
        <v>33</v>
      </c>
      <c r="AX2083" s="13" t="s">
        <v>71</v>
      </c>
      <c r="AY2083" s="166" t="s">
        <v>142</v>
      </c>
    </row>
    <row r="2084" spans="1:65" s="14" customFormat="1" ht="11.25">
      <c r="B2084" s="172"/>
      <c r="D2084" s="165" t="s">
        <v>153</v>
      </c>
      <c r="E2084" s="173" t="s">
        <v>3</v>
      </c>
      <c r="F2084" s="174" t="s">
        <v>91</v>
      </c>
      <c r="H2084" s="175">
        <v>3</v>
      </c>
      <c r="I2084" s="176"/>
      <c r="L2084" s="172"/>
      <c r="M2084" s="177"/>
      <c r="N2084" s="178"/>
      <c r="O2084" s="178"/>
      <c r="P2084" s="178"/>
      <c r="Q2084" s="178"/>
      <c r="R2084" s="178"/>
      <c r="S2084" s="178"/>
      <c r="T2084" s="179"/>
      <c r="AT2084" s="173" t="s">
        <v>153</v>
      </c>
      <c r="AU2084" s="173" t="s">
        <v>81</v>
      </c>
      <c r="AV2084" s="14" t="s">
        <v>81</v>
      </c>
      <c r="AW2084" s="14" t="s">
        <v>33</v>
      </c>
      <c r="AX2084" s="14" t="s">
        <v>71</v>
      </c>
      <c r="AY2084" s="173" t="s">
        <v>142</v>
      </c>
    </row>
    <row r="2085" spans="1:65" s="15" customFormat="1" ht="11.25">
      <c r="B2085" s="180"/>
      <c r="D2085" s="165" t="s">
        <v>153</v>
      </c>
      <c r="E2085" s="181" t="s">
        <v>3</v>
      </c>
      <c r="F2085" s="182" t="s">
        <v>162</v>
      </c>
      <c r="H2085" s="183">
        <v>11</v>
      </c>
      <c r="I2085" s="184"/>
      <c r="L2085" s="180"/>
      <c r="M2085" s="185"/>
      <c r="N2085" s="186"/>
      <c r="O2085" s="186"/>
      <c r="P2085" s="186"/>
      <c r="Q2085" s="186"/>
      <c r="R2085" s="186"/>
      <c r="S2085" s="186"/>
      <c r="T2085" s="187"/>
      <c r="AT2085" s="181" t="s">
        <v>153</v>
      </c>
      <c r="AU2085" s="181" t="s">
        <v>81</v>
      </c>
      <c r="AV2085" s="15" t="s">
        <v>94</v>
      </c>
      <c r="AW2085" s="15" t="s">
        <v>33</v>
      </c>
      <c r="AX2085" s="15" t="s">
        <v>15</v>
      </c>
      <c r="AY2085" s="181" t="s">
        <v>142</v>
      </c>
    </row>
    <row r="2086" spans="1:65" s="2" customFormat="1" ht="24.2" customHeight="1">
      <c r="A2086" s="35"/>
      <c r="B2086" s="145"/>
      <c r="C2086" s="146" t="s">
        <v>2758</v>
      </c>
      <c r="D2086" s="146" t="s">
        <v>145</v>
      </c>
      <c r="E2086" s="147" t="s">
        <v>2759</v>
      </c>
      <c r="F2086" s="148" t="s">
        <v>2760</v>
      </c>
      <c r="G2086" s="149" t="s">
        <v>225</v>
      </c>
      <c r="H2086" s="150">
        <v>141.4</v>
      </c>
      <c r="I2086" s="151"/>
      <c r="J2086" s="152">
        <f>ROUND(I2086*H2086,2)</f>
        <v>0</v>
      </c>
      <c r="K2086" s="148" t="s">
        <v>149</v>
      </c>
      <c r="L2086" s="36"/>
      <c r="M2086" s="153" t="s">
        <v>3</v>
      </c>
      <c r="N2086" s="154" t="s">
        <v>43</v>
      </c>
      <c r="O2086" s="56"/>
      <c r="P2086" s="155">
        <f>O2086*H2086</f>
        <v>0</v>
      </c>
      <c r="Q2086" s="155">
        <v>3.2000000000000003E-4</v>
      </c>
      <c r="R2086" s="155">
        <f>Q2086*H2086</f>
        <v>4.5248000000000003E-2</v>
      </c>
      <c r="S2086" s="155">
        <v>0</v>
      </c>
      <c r="T2086" s="156">
        <f>S2086*H2086</f>
        <v>0</v>
      </c>
      <c r="U2086" s="35"/>
      <c r="V2086" s="35"/>
      <c r="W2086" s="35"/>
      <c r="X2086" s="35"/>
      <c r="Y2086" s="35"/>
      <c r="Z2086" s="35"/>
      <c r="AA2086" s="35"/>
      <c r="AB2086" s="35"/>
      <c r="AC2086" s="35"/>
      <c r="AD2086" s="35"/>
      <c r="AE2086" s="35"/>
      <c r="AR2086" s="157" t="s">
        <v>256</v>
      </c>
      <c r="AT2086" s="157" t="s">
        <v>145</v>
      </c>
      <c r="AU2086" s="157" t="s">
        <v>81</v>
      </c>
      <c r="AY2086" s="20" t="s">
        <v>142</v>
      </c>
      <c r="BE2086" s="158">
        <f>IF(N2086="základní",J2086,0)</f>
        <v>0</v>
      </c>
      <c r="BF2086" s="158">
        <f>IF(N2086="snížená",J2086,0)</f>
        <v>0</v>
      </c>
      <c r="BG2086" s="158">
        <f>IF(N2086="zákl. přenesená",J2086,0)</f>
        <v>0</v>
      </c>
      <c r="BH2086" s="158">
        <f>IF(N2086="sníž. přenesená",J2086,0)</f>
        <v>0</v>
      </c>
      <c r="BI2086" s="158">
        <f>IF(N2086="nulová",J2086,0)</f>
        <v>0</v>
      </c>
      <c r="BJ2086" s="20" t="s">
        <v>81</v>
      </c>
      <c r="BK2086" s="158">
        <f>ROUND(I2086*H2086,2)</f>
        <v>0</v>
      </c>
      <c r="BL2086" s="20" t="s">
        <v>256</v>
      </c>
      <c r="BM2086" s="157" t="s">
        <v>2761</v>
      </c>
    </row>
    <row r="2087" spans="1:65" s="2" customFormat="1" ht="11.25">
      <c r="A2087" s="35"/>
      <c r="B2087" s="36"/>
      <c r="C2087" s="35"/>
      <c r="D2087" s="159" t="s">
        <v>151</v>
      </c>
      <c r="E2087" s="35"/>
      <c r="F2087" s="160" t="s">
        <v>2762</v>
      </c>
      <c r="G2087" s="35"/>
      <c r="H2087" s="35"/>
      <c r="I2087" s="161"/>
      <c r="J2087" s="35"/>
      <c r="K2087" s="35"/>
      <c r="L2087" s="36"/>
      <c r="M2087" s="162"/>
      <c r="N2087" s="163"/>
      <c r="O2087" s="56"/>
      <c r="P2087" s="56"/>
      <c r="Q2087" s="56"/>
      <c r="R2087" s="56"/>
      <c r="S2087" s="56"/>
      <c r="T2087" s="57"/>
      <c r="U2087" s="35"/>
      <c r="V2087" s="35"/>
      <c r="W2087" s="35"/>
      <c r="X2087" s="35"/>
      <c r="Y2087" s="35"/>
      <c r="Z2087" s="35"/>
      <c r="AA2087" s="35"/>
      <c r="AB2087" s="35"/>
      <c r="AC2087" s="35"/>
      <c r="AD2087" s="35"/>
      <c r="AE2087" s="35"/>
      <c r="AT2087" s="20" t="s">
        <v>151</v>
      </c>
      <c r="AU2087" s="20" t="s">
        <v>81</v>
      </c>
    </row>
    <row r="2088" spans="1:65" s="13" customFormat="1" ht="11.25">
      <c r="B2088" s="164"/>
      <c r="D2088" s="165" t="s">
        <v>153</v>
      </c>
      <c r="E2088" s="166" t="s">
        <v>3</v>
      </c>
      <c r="F2088" s="167" t="s">
        <v>1157</v>
      </c>
      <c r="H2088" s="166" t="s">
        <v>3</v>
      </c>
      <c r="I2088" s="168"/>
      <c r="L2088" s="164"/>
      <c r="M2088" s="169"/>
      <c r="N2088" s="170"/>
      <c r="O2088" s="170"/>
      <c r="P2088" s="170"/>
      <c r="Q2088" s="170"/>
      <c r="R2088" s="170"/>
      <c r="S2088" s="170"/>
      <c r="T2088" s="171"/>
      <c r="AT2088" s="166" t="s">
        <v>153</v>
      </c>
      <c r="AU2088" s="166" t="s">
        <v>81</v>
      </c>
      <c r="AV2088" s="13" t="s">
        <v>15</v>
      </c>
      <c r="AW2088" s="13" t="s">
        <v>33</v>
      </c>
      <c r="AX2088" s="13" t="s">
        <v>71</v>
      </c>
      <c r="AY2088" s="166" t="s">
        <v>142</v>
      </c>
    </row>
    <row r="2089" spans="1:65" s="14" customFormat="1" ht="11.25">
      <c r="B2089" s="172"/>
      <c r="D2089" s="165" t="s">
        <v>153</v>
      </c>
      <c r="E2089" s="173" t="s">
        <v>3</v>
      </c>
      <c r="F2089" s="174" t="s">
        <v>2763</v>
      </c>
      <c r="H2089" s="175">
        <v>7</v>
      </c>
      <c r="I2089" s="176"/>
      <c r="L2089" s="172"/>
      <c r="M2089" s="177"/>
      <c r="N2089" s="178"/>
      <c r="O2089" s="178"/>
      <c r="P2089" s="178"/>
      <c r="Q2089" s="178"/>
      <c r="R2089" s="178"/>
      <c r="S2089" s="178"/>
      <c r="T2089" s="179"/>
      <c r="AT2089" s="173" t="s">
        <v>153</v>
      </c>
      <c r="AU2089" s="173" t="s">
        <v>81</v>
      </c>
      <c r="AV2089" s="14" t="s">
        <v>81</v>
      </c>
      <c r="AW2089" s="14" t="s">
        <v>33</v>
      </c>
      <c r="AX2089" s="14" t="s">
        <v>71</v>
      </c>
      <c r="AY2089" s="173" t="s">
        <v>142</v>
      </c>
    </row>
    <row r="2090" spans="1:65" s="14" customFormat="1" ht="11.25">
      <c r="B2090" s="172"/>
      <c r="D2090" s="165" t="s">
        <v>153</v>
      </c>
      <c r="E2090" s="173" t="s">
        <v>3</v>
      </c>
      <c r="F2090" s="174" t="s">
        <v>1159</v>
      </c>
      <c r="H2090" s="175">
        <v>-0.7</v>
      </c>
      <c r="I2090" s="176"/>
      <c r="L2090" s="172"/>
      <c r="M2090" s="177"/>
      <c r="N2090" s="178"/>
      <c r="O2090" s="178"/>
      <c r="P2090" s="178"/>
      <c r="Q2090" s="178"/>
      <c r="R2090" s="178"/>
      <c r="S2090" s="178"/>
      <c r="T2090" s="179"/>
      <c r="AT2090" s="173" t="s">
        <v>153</v>
      </c>
      <c r="AU2090" s="173" t="s">
        <v>81</v>
      </c>
      <c r="AV2090" s="14" t="s">
        <v>81</v>
      </c>
      <c r="AW2090" s="14" t="s">
        <v>33</v>
      </c>
      <c r="AX2090" s="14" t="s">
        <v>71</v>
      </c>
      <c r="AY2090" s="173" t="s">
        <v>142</v>
      </c>
    </row>
    <row r="2091" spans="1:65" s="13" customFormat="1" ht="11.25">
      <c r="B2091" s="164"/>
      <c r="D2091" s="165" t="s">
        <v>153</v>
      </c>
      <c r="E2091" s="166" t="s">
        <v>3</v>
      </c>
      <c r="F2091" s="167" t="s">
        <v>1160</v>
      </c>
      <c r="H2091" s="166" t="s">
        <v>3</v>
      </c>
      <c r="I2091" s="168"/>
      <c r="L2091" s="164"/>
      <c r="M2091" s="169"/>
      <c r="N2091" s="170"/>
      <c r="O2091" s="170"/>
      <c r="P2091" s="170"/>
      <c r="Q2091" s="170"/>
      <c r="R2091" s="170"/>
      <c r="S2091" s="170"/>
      <c r="T2091" s="171"/>
      <c r="AT2091" s="166" t="s">
        <v>153</v>
      </c>
      <c r="AU2091" s="166" t="s">
        <v>81</v>
      </c>
      <c r="AV2091" s="13" t="s">
        <v>15</v>
      </c>
      <c r="AW2091" s="13" t="s">
        <v>33</v>
      </c>
      <c r="AX2091" s="13" t="s">
        <v>71</v>
      </c>
      <c r="AY2091" s="166" t="s">
        <v>142</v>
      </c>
    </row>
    <row r="2092" spans="1:65" s="14" customFormat="1" ht="11.25">
      <c r="B2092" s="172"/>
      <c r="D2092" s="165" t="s">
        <v>153</v>
      </c>
      <c r="E2092" s="173" t="s">
        <v>3</v>
      </c>
      <c r="F2092" s="174" t="s">
        <v>2764</v>
      </c>
      <c r="H2092" s="175">
        <v>11.9</v>
      </c>
      <c r="I2092" s="176"/>
      <c r="L2092" s="172"/>
      <c r="M2092" s="177"/>
      <c r="N2092" s="178"/>
      <c r="O2092" s="178"/>
      <c r="P2092" s="178"/>
      <c r="Q2092" s="178"/>
      <c r="R2092" s="178"/>
      <c r="S2092" s="178"/>
      <c r="T2092" s="179"/>
      <c r="AT2092" s="173" t="s">
        <v>153</v>
      </c>
      <c r="AU2092" s="173" t="s">
        <v>81</v>
      </c>
      <c r="AV2092" s="14" t="s">
        <v>81</v>
      </c>
      <c r="AW2092" s="14" t="s">
        <v>33</v>
      </c>
      <c r="AX2092" s="14" t="s">
        <v>71</v>
      </c>
      <c r="AY2092" s="173" t="s">
        <v>142</v>
      </c>
    </row>
    <row r="2093" spans="1:65" s="14" customFormat="1" ht="11.25">
      <c r="B2093" s="172"/>
      <c r="D2093" s="165" t="s">
        <v>153</v>
      </c>
      <c r="E2093" s="173" t="s">
        <v>3</v>
      </c>
      <c r="F2093" s="174" t="s">
        <v>2765</v>
      </c>
      <c r="H2093" s="175">
        <v>-0.8</v>
      </c>
      <c r="I2093" s="176"/>
      <c r="L2093" s="172"/>
      <c r="M2093" s="177"/>
      <c r="N2093" s="178"/>
      <c r="O2093" s="178"/>
      <c r="P2093" s="178"/>
      <c r="Q2093" s="178"/>
      <c r="R2093" s="178"/>
      <c r="S2093" s="178"/>
      <c r="T2093" s="179"/>
      <c r="AT2093" s="173" t="s">
        <v>153</v>
      </c>
      <c r="AU2093" s="173" t="s">
        <v>81</v>
      </c>
      <c r="AV2093" s="14" t="s">
        <v>81</v>
      </c>
      <c r="AW2093" s="14" t="s">
        <v>33</v>
      </c>
      <c r="AX2093" s="14" t="s">
        <v>71</v>
      </c>
      <c r="AY2093" s="173" t="s">
        <v>142</v>
      </c>
    </row>
    <row r="2094" spans="1:65" s="13" customFormat="1" ht="11.25">
      <c r="B2094" s="164"/>
      <c r="D2094" s="165" t="s">
        <v>153</v>
      </c>
      <c r="E2094" s="166" t="s">
        <v>3</v>
      </c>
      <c r="F2094" s="167" t="s">
        <v>837</v>
      </c>
      <c r="H2094" s="166" t="s">
        <v>3</v>
      </c>
      <c r="I2094" s="168"/>
      <c r="L2094" s="164"/>
      <c r="M2094" s="169"/>
      <c r="N2094" s="170"/>
      <c r="O2094" s="170"/>
      <c r="P2094" s="170"/>
      <c r="Q2094" s="170"/>
      <c r="R2094" s="170"/>
      <c r="S2094" s="170"/>
      <c r="T2094" s="171"/>
      <c r="AT2094" s="166" t="s">
        <v>153</v>
      </c>
      <c r="AU2094" s="166" t="s">
        <v>81</v>
      </c>
      <c r="AV2094" s="13" t="s">
        <v>15</v>
      </c>
      <c r="AW2094" s="13" t="s">
        <v>33</v>
      </c>
      <c r="AX2094" s="13" t="s">
        <v>71</v>
      </c>
      <c r="AY2094" s="166" t="s">
        <v>142</v>
      </c>
    </row>
    <row r="2095" spans="1:65" s="14" customFormat="1" ht="11.25">
      <c r="B2095" s="172"/>
      <c r="D2095" s="165" t="s">
        <v>153</v>
      </c>
      <c r="E2095" s="173" t="s">
        <v>3</v>
      </c>
      <c r="F2095" s="174" t="s">
        <v>2766</v>
      </c>
      <c r="H2095" s="175">
        <v>16.8</v>
      </c>
      <c r="I2095" s="176"/>
      <c r="L2095" s="172"/>
      <c r="M2095" s="177"/>
      <c r="N2095" s="178"/>
      <c r="O2095" s="178"/>
      <c r="P2095" s="178"/>
      <c r="Q2095" s="178"/>
      <c r="R2095" s="178"/>
      <c r="S2095" s="178"/>
      <c r="T2095" s="179"/>
      <c r="AT2095" s="173" t="s">
        <v>153</v>
      </c>
      <c r="AU2095" s="173" t="s">
        <v>81</v>
      </c>
      <c r="AV2095" s="14" t="s">
        <v>81</v>
      </c>
      <c r="AW2095" s="14" t="s">
        <v>33</v>
      </c>
      <c r="AX2095" s="14" t="s">
        <v>71</v>
      </c>
      <c r="AY2095" s="173" t="s">
        <v>142</v>
      </c>
    </row>
    <row r="2096" spans="1:65" s="14" customFormat="1" ht="11.25">
      <c r="B2096" s="172"/>
      <c r="D2096" s="165" t="s">
        <v>153</v>
      </c>
      <c r="E2096" s="173" t="s">
        <v>3</v>
      </c>
      <c r="F2096" s="174" t="s">
        <v>2765</v>
      </c>
      <c r="H2096" s="175">
        <v>-0.8</v>
      </c>
      <c r="I2096" s="176"/>
      <c r="L2096" s="172"/>
      <c r="M2096" s="177"/>
      <c r="N2096" s="178"/>
      <c r="O2096" s="178"/>
      <c r="P2096" s="178"/>
      <c r="Q2096" s="178"/>
      <c r="R2096" s="178"/>
      <c r="S2096" s="178"/>
      <c r="T2096" s="179"/>
      <c r="AT2096" s="173" t="s">
        <v>153</v>
      </c>
      <c r="AU2096" s="173" t="s">
        <v>81</v>
      </c>
      <c r="AV2096" s="14" t="s">
        <v>81</v>
      </c>
      <c r="AW2096" s="14" t="s">
        <v>33</v>
      </c>
      <c r="AX2096" s="14" t="s">
        <v>71</v>
      </c>
      <c r="AY2096" s="173" t="s">
        <v>142</v>
      </c>
    </row>
    <row r="2097" spans="2:51" s="13" customFormat="1" ht="11.25">
      <c r="B2097" s="164"/>
      <c r="D2097" s="165" t="s">
        <v>153</v>
      </c>
      <c r="E2097" s="166" t="s">
        <v>3</v>
      </c>
      <c r="F2097" s="167" t="s">
        <v>844</v>
      </c>
      <c r="H2097" s="166" t="s">
        <v>3</v>
      </c>
      <c r="I2097" s="168"/>
      <c r="L2097" s="164"/>
      <c r="M2097" s="169"/>
      <c r="N2097" s="170"/>
      <c r="O2097" s="170"/>
      <c r="P2097" s="170"/>
      <c r="Q2097" s="170"/>
      <c r="R2097" s="170"/>
      <c r="S2097" s="170"/>
      <c r="T2097" s="171"/>
      <c r="AT2097" s="166" t="s">
        <v>153</v>
      </c>
      <c r="AU2097" s="166" t="s">
        <v>81</v>
      </c>
      <c r="AV2097" s="13" t="s">
        <v>15</v>
      </c>
      <c r="AW2097" s="13" t="s">
        <v>33</v>
      </c>
      <c r="AX2097" s="13" t="s">
        <v>71</v>
      </c>
      <c r="AY2097" s="166" t="s">
        <v>142</v>
      </c>
    </row>
    <row r="2098" spans="2:51" s="14" customFormat="1" ht="11.25">
      <c r="B2098" s="172"/>
      <c r="D2098" s="165" t="s">
        <v>153</v>
      </c>
      <c r="E2098" s="173" t="s">
        <v>3</v>
      </c>
      <c r="F2098" s="174" t="s">
        <v>2767</v>
      </c>
      <c r="H2098" s="175">
        <v>9.75</v>
      </c>
      <c r="I2098" s="176"/>
      <c r="L2098" s="172"/>
      <c r="M2098" s="177"/>
      <c r="N2098" s="178"/>
      <c r="O2098" s="178"/>
      <c r="P2098" s="178"/>
      <c r="Q2098" s="178"/>
      <c r="R2098" s="178"/>
      <c r="S2098" s="178"/>
      <c r="T2098" s="179"/>
      <c r="AT2098" s="173" t="s">
        <v>153</v>
      </c>
      <c r="AU2098" s="173" t="s">
        <v>81</v>
      </c>
      <c r="AV2098" s="14" t="s">
        <v>81</v>
      </c>
      <c r="AW2098" s="14" t="s">
        <v>33</v>
      </c>
      <c r="AX2098" s="14" t="s">
        <v>71</v>
      </c>
      <c r="AY2098" s="173" t="s">
        <v>142</v>
      </c>
    </row>
    <row r="2099" spans="2:51" s="14" customFormat="1" ht="11.25">
      <c r="B2099" s="172"/>
      <c r="D2099" s="165" t="s">
        <v>153</v>
      </c>
      <c r="E2099" s="173" t="s">
        <v>3</v>
      </c>
      <c r="F2099" s="174" t="s">
        <v>2768</v>
      </c>
      <c r="H2099" s="175">
        <v>-0.6</v>
      </c>
      <c r="I2099" s="176"/>
      <c r="L2099" s="172"/>
      <c r="M2099" s="177"/>
      <c r="N2099" s="178"/>
      <c r="O2099" s="178"/>
      <c r="P2099" s="178"/>
      <c r="Q2099" s="178"/>
      <c r="R2099" s="178"/>
      <c r="S2099" s="178"/>
      <c r="T2099" s="179"/>
      <c r="AT2099" s="173" t="s">
        <v>153</v>
      </c>
      <c r="AU2099" s="173" t="s">
        <v>81</v>
      </c>
      <c r="AV2099" s="14" t="s">
        <v>81</v>
      </c>
      <c r="AW2099" s="14" t="s">
        <v>33</v>
      </c>
      <c r="AX2099" s="14" t="s">
        <v>71</v>
      </c>
      <c r="AY2099" s="173" t="s">
        <v>142</v>
      </c>
    </row>
    <row r="2100" spans="2:51" s="13" customFormat="1" ht="11.25">
      <c r="B2100" s="164"/>
      <c r="D2100" s="165" t="s">
        <v>153</v>
      </c>
      <c r="E2100" s="166" t="s">
        <v>3</v>
      </c>
      <c r="F2100" s="167" t="s">
        <v>848</v>
      </c>
      <c r="H2100" s="166" t="s">
        <v>3</v>
      </c>
      <c r="I2100" s="168"/>
      <c r="L2100" s="164"/>
      <c r="M2100" s="169"/>
      <c r="N2100" s="170"/>
      <c r="O2100" s="170"/>
      <c r="P2100" s="170"/>
      <c r="Q2100" s="170"/>
      <c r="R2100" s="170"/>
      <c r="S2100" s="170"/>
      <c r="T2100" s="171"/>
      <c r="AT2100" s="166" t="s">
        <v>153</v>
      </c>
      <c r="AU2100" s="166" t="s">
        <v>81</v>
      </c>
      <c r="AV2100" s="13" t="s">
        <v>15</v>
      </c>
      <c r="AW2100" s="13" t="s">
        <v>33</v>
      </c>
      <c r="AX2100" s="13" t="s">
        <v>71</v>
      </c>
      <c r="AY2100" s="166" t="s">
        <v>142</v>
      </c>
    </row>
    <row r="2101" spans="2:51" s="14" customFormat="1" ht="11.25">
      <c r="B2101" s="172"/>
      <c r="D2101" s="165" t="s">
        <v>153</v>
      </c>
      <c r="E2101" s="173" t="s">
        <v>3</v>
      </c>
      <c r="F2101" s="174" t="s">
        <v>2769</v>
      </c>
      <c r="H2101" s="175">
        <v>6.1</v>
      </c>
      <c r="I2101" s="176"/>
      <c r="L2101" s="172"/>
      <c r="M2101" s="177"/>
      <c r="N2101" s="178"/>
      <c r="O2101" s="178"/>
      <c r="P2101" s="178"/>
      <c r="Q2101" s="178"/>
      <c r="R2101" s="178"/>
      <c r="S2101" s="178"/>
      <c r="T2101" s="179"/>
      <c r="AT2101" s="173" t="s">
        <v>153</v>
      </c>
      <c r="AU2101" s="173" t="s">
        <v>81</v>
      </c>
      <c r="AV2101" s="14" t="s">
        <v>81</v>
      </c>
      <c r="AW2101" s="14" t="s">
        <v>33</v>
      </c>
      <c r="AX2101" s="14" t="s">
        <v>71</v>
      </c>
      <c r="AY2101" s="173" t="s">
        <v>142</v>
      </c>
    </row>
    <row r="2102" spans="2:51" s="14" customFormat="1" ht="11.25">
      <c r="B2102" s="172"/>
      <c r="D2102" s="165" t="s">
        <v>153</v>
      </c>
      <c r="E2102" s="173" t="s">
        <v>3</v>
      </c>
      <c r="F2102" s="174" t="s">
        <v>2768</v>
      </c>
      <c r="H2102" s="175">
        <v>-0.6</v>
      </c>
      <c r="I2102" s="176"/>
      <c r="L2102" s="172"/>
      <c r="M2102" s="177"/>
      <c r="N2102" s="178"/>
      <c r="O2102" s="178"/>
      <c r="P2102" s="178"/>
      <c r="Q2102" s="178"/>
      <c r="R2102" s="178"/>
      <c r="S2102" s="178"/>
      <c r="T2102" s="179"/>
      <c r="AT2102" s="173" t="s">
        <v>153</v>
      </c>
      <c r="AU2102" s="173" t="s">
        <v>81</v>
      </c>
      <c r="AV2102" s="14" t="s">
        <v>81</v>
      </c>
      <c r="AW2102" s="14" t="s">
        <v>33</v>
      </c>
      <c r="AX2102" s="14" t="s">
        <v>71</v>
      </c>
      <c r="AY2102" s="173" t="s">
        <v>142</v>
      </c>
    </row>
    <row r="2103" spans="2:51" s="16" customFormat="1" ht="11.25">
      <c r="B2103" s="201"/>
      <c r="D2103" s="165" t="s">
        <v>153</v>
      </c>
      <c r="E2103" s="202" t="s">
        <v>3</v>
      </c>
      <c r="F2103" s="203" t="s">
        <v>862</v>
      </c>
      <c r="H2103" s="204">
        <v>48.05</v>
      </c>
      <c r="I2103" s="205"/>
      <c r="L2103" s="201"/>
      <c r="M2103" s="206"/>
      <c r="N2103" s="207"/>
      <c r="O2103" s="207"/>
      <c r="P2103" s="207"/>
      <c r="Q2103" s="207"/>
      <c r="R2103" s="207"/>
      <c r="S2103" s="207"/>
      <c r="T2103" s="208"/>
      <c r="AT2103" s="202" t="s">
        <v>153</v>
      </c>
      <c r="AU2103" s="202" t="s">
        <v>81</v>
      </c>
      <c r="AV2103" s="16" t="s">
        <v>91</v>
      </c>
      <c r="AW2103" s="16" t="s">
        <v>33</v>
      </c>
      <c r="AX2103" s="16" t="s">
        <v>71</v>
      </c>
      <c r="AY2103" s="202" t="s">
        <v>142</v>
      </c>
    </row>
    <row r="2104" spans="2:51" s="13" customFormat="1" ht="11.25">
      <c r="B2104" s="164"/>
      <c r="D2104" s="165" t="s">
        <v>153</v>
      </c>
      <c r="E2104" s="166" t="s">
        <v>3</v>
      </c>
      <c r="F2104" s="167" t="s">
        <v>2698</v>
      </c>
      <c r="H2104" s="166" t="s">
        <v>3</v>
      </c>
      <c r="I2104" s="168"/>
      <c r="L2104" s="164"/>
      <c r="M2104" s="169"/>
      <c r="N2104" s="170"/>
      <c r="O2104" s="170"/>
      <c r="P2104" s="170"/>
      <c r="Q2104" s="170"/>
      <c r="R2104" s="170"/>
      <c r="S2104" s="170"/>
      <c r="T2104" s="171"/>
      <c r="AT2104" s="166" t="s">
        <v>153</v>
      </c>
      <c r="AU2104" s="166" t="s">
        <v>81</v>
      </c>
      <c r="AV2104" s="13" t="s">
        <v>15</v>
      </c>
      <c r="AW2104" s="13" t="s">
        <v>33</v>
      </c>
      <c r="AX2104" s="13" t="s">
        <v>71</v>
      </c>
      <c r="AY2104" s="166" t="s">
        <v>142</v>
      </c>
    </row>
    <row r="2105" spans="2:51" s="14" customFormat="1" ht="11.25">
      <c r="B2105" s="172"/>
      <c r="D2105" s="165" t="s">
        <v>153</v>
      </c>
      <c r="E2105" s="173" t="s">
        <v>3</v>
      </c>
      <c r="F2105" s="174" t="s">
        <v>2699</v>
      </c>
      <c r="H2105" s="175">
        <v>3.2</v>
      </c>
      <c r="I2105" s="176"/>
      <c r="L2105" s="172"/>
      <c r="M2105" s="177"/>
      <c r="N2105" s="178"/>
      <c r="O2105" s="178"/>
      <c r="P2105" s="178"/>
      <c r="Q2105" s="178"/>
      <c r="R2105" s="178"/>
      <c r="S2105" s="178"/>
      <c r="T2105" s="179"/>
      <c r="AT2105" s="173" t="s">
        <v>153</v>
      </c>
      <c r="AU2105" s="173" t="s">
        <v>81</v>
      </c>
      <c r="AV2105" s="14" t="s">
        <v>81</v>
      </c>
      <c r="AW2105" s="14" t="s">
        <v>33</v>
      </c>
      <c r="AX2105" s="14" t="s">
        <v>71</v>
      </c>
      <c r="AY2105" s="173" t="s">
        <v>142</v>
      </c>
    </row>
    <row r="2106" spans="2:51" s="13" customFormat="1" ht="11.25">
      <c r="B2106" s="164"/>
      <c r="D2106" s="165" t="s">
        <v>153</v>
      </c>
      <c r="E2106" s="166" t="s">
        <v>3</v>
      </c>
      <c r="F2106" s="167" t="s">
        <v>874</v>
      </c>
      <c r="H2106" s="166" t="s">
        <v>3</v>
      </c>
      <c r="I2106" s="168"/>
      <c r="L2106" s="164"/>
      <c r="M2106" s="169"/>
      <c r="N2106" s="170"/>
      <c r="O2106" s="170"/>
      <c r="P2106" s="170"/>
      <c r="Q2106" s="170"/>
      <c r="R2106" s="170"/>
      <c r="S2106" s="170"/>
      <c r="T2106" s="171"/>
      <c r="AT2106" s="166" t="s">
        <v>153</v>
      </c>
      <c r="AU2106" s="166" t="s">
        <v>81</v>
      </c>
      <c r="AV2106" s="13" t="s">
        <v>15</v>
      </c>
      <c r="AW2106" s="13" t="s">
        <v>33</v>
      </c>
      <c r="AX2106" s="13" t="s">
        <v>71</v>
      </c>
      <c r="AY2106" s="166" t="s">
        <v>142</v>
      </c>
    </row>
    <row r="2107" spans="2:51" s="14" customFormat="1" ht="11.25">
      <c r="B2107" s="172"/>
      <c r="D2107" s="165" t="s">
        <v>153</v>
      </c>
      <c r="E2107" s="173" t="s">
        <v>3</v>
      </c>
      <c r="F2107" s="174" t="s">
        <v>2770</v>
      </c>
      <c r="H2107" s="175">
        <v>10.25</v>
      </c>
      <c r="I2107" s="176"/>
      <c r="L2107" s="172"/>
      <c r="M2107" s="177"/>
      <c r="N2107" s="178"/>
      <c r="O2107" s="178"/>
      <c r="P2107" s="178"/>
      <c r="Q2107" s="178"/>
      <c r="R2107" s="178"/>
      <c r="S2107" s="178"/>
      <c r="T2107" s="179"/>
      <c r="AT2107" s="173" t="s">
        <v>153</v>
      </c>
      <c r="AU2107" s="173" t="s">
        <v>81</v>
      </c>
      <c r="AV2107" s="14" t="s">
        <v>81</v>
      </c>
      <c r="AW2107" s="14" t="s">
        <v>33</v>
      </c>
      <c r="AX2107" s="14" t="s">
        <v>71</v>
      </c>
      <c r="AY2107" s="173" t="s">
        <v>142</v>
      </c>
    </row>
    <row r="2108" spans="2:51" s="14" customFormat="1" ht="11.25">
      <c r="B2108" s="172"/>
      <c r="D2108" s="165" t="s">
        <v>153</v>
      </c>
      <c r="E2108" s="173" t="s">
        <v>3</v>
      </c>
      <c r="F2108" s="174" t="s">
        <v>2768</v>
      </c>
      <c r="H2108" s="175">
        <v>-0.6</v>
      </c>
      <c r="I2108" s="176"/>
      <c r="L2108" s="172"/>
      <c r="M2108" s="177"/>
      <c r="N2108" s="178"/>
      <c r="O2108" s="178"/>
      <c r="P2108" s="178"/>
      <c r="Q2108" s="178"/>
      <c r="R2108" s="178"/>
      <c r="S2108" s="178"/>
      <c r="T2108" s="179"/>
      <c r="AT2108" s="173" t="s">
        <v>153</v>
      </c>
      <c r="AU2108" s="173" t="s">
        <v>81</v>
      </c>
      <c r="AV2108" s="14" t="s">
        <v>81</v>
      </c>
      <c r="AW2108" s="14" t="s">
        <v>33</v>
      </c>
      <c r="AX2108" s="14" t="s">
        <v>71</v>
      </c>
      <c r="AY2108" s="173" t="s">
        <v>142</v>
      </c>
    </row>
    <row r="2109" spans="2:51" s="13" customFormat="1" ht="11.25">
      <c r="B2109" s="164"/>
      <c r="D2109" s="165" t="s">
        <v>153</v>
      </c>
      <c r="E2109" s="166" t="s">
        <v>3</v>
      </c>
      <c r="F2109" s="167" t="s">
        <v>877</v>
      </c>
      <c r="H2109" s="166" t="s">
        <v>3</v>
      </c>
      <c r="I2109" s="168"/>
      <c r="L2109" s="164"/>
      <c r="M2109" s="169"/>
      <c r="N2109" s="170"/>
      <c r="O2109" s="170"/>
      <c r="P2109" s="170"/>
      <c r="Q2109" s="170"/>
      <c r="R2109" s="170"/>
      <c r="S2109" s="170"/>
      <c r="T2109" s="171"/>
      <c r="AT2109" s="166" t="s">
        <v>153</v>
      </c>
      <c r="AU2109" s="166" t="s">
        <v>81</v>
      </c>
      <c r="AV2109" s="13" t="s">
        <v>15</v>
      </c>
      <c r="AW2109" s="13" t="s">
        <v>33</v>
      </c>
      <c r="AX2109" s="13" t="s">
        <v>71</v>
      </c>
      <c r="AY2109" s="166" t="s">
        <v>142</v>
      </c>
    </row>
    <row r="2110" spans="2:51" s="14" customFormat="1" ht="11.25">
      <c r="B2110" s="172"/>
      <c r="D2110" s="165" t="s">
        <v>153</v>
      </c>
      <c r="E2110" s="173" t="s">
        <v>3</v>
      </c>
      <c r="F2110" s="174" t="s">
        <v>2771</v>
      </c>
      <c r="H2110" s="175">
        <v>6.4</v>
      </c>
      <c r="I2110" s="176"/>
      <c r="L2110" s="172"/>
      <c r="M2110" s="177"/>
      <c r="N2110" s="178"/>
      <c r="O2110" s="178"/>
      <c r="P2110" s="178"/>
      <c r="Q2110" s="178"/>
      <c r="R2110" s="178"/>
      <c r="S2110" s="178"/>
      <c r="T2110" s="179"/>
      <c r="AT2110" s="173" t="s">
        <v>153</v>
      </c>
      <c r="AU2110" s="173" t="s">
        <v>81</v>
      </c>
      <c r="AV2110" s="14" t="s">
        <v>81</v>
      </c>
      <c r="AW2110" s="14" t="s">
        <v>33</v>
      </c>
      <c r="AX2110" s="14" t="s">
        <v>71</v>
      </c>
      <c r="AY2110" s="173" t="s">
        <v>142</v>
      </c>
    </row>
    <row r="2111" spans="2:51" s="14" customFormat="1" ht="11.25">
      <c r="B2111" s="172"/>
      <c r="D2111" s="165" t="s">
        <v>153</v>
      </c>
      <c r="E2111" s="173" t="s">
        <v>3</v>
      </c>
      <c r="F2111" s="174" t="s">
        <v>2768</v>
      </c>
      <c r="H2111" s="175">
        <v>-0.6</v>
      </c>
      <c r="I2111" s="176"/>
      <c r="L2111" s="172"/>
      <c r="M2111" s="177"/>
      <c r="N2111" s="178"/>
      <c r="O2111" s="178"/>
      <c r="P2111" s="178"/>
      <c r="Q2111" s="178"/>
      <c r="R2111" s="178"/>
      <c r="S2111" s="178"/>
      <c r="T2111" s="179"/>
      <c r="AT2111" s="173" t="s">
        <v>153</v>
      </c>
      <c r="AU2111" s="173" t="s">
        <v>81</v>
      </c>
      <c r="AV2111" s="14" t="s">
        <v>81</v>
      </c>
      <c r="AW2111" s="14" t="s">
        <v>33</v>
      </c>
      <c r="AX2111" s="14" t="s">
        <v>71</v>
      </c>
      <c r="AY2111" s="173" t="s">
        <v>142</v>
      </c>
    </row>
    <row r="2112" spans="2:51" s="13" customFormat="1" ht="11.25">
      <c r="B2112" s="164"/>
      <c r="D2112" s="165" t="s">
        <v>153</v>
      </c>
      <c r="E2112" s="166" t="s">
        <v>3</v>
      </c>
      <c r="F2112" s="167" t="s">
        <v>902</v>
      </c>
      <c r="H2112" s="166" t="s">
        <v>3</v>
      </c>
      <c r="I2112" s="168"/>
      <c r="L2112" s="164"/>
      <c r="M2112" s="169"/>
      <c r="N2112" s="170"/>
      <c r="O2112" s="170"/>
      <c r="P2112" s="170"/>
      <c r="Q2112" s="170"/>
      <c r="R2112" s="170"/>
      <c r="S2112" s="170"/>
      <c r="T2112" s="171"/>
      <c r="AT2112" s="166" t="s">
        <v>153</v>
      </c>
      <c r="AU2112" s="166" t="s">
        <v>81</v>
      </c>
      <c r="AV2112" s="13" t="s">
        <v>15</v>
      </c>
      <c r="AW2112" s="13" t="s">
        <v>33</v>
      </c>
      <c r="AX2112" s="13" t="s">
        <v>71</v>
      </c>
      <c r="AY2112" s="166" t="s">
        <v>142</v>
      </c>
    </row>
    <row r="2113" spans="2:51" s="14" customFormat="1" ht="11.25">
      <c r="B2113" s="172"/>
      <c r="D2113" s="165" t="s">
        <v>153</v>
      </c>
      <c r="E2113" s="173" t="s">
        <v>3</v>
      </c>
      <c r="F2113" s="174" t="s">
        <v>2772</v>
      </c>
      <c r="H2113" s="175">
        <v>5.5</v>
      </c>
      <c r="I2113" s="176"/>
      <c r="L2113" s="172"/>
      <c r="M2113" s="177"/>
      <c r="N2113" s="178"/>
      <c r="O2113" s="178"/>
      <c r="P2113" s="178"/>
      <c r="Q2113" s="178"/>
      <c r="R2113" s="178"/>
      <c r="S2113" s="178"/>
      <c r="T2113" s="179"/>
      <c r="AT2113" s="173" t="s">
        <v>153</v>
      </c>
      <c r="AU2113" s="173" t="s">
        <v>81</v>
      </c>
      <c r="AV2113" s="14" t="s">
        <v>81</v>
      </c>
      <c r="AW2113" s="14" t="s">
        <v>33</v>
      </c>
      <c r="AX2113" s="14" t="s">
        <v>71</v>
      </c>
      <c r="AY2113" s="173" t="s">
        <v>142</v>
      </c>
    </row>
    <row r="2114" spans="2:51" s="14" customFormat="1" ht="11.25">
      <c r="B2114" s="172"/>
      <c r="D2114" s="165" t="s">
        <v>153</v>
      </c>
      <c r="E2114" s="173" t="s">
        <v>3</v>
      </c>
      <c r="F2114" s="174" t="s">
        <v>2768</v>
      </c>
      <c r="H2114" s="175">
        <v>-0.6</v>
      </c>
      <c r="I2114" s="176"/>
      <c r="L2114" s="172"/>
      <c r="M2114" s="177"/>
      <c r="N2114" s="178"/>
      <c r="O2114" s="178"/>
      <c r="P2114" s="178"/>
      <c r="Q2114" s="178"/>
      <c r="R2114" s="178"/>
      <c r="S2114" s="178"/>
      <c r="T2114" s="179"/>
      <c r="AT2114" s="173" t="s">
        <v>153</v>
      </c>
      <c r="AU2114" s="173" t="s">
        <v>81</v>
      </c>
      <c r="AV2114" s="14" t="s">
        <v>81</v>
      </c>
      <c r="AW2114" s="14" t="s">
        <v>33</v>
      </c>
      <c r="AX2114" s="14" t="s">
        <v>71</v>
      </c>
      <c r="AY2114" s="173" t="s">
        <v>142</v>
      </c>
    </row>
    <row r="2115" spans="2:51" s="13" customFormat="1" ht="11.25">
      <c r="B2115" s="164"/>
      <c r="D2115" s="165" t="s">
        <v>153</v>
      </c>
      <c r="E2115" s="166" t="s">
        <v>3</v>
      </c>
      <c r="F2115" s="167" t="s">
        <v>900</v>
      </c>
      <c r="H2115" s="166" t="s">
        <v>3</v>
      </c>
      <c r="I2115" s="168"/>
      <c r="L2115" s="164"/>
      <c r="M2115" s="169"/>
      <c r="N2115" s="170"/>
      <c r="O2115" s="170"/>
      <c r="P2115" s="170"/>
      <c r="Q2115" s="170"/>
      <c r="R2115" s="170"/>
      <c r="S2115" s="170"/>
      <c r="T2115" s="171"/>
      <c r="AT2115" s="166" t="s">
        <v>153</v>
      </c>
      <c r="AU2115" s="166" t="s">
        <v>81</v>
      </c>
      <c r="AV2115" s="13" t="s">
        <v>15</v>
      </c>
      <c r="AW2115" s="13" t="s">
        <v>33</v>
      </c>
      <c r="AX2115" s="13" t="s">
        <v>71</v>
      </c>
      <c r="AY2115" s="166" t="s">
        <v>142</v>
      </c>
    </row>
    <row r="2116" spans="2:51" s="14" customFormat="1" ht="11.25">
      <c r="B2116" s="172"/>
      <c r="D2116" s="165" t="s">
        <v>153</v>
      </c>
      <c r="E2116" s="173" t="s">
        <v>3</v>
      </c>
      <c r="F2116" s="174" t="s">
        <v>2773</v>
      </c>
      <c r="H2116" s="175">
        <v>11.65</v>
      </c>
      <c r="I2116" s="176"/>
      <c r="L2116" s="172"/>
      <c r="M2116" s="177"/>
      <c r="N2116" s="178"/>
      <c r="O2116" s="178"/>
      <c r="P2116" s="178"/>
      <c r="Q2116" s="178"/>
      <c r="R2116" s="178"/>
      <c r="S2116" s="178"/>
      <c r="T2116" s="179"/>
      <c r="AT2116" s="173" t="s">
        <v>153</v>
      </c>
      <c r="AU2116" s="173" t="s">
        <v>81</v>
      </c>
      <c r="AV2116" s="14" t="s">
        <v>81</v>
      </c>
      <c r="AW2116" s="14" t="s">
        <v>33</v>
      </c>
      <c r="AX2116" s="14" t="s">
        <v>71</v>
      </c>
      <c r="AY2116" s="173" t="s">
        <v>142</v>
      </c>
    </row>
    <row r="2117" spans="2:51" s="14" customFormat="1" ht="11.25">
      <c r="B2117" s="172"/>
      <c r="D2117" s="165" t="s">
        <v>153</v>
      </c>
      <c r="E2117" s="173" t="s">
        <v>3</v>
      </c>
      <c r="F2117" s="174" t="s">
        <v>2768</v>
      </c>
      <c r="H2117" s="175">
        <v>-0.6</v>
      </c>
      <c r="I2117" s="176"/>
      <c r="L2117" s="172"/>
      <c r="M2117" s="177"/>
      <c r="N2117" s="178"/>
      <c r="O2117" s="178"/>
      <c r="P2117" s="178"/>
      <c r="Q2117" s="178"/>
      <c r="R2117" s="178"/>
      <c r="S2117" s="178"/>
      <c r="T2117" s="179"/>
      <c r="AT2117" s="173" t="s">
        <v>153</v>
      </c>
      <c r="AU2117" s="173" t="s">
        <v>81</v>
      </c>
      <c r="AV2117" s="14" t="s">
        <v>81</v>
      </c>
      <c r="AW2117" s="14" t="s">
        <v>33</v>
      </c>
      <c r="AX2117" s="14" t="s">
        <v>71</v>
      </c>
      <c r="AY2117" s="173" t="s">
        <v>142</v>
      </c>
    </row>
    <row r="2118" spans="2:51" s="16" customFormat="1" ht="11.25">
      <c r="B2118" s="201"/>
      <c r="D2118" s="165" t="s">
        <v>153</v>
      </c>
      <c r="E2118" s="202" t="s">
        <v>3</v>
      </c>
      <c r="F2118" s="203" t="s">
        <v>862</v>
      </c>
      <c r="H2118" s="204">
        <v>34.6</v>
      </c>
      <c r="I2118" s="205"/>
      <c r="L2118" s="201"/>
      <c r="M2118" s="206"/>
      <c r="N2118" s="207"/>
      <c r="O2118" s="207"/>
      <c r="P2118" s="207"/>
      <c r="Q2118" s="207"/>
      <c r="R2118" s="207"/>
      <c r="S2118" s="207"/>
      <c r="T2118" s="208"/>
      <c r="AT2118" s="202" t="s">
        <v>153</v>
      </c>
      <c r="AU2118" s="202" t="s">
        <v>81</v>
      </c>
      <c r="AV2118" s="16" t="s">
        <v>91</v>
      </c>
      <c r="AW2118" s="16" t="s">
        <v>33</v>
      </c>
      <c r="AX2118" s="16" t="s">
        <v>71</v>
      </c>
      <c r="AY2118" s="202" t="s">
        <v>142</v>
      </c>
    </row>
    <row r="2119" spans="2:51" s="13" customFormat="1" ht="11.25">
      <c r="B2119" s="164"/>
      <c r="D2119" s="165" t="s">
        <v>153</v>
      </c>
      <c r="E2119" s="166" t="s">
        <v>3</v>
      </c>
      <c r="F2119" s="167" t="s">
        <v>912</v>
      </c>
      <c r="H2119" s="166" t="s">
        <v>3</v>
      </c>
      <c r="I2119" s="168"/>
      <c r="L2119" s="164"/>
      <c r="M2119" s="169"/>
      <c r="N2119" s="170"/>
      <c r="O2119" s="170"/>
      <c r="P2119" s="170"/>
      <c r="Q2119" s="170"/>
      <c r="R2119" s="170"/>
      <c r="S2119" s="170"/>
      <c r="T2119" s="171"/>
      <c r="AT2119" s="166" t="s">
        <v>153</v>
      </c>
      <c r="AU2119" s="166" t="s">
        <v>81</v>
      </c>
      <c r="AV2119" s="13" t="s">
        <v>15</v>
      </c>
      <c r="AW2119" s="13" t="s">
        <v>33</v>
      </c>
      <c r="AX2119" s="13" t="s">
        <v>71</v>
      </c>
      <c r="AY2119" s="166" t="s">
        <v>142</v>
      </c>
    </row>
    <row r="2120" spans="2:51" s="14" customFormat="1" ht="11.25">
      <c r="B2120" s="172"/>
      <c r="D2120" s="165" t="s">
        <v>153</v>
      </c>
      <c r="E2120" s="173" t="s">
        <v>3</v>
      </c>
      <c r="F2120" s="174" t="s">
        <v>2770</v>
      </c>
      <c r="H2120" s="175">
        <v>10.25</v>
      </c>
      <c r="I2120" s="176"/>
      <c r="L2120" s="172"/>
      <c r="M2120" s="177"/>
      <c r="N2120" s="178"/>
      <c r="O2120" s="178"/>
      <c r="P2120" s="178"/>
      <c r="Q2120" s="178"/>
      <c r="R2120" s="178"/>
      <c r="S2120" s="178"/>
      <c r="T2120" s="179"/>
      <c r="AT2120" s="173" t="s">
        <v>153</v>
      </c>
      <c r="AU2120" s="173" t="s">
        <v>81</v>
      </c>
      <c r="AV2120" s="14" t="s">
        <v>81</v>
      </c>
      <c r="AW2120" s="14" t="s">
        <v>33</v>
      </c>
      <c r="AX2120" s="14" t="s">
        <v>71</v>
      </c>
      <c r="AY2120" s="173" t="s">
        <v>142</v>
      </c>
    </row>
    <row r="2121" spans="2:51" s="14" customFormat="1" ht="11.25">
      <c r="B2121" s="172"/>
      <c r="D2121" s="165" t="s">
        <v>153</v>
      </c>
      <c r="E2121" s="173" t="s">
        <v>3</v>
      </c>
      <c r="F2121" s="174" t="s">
        <v>2768</v>
      </c>
      <c r="H2121" s="175">
        <v>-0.6</v>
      </c>
      <c r="I2121" s="176"/>
      <c r="L2121" s="172"/>
      <c r="M2121" s="177"/>
      <c r="N2121" s="178"/>
      <c r="O2121" s="178"/>
      <c r="P2121" s="178"/>
      <c r="Q2121" s="178"/>
      <c r="R2121" s="178"/>
      <c r="S2121" s="178"/>
      <c r="T2121" s="179"/>
      <c r="AT2121" s="173" t="s">
        <v>153</v>
      </c>
      <c r="AU2121" s="173" t="s">
        <v>81</v>
      </c>
      <c r="AV2121" s="14" t="s">
        <v>81</v>
      </c>
      <c r="AW2121" s="14" t="s">
        <v>33</v>
      </c>
      <c r="AX2121" s="14" t="s">
        <v>71</v>
      </c>
      <c r="AY2121" s="173" t="s">
        <v>142</v>
      </c>
    </row>
    <row r="2122" spans="2:51" s="13" customFormat="1" ht="11.25">
      <c r="B2122" s="164"/>
      <c r="D2122" s="165" t="s">
        <v>153</v>
      </c>
      <c r="E2122" s="166" t="s">
        <v>3</v>
      </c>
      <c r="F2122" s="167" t="s">
        <v>913</v>
      </c>
      <c r="H2122" s="166" t="s">
        <v>3</v>
      </c>
      <c r="I2122" s="168"/>
      <c r="L2122" s="164"/>
      <c r="M2122" s="169"/>
      <c r="N2122" s="170"/>
      <c r="O2122" s="170"/>
      <c r="P2122" s="170"/>
      <c r="Q2122" s="170"/>
      <c r="R2122" s="170"/>
      <c r="S2122" s="170"/>
      <c r="T2122" s="171"/>
      <c r="AT2122" s="166" t="s">
        <v>153</v>
      </c>
      <c r="AU2122" s="166" t="s">
        <v>81</v>
      </c>
      <c r="AV2122" s="13" t="s">
        <v>15</v>
      </c>
      <c r="AW2122" s="13" t="s">
        <v>33</v>
      </c>
      <c r="AX2122" s="13" t="s">
        <v>71</v>
      </c>
      <c r="AY2122" s="166" t="s">
        <v>142</v>
      </c>
    </row>
    <row r="2123" spans="2:51" s="14" customFormat="1" ht="11.25">
      <c r="B2123" s="172"/>
      <c r="D2123" s="165" t="s">
        <v>153</v>
      </c>
      <c r="E2123" s="173" t="s">
        <v>3</v>
      </c>
      <c r="F2123" s="174" t="s">
        <v>2774</v>
      </c>
      <c r="H2123" s="175">
        <v>6.7</v>
      </c>
      <c r="I2123" s="176"/>
      <c r="L2123" s="172"/>
      <c r="M2123" s="177"/>
      <c r="N2123" s="178"/>
      <c r="O2123" s="178"/>
      <c r="P2123" s="178"/>
      <c r="Q2123" s="178"/>
      <c r="R2123" s="178"/>
      <c r="S2123" s="178"/>
      <c r="T2123" s="179"/>
      <c r="AT2123" s="173" t="s">
        <v>153</v>
      </c>
      <c r="AU2123" s="173" t="s">
        <v>81</v>
      </c>
      <c r="AV2123" s="14" t="s">
        <v>81</v>
      </c>
      <c r="AW2123" s="14" t="s">
        <v>33</v>
      </c>
      <c r="AX2123" s="14" t="s">
        <v>71</v>
      </c>
      <c r="AY2123" s="173" t="s">
        <v>142</v>
      </c>
    </row>
    <row r="2124" spans="2:51" s="14" customFormat="1" ht="11.25">
      <c r="B2124" s="172"/>
      <c r="D2124" s="165" t="s">
        <v>153</v>
      </c>
      <c r="E2124" s="173" t="s">
        <v>3</v>
      </c>
      <c r="F2124" s="174" t="s">
        <v>2768</v>
      </c>
      <c r="H2124" s="175">
        <v>-0.6</v>
      </c>
      <c r="I2124" s="176"/>
      <c r="L2124" s="172"/>
      <c r="M2124" s="177"/>
      <c r="N2124" s="178"/>
      <c r="O2124" s="178"/>
      <c r="P2124" s="178"/>
      <c r="Q2124" s="178"/>
      <c r="R2124" s="178"/>
      <c r="S2124" s="178"/>
      <c r="T2124" s="179"/>
      <c r="AT2124" s="173" t="s">
        <v>153</v>
      </c>
      <c r="AU2124" s="173" t="s">
        <v>81</v>
      </c>
      <c r="AV2124" s="14" t="s">
        <v>81</v>
      </c>
      <c r="AW2124" s="14" t="s">
        <v>33</v>
      </c>
      <c r="AX2124" s="14" t="s">
        <v>71</v>
      </c>
      <c r="AY2124" s="173" t="s">
        <v>142</v>
      </c>
    </row>
    <row r="2125" spans="2:51" s="13" customFormat="1" ht="11.25">
      <c r="B2125" s="164"/>
      <c r="D2125" s="165" t="s">
        <v>153</v>
      </c>
      <c r="E2125" s="166" t="s">
        <v>3</v>
      </c>
      <c r="F2125" s="167" t="s">
        <v>928</v>
      </c>
      <c r="H2125" s="166" t="s">
        <v>3</v>
      </c>
      <c r="I2125" s="168"/>
      <c r="L2125" s="164"/>
      <c r="M2125" s="169"/>
      <c r="N2125" s="170"/>
      <c r="O2125" s="170"/>
      <c r="P2125" s="170"/>
      <c r="Q2125" s="170"/>
      <c r="R2125" s="170"/>
      <c r="S2125" s="170"/>
      <c r="T2125" s="171"/>
      <c r="AT2125" s="166" t="s">
        <v>153</v>
      </c>
      <c r="AU2125" s="166" t="s">
        <v>81</v>
      </c>
      <c r="AV2125" s="13" t="s">
        <v>15</v>
      </c>
      <c r="AW2125" s="13" t="s">
        <v>33</v>
      </c>
      <c r="AX2125" s="13" t="s">
        <v>71</v>
      </c>
      <c r="AY2125" s="166" t="s">
        <v>142</v>
      </c>
    </row>
    <row r="2126" spans="2:51" s="14" customFormat="1" ht="11.25">
      <c r="B2126" s="172"/>
      <c r="D2126" s="165" t="s">
        <v>153</v>
      </c>
      <c r="E2126" s="173" t="s">
        <v>3</v>
      </c>
      <c r="F2126" s="174" t="s">
        <v>2775</v>
      </c>
      <c r="H2126" s="175">
        <v>5.6</v>
      </c>
      <c r="I2126" s="176"/>
      <c r="L2126" s="172"/>
      <c r="M2126" s="177"/>
      <c r="N2126" s="178"/>
      <c r="O2126" s="178"/>
      <c r="P2126" s="178"/>
      <c r="Q2126" s="178"/>
      <c r="R2126" s="178"/>
      <c r="S2126" s="178"/>
      <c r="T2126" s="179"/>
      <c r="AT2126" s="173" t="s">
        <v>153</v>
      </c>
      <c r="AU2126" s="173" t="s">
        <v>81</v>
      </c>
      <c r="AV2126" s="14" t="s">
        <v>81</v>
      </c>
      <c r="AW2126" s="14" t="s">
        <v>33</v>
      </c>
      <c r="AX2126" s="14" t="s">
        <v>71</v>
      </c>
      <c r="AY2126" s="173" t="s">
        <v>142</v>
      </c>
    </row>
    <row r="2127" spans="2:51" s="14" customFormat="1" ht="11.25">
      <c r="B2127" s="172"/>
      <c r="D2127" s="165" t="s">
        <v>153</v>
      </c>
      <c r="E2127" s="173" t="s">
        <v>3</v>
      </c>
      <c r="F2127" s="174" t="s">
        <v>2768</v>
      </c>
      <c r="H2127" s="175">
        <v>-0.6</v>
      </c>
      <c r="I2127" s="176"/>
      <c r="L2127" s="172"/>
      <c r="M2127" s="177"/>
      <c r="N2127" s="178"/>
      <c r="O2127" s="178"/>
      <c r="P2127" s="178"/>
      <c r="Q2127" s="178"/>
      <c r="R2127" s="178"/>
      <c r="S2127" s="178"/>
      <c r="T2127" s="179"/>
      <c r="AT2127" s="173" t="s">
        <v>153</v>
      </c>
      <c r="AU2127" s="173" t="s">
        <v>81</v>
      </c>
      <c r="AV2127" s="14" t="s">
        <v>81</v>
      </c>
      <c r="AW2127" s="14" t="s">
        <v>33</v>
      </c>
      <c r="AX2127" s="14" t="s">
        <v>71</v>
      </c>
      <c r="AY2127" s="173" t="s">
        <v>142</v>
      </c>
    </row>
    <row r="2128" spans="2:51" s="13" customFormat="1" ht="11.25">
      <c r="B2128" s="164"/>
      <c r="D2128" s="165" t="s">
        <v>153</v>
      </c>
      <c r="E2128" s="166" t="s">
        <v>3</v>
      </c>
      <c r="F2128" s="167" t="s">
        <v>927</v>
      </c>
      <c r="H2128" s="166" t="s">
        <v>3</v>
      </c>
      <c r="I2128" s="168"/>
      <c r="L2128" s="164"/>
      <c r="M2128" s="169"/>
      <c r="N2128" s="170"/>
      <c r="O2128" s="170"/>
      <c r="P2128" s="170"/>
      <c r="Q2128" s="170"/>
      <c r="R2128" s="170"/>
      <c r="S2128" s="170"/>
      <c r="T2128" s="171"/>
      <c r="AT2128" s="166" t="s">
        <v>153</v>
      </c>
      <c r="AU2128" s="166" t="s">
        <v>81</v>
      </c>
      <c r="AV2128" s="13" t="s">
        <v>15</v>
      </c>
      <c r="AW2128" s="13" t="s">
        <v>33</v>
      </c>
      <c r="AX2128" s="13" t="s">
        <v>71</v>
      </c>
      <c r="AY2128" s="166" t="s">
        <v>142</v>
      </c>
    </row>
    <row r="2129" spans="1:65" s="14" customFormat="1" ht="11.25">
      <c r="B2129" s="172"/>
      <c r="D2129" s="165" t="s">
        <v>153</v>
      </c>
      <c r="E2129" s="173" t="s">
        <v>3</v>
      </c>
      <c r="F2129" s="174" t="s">
        <v>2773</v>
      </c>
      <c r="H2129" s="175">
        <v>11.65</v>
      </c>
      <c r="I2129" s="176"/>
      <c r="L2129" s="172"/>
      <c r="M2129" s="177"/>
      <c r="N2129" s="178"/>
      <c r="O2129" s="178"/>
      <c r="P2129" s="178"/>
      <c r="Q2129" s="178"/>
      <c r="R2129" s="178"/>
      <c r="S2129" s="178"/>
      <c r="T2129" s="179"/>
      <c r="AT2129" s="173" t="s">
        <v>153</v>
      </c>
      <c r="AU2129" s="173" t="s">
        <v>81</v>
      </c>
      <c r="AV2129" s="14" t="s">
        <v>81</v>
      </c>
      <c r="AW2129" s="14" t="s">
        <v>33</v>
      </c>
      <c r="AX2129" s="14" t="s">
        <v>71</v>
      </c>
      <c r="AY2129" s="173" t="s">
        <v>142</v>
      </c>
    </row>
    <row r="2130" spans="1:65" s="14" customFormat="1" ht="11.25">
      <c r="B2130" s="172"/>
      <c r="D2130" s="165" t="s">
        <v>153</v>
      </c>
      <c r="E2130" s="173" t="s">
        <v>3</v>
      </c>
      <c r="F2130" s="174" t="s">
        <v>2768</v>
      </c>
      <c r="H2130" s="175">
        <v>-0.6</v>
      </c>
      <c r="I2130" s="176"/>
      <c r="L2130" s="172"/>
      <c r="M2130" s="177"/>
      <c r="N2130" s="178"/>
      <c r="O2130" s="178"/>
      <c r="P2130" s="178"/>
      <c r="Q2130" s="178"/>
      <c r="R2130" s="178"/>
      <c r="S2130" s="178"/>
      <c r="T2130" s="179"/>
      <c r="AT2130" s="173" t="s">
        <v>153</v>
      </c>
      <c r="AU2130" s="173" t="s">
        <v>81</v>
      </c>
      <c r="AV2130" s="14" t="s">
        <v>81</v>
      </c>
      <c r="AW2130" s="14" t="s">
        <v>33</v>
      </c>
      <c r="AX2130" s="14" t="s">
        <v>71</v>
      </c>
      <c r="AY2130" s="173" t="s">
        <v>142</v>
      </c>
    </row>
    <row r="2131" spans="1:65" s="16" customFormat="1" ht="11.25">
      <c r="B2131" s="201"/>
      <c r="D2131" s="165" t="s">
        <v>153</v>
      </c>
      <c r="E2131" s="202" t="s">
        <v>3</v>
      </c>
      <c r="F2131" s="203" t="s">
        <v>862</v>
      </c>
      <c r="H2131" s="204">
        <v>31.8</v>
      </c>
      <c r="I2131" s="205"/>
      <c r="L2131" s="201"/>
      <c r="M2131" s="206"/>
      <c r="N2131" s="207"/>
      <c r="O2131" s="207"/>
      <c r="P2131" s="207"/>
      <c r="Q2131" s="207"/>
      <c r="R2131" s="207"/>
      <c r="S2131" s="207"/>
      <c r="T2131" s="208"/>
      <c r="AT2131" s="202" t="s">
        <v>153</v>
      </c>
      <c r="AU2131" s="202" t="s">
        <v>81</v>
      </c>
      <c r="AV2131" s="16" t="s">
        <v>91</v>
      </c>
      <c r="AW2131" s="16" t="s">
        <v>33</v>
      </c>
      <c r="AX2131" s="16" t="s">
        <v>71</v>
      </c>
      <c r="AY2131" s="202" t="s">
        <v>142</v>
      </c>
    </row>
    <row r="2132" spans="1:65" s="13" customFormat="1" ht="11.25">
      <c r="B2132" s="164"/>
      <c r="D2132" s="165" t="s">
        <v>153</v>
      </c>
      <c r="E2132" s="166" t="s">
        <v>3</v>
      </c>
      <c r="F2132" s="167" t="s">
        <v>941</v>
      </c>
      <c r="H2132" s="166" t="s">
        <v>3</v>
      </c>
      <c r="I2132" s="168"/>
      <c r="L2132" s="164"/>
      <c r="M2132" s="169"/>
      <c r="N2132" s="170"/>
      <c r="O2132" s="170"/>
      <c r="P2132" s="170"/>
      <c r="Q2132" s="170"/>
      <c r="R2132" s="170"/>
      <c r="S2132" s="170"/>
      <c r="T2132" s="171"/>
      <c r="AT2132" s="166" t="s">
        <v>153</v>
      </c>
      <c r="AU2132" s="166" t="s">
        <v>81</v>
      </c>
      <c r="AV2132" s="13" t="s">
        <v>15</v>
      </c>
      <c r="AW2132" s="13" t="s">
        <v>33</v>
      </c>
      <c r="AX2132" s="13" t="s">
        <v>71</v>
      </c>
      <c r="AY2132" s="166" t="s">
        <v>142</v>
      </c>
    </row>
    <row r="2133" spans="1:65" s="14" customFormat="1" ht="11.25">
      <c r="B2133" s="172"/>
      <c r="D2133" s="165" t="s">
        <v>153</v>
      </c>
      <c r="E2133" s="173" t="s">
        <v>3</v>
      </c>
      <c r="F2133" s="174" t="s">
        <v>2776</v>
      </c>
      <c r="H2133" s="175">
        <v>12.6</v>
      </c>
      <c r="I2133" s="176"/>
      <c r="L2133" s="172"/>
      <c r="M2133" s="177"/>
      <c r="N2133" s="178"/>
      <c r="O2133" s="178"/>
      <c r="P2133" s="178"/>
      <c r="Q2133" s="178"/>
      <c r="R2133" s="178"/>
      <c r="S2133" s="178"/>
      <c r="T2133" s="179"/>
      <c r="AT2133" s="173" t="s">
        <v>153</v>
      </c>
      <c r="AU2133" s="173" t="s">
        <v>81</v>
      </c>
      <c r="AV2133" s="14" t="s">
        <v>81</v>
      </c>
      <c r="AW2133" s="14" t="s">
        <v>33</v>
      </c>
      <c r="AX2133" s="14" t="s">
        <v>71</v>
      </c>
      <c r="AY2133" s="173" t="s">
        <v>142</v>
      </c>
    </row>
    <row r="2134" spans="1:65" s="14" customFormat="1" ht="11.25">
      <c r="B2134" s="172"/>
      <c r="D2134" s="165" t="s">
        <v>153</v>
      </c>
      <c r="E2134" s="173" t="s">
        <v>3</v>
      </c>
      <c r="F2134" s="174" t="s">
        <v>2768</v>
      </c>
      <c r="H2134" s="175">
        <v>-0.6</v>
      </c>
      <c r="I2134" s="176"/>
      <c r="L2134" s="172"/>
      <c r="M2134" s="177"/>
      <c r="N2134" s="178"/>
      <c r="O2134" s="178"/>
      <c r="P2134" s="178"/>
      <c r="Q2134" s="178"/>
      <c r="R2134" s="178"/>
      <c r="S2134" s="178"/>
      <c r="T2134" s="179"/>
      <c r="AT2134" s="173" t="s">
        <v>153</v>
      </c>
      <c r="AU2134" s="173" t="s">
        <v>81</v>
      </c>
      <c r="AV2134" s="14" t="s">
        <v>81</v>
      </c>
      <c r="AW2134" s="14" t="s">
        <v>33</v>
      </c>
      <c r="AX2134" s="14" t="s">
        <v>71</v>
      </c>
      <c r="AY2134" s="173" t="s">
        <v>142</v>
      </c>
    </row>
    <row r="2135" spans="1:65" s="13" customFormat="1" ht="11.25">
      <c r="B2135" s="164"/>
      <c r="D2135" s="165" t="s">
        <v>153</v>
      </c>
      <c r="E2135" s="166" t="s">
        <v>3</v>
      </c>
      <c r="F2135" s="167" t="s">
        <v>960</v>
      </c>
      <c r="H2135" s="166" t="s">
        <v>3</v>
      </c>
      <c r="I2135" s="168"/>
      <c r="L2135" s="164"/>
      <c r="M2135" s="169"/>
      <c r="N2135" s="170"/>
      <c r="O2135" s="170"/>
      <c r="P2135" s="170"/>
      <c r="Q2135" s="170"/>
      <c r="R2135" s="170"/>
      <c r="S2135" s="170"/>
      <c r="T2135" s="171"/>
      <c r="AT2135" s="166" t="s">
        <v>153</v>
      </c>
      <c r="AU2135" s="166" t="s">
        <v>81</v>
      </c>
      <c r="AV2135" s="13" t="s">
        <v>15</v>
      </c>
      <c r="AW2135" s="13" t="s">
        <v>33</v>
      </c>
      <c r="AX2135" s="13" t="s">
        <v>71</v>
      </c>
      <c r="AY2135" s="166" t="s">
        <v>142</v>
      </c>
    </row>
    <row r="2136" spans="1:65" s="14" customFormat="1" ht="11.25">
      <c r="B2136" s="172"/>
      <c r="D2136" s="165" t="s">
        <v>153</v>
      </c>
      <c r="E2136" s="173" t="s">
        <v>3</v>
      </c>
      <c r="F2136" s="174" t="s">
        <v>2777</v>
      </c>
      <c r="H2136" s="175">
        <v>10.55</v>
      </c>
      <c r="I2136" s="176"/>
      <c r="L2136" s="172"/>
      <c r="M2136" s="177"/>
      <c r="N2136" s="178"/>
      <c r="O2136" s="178"/>
      <c r="P2136" s="178"/>
      <c r="Q2136" s="178"/>
      <c r="R2136" s="178"/>
      <c r="S2136" s="178"/>
      <c r="T2136" s="179"/>
      <c r="AT2136" s="173" t="s">
        <v>153</v>
      </c>
      <c r="AU2136" s="173" t="s">
        <v>81</v>
      </c>
      <c r="AV2136" s="14" t="s">
        <v>81</v>
      </c>
      <c r="AW2136" s="14" t="s">
        <v>33</v>
      </c>
      <c r="AX2136" s="14" t="s">
        <v>71</v>
      </c>
      <c r="AY2136" s="173" t="s">
        <v>142</v>
      </c>
    </row>
    <row r="2137" spans="1:65" s="14" customFormat="1" ht="11.25">
      <c r="B2137" s="172"/>
      <c r="D2137" s="165" t="s">
        <v>153</v>
      </c>
      <c r="E2137" s="173" t="s">
        <v>3</v>
      </c>
      <c r="F2137" s="174" t="s">
        <v>2768</v>
      </c>
      <c r="H2137" s="175">
        <v>-0.6</v>
      </c>
      <c r="I2137" s="176"/>
      <c r="L2137" s="172"/>
      <c r="M2137" s="177"/>
      <c r="N2137" s="178"/>
      <c r="O2137" s="178"/>
      <c r="P2137" s="178"/>
      <c r="Q2137" s="178"/>
      <c r="R2137" s="178"/>
      <c r="S2137" s="178"/>
      <c r="T2137" s="179"/>
      <c r="AT2137" s="173" t="s">
        <v>153</v>
      </c>
      <c r="AU2137" s="173" t="s">
        <v>81</v>
      </c>
      <c r="AV2137" s="14" t="s">
        <v>81</v>
      </c>
      <c r="AW2137" s="14" t="s">
        <v>33</v>
      </c>
      <c r="AX2137" s="14" t="s">
        <v>71</v>
      </c>
      <c r="AY2137" s="173" t="s">
        <v>142</v>
      </c>
    </row>
    <row r="2138" spans="1:65" s="13" customFormat="1" ht="11.25">
      <c r="B2138" s="164"/>
      <c r="D2138" s="165" t="s">
        <v>153</v>
      </c>
      <c r="E2138" s="166" t="s">
        <v>3</v>
      </c>
      <c r="F2138" s="167" t="s">
        <v>963</v>
      </c>
      <c r="H2138" s="166" t="s">
        <v>3</v>
      </c>
      <c r="I2138" s="168"/>
      <c r="L2138" s="164"/>
      <c r="M2138" s="169"/>
      <c r="N2138" s="170"/>
      <c r="O2138" s="170"/>
      <c r="P2138" s="170"/>
      <c r="Q2138" s="170"/>
      <c r="R2138" s="170"/>
      <c r="S2138" s="170"/>
      <c r="T2138" s="171"/>
      <c r="AT2138" s="166" t="s">
        <v>153</v>
      </c>
      <c r="AU2138" s="166" t="s">
        <v>81</v>
      </c>
      <c r="AV2138" s="13" t="s">
        <v>15</v>
      </c>
      <c r="AW2138" s="13" t="s">
        <v>33</v>
      </c>
      <c r="AX2138" s="13" t="s">
        <v>71</v>
      </c>
      <c r="AY2138" s="166" t="s">
        <v>142</v>
      </c>
    </row>
    <row r="2139" spans="1:65" s="14" customFormat="1" ht="11.25">
      <c r="B2139" s="172"/>
      <c r="D2139" s="165" t="s">
        <v>153</v>
      </c>
      <c r="E2139" s="173" t="s">
        <v>3</v>
      </c>
      <c r="F2139" s="174" t="s">
        <v>2775</v>
      </c>
      <c r="H2139" s="175">
        <v>5.6</v>
      </c>
      <c r="I2139" s="176"/>
      <c r="L2139" s="172"/>
      <c r="M2139" s="177"/>
      <c r="N2139" s="178"/>
      <c r="O2139" s="178"/>
      <c r="P2139" s="178"/>
      <c r="Q2139" s="178"/>
      <c r="R2139" s="178"/>
      <c r="S2139" s="178"/>
      <c r="T2139" s="179"/>
      <c r="AT2139" s="173" t="s">
        <v>153</v>
      </c>
      <c r="AU2139" s="173" t="s">
        <v>81</v>
      </c>
      <c r="AV2139" s="14" t="s">
        <v>81</v>
      </c>
      <c r="AW2139" s="14" t="s">
        <v>33</v>
      </c>
      <c r="AX2139" s="14" t="s">
        <v>71</v>
      </c>
      <c r="AY2139" s="173" t="s">
        <v>142</v>
      </c>
    </row>
    <row r="2140" spans="1:65" s="14" customFormat="1" ht="11.25">
      <c r="B2140" s="172"/>
      <c r="D2140" s="165" t="s">
        <v>153</v>
      </c>
      <c r="E2140" s="173" t="s">
        <v>3</v>
      </c>
      <c r="F2140" s="174" t="s">
        <v>2768</v>
      </c>
      <c r="H2140" s="175">
        <v>-0.6</v>
      </c>
      <c r="I2140" s="176"/>
      <c r="L2140" s="172"/>
      <c r="M2140" s="177"/>
      <c r="N2140" s="178"/>
      <c r="O2140" s="178"/>
      <c r="P2140" s="178"/>
      <c r="Q2140" s="178"/>
      <c r="R2140" s="178"/>
      <c r="S2140" s="178"/>
      <c r="T2140" s="179"/>
      <c r="AT2140" s="173" t="s">
        <v>153</v>
      </c>
      <c r="AU2140" s="173" t="s">
        <v>81</v>
      </c>
      <c r="AV2140" s="14" t="s">
        <v>81</v>
      </c>
      <c r="AW2140" s="14" t="s">
        <v>33</v>
      </c>
      <c r="AX2140" s="14" t="s">
        <v>71</v>
      </c>
      <c r="AY2140" s="173" t="s">
        <v>142</v>
      </c>
    </row>
    <row r="2141" spans="1:65" s="16" customFormat="1" ht="11.25">
      <c r="B2141" s="201"/>
      <c r="D2141" s="165" t="s">
        <v>153</v>
      </c>
      <c r="E2141" s="202" t="s">
        <v>3</v>
      </c>
      <c r="F2141" s="203" t="s">
        <v>862</v>
      </c>
      <c r="H2141" s="204">
        <v>26.95</v>
      </c>
      <c r="I2141" s="205"/>
      <c r="L2141" s="201"/>
      <c r="M2141" s="206"/>
      <c r="N2141" s="207"/>
      <c r="O2141" s="207"/>
      <c r="P2141" s="207"/>
      <c r="Q2141" s="207"/>
      <c r="R2141" s="207"/>
      <c r="S2141" s="207"/>
      <c r="T2141" s="208"/>
      <c r="AT2141" s="202" t="s">
        <v>153</v>
      </c>
      <c r="AU2141" s="202" t="s">
        <v>81</v>
      </c>
      <c r="AV2141" s="16" t="s">
        <v>91</v>
      </c>
      <c r="AW2141" s="16" t="s">
        <v>33</v>
      </c>
      <c r="AX2141" s="16" t="s">
        <v>71</v>
      </c>
      <c r="AY2141" s="202" t="s">
        <v>142</v>
      </c>
    </row>
    <row r="2142" spans="1:65" s="15" customFormat="1" ht="11.25">
      <c r="B2142" s="180"/>
      <c r="D2142" s="165" t="s">
        <v>153</v>
      </c>
      <c r="E2142" s="181" t="s">
        <v>3</v>
      </c>
      <c r="F2142" s="182" t="s">
        <v>162</v>
      </c>
      <c r="H2142" s="183">
        <v>141.4</v>
      </c>
      <c r="I2142" s="184"/>
      <c r="L2142" s="180"/>
      <c r="M2142" s="185"/>
      <c r="N2142" s="186"/>
      <c r="O2142" s="186"/>
      <c r="P2142" s="186"/>
      <c r="Q2142" s="186"/>
      <c r="R2142" s="186"/>
      <c r="S2142" s="186"/>
      <c r="T2142" s="187"/>
      <c r="AT2142" s="181" t="s">
        <v>153</v>
      </c>
      <c r="AU2142" s="181" t="s">
        <v>81</v>
      </c>
      <c r="AV2142" s="15" t="s">
        <v>94</v>
      </c>
      <c r="AW2142" s="15" t="s">
        <v>33</v>
      </c>
      <c r="AX2142" s="15" t="s">
        <v>15</v>
      </c>
      <c r="AY2142" s="181" t="s">
        <v>142</v>
      </c>
    </row>
    <row r="2143" spans="1:65" s="2" customFormat="1" ht="24.2" customHeight="1">
      <c r="A2143" s="35"/>
      <c r="B2143" s="145"/>
      <c r="C2143" s="146" t="s">
        <v>2778</v>
      </c>
      <c r="D2143" s="146" t="s">
        <v>145</v>
      </c>
      <c r="E2143" s="147" t="s">
        <v>2779</v>
      </c>
      <c r="F2143" s="148" t="s">
        <v>2780</v>
      </c>
      <c r="G2143" s="149" t="s">
        <v>148</v>
      </c>
      <c r="H2143" s="150">
        <v>137.125</v>
      </c>
      <c r="I2143" s="151"/>
      <c r="J2143" s="152">
        <f>ROUND(I2143*H2143,2)</f>
        <v>0</v>
      </c>
      <c r="K2143" s="148" t="s">
        <v>149</v>
      </c>
      <c r="L2143" s="36"/>
      <c r="M2143" s="153" t="s">
        <v>3</v>
      </c>
      <c r="N2143" s="154" t="s">
        <v>43</v>
      </c>
      <c r="O2143" s="56"/>
      <c r="P2143" s="155">
        <f>O2143*H2143</f>
        <v>0</v>
      </c>
      <c r="Q2143" s="155">
        <v>5.0000000000000002E-5</v>
      </c>
      <c r="R2143" s="155">
        <f>Q2143*H2143</f>
        <v>6.8562500000000004E-3</v>
      </c>
      <c r="S2143" s="155">
        <v>0</v>
      </c>
      <c r="T2143" s="156">
        <f>S2143*H2143</f>
        <v>0</v>
      </c>
      <c r="U2143" s="35"/>
      <c r="V2143" s="35"/>
      <c r="W2143" s="35"/>
      <c r="X2143" s="35"/>
      <c r="Y2143" s="35"/>
      <c r="Z2143" s="35"/>
      <c r="AA2143" s="35"/>
      <c r="AB2143" s="35"/>
      <c r="AC2143" s="35"/>
      <c r="AD2143" s="35"/>
      <c r="AE2143" s="35"/>
      <c r="AR2143" s="157" t="s">
        <v>256</v>
      </c>
      <c r="AT2143" s="157" t="s">
        <v>145</v>
      </c>
      <c r="AU2143" s="157" t="s">
        <v>81</v>
      </c>
      <c r="AY2143" s="20" t="s">
        <v>142</v>
      </c>
      <c r="BE2143" s="158">
        <f>IF(N2143="základní",J2143,0)</f>
        <v>0</v>
      </c>
      <c r="BF2143" s="158">
        <f>IF(N2143="snížená",J2143,0)</f>
        <v>0</v>
      </c>
      <c r="BG2143" s="158">
        <f>IF(N2143="zákl. přenesená",J2143,0)</f>
        <v>0</v>
      </c>
      <c r="BH2143" s="158">
        <f>IF(N2143="sníž. přenesená",J2143,0)</f>
        <v>0</v>
      </c>
      <c r="BI2143" s="158">
        <f>IF(N2143="nulová",J2143,0)</f>
        <v>0</v>
      </c>
      <c r="BJ2143" s="20" t="s">
        <v>81</v>
      </c>
      <c r="BK2143" s="158">
        <f>ROUND(I2143*H2143,2)</f>
        <v>0</v>
      </c>
      <c r="BL2143" s="20" t="s">
        <v>256</v>
      </c>
      <c r="BM2143" s="157" t="s">
        <v>2781</v>
      </c>
    </row>
    <row r="2144" spans="1:65" s="2" customFormat="1" ht="11.25">
      <c r="A2144" s="35"/>
      <c r="B2144" s="36"/>
      <c r="C2144" s="35"/>
      <c r="D2144" s="159" t="s">
        <v>151</v>
      </c>
      <c r="E2144" s="35"/>
      <c r="F2144" s="160" t="s">
        <v>2782</v>
      </c>
      <c r="G2144" s="35"/>
      <c r="H2144" s="35"/>
      <c r="I2144" s="161"/>
      <c r="J2144" s="35"/>
      <c r="K2144" s="35"/>
      <c r="L2144" s="36"/>
      <c r="M2144" s="162"/>
      <c r="N2144" s="163"/>
      <c r="O2144" s="56"/>
      <c r="P2144" s="56"/>
      <c r="Q2144" s="56"/>
      <c r="R2144" s="56"/>
      <c r="S2144" s="56"/>
      <c r="T2144" s="57"/>
      <c r="U2144" s="35"/>
      <c r="V2144" s="35"/>
      <c r="W2144" s="35"/>
      <c r="X2144" s="35"/>
      <c r="Y2144" s="35"/>
      <c r="Z2144" s="35"/>
      <c r="AA2144" s="35"/>
      <c r="AB2144" s="35"/>
      <c r="AC2144" s="35"/>
      <c r="AD2144" s="35"/>
      <c r="AE2144" s="35"/>
      <c r="AT2144" s="20" t="s">
        <v>151</v>
      </c>
      <c r="AU2144" s="20" t="s">
        <v>81</v>
      </c>
    </row>
    <row r="2145" spans="1:65" s="13" customFormat="1" ht="11.25">
      <c r="B2145" s="164"/>
      <c r="D2145" s="165" t="s">
        <v>153</v>
      </c>
      <c r="E2145" s="166" t="s">
        <v>3</v>
      </c>
      <c r="F2145" s="167" t="s">
        <v>2649</v>
      </c>
      <c r="H2145" s="166" t="s">
        <v>3</v>
      </c>
      <c r="I2145" s="168"/>
      <c r="L2145" s="164"/>
      <c r="M2145" s="169"/>
      <c r="N2145" s="170"/>
      <c r="O2145" s="170"/>
      <c r="P2145" s="170"/>
      <c r="Q2145" s="170"/>
      <c r="R2145" s="170"/>
      <c r="S2145" s="170"/>
      <c r="T2145" s="171"/>
      <c r="AT2145" s="166" t="s">
        <v>153</v>
      </c>
      <c r="AU2145" s="166" t="s">
        <v>81</v>
      </c>
      <c r="AV2145" s="13" t="s">
        <v>15</v>
      </c>
      <c r="AW2145" s="13" t="s">
        <v>33</v>
      </c>
      <c r="AX2145" s="13" t="s">
        <v>71</v>
      </c>
      <c r="AY2145" s="166" t="s">
        <v>142</v>
      </c>
    </row>
    <row r="2146" spans="1:65" s="14" customFormat="1" ht="11.25">
      <c r="B2146" s="172"/>
      <c r="D2146" s="165" t="s">
        <v>153</v>
      </c>
      <c r="E2146" s="173" t="s">
        <v>3</v>
      </c>
      <c r="F2146" s="174" t="s">
        <v>2741</v>
      </c>
      <c r="H2146" s="175">
        <v>129.30000000000001</v>
      </c>
      <c r="I2146" s="176"/>
      <c r="L2146" s="172"/>
      <c r="M2146" s="177"/>
      <c r="N2146" s="178"/>
      <c r="O2146" s="178"/>
      <c r="P2146" s="178"/>
      <c r="Q2146" s="178"/>
      <c r="R2146" s="178"/>
      <c r="S2146" s="178"/>
      <c r="T2146" s="179"/>
      <c r="AT2146" s="173" t="s">
        <v>153</v>
      </c>
      <c r="AU2146" s="173" t="s">
        <v>81</v>
      </c>
      <c r="AV2146" s="14" t="s">
        <v>81</v>
      </c>
      <c r="AW2146" s="14" t="s">
        <v>33</v>
      </c>
      <c r="AX2146" s="14" t="s">
        <v>71</v>
      </c>
      <c r="AY2146" s="173" t="s">
        <v>142</v>
      </c>
    </row>
    <row r="2147" spans="1:65" s="13" customFormat="1" ht="11.25">
      <c r="B2147" s="164"/>
      <c r="D2147" s="165" t="s">
        <v>153</v>
      </c>
      <c r="E2147" s="166" t="s">
        <v>3</v>
      </c>
      <c r="F2147" s="167" t="s">
        <v>2663</v>
      </c>
      <c r="H2147" s="166" t="s">
        <v>3</v>
      </c>
      <c r="I2147" s="168"/>
      <c r="L2147" s="164"/>
      <c r="M2147" s="169"/>
      <c r="N2147" s="170"/>
      <c r="O2147" s="170"/>
      <c r="P2147" s="170"/>
      <c r="Q2147" s="170"/>
      <c r="R2147" s="170"/>
      <c r="S2147" s="170"/>
      <c r="T2147" s="171"/>
      <c r="AT2147" s="166" t="s">
        <v>153</v>
      </c>
      <c r="AU2147" s="166" t="s">
        <v>81</v>
      </c>
      <c r="AV2147" s="13" t="s">
        <v>15</v>
      </c>
      <c r="AW2147" s="13" t="s">
        <v>33</v>
      </c>
      <c r="AX2147" s="13" t="s">
        <v>71</v>
      </c>
      <c r="AY2147" s="166" t="s">
        <v>142</v>
      </c>
    </row>
    <row r="2148" spans="1:65" s="14" customFormat="1" ht="11.25">
      <c r="B2148" s="172"/>
      <c r="D2148" s="165" t="s">
        <v>153</v>
      </c>
      <c r="E2148" s="173" t="s">
        <v>3</v>
      </c>
      <c r="F2148" s="174" t="s">
        <v>2664</v>
      </c>
      <c r="H2148" s="175">
        <v>4.2249999999999996</v>
      </c>
      <c r="I2148" s="176"/>
      <c r="L2148" s="172"/>
      <c r="M2148" s="177"/>
      <c r="N2148" s="178"/>
      <c r="O2148" s="178"/>
      <c r="P2148" s="178"/>
      <c r="Q2148" s="178"/>
      <c r="R2148" s="178"/>
      <c r="S2148" s="178"/>
      <c r="T2148" s="179"/>
      <c r="AT2148" s="173" t="s">
        <v>153</v>
      </c>
      <c r="AU2148" s="173" t="s">
        <v>81</v>
      </c>
      <c r="AV2148" s="14" t="s">
        <v>81</v>
      </c>
      <c r="AW2148" s="14" t="s">
        <v>33</v>
      </c>
      <c r="AX2148" s="14" t="s">
        <v>71</v>
      </c>
      <c r="AY2148" s="173" t="s">
        <v>142</v>
      </c>
    </row>
    <row r="2149" spans="1:65" s="14" customFormat="1" ht="11.25">
      <c r="B2149" s="172"/>
      <c r="D2149" s="165" t="s">
        <v>153</v>
      </c>
      <c r="E2149" s="173" t="s">
        <v>3</v>
      </c>
      <c r="F2149" s="174" t="s">
        <v>2665</v>
      </c>
      <c r="H2149" s="175">
        <v>3.6</v>
      </c>
      <c r="I2149" s="176"/>
      <c r="L2149" s="172"/>
      <c r="M2149" s="177"/>
      <c r="N2149" s="178"/>
      <c r="O2149" s="178"/>
      <c r="P2149" s="178"/>
      <c r="Q2149" s="178"/>
      <c r="R2149" s="178"/>
      <c r="S2149" s="178"/>
      <c r="T2149" s="179"/>
      <c r="AT2149" s="173" t="s">
        <v>153</v>
      </c>
      <c r="AU2149" s="173" t="s">
        <v>81</v>
      </c>
      <c r="AV2149" s="14" t="s">
        <v>81</v>
      </c>
      <c r="AW2149" s="14" t="s">
        <v>33</v>
      </c>
      <c r="AX2149" s="14" t="s">
        <v>71</v>
      </c>
      <c r="AY2149" s="173" t="s">
        <v>142</v>
      </c>
    </row>
    <row r="2150" spans="1:65" s="15" customFormat="1" ht="11.25">
      <c r="B2150" s="180"/>
      <c r="D2150" s="165" t="s">
        <v>153</v>
      </c>
      <c r="E2150" s="181" t="s">
        <v>3</v>
      </c>
      <c r="F2150" s="182" t="s">
        <v>162</v>
      </c>
      <c r="H2150" s="183">
        <v>137.125</v>
      </c>
      <c r="I2150" s="184"/>
      <c r="L2150" s="180"/>
      <c r="M2150" s="185"/>
      <c r="N2150" s="186"/>
      <c r="O2150" s="186"/>
      <c r="P2150" s="186"/>
      <c r="Q2150" s="186"/>
      <c r="R2150" s="186"/>
      <c r="S2150" s="186"/>
      <c r="T2150" s="187"/>
      <c r="AT2150" s="181" t="s">
        <v>153</v>
      </c>
      <c r="AU2150" s="181" t="s">
        <v>81</v>
      </c>
      <c r="AV2150" s="15" t="s">
        <v>94</v>
      </c>
      <c r="AW2150" s="15" t="s">
        <v>33</v>
      </c>
      <c r="AX2150" s="15" t="s">
        <v>15</v>
      </c>
      <c r="AY2150" s="181" t="s">
        <v>142</v>
      </c>
    </row>
    <row r="2151" spans="1:65" s="2" customFormat="1" ht="55.5" customHeight="1">
      <c r="A2151" s="35"/>
      <c r="B2151" s="145"/>
      <c r="C2151" s="146" t="s">
        <v>2783</v>
      </c>
      <c r="D2151" s="146" t="s">
        <v>145</v>
      </c>
      <c r="E2151" s="147" t="s">
        <v>2784</v>
      </c>
      <c r="F2151" s="148" t="s">
        <v>2785</v>
      </c>
      <c r="G2151" s="149" t="s">
        <v>359</v>
      </c>
      <c r="H2151" s="150">
        <v>6.1779999999999999</v>
      </c>
      <c r="I2151" s="151"/>
      <c r="J2151" s="152">
        <f>ROUND(I2151*H2151,2)</f>
        <v>0</v>
      </c>
      <c r="K2151" s="148" t="s">
        <v>149</v>
      </c>
      <c r="L2151" s="36"/>
      <c r="M2151" s="153" t="s">
        <v>3</v>
      </c>
      <c r="N2151" s="154" t="s">
        <v>43</v>
      </c>
      <c r="O2151" s="56"/>
      <c r="P2151" s="155">
        <f>O2151*H2151</f>
        <v>0</v>
      </c>
      <c r="Q2151" s="155">
        <v>0</v>
      </c>
      <c r="R2151" s="155">
        <f>Q2151*H2151</f>
        <v>0</v>
      </c>
      <c r="S2151" s="155">
        <v>0</v>
      </c>
      <c r="T2151" s="156">
        <f>S2151*H2151</f>
        <v>0</v>
      </c>
      <c r="U2151" s="35"/>
      <c r="V2151" s="35"/>
      <c r="W2151" s="35"/>
      <c r="X2151" s="35"/>
      <c r="Y2151" s="35"/>
      <c r="Z2151" s="35"/>
      <c r="AA2151" s="35"/>
      <c r="AB2151" s="35"/>
      <c r="AC2151" s="35"/>
      <c r="AD2151" s="35"/>
      <c r="AE2151" s="35"/>
      <c r="AR2151" s="157" t="s">
        <v>256</v>
      </c>
      <c r="AT2151" s="157" t="s">
        <v>145</v>
      </c>
      <c r="AU2151" s="157" t="s">
        <v>81</v>
      </c>
      <c r="AY2151" s="20" t="s">
        <v>142</v>
      </c>
      <c r="BE2151" s="158">
        <f>IF(N2151="základní",J2151,0)</f>
        <v>0</v>
      </c>
      <c r="BF2151" s="158">
        <f>IF(N2151="snížená",J2151,0)</f>
        <v>0</v>
      </c>
      <c r="BG2151" s="158">
        <f>IF(N2151="zákl. přenesená",J2151,0)</f>
        <v>0</v>
      </c>
      <c r="BH2151" s="158">
        <f>IF(N2151="sníž. přenesená",J2151,0)</f>
        <v>0</v>
      </c>
      <c r="BI2151" s="158">
        <f>IF(N2151="nulová",J2151,0)</f>
        <v>0</v>
      </c>
      <c r="BJ2151" s="20" t="s">
        <v>81</v>
      </c>
      <c r="BK2151" s="158">
        <f>ROUND(I2151*H2151,2)</f>
        <v>0</v>
      </c>
      <c r="BL2151" s="20" t="s">
        <v>256</v>
      </c>
      <c r="BM2151" s="157" t="s">
        <v>2786</v>
      </c>
    </row>
    <row r="2152" spans="1:65" s="2" customFormat="1" ht="11.25">
      <c r="A2152" s="35"/>
      <c r="B2152" s="36"/>
      <c r="C2152" s="35"/>
      <c r="D2152" s="159" t="s">
        <v>151</v>
      </c>
      <c r="E2152" s="35"/>
      <c r="F2152" s="160" t="s">
        <v>2787</v>
      </c>
      <c r="G2152" s="35"/>
      <c r="H2152" s="35"/>
      <c r="I2152" s="161"/>
      <c r="J2152" s="35"/>
      <c r="K2152" s="35"/>
      <c r="L2152" s="36"/>
      <c r="M2152" s="162"/>
      <c r="N2152" s="163"/>
      <c r="O2152" s="56"/>
      <c r="P2152" s="56"/>
      <c r="Q2152" s="56"/>
      <c r="R2152" s="56"/>
      <c r="S2152" s="56"/>
      <c r="T2152" s="57"/>
      <c r="U2152" s="35"/>
      <c r="V2152" s="35"/>
      <c r="W2152" s="35"/>
      <c r="X2152" s="35"/>
      <c r="Y2152" s="35"/>
      <c r="Z2152" s="35"/>
      <c r="AA2152" s="35"/>
      <c r="AB2152" s="35"/>
      <c r="AC2152" s="35"/>
      <c r="AD2152" s="35"/>
      <c r="AE2152" s="35"/>
      <c r="AT2152" s="20" t="s">
        <v>151</v>
      </c>
      <c r="AU2152" s="20" t="s">
        <v>81</v>
      </c>
    </row>
    <row r="2153" spans="1:65" s="12" customFormat="1" ht="22.9" customHeight="1">
      <c r="B2153" s="132"/>
      <c r="D2153" s="133" t="s">
        <v>70</v>
      </c>
      <c r="E2153" s="143" t="s">
        <v>2788</v>
      </c>
      <c r="F2153" s="143" t="s">
        <v>2789</v>
      </c>
      <c r="I2153" s="135"/>
      <c r="J2153" s="144">
        <f>BK2153</f>
        <v>0</v>
      </c>
      <c r="L2153" s="132"/>
      <c r="M2153" s="137"/>
      <c r="N2153" s="138"/>
      <c r="O2153" s="138"/>
      <c r="P2153" s="139">
        <f>SUM(P2154:P2163)</f>
        <v>0</v>
      </c>
      <c r="Q2153" s="138"/>
      <c r="R2153" s="139">
        <f>SUM(R2154:R2163)</f>
        <v>0</v>
      </c>
      <c r="S2153" s="138"/>
      <c r="T2153" s="140">
        <f>SUM(T2154:T2163)</f>
        <v>0</v>
      </c>
      <c r="AR2153" s="133" t="s">
        <v>81</v>
      </c>
      <c r="AT2153" s="141" t="s">
        <v>70</v>
      </c>
      <c r="AU2153" s="141" t="s">
        <v>15</v>
      </c>
      <c r="AY2153" s="133" t="s">
        <v>142</v>
      </c>
      <c r="BK2153" s="142">
        <f>SUM(BK2154:BK2163)</f>
        <v>0</v>
      </c>
    </row>
    <row r="2154" spans="1:65" s="2" customFormat="1" ht="37.9" customHeight="1">
      <c r="A2154" s="35"/>
      <c r="B2154" s="145"/>
      <c r="C2154" s="146" t="s">
        <v>2790</v>
      </c>
      <c r="D2154" s="146" t="s">
        <v>145</v>
      </c>
      <c r="E2154" s="147" t="s">
        <v>2791</v>
      </c>
      <c r="F2154" s="148" t="s">
        <v>2792</v>
      </c>
      <c r="G2154" s="149" t="s">
        <v>148</v>
      </c>
      <c r="H2154" s="150">
        <v>28.47</v>
      </c>
      <c r="I2154" s="151"/>
      <c r="J2154" s="152">
        <f>ROUND(I2154*H2154,2)</f>
        <v>0</v>
      </c>
      <c r="K2154" s="148" t="s">
        <v>3</v>
      </c>
      <c r="L2154" s="36"/>
      <c r="M2154" s="153" t="s">
        <v>3</v>
      </c>
      <c r="N2154" s="154" t="s">
        <v>43</v>
      </c>
      <c r="O2154" s="56"/>
      <c r="P2154" s="155">
        <f>O2154*H2154</f>
        <v>0</v>
      </c>
      <c r="Q2154" s="155">
        <v>0</v>
      </c>
      <c r="R2154" s="155">
        <f>Q2154*H2154</f>
        <v>0</v>
      </c>
      <c r="S2154" s="155">
        <v>0</v>
      </c>
      <c r="T2154" s="156">
        <f>S2154*H2154</f>
        <v>0</v>
      </c>
      <c r="U2154" s="35"/>
      <c r="V2154" s="35"/>
      <c r="W2154" s="35"/>
      <c r="X2154" s="35"/>
      <c r="Y2154" s="35"/>
      <c r="Z2154" s="35"/>
      <c r="AA2154" s="35"/>
      <c r="AB2154" s="35"/>
      <c r="AC2154" s="35"/>
      <c r="AD2154" s="35"/>
      <c r="AE2154" s="35"/>
      <c r="AR2154" s="157" t="s">
        <v>256</v>
      </c>
      <c r="AT2154" s="157" t="s">
        <v>145</v>
      </c>
      <c r="AU2154" s="157" t="s">
        <v>81</v>
      </c>
      <c r="AY2154" s="20" t="s">
        <v>142</v>
      </c>
      <c r="BE2154" s="158">
        <f>IF(N2154="základní",J2154,0)</f>
        <v>0</v>
      </c>
      <c r="BF2154" s="158">
        <f>IF(N2154="snížená",J2154,0)</f>
        <v>0</v>
      </c>
      <c r="BG2154" s="158">
        <f>IF(N2154="zákl. přenesená",J2154,0)</f>
        <v>0</v>
      </c>
      <c r="BH2154" s="158">
        <f>IF(N2154="sníž. přenesená",J2154,0)</f>
        <v>0</v>
      </c>
      <c r="BI2154" s="158">
        <f>IF(N2154="nulová",J2154,0)</f>
        <v>0</v>
      </c>
      <c r="BJ2154" s="20" t="s">
        <v>81</v>
      </c>
      <c r="BK2154" s="158">
        <f>ROUND(I2154*H2154,2)</f>
        <v>0</v>
      </c>
      <c r="BL2154" s="20" t="s">
        <v>256</v>
      </c>
      <c r="BM2154" s="157" t="s">
        <v>2793</v>
      </c>
    </row>
    <row r="2155" spans="1:65" s="13" customFormat="1" ht="11.25">
      <c r="B2155" s="164"/>
      <c r="D2155" s="165" t="s">
        <v>153</v>
      </c>
      <c r="E2155" s="166" t="s">
        <v>3</v>
      </c>
      <c r="F2155" s="167" t="s">
        <v>154</v>
      </c>
      <c r="H2155" s="166" t="s">
        <v>3</v>
      </c>
      <c r="I2155" s="168"/>
      <c r="L2155" s="164"/>
      <c r="M2155" s="169"/>
      <c r="N2155" s="170"/>
      <c r="O2155" s="170"/>
      <c r="P2155" s="170"/>
      <c r="Q2155" s="170"/>
      <c r="R2155" s="170"/>
      <c r="S2155" s="170"/>
      <c r="T2155" s="171"/>
      <c r="AT2155" s="166" t="s">
        <v>153</v>
      </c>
      <c r="AU2155" s="166" t="s">
        <v>81</v>
      </c>
      <c r="AV2155" s="13" t="s">
        <v>15</v>
      </c>
      <c r="AW2155" s="13" t="s">
        <v>33</v>
      </c>
      <c r="AX2155" s="13" t="s">
        <v>71</v>
      </c>
      <c r="AY2155" s="166" t="s">
        <v>142</v>
      </c>
    </row>
    <row r="2156" spans="1:65" s="14" customFormat="1" ht="11.25">
      <c r="B2156" s="172"/>
      <c r="D2156" s="165" t="s">
        <v>153</v>
      </c>
      <c r="E2156" s="173" t="s">
        <v>3</v>
      </c>
      <c r="F2156" s="174" t="s">
        <v>2794</v>
      </c>
      <c r="H2156" s="175">
        <v>12.29</v>
      </c>
      <c r="I2156" s="176"/>
      <c r="L2156" s="172"/>
      <c r="M2156" s="177"/>
      <c r="N2156" s="178"/>
      <c r="O2156" s="178"/>
      <c r="P2156" s="178"/>
      <c r="Q2156" s="178"/>
      <c r="R2156" s="178"/>
      <c r="S2156" s="178"/>
      <c r="T2156" s="179"/>
      <c r="AT2156" s="173" t="s">
        <v>153</v>
      </c>
      <c r="AU2156" s="173" t="s">
        <v>81</v>
      </c>
      <c r="AV2156" s="14" t="s">
        <v>81</v>
      </c>
      <c r="AW2156" s="14" t="s">
        <v>33</v>
      </c>
      <c r="AX2156" s="14" t="s">
        <v>71</v>
      </c>
      <c r="AY2156" s="173" t="s">
        <v>142</v>
      </c>
    </row>
    <row r="2157" spans="1:65" s="13" customFormat="1" ht="11.25">
      <c r="B2157" s="164"/>
      <c r="D2157" s="165" t="s">
        <v>153</v>
      </c>
      <c r="E2157" s="166" t="s">
        <v>3</v>
      </c>
      <c r="F2157" s="167" t="s">
        <v>157</v>
      </c>
      <c r="H2157" s="166" t="s">
        <v>3</v>
      </c>
      <c r="I2157" s="168"/>
      <c r="L2157" s="164"/>
      <c r="M2157" s="169"/>
      <c r="N2157" s="170"/>
      <c r="O2157" s="170"/>
      <c r="P2157" s="170"/>
      <c r="Q2157" s="170"/>
      <c r="R2157" s="170"/>
      <c r="S2157" s="170"/>
      <c r="T2157" s="171"/>
      <c r="AT2157" s="166" t="s">
        <v>153</v>
      </c>
      <c r="AU2157" s="166" t="s">
        <v>81</v>
      </c>
      <c r="AV2157" s="13" t="s">
        <v>15</v>
      </c>
      <c r="AW2157" s="13" t="s">
        <v>33</v>
      </c>
      <c r="AX2157" s="13" t="s">
        <v>71</v>
      </c>
      <c r="AY2157" s="166" t="s">
        <v>142</v>
      </c>
    </row>
    <row r="2158" spans="1:65" s="14" customFormat="1" ht="11.25">
      <c r="B2158" s="172"/>
      <c r="D2158" s="165" t="s">
        <v>153</v>
      </c>
      <c r="E2158" s="173" t="s">
        <v>3</v>
      </c>
      <c r="F2158" s="174" t="s">
        <v>2795</v>
      </c>
      <c r="H2158" s="175">
        <v>11.33</v>
      </c>
      <c r="I2158" s="176"/>
      <c r="L2158" s="172"/>
      <c r="M2158" s="177"/>
      <c r="N2158" s="178"/>
      <c r="O2158" s="178"/>
      <c r="P2158" s="178"/>
      <c r="Q2158" s="178"/>
      <c r="R2158" s="178"/>
      <c r="S2158" s="178"/>
      <c r="T2158" s="179"/>
      <c r="AT2158" s="173" t="s">
        <v>153</v>
      </c>
      <c r="AU2158" s="173" t="s">
        <v>81</v>
      </c>
      <c r="AV2158" s="14" t="s">
        <v>81</v>
      </c>
      <c r="AW2158" s="14" t="s">
        <v>33</v>
      </c>
      <c r="AX2158" s="14" t="s">
        <v>71</v>
      </c>
      <c r="AY2158" s="173" t="s">
        <v>142</v>
      </c>
    </row>
    <row r="2159" spans="1:65" s="13" customFormat="1" ht="11.25">
      <c r="B2159" s="164"/>
      <c r="D2159" s="165" t="s">
        <v>153</v>
      </c>
      <c r="E2159" s="166" t="s">
        <v>3</v>
      </c>
      <c r="F2159" s="167" t="s">
        <v>159</v>
      </c>
      <c r="H2159" s="166" t="s">
        <v>3</v>
      </c>
      <c r="I2159" s="168"/>
      <c r="L2159" s="164"/>
      <c r="M2159" s="169"/>
      <c r="N2159" s="170"/>
      <c r="O2159" s="170"/>
      <c r="P2159" s="170"/>
      <c r="Q2159" s="170"/>
      <c r="R2159" s="170"/>
      <c r="S2159" s="170"/>
      <c r="T2159" s="171"/>
      <c r="AT2159" s="166" t="s">
        <v>153</v>
      </c>
      <c r="AU2159" s="166" t="s">
        <v>81</v>
      </c>
      <c r="AV2159" s="13" t="s">
        <v>15</v>
      </c>
      <c r="AW2159" s="13" t="s">
        <v>33</v>
      </c>
      <c r="AX2159" s="13" t="s">
        <v>71</v>
      </c>
      <c r="AY2159" s="166" t="s">
        <v>142</v>
      </c>
    </row>
    <row r="2160" spans="1:65" s="14" customFormat="1" ht="11.25">
      <c r="B2160" s="172"/>
      <c r="D2160" s="165" t="s">
        <v>153</v>
      </c>
      <c r="E2160" s="173" t="s">
        <v>3</v>
      </c>
      <c r="F2160" s="174" t="s">
        <v>2796</v>
      </c>
      <c r="H2160" s="175">
        <v>4.8499999999999996</v>
      </c>
      <c r="I2160" s="176"/>
      <c r="L2160" s="172"/>
      <c r="M2160" s="177"/>
      <c r="N2160" s="178"/>
      <c r="O2160" s="178"/>
      <c r="P2160" s="178"/>
      <c r="Q2160" s="178"/>
      <c r="R2160" s="178"/>
      <c r="S2160" s="178"/>
      <c r="T2160" s="179"/>
      <c r="AT2160" s="173" t="s">
        <v>153</v>
      </c>
      <c r="AU2160" s="173" t="s">
        <v>81</v>
      </c>
      <c r="AV2160" s="14" t="s">
        <v>81</v>
      </c>
      <c r="AW2160" s="14" t="s">
        <v>33</v>
      </c>
      <c r="AX2160" s="14" t="s">
        <v>71</v>
      </c>
      <c r="AY2160" s="173" t="s">
        <v>142</v>
      </c>
    </row>
    <row r="2161" spans="1:65" s="15" customFormat="1" ht="11.25">
      <c r="B2161" s="180"/>
      <c r="D2161" s="165" t="s">
        <v>153</v>
      </c>
      <c r="E2161" s="181" t="s">
        <v>3</v>
      </c>
      <c r="F2161" s="182" t="s">
        <v>162</v>
      </c>
      <c r="H2161" s="183">
        <v>28.47</v>
      </c>
      <c r="I2161" s="184"/>
      <c r="L2161" s="180"/>
      <c r="M2161" s="185"/>
      <c r="N2161" s="186"/>
      <c r="O2161" s="186"/>
      <c r="P2161" s="186"/>
      <c r="Q2161" s="186"/>
      <c r="R2161" s="186"/>
      <c r="S2161" s="186"/>
      <c r="T2161" s="187"/>
      <c r="AT2161" s="181" t="s">
        <v>153</v>
      </c>
      <c r="AU2161" s="181" t="s">
        <v>81</v>
      </c>
      <c r="AV2161" s="15" t="s">
        <v>94</v>
      </c>
      <c r="AW2161" s="15" t="s">
        <v>33</v>
      </c>
      <c r="AX2161" s="15" t="s">
        <v>15</v>
      </c>
      <c r="AY2161" s="181" t="s">
        <v>142</v>
      </c>
    </row>
    <row r="2162" spans="1:65" s="2" customFormat="1" ht="55.5" customHeight="1">
      <c r="A2162" s="35"/>
      <c r="B2162" s="145"/>
      <c r="C2162" s="146" t="s">
        <v>2797</v>
      </c>
      <c r="D2162" s="146" t="s">
        <v>145</v>
      </c>
      <c r="E2162" s="147" t="s">
        <v>2798</v>
      </c>
      <c r="F2162" s="148" t="s">
        <v>2799</v>
      </c>
      <c r="G2162" s="149" t="s">
        <v>2341</v>
      </c>
      <c r="H2162" s="209"/>
      <c r="I2162" s="151"/>
      <c r="J2162" s="152">
        <f>ROUND(I2162*H2162,2)</f>
        <v>0</v>
      </c>
      <c r="K2162" s="148" t="s">
        <v>149</v>
      </c>
      <c r="L2162" s="36"/>
      <c r="M2162" s="153" t="s">
        <v>3</v>
      </c>
      <c r="N2162" s="154" t="s">
        <v>43</v>
      </c>
      <c r="O2162" s="56"/>
      <c r="P2162" s="155">
        <f>O2162*H2162</f>
        <v>0</v>
      </c>
      <c r="Q2162" s="155">
        <v>0</v>
      </c>
      <c r="R2162" s="155">
        <f>Q2162*H2162</f>
        <v>0</v>
      </c>
      <c r="S2162" s="155">
        <v>0</v>
      </c>
      <c r="T2162" s="156">
        <f>S2162*H2162</f>
        <v>0</v>
      </c>
      <c r="U2162" s="35"/>
      <c r="V2162" s="35"/>
      <c r="W2162" s="35"/>
      <c r="X2162" s="35"/>
      <c r="Y2162" s="35"/>
      <c r="Z2162" s="35"/>
      <c r="AA2162" s="35"/>
      <c r="AB2162" s="35"/>
      <c r="AC2162" s="35"/>
      <c r="AD2162" s="35"/>
      <c r="AE2162" s="35"/>
      <c r="AR2162" s="157" t="s">
        <v>256</v>
      </c>
      <c r="AT2162" s="157" t="s">
        <v>145</v>
      </c>
      <c r="AU2162" s="157" t="s">
        <v>81</v>
      </c>
      <c r="AY2162" s="20" t="s">
        <v>142</v>
      </c>
      <c r="BE2162" s="158">
        <f>IF(N2162="základní",J2162,0)</f>
        <v>0</v>
      </c>
      <c r="BF2162" s="158">
        <f>IF(N2162="snížená",J2162,0)</f>
        <v>0</v>
      </c>
      <c r="BG2162" s="158">
        <f>IF(N2162="zákl. přenesená",J2162,0)</f>
        <v>0</v>
      </c>
      <c r="BH2162" s="158">
        <f>IF(N2162="sníž. přenesená",J2162,0)</f>
        <v>0</v>
      </c>
      <c r="BI2162" s="158">
        <f>IF(N2162="nulová",J2162,0)</f>
        <v>0</v>
      </c>
      <c r="BJ2162" s="20" t="s">
        <v>81</v>
      </c>
      <c r="BK2162" s="158">
        <f>ROUND(I2162*H2162,2)</f>
        <v>0</v>
      </c>
      <c r="BL2162" s="20" t="s">
        <v>256</v>
      </c>
      <c r="BM2162" s="157" t="s">
        <v>2800</v>
      </c>
    </row>
    <row r="2163" spans="1:65" s="2" customFormat="1" ht="11.25">
      <c r="A2163" s="35"/>
      <c r="B2163" s="36"/>
      <c r="C2163" s="35"/>
      <c r="D2163" s="159" t="s">
        <v>151</v>
      </c>
      <c r="E2163" s="35"/>
      <c r="F2163" s="160" t="s">
        <v>2801</v>
      </c>
      <c r="G2163" s="35"/>
      <c r="H2163" s="35"/>
      <c r="I2163" s="161"/>
      <c r="J2163" s="35"/>
      <c r="K2163" s="35"/>
      <c r="L2163" s="36"/>
      <c r="M2163" s="162"/>
      <c r="N2163" s="163"/>
      <c r="O2163" s="56"/>
      <c r="P2163" s="56"/>
      <c r="Q2163" s="56"/>
      <c r="R2163" s="56"/>
      <c r="S2163" s="56"/>
      <c r="T2163" s="57"/>
      <c r="U2163" s="35"/>
      <c r="V2163" s="35"/>
      <c r="W2163" s="35"/>
      <c r="X2163" s="35"/>
      <c r="Y2163" s="35"/>
      <c r="Z2163" s="35"/>
      <c r="AA2163" s="35"/>
      <c r="AB2163" s="35"/>
      <c r="AC2163" s="35"/>
      <c r="AD2163" s="35"/>
      <c r="AE2163" s="35"/>
      <c r="AT2163" s="20" t="s">
        <v>151</v>
      </c>
      <c r="AU2163" s="20" t="s">
        <v>81</v>
      </c>
    </row>
    <row r="2164" spans="1:65" s="12" customFormat="1" ht="22.9" customHeight="1">
      <c r="B2164" s="132"/>
      <c r="D2164" s="133" t="s">
        <v>70</v>
      </c>
      <c r="E2164" s="143" t="s">
        <v>594</v>
      </c>
      <c r="F2164" s="143" t="s">
        <v>595</v>
      </c>
      <c r="I2164" s="135"/>
      <c r="J2164" s="144">
        <f>BK2164</f>
        <v>0</v>
      </c>
      <c r="L2164" s="132"/>
      <c r="M2164" s="137"/>
      <c r="N2164" s="138"/>
      <c r="O2164" s="138"/>
      <c r="P2164" s="139">
        <f>SUM(P2165:P2266)</f>
        <v>0</v>
      </c>
      <c r="Q2164" s="138"/>
      <c r="R2164" s="139">
        <f>SUM(R2165:R2266)</f>
        <v>1.9523750000000002</v>
      </c>
      <c r="S2164" s="138"/>
      <c r="T2164" s="140">
        <f>SUM(T2165:T2266)</f>
        <v>0</v>
      </c>
      <c r="AR2164" s="133" t="s">
        <v>81</v>
      </c>
      <c r="AT2164" s="141" t="s">
        <v>70</v>
      </c>
      <c r="AU2164" s="141" t="s">
        <v>15</v>
      </c>
      <c r="AY2164" s="133" t="s">
        <v>142</v>
      </c>
      <c r="BK2164" s="142">
        <f>SUM(BK2165:BK2266)</f>
        <v>0</v>
      </c>
    </row>
    <row r="2165" spans="1:65" s="2" customFormat="1" ht="24.2" customHeight="1">
      <c r="A2165" s="35"/>
      <c r="B2165" s="145"/>
      <c r="C2165" s="146" t="s">
        <v>2802</v>
      </c>
      <c r="D2165" s="146" t="s">
        <v>145</v>
      </c>
      <c r="E2165" s="147" t="s">
        <v>2803</v>
      </c>
      <c r="F2165" s="148" t="s">
        <v>2804</v>
      </c>
      <c r="G2165" s="149" t="s">
        <v>148</v>
      </c>
      <c r="H2165" s="150">
        <v>297.95999999999998</v>
      </c>
      <c r="I2165" s="151"/>
      <c r="J2165" s="152">
        <f>ROUND(I2165*H2165,2)</f>
        <v>0</v>
      </c>
      <c r="K2165" s="148" t="s">
        <v>149</v>
      </c>
      <c r="L2165" s="36"/>
      <c r="M2165" s="153" t="s">
        <v>3</v>
      </c>
      <c r="N2165" s="154" t="s">
        <v>43</v>
      </c>
      <c r="O2165" s="56"/>
      <c r="P2165" s="155">
        <f>O2165*H2165</f>
        <v>0</v>
      </c>
      <c r="Q2165" s="155">
        <v>0</v>
      </c>
      <c r="R2165" s="155">
        <f>Q2165*H2165</f>
        <v>0</v>
      </c>
      <c r="S2165" s="155">
        <v>0</v>
      </c>
      <c r="T2165" s="156">
        <f>S2165*H2165</f>
        <v>0</v>
      </c>
      <c r="U2165" s="35"/>
      <c r="V2165" s="35"/>
      <c r="W2165" s="35"/>
      <c r="X2165" s="35"/>
      <c r="Y2165" s="35"/>
      <c r="Z2165" s="35"/>
      <c r="AA2165" s="35"/>
      <c r="AB2165" s="35"/>
      <c r="AC2165" s="35"/>
      <c r="AD2165" s="35"/>
      <c r="AE2165" s="35"/>
      <c r="AR2165" s="157" t="s">
        <v>256</v>
      </c>
      <c r="AT2165" s="157" t="s">
        <v>145</v>
      </c>
      <c r="AU2165" s="157" t="s">
        <v>81</v>
      </c>
      <c r="AY2165" s="20" t="s">
        <v>142</v>
      </c>
      <c r="BE2165" s="158">
        <f>IF(N2165="základní",J2165,0)</f>
        <v>0</v>
      </c>
      <c r="BF2165" s="158">
        <f>IF(N2165="snížená",J2165,0)</f>
        <v>0</v>
      </c>
      <c r="BG2165" s="158">
        <f>IF(N2165="zákl. přenesená",J2165,0)</f>
        <v>0</v>
      </c>
      <c r="BH2165" s="158">
        <f>IF(N2165="sníž. přenesená",J2165,0)</f>
        <v>0</v>
      </c>
      <c r="BI2165" s="158">
        <f>IF(N2165="nulová",J2165,0)</f>
        <v>0</v>
      </c>
      <c r="BJ2165" s="20" t="s">
        <v>81</v>
      </c>
      <c r="BK2165" s="158">
        <f>ROUND(I2165*H2165,2)</f>
        <v>0</v>
      </c>
      <c r="BL2165" s="20" t="s">
        <v>256</v>
      </c>
      <c r="BM2165" s="157" t="s">
        <v>2805</v>
      </c>
    </row>
    <row r="2166" spans="1:65" s="2" customFormat="1" ht="11.25">
      <c r="A2166" s="35"/>
      <c r="B2166" s="36"/>
      <c r="C2166" s="35"/>
      <c r="D2166" s="159" t="s">
        <v>151</v>
      </c>
      <c r="E2166" s="35"/>
      <c r="F2166" s="160" t="s">
        <v>2806</v>
      </c>
      <c r="G2166" s="35"/>
      <c r="H2166" s="35"/>
      <c r="I2166" s="161"/>
      <c r="J2166" s="35"/>
      <c r="K2166" s="35"/>
      <c r="L2166" s="36"/>
      <c r="M2166" s="162"/>
      <c r="N2166" s="163"/>
      <c r="O2166" s="56"/>
      <c r="P2166" s="56"/>
      <c r="Q2166" s="56"/>
      <c r="R2166" s="56"/>
      <c r="S2166" s="56"/>
      <c r="T2166" s="57"/>
      <c r="U2166" s="35"/>
      <c r="V2166" s="35"/>
      <c r="W2166" s="35"/>
      <c r="X2166" s="35"/>
      <c r="Y2166" s="35"/>
      <c r="Z2166" s="35"/>
      <c r="AA2166" s="35"/>
      <c r="AB2166" s="35"/>
      <c r="AC2166" s="35"/>
      <c r="AD2166" s="35"/>
      <c r="AE2166" s="35"/>
      <c r="AT2166" s="20" t="s">
        <v>151</v>
      </c>
      <c r="AU2166" s="20" t="s">
        <v>81</v>
      </c>
    </row>
    <row r="2167" spans="1:65" s="2" customFormat="1" ht="24.2" customHeight="1">
      <c r="A2167" s="35"/>
      <c r="B2167" s="145"/>
      <c r="C2167" s="146" t="s">
        <v>2807</v>
      </c>
      <c r="D2167" s="146" t="s">
        <v>145</v>
      </c>
      <c r="E2167" s="147" t="s">
        <v>2808</v>
      </c>
      <c r="F2167" s="148" t="s">
        <v>2809</v>
      </c>
      <c r="G2167" s="149" t="s">
        <v>148</v>
      </c>
      <c r="H2167" s="150">
        <v>297.95999999999998</v>
      </c>
      <c r="I2167" s="151"/>
      <c r="J2167" s="152">
        <f>ROUND(I2167*H2167,2)</f>
        <v>0</v>
      </c>
      <c r="K2167" s="148" t="s">
        <v>149</v>
      </c>
      <c r="L2167" s="36"/>
      <c r="M2167" s="153" t="s">
        <v>3</v>
      </c>
      <c r="N2167" s="154" t="s">
        <v>43</v>
      </c>
      <c r="O2167" s="56"/>
      <c r="P2167" s="155">
        <f>O2167*H2167</f>
        <v>0</v>
      </c>
      <c r="Q2167" s="155">
        <v>3.0000000000000001E-5</v>
      </c>
      <c r="R2167" s="155">
        <f>Q2167*H2167</f>
        <v>8.9388000000000002E-3</v>
      </c>
      <c r="S2167" s="155">
        <v>0</v>
      </c>
      <c r="T2167" s="156">
        <f>S2167*H2167</f>
        <v>0</v>
      </c>
      <c r="U2167" s="35"/>
      <c r="V2167" s="35"/>
      <c r="W2167" s="35"/>
      <c r="X2167" s="35"/>
      <c r="Y2167" s="35"/>
      <c r="Z2167" s="35"/>
      <c r="AA2167" s="35"/>
      <c r="AB2167" s="35"/>
      <c r="AC2167" s="35"/>
      <c r="AD2167" s="35"/>
      <c r="AE2167" s="35"/>
      <c r="AR2167" s="157" t="s">
        <v>256</v>
      </c>
      <c r="AT2167" s="157" t="s">
        <v>145</v>
      </c>
      <c r="AU2167" s="157" t="s">
        <v>81</v>
      </c>
      <c r="AY2167" s="20" t="s">
        <v>142</v>
      </c>
      <c r="BE2167" s="158">
        <f>IF(N2167="základní",J2167,0)</f>
        <v>0</v>
      </c>
      <c r="BF2167" s="158">
        <f>IF(N2167="snížená",J2167,0)</f>
        <v>0</v>
      </c>
      <c r="BG2167" s="158">
        <f>IF(N2167="zákl. přenesená",J2167,0)</f>
        <v>0</v>
      </c>
      <c r="BH2167" s="158">
        <f>IF(N2167="sníž. přenesená",J2167,0)</f>
        <v>0</v>
      </c>
      <c r="BI2167" s="158">
        <f>IF(N2167="nulová",J2167,0)</f>
        <v>0</v>
      </c>
      <c r="BJ2167" s="20" t="s">
        <v>81</v>
      </c>
      <c r="BK2167" s="158">
        <f>ROUND(I2167*H2167,2)</f>
        <v>0</v>
      </c>
      <c r="BL2167" s="20" t="s">
        <v>256</v>
      </c>
      <c r="BM2167" s="157" t="s">
        <v>2810</v>
      </c>
    </row>
    <row r="2168" spans="1:65" s="2" customFormat="1" ht="11.25">
      <c r="A2168" s="35"/>
      <c r="B2168" s="36"/>
      <c r="C2168" s="35"/>
      <c r="D2168" s="159" t="s">
        <v>151</v>
      </c>
      <c r="E2168" s="35"/>
      <c r="F2168" s="160" t="s">
        <v>2811</v>
      </c>
      <c r="G2168" s="35"/>
      <c r="H2168" s="35"/>
      <c r="I2168" s="161"/>
      <c r="J2168" s="35"/>
      <c r="K2168" s="35"/>
      <c r="L2168" s="36"/>
      <c r="M2168" s="162"/>
      <c r="N2168" s="163"/>
      <c r="O2168" s="56"/>
      <c r="P2168" s="56"/>
      <c r="Q2168" s="56"/>
      <c r="R2168" s="56"/>
      <c r="S2168" s="56"/>
      <c r="T2168" s="57"/>
      <c r="U2168" s="35"/>
      <c r="V2168" s="35"/>
      <c r="W2168" s="35"/>
      <c r="X2168" s="35"/>
      <c r="Y2168" s="35"/>
      <c r="Z2168" s="35"/>
      <c r="AA2168" s="35"/>
      <c r="AB2168" s="35"/>
      <c r="AC2168" s="35"/>
      <c r="AD2168" s="35"/>
      <c r="AE2168" s="35"/>
      <c r="AT2168" s="20" t="s">
        <v>151</v>
      </c>
      <c r="AU2168" s="20" t="s">
        <v>81</v>
      </c>
    </row>
    <row r="2169" spans="1:65" s="2" customFormat="1" ht="37.9" customHeight="1">
      <c r="A2169" s="35"/>
      <c r="B2169" s="145"/>
      <c r="C2169" s="146" t="s">
        <v>2812</v>
      </c>
      <c r="D2169" s="146" t="s">
        <v>145</v>
      </c>
      <c r="E2169" s="147" t="s">
        <v>2813</v>
      </c>
      <c r="F2169" s="148" t="s">
        <v>2814</v>
      </c>
      <c r="G2169" s="149" t="s">
        <v>148</v>
      </c>
      <c r="H2169" s="150">
        <v>92.85</v>
      </c>
      <c r="I2169" s="151"/>
      <c r="J2169" s="152">
        <f>ROUND(I2169*H2169,2)</f>
        <v>0</v>
      </c>
      <c r="K2169" s="148" t="s">
        <v>149</v>
      </c>
      <c r="L2169" s="36"/>
      <c r="M2169" s="153" t="s">
        <v>3</v>
      </c>
      <c r="N2169" s="154" t="s">
        <v>43</v>
      </c>
      <c r="O2169" s="56"/>
      <c r="P2169" s="155">
        <f>O2169*H2169</f>
        <v>0</v>
      </c>
      <c r="Q2169" s="155">
        <v>4.5500000000000002E-3</v>
      </c>
      <c r="R2169" s="155">
        <f>Q2169*H2169</f>
        <v>0.4224675</v>
      </c>
      <c r="S2169" s="155">
        <v>0</v>
      </c>
      <c r="T2169" s="156">
        <f>S2169*H2169</f>
        <v>0</v>
      </c>
      <c r="U2169" s="35"/>
      <c r="V2169" s="35"/>
      <c r="W2169" s="35"/>
      <c r="X2169" s="35"/>
      <c r="Y2169" s="35"/>
      <c r="Z2169" s="35"/>
      <c r="AA2169" s="35"/>
      <c r="AB2169" s="35"/>
      <c r="AC2169" s="35"/>
      <c r="AD2169" s="35"/>
      <c r="AE2169" s="35"/>
      <c r="AR2169" s="157" t="s">
        <v>256</v>
      </c>
      <c r="AT2169" s="157" t="s">
        <v>145</v>
      </c>
      <c r="AU2169" s="157" t="s">
        <v>81</v>
      </c>
      <c r="AY2169" s="20" t="s">
        <v>142</v>
      </c>
      <c r="BE2169" s="158">
        <f>IF(N2169="základní",J2169,0)</f>
        <v>0</v>
      </c>
      <c r="BF2169" s="158">
        <f>IF(N2169="snížená",J2169,0)</f>
        <v>0</v>
      </c>
      <c r="BG2169" s="158">
        <f>IF(N2169="zákl. přenesená",J2169,0)</f>
        <v>0</v>
      </c>
      <c r="BH2169" s="158">
        <f>IF(N2169="sníž. přenesená",J2169,0)</f>
        <v>0</v>
      </c>
      <c r="BI2169" s="158">
        <f>IF(N2169="nulová",J2169,0)</f>
        <v>0</v>
      </c>
      <c r="BJ2169" s="20" t="s">
        <v>81</v>
      </c>
      <c r="BK2169" s="158">
        <f>ROUND(I2169*H2169,2)</f>
        <v>0</v>
      </c>
      <c r="BL2169" s="20" t="s">
        <v>256</v>
      </c>
      <c r="BM2169" s="157" t="s">
        <v>2815</v>
      </c>
    </row>
    <row r="2170" spans="1:65" s="2" customFormat="1" ht="11.25">
      <c r="A2170" s="35"/>
      <c r="B2170" s="36"/>
      <c r="C2170" s="35"/>
      <c r="D2170" s="159" t="s">
        <v>151</v>
      </c>
      <c r="E2170" s="35"/>
      <c r="F2170" s="160" t="s">
        <v>2816</v>
      </c>
      <c r="G2170" s="35"/>
      <c r="H2170" s="35"/>
      <c r="I2170" s="161"/>
      <c r="J2170" s="35"/>
      <c r="K2170" s="35"/>
      <c r="L2170" s="36"/>
      <c r="M2170" s="162"/>
      <c r="N2170" s="163"/>
      <c r="O2170" s="56"/>
      <c r="P2170" s="56"/>
      <c r="Q2170" s="56"/>
      <c r="R2170" s="56"/>
      <c r="S2170" s="56"/>
      <c r="T2170" s="57"/>
      <c r="U2170" s="35"/>
      <c r="V2170" s="35"/>
      <c r="W2170" s="35"/>
      <c r="X2170" s="35"/>
      <c r="Y2170" s="35"/>
      <c r="Z2170" s="35"/>
      <c r="AA2170" s="35"/>
      <c r="AB2170" s="35"/>
      <c r="AC2170" s="35"/>
      <c r="AD2170" s="35"/>
      <c r="AE2170" s="35"/>
      <c r="AT2170" s="20" t="s">
        <v>151</v>
      </c>
      <c r="AU2170" s="20" t="s">
        <v>81</v>
      </c>
    </row>
    <row r="2171" spans="1:65" s="13" customFormat="1" ht="11.25">
      <c r="B2171" s="164"/>
      <c r="D2171" s="165" t="s">
        <v>153</v>
      </c>
      <c r="E2171" s="166" t="s">
        <v>3</v>
      </c>
      <c r="F2171" s="167" t="s">
        <v>1495</v>
      </c>
      <c r="H2171" s="166" t="s">
        <v>3</v>
      </c>
      <c r="I2171" s="168"/>
      <c r="L2171" s="164"/>
      <c r="M2171" s="169"/>
      <c r="N2171" s="170"/>
      <c r="O2171" s="170"/>
      <c r="P2171" s="170"/>
      <c r="Q2171" s="170"/>
      <c r="R2171" s="170"/>
      <c r="S2171" s="170"/>
      <c r="T2171" s="171"/>
      <c r="AT2171" s="166" t="s">
        <v>153</v>
      </c>
      <c r="AU2171" s="166" t="s">
        <v>81</v>
      </c>
      <c r="AV2171" s="13" t="s">
        <v>15</v>
      </c>
      <c r="AW2171" s="13" t="s">
        <v>33</v>
      </c>
      <c r="AX2171" s="13" t="s">
        <v>71</v>
      </c>
      <c r="AY2171" s="166" t="s">
        <v>142</v>
      </c>
    </row>
    <row r="2172" spans="1:65" s="14" customFormat="1" ht="11.25">
      <c r="B2172" s="172"/>
      <c r="D2172" s="165" t="s">
        <v>153</v>
      </c>
      <c r="E2172" s="173" t="s">
        <v>3</v>
      </c>
      <c r="F2172" s="174" t="s">
        <v>1496</v>
      </c>
      <c r="H2172" s="175">
        <v>92.85</v>
      </c>
      <c r="I2172" s="176"/>
      <c r="L2172" s="172"/>
      <c r="M2172" s="177"/>
      <c r="N2172" s="178"/>
      <c r="O2172" s="178"/>
      <c r="P2172" s="178"/>
      <c r="Q2172" s="178"/>
      <c r="R2172" s="178"/>
      <c r="S2172" s="178"/>
      <c r="T2172" s="179"/>
      <c r="AT2172" s="173" t="s">
        <v>153</v>
      </c>
      <c r="AU2172" s="173" t="s">
        <v>81</v>
      </c>
      <c r="AV2172" s="14" t="s">
        <v>81</v>
      </c>
      <c r="AW2172" s="14" t="s">
        <v>33</v>
      </c>
      <c r="AX2172" s="14" t="s">
        <v>15</v>
      </c>
      <c r="AY2172" s="173" t="s">
        <v>142</v>
      </c>
    </row>
    <row r="2173" spans="1:65" s="2" customFormat="1" ht="37.9" customHeight="1">
      <c r="A2173" s="35"/>
      <c r="B2173" s="145"/>
      <c r="C2173" s="146" t="s">
        <v>2817</v>
      </c>
      <c r="D2173" s="146" t="s">
        <v>145</v>
      </c>
      <c r="E2173" s="147" t="s">
        <v>2818</v>
      </c>
      <c r="F2173" s="148" t="s">
        <v>2819</v>
      </c>
      <c r="G2173" s="149" t="s">
        <v>148</v>
      </c>
      <c r="H2173" s="150">
        <v>24.4</v>
      </c>
      <c r="I2173" s="151"/>
      <c r="J2173" s="152">
        <f>ROUND(I2173*H2173,2)</f>
        <v>0</v>
      </c>
      <c r="K2173" s="148" t="s">
        <v>149</v>
      </c>
      <c r="L2173" s="36"/>
      <c r="M2173" s="153" t="s">
        <v>3</v>
      </c>
      <c r="N2173" s="154" t="s">
        <v>43</v>
      </c>
      <c r="O2173" s="56"/>
      <c r="P2173" s="155">
        <f>O2173*H2173</f>
        <v>0</v>
      </c>
      <c r="Q2173" s="155">
        <v>7.5799999999999999E-3</v>
      </c>
      <c r="R2173" s="155">
        <f>Q2173*H2173</f>
        <v>0.18495199999999998</v>
      </c>
      <c r="S2173" s="155">
        <v>0</v>
      </c>
      <c r="T2173" s="156">
        <f>S2173*H2173</f>
        <v>0</v>
      </c>
      <c r="U2173" s="35"/>
      <c r="V2173" s="35"/>
      <c r="W2173" s="35"/>
      <c r="X2173" s="35"/>
      <c r="Y2173" s="35"/>
      <c r="Z2173" s="35"/>
      <c r="AA2173" s="35"/>
      <c r="AB2173" s="35"/>
      <c r="AC2173" s="35"/>
      <c r="AD2173" s="35"/>
      <c r="AE2173" s="35"/>
      <c r="AR2173" s="157" t="s">
        <v>256</v>
      </c>
      <c r="AT2173" s="157" t="s">
        <v>145</v>
      </c>
      <c r="AU2173" s="157" t="s">
        <v>81</v>
      </c>
      <c r="AY2173" s="20" t="s">
        <v>142</v>
      </c>
      <c r="BE2173" s="158">
        <f>IF(N2173="základní",J2173,0)</f>
        <v>0</v>
      </c>
      <c r="BF2173" s="158">
        <f>IF(N2173="snížená",J2173,0)</f>
        <v>0</v>
      </c>
      <c r="BG2173" s="158">
        <f>IF(N2173="zákl. přenesená",J2173,0)</f>
        <v>0</v>
      </c>
      <c r="BH2173" s="158">
        <f>IF(N2173="sníž. přenesená",J2173,0)</f>
        <v>0</v>
      </c>
      <c r="BI2173" s="158">
        <f>IF(N2173="nulová",J2173,0)</f>
        <v>0</v>
      </c>
      <c r="BJ2173" s="20" t="s">
        <v>81</v>
      </c>
      <c r="BK2173" s="158">
        <f>ROUND(I2173*H2173,2)</f>
        <v>0</v>
      </c>
      <c r="BL2173" s="20" t="s">
        <v>256</v>
      </c>
      <c r="BM2173" s="157" t="s">
        <v>2820</v>
      </c>
    </row>
    <row r="2174" spans="1:65" s="2" customFormat="1" ht="11.25">
      <c r="A2174" s="35"/>
      <c r="B2174" s="36"/>
      <c r="C2174" s="35"/>
      <c r="D2174" s="159" t="s">
        <v>151</v>
      </c>
      <c r="E2174" s="35"/>
      <c r="F2174" s="160" t="s">
        <v>2821</v>
      </c>
      <c r="G2174" s="35"/>
      <c r="H2174" s="35"/>
      <c r="I2174" s="161"/>
      <c r="J2174" s="35"/>
      <c r="K2174" s="35"/>
      <c r="L2174" s="36"/>
      <c r="M2174" s="162"/>
      <c r="N2174" s="163"/>
      <c r="O2174" s="56"/>
      <c r="P2174" s="56"/>
      <c r="Q2174" s="56"/>
      <c r="R2174" s="56"/>
      <c r="S2174" s="56"/>
      <c r="T2174" s="57"/>
      <c r="U2174" s="35"/>
      <c r="V2174" s="35"/>
      <c r="W2174" s="35"/>
      <c r="X2174" s="35"/>
      <c r="Y2174" s="35"/>
      <c r="Z2174" s="35"/>
      <c r="AA2174" s="35"/>
      <c r="AB2174" s="35"/>
      <c r="AC2174" s="35"/>
      <c r="AD2174" s="35"/>
      <c r="AE2174" s="35"/>
      <c r="AT2174" s="20" t="s">
        <v>151</v>
      </c>
      <c r="AU2174" s="20" t="s">
        <v>81</v>
      </c>
    </row>
    <row r="2175" spans="1:65" s="13" customFormat="1" ht="11.25">
      <c r="B2175" s="164"/>
      <c r="D2175" s="165" t="s">
        <v>153</v>
      </c>
      <c r="E2175" s="166" t="s">
        <v>3</v>
      </c>
      <c r="F2175" s="167" t="s">
        <v>1497</v>
      </c>
      <c r="H2175" s="166" t="s">
        <v>3</v>
      </c>
      <c r="I2175" s="168"/>
      <c r="L2175" s="164"/>
      <c r="M2175" s="169"/>
      <c r="N2175" s="170"/>
      <c r="O2175" s="170"/>
      <c r="P2175" s="170"/>
      <c r="Q2175" s="170"/>
      <c r="R2175" s="170"/>
      <c r="S2175" s="170"/>
      <c r="T2175" s="171"/>
      <c r="AT2175" s="166" t="s">
        <v>153</v>
      </c>
      <c r="AU2175" s="166" t="s">
        <v>81</v>
      </c>
      <c r="AV2175" s="13" t="s">
        <v>15</v>
      </c>
      <c r="AW2175" s="13" t="s">
        <v>33</v>
      </c>
      <c r="AX2175" s="13" t="s">
        <v>71</v>
      </c>
      <c r="AY2175" s="166" t="s">
        <v>142</v>
      </c>
    </row>
    <row r="2176" spans="1:65" s="14" customFormat="1" ht="11.25">
      <c r="B2176" s="172"/>
      <c r="D2176" s="165" t="s">
        <v>153</v>
      </c>
      <c r="E2176" s="173" t="s">
        <v>3</v>
      </c>
      <c r="F2176" s="174" t="s">
        <v>1498</v>
      </c>
      <c r="H2176" s="175">
        <v>24.4</v>
      </c>
      <c r="I2176" s="176"/>
      <c r="L2176" s="172"/>
      <c r="M2176" s="177"/>
      <c r="N2176" s="178"/>
      <c r="O2176" s="178"/>
      <c r="P2176" s="178"/>
      <c r="Q2176" s="178"/>
      <c r="R2176" s="178"/>
      <c r="S2176" s="178"/>
      <c r="T2176" s="179"/>
      <c r="AT2176" s="173" t="s">
        <v>153</v>
      </c>
      <c r="AU2176" s="173" t="s">
        <v>81</v>
      </c>
      <c r="AV2176" s="14" t="s">
        <v>81</v>
      </c>
      <c r="AW2176" s="14" t="s">
        <v>33</v>
      </c>
      <c r="AX2176" s="14" t="s">
        <v>15</v>
      </c>
      <c r="AY2176" s="173" t="s">
        <v>142</v>
      </c>
    </row>
    <row r="2177" spans="1:65" s="2" customFormat="1" ht="24.2" customHeight="1">
      <c r="A2177" s="35"/>
      <c r="B2177" s="145"/>
      <c r="C2177" s="146" t="s">
        <v>2822</v>
      </c>
      <c r="D2177" s="146" t="s">
        <v>145</v>
      </c>
      <c r="E2177" s="147" t="s">
        <v>2823</v>
      </c>
      <c r="F2177" s="148" t="s">
        <v>2824</v>
      </c>
      <c r="G2177" s="149" t="s">
        <v>148</v>
      </c>
      <c r="H2177" s="150">
        <v>24.4</v>
      </c>
      <c r="I2177" s="151"/>
      <c r="J2177" s="152">
        <f>ROUND(I2177*H2177,2)</f>
        <v>0</v>
      </c>
      <c r="K2177" s="148" t="s">
        <v>149</v>
      </c>
      <c r="L2177" s="36"/>
      <c r="M2177" s="153" t="s">
        <v>3</v>
      </c>
      <c r="N2177" s="154" t="s">
        <v>43</v>
      </c>
      <c r="O2177" s="56"/>
      <c r="P2177" s="155">
        <f>O2177*H2177</f>
        <v>0</v>
      </c>
      <c r="Q2177" s="155">
        <v>2.9999999999999997E-4</v>
      </c>
      <c r="R2177" s="155">
        <f>Q2177*H2177</f>
        <v>7.3199999999999993E-3</v>
      </c>
      <c r="S2177" s="155">
        <v>0</v>
      </c>
      <c r="T2177" s="156">
        <f>S2177*H2177</f>
        <v>0</v>
      </c>
      <c r="U2177" s="35"/>
      <c r="V2177" s="35"/>
      <c r="W2177" s="35"/>
      <c r="X2177" s="35"/>
      <c r="Y2177" s="35"/>
      <c r="Z2177" s="35"/>
      <c r="AA2177" s="35"/>
      <c r="AB2177" s="35"/>
      <c r="AC2177" s="35"/>
      <c r="AD2177" s="35"/>
      <c r="AE2177" s="35"/>
      <c r="AR2177" s="157" t="s">
        <v>256</v>
      </c>
      <c r="AT2177" s="157" t="s">
        <v>145</v>
      </c>
      <c r="AU2177" s="157" t="s">
        <v>81</v>
      </c>
      <c r="AY2177" s="20" t="s">
        <v>142</v>
      </c>
      <c r="BE2177" s="158">
        <f>IF(N2177="základní",J2177,0)</f>
        <v>0</v>
      </c>
      <c r="BF2177" s="158">
        <f>IF(N2177="snížená",J2177,0)</f>
        <v>0</v>
      </c>
      <c r="BG2177" s="158">
        <f>IF(N2177="zákl. přenesená",J2177,0)</f>
        <v>0</v>
      </c>
      <c r="BH2177" s="158">
        <f>IF(N2177="sníž. přenesená",J2177,0)</f>
        <v>0</v>
      </c>
      <c r="BI2177" s="158">
        <f>IF(N2177="nulová",J2177,0)</f>
        <v>0</v>
      </c>
      <c r="BJ2177" s="20" t="s">
        <v>81</v>
      </c>
      <c r="BK2177" s="158">
        <f>ROUND(I2177*H2177,2)</f>
        <v>0</v>
      </c>
      <c r="BL2177" s="20" t="s">
        <v>256</v>
      </c>
      <c r="BM2177" s="157" t="s">
        <v>2825</v>
      </c>
    </row>
    <row r="2178" spans="1:65" s="2" customFormat="1" ht="11.25">
      <c r="A2178" s="35"/>
      <c r="B2178" s="36"/>
      <c r="C2178" s="35"/>
      <c r="D2178" s="159" t="s">
        <v>151</v>
      </c>
      <c r="E2178" s="35"/>
      <c r="F2178" s="160" t="s">
        <v>2826</v>
      </c>
      <c r="G2178" s="35"/>
      <c r="H2178" s="35"/>
      <c r="I2178" s="161"/>
      <c r="J2178" s="35"/>
      <c r="K2178" s="35"/>
      <c r="L2178" s="36"/>
      <c r="M2178" s="162"/>
      <c r="N2178" s="163"/>
      <c r="O2178" s="56"/>
      <c r="P2178" s="56"/>
      <c r="Q2178" s="56"/>
      <c r="R2178" s="56"/>
      <c r="S2178" s="56"/>
      <c r="T2178" s="57"/>
      <c r="U2178" s="35"/>
      <c r="V2178" s="35"/>
      <c r="W2178" s="35"/>
      <c r="X2178" s="35"/>
      <c r="Y2178" s="35"/>
      <c r="Z2178" s="35"/>
      <c r="AA2178" s="35"/>
      <c r="AB2178" s="35"/>
      <c r="AC2178" s="35"/>
      <c r="AD2178" s="35"/>
      <c r="AE2178" s="35"/>
      <c r="AT2178" s="20" t="s">
        <v>151</v>
      </c>
      <c r="AU2178" s="20" t="s">
        <v>81</v>
      </c>
    </row>
    <row r="2179" spans="1:65" s="13" customFormat="1" ht="11.25">
      <c r="B2179" s="164"/>
      <c r="D2179" s="165" t="s">
        <v>153</v>
      </c>
      <c r="E2179" s="166" t="s">
        <v>3</v>
      </c>
      <c r="F2179" s="167" t="s">
        <v>1497</v>
      </c>
      <c r="H2179" s="166" t="s">
        <v>3</v>
      </c>
      <c r="I2179" s="168"/>
      <c r="L2179" s="164"/>
      <c r="M2179" s="169"/>
      <c r="N2179" s="170"/>
      <c r="O2179" s="170"/>
      <c r="P2179" s="170"/>
      <c r="Q2179" s="170"/>
      <c r="R2179" s="170"/>
      <c r="S2179" s="170"/>
      <c r="T2179" s="171"/>
      <c r="AT2179" s="166" t="s">
        <v>153</v>
      </c>
      <c r="AU2179" s="166" t="s">
        <v>81</v>
      </c>
      <c r="AV2179" s="13" t="s">
        <v>15</v>
      </c>
      <c r="AW2179" s="13" t="s">
        <v>33</v>
      </c>
      <c r="AX2179" s="13" t="s">
        <v>71</v>
      </c>
      <c r="AY2179" s="166" t="s">
        <v>142</v>
      </c>
    </row>
    <row r="2180" spans="1:65" s="14" customFormat="1" ht="11.25">
      <c r="B2180" s="172"/>
      <c r="D2180" s="165" t="s">
        <v>153</v>
      </c>
      <c r="E2180" s="173" t="s">
        <v>3</v>
      </c>
      <c r="F2180" s="174" t="s">
        <v>1498</v>
      </c>
      <c r="H2180" s="175">
        <v>24.4</v>
      </c>
      <c r="I2180" s="176"/>
      <c r="L2180" s="172"/>
      <c r="M2180" s="177"/>
      <c r="N2180" s="178"/>
      <c r="O2180" s="178"/>
      <c r="P2180" s="178"/>
      <c r="Q2180" s="178"/>
      <c r="R2180" s="178"/>
      <c r="S2180" s="178"/>
      <c r="T2180" s="179"/>
      <c r="AT2180" s="173" t="s">
        <v>153</v>
      </c>
      <c r="AU2180" s="173" t="s">
        <v>81</v>
      </c>
      <c r="AV2180" s="14" t="s">
        <v>81</v>
      </c>
      <c r="AW2180" s="14" t="s">
        <v>33</v>
      </c>
      <c r="AX2180" s="14" t="s">
        <v>71</v>
      </c>
      <c r="AY2180" s="173" t="s">
        <v>142</v>
      </c>
    </row>
    <row r="2181" spans="1:65" s="15" customFormat="1" ht="11.25">
      <c r="B2181" s="180"/>
      <c r="D2181" s="165" t="s">
        <v>153</v>
      </c>
      <c r="E2181" s="181" t="s">
        <v>3</v>
      </c>
      <c r="F2181" s="182" t="s">
        <v>162</v>
      </c>
      <c r="H2181" s="183">
        <v>24.4</v>
      </c>
      <c r="I2181" s="184"/>
      <c r="L2181" s="180"/>
      <c r="M2181" s="185"/>
      <c r="N2181" s="186"/>
      <c r="O2181" s="186"/>
      <c r="P2181" s="186"/>
      <c r="Q2181" s="186"/>
      <c r="R2181" s="186"/>
      <c r="S2181" s="186"/>
      <c r="T2181" s="187"/>
      <c r="AT2181" s="181" t="s">
        <v>153</v>
      </c>
      <c r="AU2181" s="181" t="s">
        <v>81</v>
      </c>
      <c r="AV2181" s="15" t="s">
        <v>94</v>
      </c>
      <c r="AW2181" s="15" t="s">
        <v>33</v>
      </c>
      <c r="AX2181" s="15" t="s">
        <v>15</v>
      </c>
      <c r="AY2181" s="181" t="s">
        <v>142</v>
      </c>
    </row>
    <row r="2182" spans="1:65" s="2" customFormat="1" ht="24.2" customHeight="1">
      <c r="A2182" s="35"/>
      <c r="B2182" s="145"/>
      <c r="C2182" s="191" t="s">
        <v>2827</v>
      </c>
      <c r="D2182" s="191" t="s">
        <v>704</v>
      </c>
      <c r="E2182" s="192" t="s">
        <v>2828</v>
      </c>
      <c r="F2182" s="193" t="s">
        <v>2829</v>
      </c>
      <c r="G2182" s="194" t="s">
        <v>148</v>
      </c>
      <c r="H2182" s="195">
        <v>26.84</v>
      </c>
      <c r="I2182" s="196"/>
      <c r="J2182" s="197">
        <f>ROUND(I2182*H2182,2)</f>
        <v>0</v>
      </c>
      <c r="K2182" s="193" t="s">
        <v>3</v>
      </c>
      <c r="L2182" s="198"/>
      <c r="M2182" s="199" t="s">
        <v>3</v>
      </c>
      <c r="N2182" s="200" t="s">
        <v>43</v>
      </c>
      <c r="O2182" s="56"/>
      <c r="P2182" s="155">
        <f>O2182*H2182</f>
        <v>0</v>
      </c>
      <c r="Q2182" s="155">
        <v>3.6800000000000001E-3</v>
      </c>
      <c r="R2182" s="155">
        <f>Q2182*H2182</f>
        <v>9.8771200000000003E-2</v>
      </c>
      <c r="S2182" s="155">
        <v>0</v>
      </c>
      <c r="T2182" s="156">
        <f>S2182*H2182</f>
        <v>0</v>
      </c>
      <c r="U2182" s="35"/>
      <c r="V2182" s="35"/>
      <c r="W2182" s="35"/>
      <c r="X2182" s="35"/>
      <c r="Y2182" s="35"/>
      <c r="Z2182" s="35"/>
      <c r="AA2182" s="35"/>
      <c r="AB2182" s="35"/>
      <c r="AC2182" s="35"/>
      <c r="AD2182" s="35"/>
      <c r="AE2182" s="35"/>
      <c r="AR2182" s="157" t="s">
        <v>378</v>
      </c>
      <c r="AT2182" s="157" t="s">
        <v>704</v>
      </c>
      <c r="AU2182" s="157" t="s">
        <v>81</v>
      </c>
      <c r="AY2182" s="20" t="s">
        <v>142</v>
      </c>
      <c r="BE2182" s="158">
        <f>IF(N2182="základní",J2182,0)</f>
        <v>0</v>
      </c>
      <c r="BF2182" s="158">
        <f>IF(N2182="snížená",J2182,0)</f>
        <v>0</v>
      </c>
      <c r="BG2182" s="158">
        <f>IF(N2182="zákl. přenesená",J2182,0)</f>
        <v>0</v>
      </c>
      <c r="BH2182" s="158">
        <f>IF(N2182="sníž. přenesená",J2182,0)</f>
        <v>0</v>
      </c>
      <c r="BI2182" s="158">
        <f>IF(N2182="nulová",J2182,0)</f>
        <v>0</v>
      </c>
      <c r="BJ2182" s="20" t="s">
        <v>81</v>
      </c>
      <c r="BK2182" s="158">
        <f>ROUND(I2182*H2182,2)</f>
        <v>0</v>
      </c>
      <c r="BL2182" s="20" t="s">
        <v>256</v>
      </c>
      <c r="BM2182" s="157" t="s">
        <v>2830</v>
      </c>
    </row>
    <row r="2183" spans="1:65" s="14" customFormat="1" ht="11.25">
      <c r="B2183" s="172"/>
      <c r="D2183" s="165" t="s">
        <v>153</v>
      </c>
      <c r="F2183" s="174" t="s">
        <v>2831</v>
      </c>
      <c r="H2183" s="175">
        <v>26.84</v>
      </c>
      <c r="I2183" s="176"/>
      <c r="L2183" s="172"/>
      <c r="M2183" s="177"/>
      <c r="N2183" s="178"/>
      <c r="O2183" s="178"/>
      <c r="P2183" s="178"/>
      <c r="Q2183" s="178"/>
      <c r="R2183" s="178"/>
      <c r="S2183" s="178"/>
      <c r="T2183" s="179"/>
      <c r="AT2183" s="173" t="s">
        <v>153</v>
      </c>
      <c r="AU2183" s="173" t="s">
        <v>81</v>
      </c>
      <c r="AV2183" s="14" t="s">
        <v>81</v>
      </c>
      <c r="AW2183" s="14" t="s">
        <v>4</v>
      </c>
      <c r="AX2183" s="14" t="s">
        <v>15</v>
      </c>
      <c r="AY2183" s="173" t="s">
        <v>142</v>
      </c>
    </row>
    <row r="2184" spans="1:65" s="2" customFormat="1" ht="24.2" customHeight="1">
      <c r="A2184" s="35"/>
      <c r="B2184" s="145"/>
      <c r="C2184" s="146" t="s">
        <v>2832</v>
      </c>
      <c r="D2184" s="146" t="s">
        <v>145</v>
      </c>
      <c r="E2184" s="147" t="s">
        <v>2823</v>
      </c>
      <c r="F2184" s="148" t="s">
        <v>2824</v>
      </c>
      <c r="G2184" s="149" t="s">
        <v>148</v>
      </c>
      <c r="H2184" s="150">
        <v>92.85</v>
      </c>
      <c r="I2184" s="151"/>
      <c r="J2184" s="152">
        <f>ROUND(I2184*H2184,2)</f>
        <v>0</v>
      </c>
      <c r="K2184" s="148" t="s">
        <v>149</v>
      </c>
      <c r="L2184" s="36"/>
      <c r="M2184" s="153" t="s">
        <v>3</v>
      </c>
      <c r="N2184" s="154" t="s">
        <v>43</v>
      </c>
      <c r="O2184" s="56"/>
      <c r="P2184" s="155">
        <f>O2184*H2184</f>
        <v>0</v>
      </c>
      <c r="Q2184" s="155">
        <v>2.9999999999999997E-4</v>
      </c>
      <c r="R2184" s="155">
        <f>Q2184*H2184</f>
        <v>2.7854999999999994E-2</v>
      </c>
      <c r="S2184" s="155">
        <v>0</v>
      </c>
      <c r="T2184" s="156">
        <f>S2184*H2184</f>
        <v>0</v>
      </c>
      <c r="U2184" s="35"/>
      <c r="V2184" s="35"/>
      <c r="W2184" s="35"/>
      <c r="X2184" s="35"/>
      <c r="Y2184" s="35"/>
      <c r="Z2184" s="35"/>
      <c r="AA2184" s="35"/>
      <c r="AB2184" s="35"/>
      <c r="AC2184" s="35"/>
      <c r="AD2184" s="35"/>
      <c r="AE2184" s="35"/>
      <c r="AR2184" s="157" t="s">
        <v>256</v>
      </c>
      <c r="AT2184" s="157" t="s">
        <v>145</v>
      </c>
      <c r="AU2184" s="157" t="s">
        <v>81</v>
      </c>
      <c r="AY2184" s="20" t="s">
        <v>142</v>
      </c>
      <c r="BE2184" s="158">
        <f>IF(N2184="základní",J2184,0)</f>
        <v>0</v>
      </c>
      <c r="BF2184" s="158">
        <f>IF(N2184="snížená",J2184,0)</f>
        <v>0</v>
      </c>
      <c r="BG2184" s="158">
        <f>IF(N2184="zákl. přenesená",J2184,0)</f>
        <v>0</v>
      </c>
      <c r="BH2184" s="158">
        <f>IF(N2184="sníž. přenesená",J2184,0)</f>
        <v>0</v>
      </c>
      <c r="BI2184" s="158">
        <f>IF(N2184="nulová",J2184,0)</f>
        <v>0</v>
      </c>
      <c r="BJ2184" s="20" t="s">
        <v>81</v>
      </c>
      <c r="BK2184" s="158">
        <f>ROUND(I2184*H2184,2)</f>
        <v>0</v>
      </c>
      <c r="BL2184" s="20" t="s">
        <v>256</v>
      </c>
      <c r="BM2184" s="157" t="s">
        <v>2833</v>
      </c>
    </row>
    <row r="2185" spans="1:65" s="2" customFormat="1" ht="11.25">
      <c r="A2185" s="35"/>
      <c r="B2185" s="36"/>
      <c r="C2185" s="35"/>
      <c r="D2185" s="159" t="s">
        <v>151</v>
      </c>
      <c r="E2185" s="35"/>
      <c r="F2185" s="160" t="s">
        <v>2826</v>
      </c>
      <c r="G2185" s="35"/>
      <c r="H2185" s="35"/>
      <c r="I2185" s="161"/>
      <c r="J2185" s="35"/>
      <c r="K2185" s="35"/>
      <c r="L2185" s="36"/>
      <c r="M2185" s="162"/>
      <c r="N2185" s="163"/>
      <c r="O2185" s="56"/>
      <c r="P2185" s="56"/>
      <c r="Q2185" s="56"/>
      <c r="R2185" s="56"/>
      <c r="S2185" s="56"/>
      <c r="T2185" s="57"/>
      <c r="U2185" s="35"/>
      <c r="V2185" s="35"/>
      <c r="W2185" s="35"/>
      <c r="X2185" s="35"/>
      <c r="Y2185" s="35"/>
      <c r="Z2185" s="35"/>
      <c r="AA2185" s="35"/>
      <c r="AB2185" s="35"/>
      <c r="AC2185" s="35"/>
      <c r="AD2185" s="35"/>
      <c r="AE2185" s="35"/>
      <c r="AT2185" s="20" t="s">
        <v>151</v>
      </c>
      <c r="AU2185" s="20" t="s">
        <v>81</v>
      </c>
    </row>
    <row r="2186" spans="1:65" s="13" customFormat="1" ht="11.25">
      <c r="B2186" s="164"/>
      <c r="D2186" s="165" t="s">
        <v>153</v>
      </c>
      <c r="E2186" s="166" t="s">
        <v>3</v>
      </c>
      <c r="F2186" s="167" t="s">
        <v>1495</v>
      </c>
      <c r="H2186" s="166" t="s">
        <v>3</v>
      </c>
      <c r="I2186" s="168"/>
      <c r="L2186" s="164"/>
      <c r="M2186" s="169"/>
      <c r="N2186" s="170"/>
      <c r="O2186" s="170"/>
      <c r="P2186" s="170"/>
      <c r="Q2186" s="170"/>
      <c r="R2186" s="170"/>
      <c r="S2186" s="170"/>
      <c r="T2186" s="171"/>
      <c r="AT2186" s="166" t="s">
        <v>153</v>
      </c>
      <c r="AU2186" s="166" t="s">
        <v>81</v>
      </c>
      <c r="AV2186" s="13" t="s">
        <v>15</v>
      </c>
      <c r="AW2186" s="13" t="s">
        <v>33</v>
      </c>
      <c r="AX2186" s="13" t="s">
        <v>71</v>
      </c>
      <c r="AY2186" s="166" t="s">
        <v>142</v>
      </c>
    </row>
    <row r="2187" spans="1:65" s="14" customFormat="1" ht="11.25">
      <c r="B2187" s="172"/>
      <c r="D2187" s="165" t="s">
        <v>153</v>
      </c>
      <c r="E2187" s="173" t="s">
        <v>3</v>
      </c>
      <c r="F2187" s="174" t="s">
        <v>1496</v>
      </c>
      <c r="H2187" s="175">
        <v>92.85</v>
      </c>
      <c r="I2187" s="176"/>
      <c r="L2187" s="172"/>
      <c r="M2187" s="177"/>
      <c r="N2187" s="178"/>
      <c r="O2187" s="178"/>
      <c r="P2187" s="178"/>
      <c r="Q2187" s="178"/>
      <c r="R2187" s="178"/>
      <c r="S2187" s="178"/>
      <c r="T2187" s="179"/>
      <c r="AT2187" s="173" t="s">
        <v>153</v>
      </c>
      <c r="AU2187" s="173" t="s">
        <v>81</v>
      </c>
      <c r="AV2187" s="14" t="s">
        <v>81</v>
      </c>
      <c r="AW2187" s="14" t="s">
        <v>33</v>
      </c>
      <c r="AX2187" s="14" t="s">
        <v>71</v>
      </c>
      <c r="AY2187" s="173" t="s">
        <v>142</v>
      </c>
    </row>
    <row r="2188" spans="1:65" s="15" customFormat="1" ht="11.25">
      <c r="B2188" s="180"/>
      <c r="D2188" s="165" t="s">
        <v>153</v>
      </c>
      <c r="E2188" s="181" t="s">
        <v>3</v>
      </c>
      <c r="F2188" s="182" t="s">
        <v>162</v>
      </c>
      <c r="H2188" s="183">
        <v>92.85</v>
      </c>
      <c r="I2188" s="184"/>
      <c r="L2188" s="180"/>
      <c r="M2188" s="185"/>
      <c r="N2188" s="186"/>
      <c r="O2188" s="186"/>
      <c r="P2188" s="186"/>
      <c r="Q2188" s="186"/>
      <c r="R2188" s="186"/>
      <c r="S2188" s="186"/>
      <c r="T2188" s="187"/>
      <c r="AT2188" s="181" t="s">
        <v>153</v>
      </c>
      <c r="AU2188" s="181" t="s">
        <v>81</v>
      </c>
      <c r="AV2188" s="15" t="s">
        <v>94</v>
      </c>
      <c r="AW2188" s="15" t="s">
        <v>33</v>
      </c>
      <c r="AX2188" s="15" t="s">
        <v>15</v>
      </c>
      <c r="AY2188" s="181" t="s">
        <v>142</v>
      </c>
    </row>
    <row r="2189" spans="1:65" s="2" customFormat="1" ht="24.2" customHeight="1">
      <c r="A2189" s="35"/>
      <c r="B2189" s="145"/>
      <c r="C2189" s="191" t="s">
        <v>2834</v>
      </c>
      <c r="D2189" s="191" t="s">
        <v>704</v>
      </c>
      <c r="E2189" s="192" t="s">
        <v>2835</v>
      </c>
      <c r="F2189" s="193" t="s">
        <v>2836</v>
      </c>
      <c r="G2189" s="194" t="s">
        <v>148</v>
      </c>
      <c r="H2189" s="195">
        <v>102.13500000000001</v>
      </c>
      <c r="I2189" s="196"/>
      <c r="J2189" s="197">
        <f>ROUND(I2189*H2189,2)</f>
        <v>0</v>
      </c>
      <c r="K2189" s="193" t="s">
        <v>3</v>
      </c>
      <c r="L2189" s="198"/>
      <c r="M2189" s="199" t="s">
        <v>3</v>
      </c>
      <c r="N2189" s="200" t="s">
        <v>43</v>
      </c>
      <c r="O2189" s="56"/>
      <c r="P2189" s="155">
        <f>O2189*H2189</f>
        <v>0</v>
      </c>
      <c r="Q2189" s="155">
        <v>3.6800000000000001E-3</v>
      </c>
      <c r="R2189" s="155">
        <f>Q2189*H2189</f>
        <v>0.37585680000000005</v>
      </c>
      <c r="S2189" s="155">
        <v>0</v>
      </c>
      <c r="T2189" s="156">
        <f>S2189*H2189</f>
        <v>0</v>
      </c>
      <c r="U2189" s="35"/>
      <c r="V2189" s="35"/>
      <c r="W2189" s="35"/>
      <c r="X2189" s="35"/>
      <c r="Y2189" s="35"/>
      <c r="Z2189" s="35"/>
      <c r="AA2189" s="35"/>
      <c r="AB2189" s="35"/>
      <c r="AC2189" s="35"/>
      <c r="AD2189" s="35"/>
      <c r="AE2189" s="35"/>
      <c r="AR2189" s="157" t="s">
        <v>378</v>
      </c>
      <c r="AT2189" s="157" t="s">
        <v>704</v>
      </c>
      <c r="AU2189" s="157" t="s">
        <v>81</v>
      </c>
      <c r="AY2189" s="20" t="s">
        <v>142</v>
      </c>
      <c r="BE2189" s="158">
        <f>IF(N2189="základní",J2189,0)</f>
        <v>0</v>
      </c>
      <c r="BF2189" s="158">
        <f>IF(N2189="snížená",J2189,0)</f>
        <v>0</v>
      </c>
      <c r="BG2189" s="158">
        <f>IF(N2189="zákl. přenesená",J2189,0)</f>
        <v>0</v>
      </c>
      <c r="BH2189" s="158">
        <f>IF(N2189="sníž. přenesená",J2189,0)</f>
        <v>0</v>
      </c>
      <c r="BI2189" s="158">
        <f>IF(N2189="nulová",J2189,0)</f>
        <v>0</v>
      </c>
      <c r="BJ2189" s="20" t="s">
        <v>81</v>
      </c>
      <c r="BK2189" s="158">
        <f>ROUND(I2189*H2189,2)</f>
        <v>0</v>
      </c>
      <c r="BL2189" s="20" t="s">
        <v>256</v>
      </c>
      <c r="BM2189" s="157" t="s">
        <v>2837</v>
      </c>
    </row>
    <row r="2190" spans="1:65" s="14" customFormat="1" ht="11.25">
      <c r="B2190" s="172"/>
      <c r="D2190" s="165" t="s">
        <v>153</v>
      </c>
      <c r="F2190" s="174" t="s">
        <v>2838</v>
      </c>
      <c r="H2190" s="175">
        <v>102.13500000000001</v>
      </c>
      <c r="I2190" s="176"/>
      <c r="L2190" s="172"/>
      <c r="M2190" s="177"/>
      <c r="N2190" s="178"/>
      <c r="O2190" s="178"/>
      <c r="P2190" s="178"/>
      <c r="Q2190" s="178"/>
      <c r="R2190" s="178"/>
      <c r="S2190" s="178"/>
      <c r="T2190" s="179"/>
      <c r="AT2190" s="173" t="s">
        <v>153</v>
      </c>
      <c r="AU2190" s="173" t="s">
        <v>81</v>
      </c>
      <c r="AV2190" s="14" t="s">
        <v>81</v>
      </c>
      <c r="AW2190" s="14" t="s">
        <v>4</v>
      </c>
      <c r="AX2190" s="14" t="s">
        <v>15</v>
      </c>
      <c r="AY2190" s="173" t="s">
        <v>142</v>
      </c>
    </row>
    <row r="2191" spans="1:65" s="2" customFormat="1" ht="24.2" customHeight="1">
      <c r="A2191" s="35"/>
      <c r="B2191" s="145"/>
      <c r="C2191" s="146" t="s">
        <v>2839</v>
      </c>
      <c r="D2191" s="146" t="s">
        <v>145</v>
      </c>
      <c r="E2191" s="147" t="s">
        <v>2823</v>
      </c>
      <c r="F2191" s="148" t="s">
        <v>2824</v>
      </c>
      <c r="G2191" s="149" t="s">
        <v>148</v>
      </c>
      <c r="H2191" s="150">
        <v>180.71</v>
      </c>
      <c r="I2191" s="151"/>
      <c r="J2191" s="152">
        <f>ROUND(I2191*H2191,2)</f>
        <v>0</v>
      </c>
      <c r="K2191" s="148" t="s">
        <v>149</v>
      </c>
      <c r="L2191" s="36"/>
      <c r="M2191" s="153" t="s">
        <v>3</v>
      </c>
      <c r="N2191" s="154" t="s">
        <v>43</v>
      </c>
      <c r="O2191" s="56"/>
      <c r="P2191" s="155">
        <f>O2191*H2191</f>
        <v>0</v>
      </c>
      <c r="Q2191" s="155">
        <v>2.9999999999999997E-4</v>
      </c>
      <c r="R2191" s="155">
        <f>Q2191*H2191</f>
        <v>5.4212999999999997E-2</v>
      </c>
      <c r="S2191" s="155">
        <v>0</v>
      </c>
      <c r="T2191" s="156">
        <f>S2191*H2191</f>
        <v>0</v>
      </c>
      <c r="U2191" s="35"/>
      <c r="V2191" s="35"/>
      <c r="W2191" s="35"/>
      <c r="X2191" s="35"/>
      <c r="Y2191" s="35"/>
      <c r="Z2191" s="35"/>
      <c r="AA2191" s="35"/>
      <c r="AB2191" s="35"/>
      <c r="AC2191" s="35"/>
      <c r="AD2191" s="35"/>
      <c r="AE2191" s="35"/>
      <c r="AR2191" s="157" t="s">
        <v>256</v>
      </c>
      <c r="AT2191" s="157" t="s">
        <v>145</v>
      </c>
      <c r="AU2191" s="157" t="s">
        <v>81</v>
      </c>
      <c r="AY2191" s="20" t="s">
        <v>142</v>
      </c>
      <c r="BE2191" s="158">
        <f>IF(N2191="základní",J2191,0)</f>
        <v>0</v>
      </c>
      <c r="BF2191" s="158">
        <f>IF(N2191="snížená",J2191,0)</f>
        <v>0</v>
      </c>
      <c r="BG2191" s="158">
        <f>IF(N2191="zákl. přenesená",J2191,0)</f>
        <v>0</v>
      </c>
      <c r="BH2191" s="158">
        <f>IF(N2191="sníž. přenesená",J2191,0)</f>
        <v>0</v>
      </c>
      <c r="BI2191" s="158">
        <f>IF(N2191="nulová",J2191,0)</f>
        <v>0</v>
      </c>
      <c r="BJ2191" s="20" t="s">
        <v>81</v>
      </c>
      <c r="BK2191" s="158">
        <f>ROUND(I2191*H2191,2)</f>
        <v>0</v>
      </c>
      <c r="BL2191" s="20" t="s">
        <v>256</v>
      </c>
      <c r="BM2191" s="157" t="s">
        <v>2840</v>
      </c>
    </row>
    <row r="2192" spans="1:65" s="2" customFormat="1" ht="11.25">
      <c r="A2192" s="35"/>
      <c r="B2192" s="36"/>
      <c r="C2192" s="35"/>
      <c r="D2192" s="159" t="s">
        <v>151</v>
      </c>
      <c r="E2192" s="35"/>
      <c r="F2192" s="160" t="s">
        <v>2826</v>
      </c>
      <c r="G2192" s="35"/>
      <c r="H2192" s="35"/>
      <c r="I2192" s="161"/>
      <c r="J2192" s="35"/>
      <c r="K2192" s="35"/>
      <c r="L2192" s="36"/>
      <c r="M2192" s="162"/>
      <c r="N2192" s="163"/>
      <c r="O2192" s="56"/>
      <c r="P2192" s="56"/>
      <c r="Q2192" s="56"/>
      <c r="R2192" s="56"/>
      <c r="S2192" s="56"/>
      <c r="T2192" s="57"/>
      <c r="U2192" s="35"/>
      <c r="V2192" s="35"/>
      <c r="W2192" s="35"/>
      <c r="X2192" s="35"/>
      <c r="Y2192" s="35"/>
      <c r="Z2192" s="35"/>
      <c r="AA2192" s="35"/>
      <c r="AB2192" s="35"/>
      <c r="AC2192" s="35"/>
      <c r="AD2192" s="35"/>
      <c r="AE2192" s="35"/>
      <c r="AT2192" s="20" t="s">
        <v>151</v>
      </c>
      <c r="AU2192" s="20" t="s">
        <v>81</v>
      </c>
    </row>
    <row r="2193" spans="1:65" s="13" customFormat="1" ht="11.25">
      <c r="B2193" s="164"/>
      <c r="D2193" s="165" t="s">
        <v>153</v>
      </c>
      <c r="E2193" s="166" t="s">
        <v>3</v>
      </c>
      <c r="F2193" s="167" t="s">
        <v>2841</v>
      </c>
      <c r="H2193" s="166" t="s">
        <v>3</v>
      </c>
      <c r="I2193" s="168"/>
      <c r="L2193" s="164"/>
      <c r="M2193" s="169"/>
      <c r="N2193" s="170"/>
      <c r="O2193" s="170"/>
      <c r="P2193" s="170"/>
      <c r="Q2193" s="170"/>
      <c r="R2193" s="170"/>
      <c r="S2193" s="170"/>
      <c r="T2193" s="171"/>
      <c r="AT2193" s="166" t="s">
        <v>153</v>
      </c>
      <c r="AU2193" s="166" t="s">
        <v>81</v>
      </c>
      <c r="AV2193" s="13" t="s">
        <v>15</v>
      </c>
      <c r="AW2193" s="13" t="s">
        <v>33</v>
      </c>
      <c r="AX2193" s="13" t="s">
        <v>71</v>
      </c>
      <c r="AY2193" s="166" t="s">
        <v>142</v>
      </c>
    </row>
    <row r="2194" spans="1:65" s="14" customFormat="1" ht="11.25">
      <c r="B2194" s="172"/>
      <c r="D2194" s="165" t="s">
        <v>153</v>
      </c>
      <c r="E2194" s="173" t="s">
        <v>3</v>
      </c>
      <c r="F2194" s="174" t="s">
        <v>2842</v>
      </c>
      <c r="H2194" s="175">
        <v>93.03</v>
      </c>
      <c r="I2194" s="176"/>
      <c r="L2194" s="172"/>
      <c r="M2194" s="177"/>
      <c r="N2194" s="178"/>
      <c r="O2194" s="178"/>
      <c r="P2194" s="178"/>
      <c r="Q2194" s="178"/>
      <c r="R2194" s="178"/>
      <c r="S2194" s="178"/>
      <c r="T2194" s="179"/>
      <c r="AT2194" s="173" t="s">
        <v>153</v>
      </c>
      <c r="AU2194" s="173" t="s">
        <v>81</v>
      </c>
      <c r="AV2194" s="14" t="s">
        <v>81</v>
      </c>
      <c r="AW2194" s="14" t="s">
        <v>33</v>
      </c>
      <c r="AX2194" s="14" t="s">
        <v>71</v>
      </c>
      <c r="AY2194" s="173" t="s">
        <v>142</v>
      </c>
    </row>
    <row r="2195" spans="1:65" s="14" customFormat="1" ht="11.25">
      <c r="B2195" s="172"/>
      <c r="D2195" s="165" t="s">
        <v>153</v>
      </c>
      <c r="E2195" s="173" t="s">
        <v>3</v>
      </c>
      <c r="F2195" s="174" t="s">
        <v>2843</v>
      </c>
      <c r="H2195" s="175">
        <v>87.68</v>
      </c>
      <c r="I2195" s="176"/>
      <c r="L2195" s="172"/>
      <c r="M2195" s="177"/>
      <c r="N2195" s="178"/>
      <c r="O2195" s="178"/>
      <c r="P2195" s="178"/>
      <c r="Q2195" s="178"/>
      <c r="R2195" s="178"/>
      <c r="S2195" s="178"/>
      <c r="T2195" s="179"/>
      <c r="AT2195" s="173" t="s">
        <v>153</v>
      </c>
      <c r="AU2195" s="173" t="s">
        <v>81</v>
      </c>
      <c r="AV2195" s="14" t="s">
        <v>81</v>
      </c>
      <c r="AW2195" s="14" t="s">
        <v>33</v>
      </c>
      <c r="AX2195" s="14" t="s">
        <v>71</v>
      </c>
      <c r="AY2195" s="173" t="s">
        <v>142</v>
      </c>
    </row>
    <row r="2196" spans="1:65" s="15" customFormat="1" ht="11.25">
      <c r="B2196" s="180"/>
      <c r="D2196" s="165" t="s">
        <v>153</v>
      </c>
      <c r="E2196" s="181" t="s">
        <v>3</v>
      </c>
      <c r="F2196" s="182" t="s">
        <v>162</v>
      </c>
      <c r="H2196" s="183">
        <v>180.71</v>
      </c>
      <c r="I2196" s="184"/>
      <c r="L2196" s="180"/>
      <c r="M2196" s="185"/>
      <c r="N2196" s="186"/>
      <c r="O2196" s="186"/>
      <c r="P2196" s="186"/>
      <c r="Q2196" s="186"/>
      <c r="R2196" s="186"/>
      <c r="S2196" s="186"/>
      <c r="T2196" s="187"/>
      <c r="AT2196" s="181" t="s">
        <v>153</v>
      </c>
      <c r="AU2196" s="181" t="s">
        <v>81</v>
      </c>
      <c r="AV2196" s="15" t="s">
        <v>94</v>
      </c>
      <c r="AW2196" s="15" t="s">
        <v>33</v>
      </c>
      <c r="AX2196" s="15" t="s">
        <v>15</v>
      </c>
      <c r="AY2196" s="181" t="s">
        <v>142</v>
      </c>
    </row>
    <row r="2197" spans="1:65" s="2" customFormat="1" ht="24.2" customHeight="1">
      <c r="A2197" s="35"/>
      <c r="B2197" s="145"/>
      <c r="C2197" s="191" t="s">
        <v>2844</v>
      </c>
      <c r="D2197" s="191" t="s">
        <v>704</v>
      </c>
      <c r="E2197" s="192" t="s">
        <v>2845</v>
      </c>
      <c r="F2197" s="193" t="s">
        <v>2836</v>
      </c>
      <c r="G2197" s="194" t="s">
        <v>148</v>
      </c>
      <c r="H2197" s="195">
        <v>198.78100000000001</v>
      </c>
      <c r="I2197" s="196"/>
      <c r="J2197" s="197">
        <f>ROUND(I2197*H2197,2)</f>
        <v>0</v>
      </c>
      <c r="K2197" s="193" t="s">
        <v>3</v>
      </c>
      <c r="L2197" s="198"/>
      <c r="M2197" s="199" t="s">
        <v>3</v>
      </c>
      <c r="N2197" s="200" t="s">
        <v>43</v>
      </c>
      <c r="O2197" s="56"/>
      <c r="P2197" s="155">
        <f>O2197*H2197</f>
        <v>0</v>
      </c>
      <c r="Q2197" s="155">
        <v>3.6800000000000001E-3</v>
      </c>
      <c r="R2197" s="155">
        <f>Q2197*H2197</f>
        <v>0.73151408000000007</v>
      </c>
      <c r="S2197" s="155">
        <v>0</v>
      </c>
      <c r="T2197" s="156">
        <f>S2197*H2197</f>
        <v>0</v>
      </c>
      <c r="U2197" s="35"/>
      <c r="V2197" s="35"/>
      <c r="W2197" s="35"/>
      <c r="X2197" s="35"/>
      <c r="Y2197" s="35"/>
      <c r="Z2197" s="35"/>
      <c r="AA2197" s="35"/>
      <c r="AB2197" s="35"/>
      <c r="AC2197" s="35"/>
      <c r="AD2197" s="35"/>
      <c r="AE2197" s="35"/>
      <c r="AR2197" s="157" t="s">
        <v>378</v>
      </c>
      <c r="AT2197" s="157" t="s">
        <v>704</v>
      </c>
      <c r="AU2197" s="157" t="s">
        <v>81</v>
      </c>
      <c r="AY2197" s="20" t="s">
        <v>142</v>
      </c>
      <c r="BE2197" s="158">
        <f>IF(N2197="základní",J2197,0)</f>
        <v>0</v>
      </c>
      <c r="BF2197" s="158">
        <f>IF(N2197="snížená",J2197,0)</f>
        <v>0</v>
      </c>
      <c r="BG2197" s="158">
        <f>IF(N2197="zákl. přenesená",J2197,0)</f>
        <v>0</v>
      </c>
      <c r="BH2197" s="158">
        <f>IF(N2197="sníž. přenesená",J2197,0)</f>
        <v>0</v>
      </c>
      <c r="BI2197" s="158">
        <f>IF(N2197="nulová",J2197,0)</f>
        <v>0</v>
      </c>
      <c r="BJ2197" s="20" t="s">
        <v>81</v>
      </c>
      <c r="BK2197" s="158">
        <f>ROUND(I2197*H2197,2)</f>
        <v>0</v>
      </c>
      <c r="BL2197" s="20" t="s">
        <v>256</v>
      </c>
      <c r="BM2197" s="157" t="s">
        <v>2846</v>
      </c>
    </row>
    <row r="2198" spans="1:65" s="14" customFormat="1" ht="11.25">
      <c r="B2198" s="172"/>
      <c r="D2198" s="165" t="s">
        <v>153</v>
      </c>
      <c r="F2198" s="174" t="s">
        <v>2847</v>
      </c>
      <c r="H2198" s="175">
        <v>198.78100000000001</v>
      </c>
      <c r="I2198" s="176"/>
      <c r="L2198" s="172"/>
      <c r="M2198" s="177"/>
      <c r="N2198" s="178"/>
      <c r="O2198" s="178"/>
      <c r="P2198" s="178"/>
      <c r="Q2198" s="178"/>
      <c r="R2198" s="178"/>
      <c r="S2198" s="178"/>
      <c r="T2198" s="179"/>
      <c r="AT2198" s="173" t="s">
        <v>153</v>
      </c>
      <c r="AU2198" s="173" t="s">
        <v>81</v>
      </c>
      <c r="AV2198" s="14" t="s">
        <v>81</v>
      </c>
      <c r="AW2198" s="14" t="s">
        <v>4</v>
      </c>
      <c r="AX2198" s="14" t="s">
        <v>15</v>
      </c>
      <c r="AY2198" s="173" t="s">
        <v>142</v>
      </c>
    </row>
    <row r="2199" spans="1:65" s="2" customFormat="1" ht="16.5" customHeight="1">
      <c r="A2199" s="35"/>
      <c r="B2199" s="145"/>
      <c r="C2199" s="146" t="s">
        <v>2848</v>
      </c>
      <c r="D2199" s="146" t="s">
        <v>145</v>
      </c>
      <c r="E2199" s="147" t="s">
        <v>2849</v>
      </c>
      <c r="F2199" s="148" t="s">
        <v>2850</v>
      </c>
      <c r="G2199" s="149" t="s">
        <v>148</v>
      </c>
      <c r="H2199" s="150">
        <v>180.71</v>
      </c>
      <c r="I2199" s="151"/>
      <c r="J2199" s="152">
        <f>ROUND(I2199*H2199,2)</f>
        <v>0</v>
      </c>
      <c r="K2199" s="148" t="s">
        <v>3</v>
      </c>
      <c r="L2199" s="36"/>
      <c r="M2199" s="153" t="s">
        <v>3</v>
      </c>
      <c r="N2199" s="154" t="s">
        <v>43</v>
      </c>
      <c r="O2199" s="56"/>
      <c r="P2199" s="155">
        <f>O2199*H2199</f>
        <v>0</v>
      </c>
      <c r="Q2199" s="155">
        <v>0</v>
      </c>
      <c r="R2199" s="155">
        <f>Q2199*H2199</f>
        <v>0</v>
      </c>
      <c r="S2199" s="155">
        <v>0</v>
      </c>
      <c r="T2199" s="156">
        <f>S2199*H2199</f>
        <v>0</v>
      </c>
      <c r="U2199" s="35"/>
      <c r="V2199" s="35"/>
      <c r="W2199" s="35"/>
      <c r="X2199" s="35"/>
      <c r="Y2199" s="35"/>
      <c r="Z2199" s="35"/>
      <c r="AA2199" s="35"/>
      <c r="AB2199" s="35"/>
      <c r="AC2199" s="35"/>
      <c r="AD2199" s="35"/>
      <c r="AE2199" s="35"/>
      <c r="AR2199" s="157" t="s">
        <v>256</v>
      </c>
      <c r="AT2199" s="157" t="s">
        <v>145</v>
      </c>
      <c r="AU2199" s="157" t="s">
        <v>81</v>
      </c>
      <c r="AY2199" s="20" t="s">
        <v>142</v>
      </c>
      <c r="BE2199" s="158">
        <f>IF(N2199="základní",J2199,0)</f>
        <v>0</v>
      </c>
      <c r="BF2199" s="158">
        <f>IF(N2199="snížená",J2199,0)</f>
        <v>0</v>
      </c>
      <c r="BG2199" s="158">
        <f>IF(N2199="zákl. přenesená",J2199,0)</f>
        <v>0</v>
      </c>
      <c r="BH2199" s="158">
        <f>IF(N2199="sníž. přenesená",J2199,0)</f>
        <v>0</v>
      </c>
      <c r="BI2199" s="158">
        <f>IF(N2199="nulová",J2199,0)</f>
        <v>0</v>
      </c>
      <c r="BJ2199" s="20" t="s">
        <v>81</v>
      </c>
      <c r="BK2199" s="158">
        <f>ROUND(I2199*H2199,2)</f>
        <v>0</v>
      </c>
      <c r="BL2199" s="20" t="s">
        <v>256</v>
      </c>
      <c r="BM2199" s="157" t="s">
        <v>2851</v>
      </c>
    </row>
    <row r="2200" spans="1:65" s="13" customFormat="1" ht="11.25">
      <c r="B2200" s="164"/>
      <c r="D2200" s="165" t="s">
        <v>153</v>
      </c>
      <c r="E2200" s="166" t="s">
        <v>3</v>
      </c>
      <c r="F2200" s="167" t="s">
        <v>2841</v>
      </c>
      <c r="H2200" s="166" t="s">
        <v>3</v>
      </c>
      <c r="I2200" s="168"/>
      <c r="L2200" s="164"/>
      <c r="M2200" s="169"/>
      <c r="N2200" s="170"/>
      <c r="O2200" s="170"/>
      <c r="P2200" s="170"/>
      <c r="Q2200" s="170"/>
      <c r="R2200" s="170"/>
      <c r="S2200" s="170"/>
      <c r="T2200" s="171"/>
      <c r="AT2200" s="166" t="s">
        <v>153</v>
      </c>
      <c r="AU2200" s="166" t="s">
        <v>81</v>
      </c>
      <c r="AV2200" s="13" t="s">
        <v>15</v>
      </c>
      <c r="AW2200" s="13" t="s">
        <v>33</v>
      </c>
      <c r="AX2200" s="13" t="s">
        <v>71</v>
      </c>
      <c r="AY2200" s="166" t="s">
        <v>142</v>
      </c>
    </row>
    <row r="2201" spans="1:65" s="14" customFormat="1" ht="11.25">
      <c r="B2201" s="172"/>
      <c r="D2201" s="165" t="s">
        <v>153</v>
      </c>
      <c r="E2201" s="173" t="s">
        <v>3</v>
      </c>
      <c r="F2201" s="174" t="s">
        <v>2842</v>
      </c>
      <c r="H2201" s="175">
        <v>93.03</v>
      </c>
      <c r="I2201" s="176"/>
      <c r="L2201" s="172"/>
      <c r="M2201" s="177"/>
      <c r="N2201" s="178"/>
      <c r="O2201" s="178"/>
      <c r="P2201" s="178"/>
      <c r="Q2201" s="178"/>
      <c r="R2201" s="178"/>
      <c r="S2201" s="178"/>
      <c r="T2201" s="179"/>
      <c r="AT2201" s="173" t="s">
        <v>153</v>
      </c>
      <c r="AU2201" s="173" t="s">
        <v>81</v>
      </c>
      <c r="AV2201" s="14" t="s">
        <v>81</v>
      </c>
      <c r="AW2201" s="14" t="s">
        <v>33</v>
      </c>
      <c r="AX2201" s="14" t="s">
        <v>71</v>
      </c>
      <c r="AY2201" s="173" t="s">
        <v>142</v>
      </c>
    </row>
    <row r="2202" spans="1:65" s="14" customFormat="1" ht="11.25">
      <c r="B2202" s="172"/>
      <c r="D2202" s="165" t="s">
        <v>153</v>
      </c>
      <c r="E2202" s="173" t="s">
        <v>3</v>
      </c>
      <c r="F2202" s="174" t="s">
        <v>2843</v>
      </c>
      <c r="H2202" s="175">
        <v>87.68</v>
      </c>
      <c r="I2202" s="176"/>
      <c r="L2202" s="172"/>
      <c r="M2202" s="177"/>
      <c r="N2202" s="178"/>
      <c r="O2202" s="178"/>
      <c r="P2202" s="178"/>
      <c r="Q2202" s="178"/>
      <c r="R2202" s="178"/>
      <c r="S2202" s="178"/>
      <c r="T2202" s="179"/>
      <c r="AT2202" s="173" t="s">
        <v>153</v>
      </c>
      <c r="AU2202" s="173" t="s">
        <v>81</v>
      </c>
      <c r="AV2202" s="14" t="s">
        <v>81</v>
      </c>
      <c r="AW2202" s="14" t="s">
        <v>33</v>
      </c>
      <c r="AX2202" s="14" t="s">
        <v>71</v>
      </c>
      <c r="AY2202" s="173" t="s">
        <v>142</v>
      </c>
    </row>
    <row r="2203" spans="1:65" s="15" customFormat="1" ht="11.25">
      <c r="B2203" s="180"/>
      <c r="D2203" s="165" t="s">
        <v>153</v>
      </c>
      <c r="E2203" s="181" t="s">
        <v>3</v>
      </c>
      <c r="F2203" s="182" t="s">
        <v>162</v>
      </c>
      <c r="H2203" s="183">
        <v>180.71</v>
      </c>
      <c r="I2203" s="184"/>
      <c r="L2203" s="180"/>
      <c r="M2203" s="185"/>
      <c r="N2203" s="186"/>
      <c r="O2203" s="186"/>
      <c r="P2203" s="186"/>
      <c r="Q2203" s="186"/>
      <c r="R2203" s="186"/>
      <c r="S2203" s="186"/>
      <c r="T2203" s="187"/>
      <c r="AT2203" s="181" t="s">
        <v>153</v>
      </c>
      <c r="AU2203" s="181" t="s">
        <v>81</v>
      </c>
      <c r="AV2203" s="15" t="s">
        <v>94</v>
      </c>
      <c r="AW2203" s="15" t="s">
        <v>33</v>
      </c>
      <c r="AX2203" s="15" t="s">
        <v>15</v>
      </c>
      <c r="AY2203" s="181" t="s">
        <v>142</v>
      </c>
    </row>
    <row r="2204" spans="1:65" s="2" customFormat="1" ht="24.2" customHeight="1">
      <c r="A2204" s="35"/>
      <c r="B2204" s="145"/>
      <c r="C2204" s="146" t="s">
        <v>2852</v>
      </c>
      <c r="D2204" s="146" t="s">
        <v>145</v>
      </c>
      <c r="E2204" s="147" t="s">
        <v>2853</v>
      </c>
      <c r="F2204" s="148" t="s">
        <v>2854</v>
      </c>
      <c r="G2204" s="149" t="s">
        <v>225</v>
      </c>
      <c r="H2204" s="150">
        <v>50</v>
      </c>
      <c r="I2204" s="151"/>
      <c r="J2204" s="152">
        <f>ROUND(I2204*H2204,2)</f>
        <v>0</v>
      </c>
      <c r="K2204" s="148" t="s">
        <v>149</v>
      </c>
      <c r="L2204" s="36"/>
      <c r="M2204" s="153" t="s">
        <v>3</v>
      </c>
      <c r="N2204" s="154" t="s">
        <v>43</v>
      </c>
      <c r="O2204" s="56"/>
      <c r="P2204" s="155">
        <f>O2204*H2204</f>
        <v>0</v>
      </c>
      <c r="Q2204" s="155">
        <v>0</v>
      </c>
      <c r="R2204" s="155">
        <f>Q2204*H2204</f>
        <v>0</v>
      </c>
      <c r="S2204" s="155">
        <v>0</v>
      </c>
      <c r="T2204" s="156">
        <f>S2204*H2204</f>
        <v>0</v>
      </c>
      <c r="U2204" s="35"/>
      <c r="V2204" s="35"/>
      <c r="W2204" s="35"/>
      <c r="X2204" s="35"/>
      <c r="Y2204" s="35"/>
      <c r="Z2204" s="35"/>
      <c r="AA2204" s="35"/>
      <c r="AB2204" s="35"/>
      <c r="AC2204" s="35"/>
      <c r="AD2204" s="35"/>
      <c r="AE2204" s="35"/>
      <c r="AR2204" s="157" t="s">
        <v>256</v>
      </c>
      <c r="AT2204" s="157" t="s">
        <v>145</v>
      </c>
      <c r="AU2204" s="157" t="s">
        <v>81</v>
      </c>
      <c r="AY2204" s="20" t="s">
        <v>142</v>
      </c>
      <c r="BE2204" s="158">
        <f>IF(N2204="základní",J2204,0)</f>
        <v>0</v>
      </c>
      <c r="BF2204" s="158">
        <f>IF(N2204="snížená",J2204,0)</f>
        <v>0</v>
      </c>
      <c r="BG2204" s="158">
        <f>IF(N2204="zákl. přenesená",J2204,0)</f>
        <v>0</v>
      </c>
      <c r="BH2204" s="158">
        <f>IF(N2204="sníž. přenesená",J2204,0)</f>
        <v>0</v>
      </c>
      <c r="BI2204" s="158">
        <f>IF(N2204="nulová",J2204,0)</f>
        <v>0</v>
      </c>
      <c r="BJ2204" s="20" t="s">
        <v>81</v>
      </c>
      <c r="BK2204" s="158">
        <f>ROUND(I2204*H2204,2)</f>
        <v>0</v>
      </c>
      <c r="BL2204" s="20" t="s">
        <v>256</v>
      </c>
      <c r="BM2204" s="157" t="s">
        <v>2855</v>
      </c>
    </row>
    <row r="2205" spans="1:65" s="2" customFormat="1" ht="11.25">
      <c r="A2205" s="35"/>
      <c r="B2205" s="36"/>
      <c r="C2205" s="35"/>
      <c r="D2205" s="159" t="s">
        <v>151</v>
      </c>
      <c r="E2205" s="35"/>
      <c r="F2205" s="160" t="s">
        <v>2856</v>
      </c>
      <c r="G2205" s="35"/>
      <c r="H2205" s="35"/>
      <c r="I2205" s="161"/>
      <c r="J2205" s="35"/>
      <c r="K2205" s="35"/>
      <c r="L2205" s="36"/>
      <c r="M2205" s="162"/>
      <c r="N2205" s="163"/>
      <c r="O2205" s="56"/>
      <c r="P2205" s="56"/>
      <c r="Q2205" s="56"/>
      <c r="R2205" s="56"/>
      <c r="S2205" s="56"/>
      <c r="T2205" s="57"/>
      <c r="U2205" s="35"/>
      <c r="V2205" s="35"/>
      <c r="W2205" s="35"/>
      <c r="X2205" s="35"/>
      <c r="Y2205" s="35"/>
      <c r="Z2205" s="35"/>
      <c r="AA2205" s="35"/>
      <c r="AB2205" s="35"/>
      <c r="AC2205" s="35"/>
      <c r="AD2205" s="35"/>
      <c r="AE2205" s="35"/>
      <c r="AT2205" s="20" t="s">
        <v>151</v>
      </c>
      <c r="AU2205" s="20" t="s">
        <v>81</v>
      </c>
    </row>
    <row r="2206" spans="1:65" s="13" customFormat="1" ht="11.25">
      <c r="B2206" s="164"/>
      <c r="D2206" s="165" t="s">
        <v>153</v>
      </c>
      <c r="E2206" s="166" t="s">
        <v>3</v>
      </c>
      <c r="F2206" s="167" t="s">
        <v>2857</v>
      </c>
      <c r="H2206" s="166" t="s">
        <v>3</v>
      </c>
      <c r="I2206" s="168"/>
      <c r="L2206" s="164"/>
      <c r="M2206" s="169"/>
      <c r="N2206" s="170"/>
      <c r="O2206" s="170"/>
      <c r="P2206" s="170"/>
      <c r="Q2206" s="170"/>
      <c r="R2206" s="170"/>
      <c r="S2206" s="170"/>
      <c r="T2206" s="171"/>
      <c r="AT2206" s="166" t="s">
        <v>153</v>
      </c>
      <c r="AU2206" s="166" t="s">
        <v>81</v>
      </c>
      <c r="AV2206" s="13" t="s">
        <v>15</v>
      </c>
      <c r="AW2206" s="13" t="s">
        <v>33</v>
      </c>
      <c r="AX2206" s="13" t="s">
        <v>71</v>
      </c>
      <c r="AY2206" s="166" t="s">
        <v>142</v>
      </c>
    </row>
    <row r="2207" spans="1:65" s="14" customFormat="1" ht="11.25">
      <c r="B2207" s="172"/>
      <c r="D2207" s="165" t="s">
        <v>153</v>
      </c>
      <c r="E2207" s="173" t="s">
        <v>3</v>
      </c>
      <c r="F2207" s="174" t="s">
        <v>2858</v>
      </c>
      <c r="H2207" s="175">
        <v>50</v>
      </c>
      <c r="I2207" s="176"/>
      <c r="L2207" s="172"/>
      <c r="M2207" s="177"/>
      <c r="N2207" s="178"/>
      <c r="O2207" s="178"/>
      <c r="P2207" s="178"/>
      <c r="Q2207" s="178"/>
      <c r="R2207" s="178"/>
      <c r="S2207" s="178"/>
      <c r="T2207" s="179"/>
      <c r="AT2207" s="173" t="s">
        <v>153</v>
      </c>
      <c r="AU2207" s="173" t="s">
        <v>81</v>
      </c>
      <c r="AV2207" s="14" t="s">
        <v>81</v>
      </c>
      <c r="AW2207" s="14" t="s">
        <v>33</v>
      </c>
      <c r="AX2207" s="14" t="s">
        <v>15</v>
      </c>
      <c r="AY2207" s="173" t="s">
        <v>142</v>
      </c>
    </row>
    <row r="2208" spans="1:65" s="2" customFormat="1" ht="16.5" customHeight="1">
      <c r="A2208" s="35"/>
      <c r="B2208" s="145"/>
      <c r="C2208" s="146" t="s">
        <v>2859</v>
      </c>
      <c r="D2208" s="146" t="s">
        <v>145</v>
      </c>
      <c r="E2208" s="147" t="s">
        <v>2860</v>
      </c>
      <c r="F2208" s="148" t="s">
        <v>2861</v>
      </c>
      <c r="G2208" s="149" t="s">
        <v>225</v>
      </c>
      <c r="H2208" s="150">
        <v>305.79000000000002</v>
      </c>
      <c r="I2208" s="151"/>
      <c r="J2208" s="152">
        <f>ROUND(I2208*H2208,2)</f>
        <v>0</v>
      </c>
      <c r="K2208" s="148" t="s">
        <v>149</v>
      </c>
      <c r="L2208" s="36"/>
      <c r="M2208" s="153" t="s">
        <v>3</v>
      </c>
      <c r="N2208" s="154" t="s">
        <v>43</v>
      </c>
      <c r="O2208" s="56"/>
      <c r="P2208" s="155">
        <f>O2208*H2208</f>
        <v>0</v>
      </c>
      <c r="Q2208" s="155">
        <v>1.0000000000000001E-5</v>
      </c>
      <c r="R2208" s="155">
        <f>Q2208*H2208</f>
        <v>3.0579000000000005E-3</v>
      </c>
      <c r="S2208" s="155">
        <v>0</v>
      </c>
      <c r="T2208" s="156">
        <f>S2208*H2208</f>
        <v>0</v>
      </c>
      <c r="U2208" s="35"/>
      <c r="V2208" s="35"/>
      <c r="W2208" s="35"/>
      <c r="X2208" s="35"/>
      <c r="Y2208" s="35"/>
      <c r="Z2208" s="35"/>
      <c r="AA2208" s="35"/>
      <c r="AB2208" s="35"/>
      <c r="AC2208" s="35"/>
      <c r="AD2208" s="35"/>
      <c r="AE2208" s="35"/>
      <c r="AR2208" s="157" t="s">
        <v>256</v>
      </c>
      <c r="AT2208" s="157" t="s">
        <v>145</v>
      </c>
      <c r="AU2208" s="157" t="s">
        <v>81</v>
      </c>
      <c r="AY2208" s="20" t="s">
        <v>142</v>
      </c>
      <c r="BE2208" s="158">
        <f>IF(N2208="základní",J2208,0)</f>
        <v>0</v>
      </c>
      <c r="BF2208" s="158">
        <f>IF(N2208="snížená",J2208,0)</f>
        <v>0</v>
      </c>
      <c r="BG2208" s="158">
        <f>IF(N2208="zákl. přenesená",J2208,0)</f>
        <v>0</v>
      </c>
      <c r="BH2208" s="158">
        <f>IF(N2208="sníž. přenesená",J2208,0)</f>
        <v>0</v>
      </c>
      <c r="BI2208" s="158">
        <f>IF(N2208="nulová",J2208,0)</f>
        <v>0</v>
      </c>
      <c r="BJ2208" s="20" t="s">
        <v>81</v>
      </c>
      <c r="BK2208" s="158">
        <f>ROUND(I2208*H2208,2)</f>
        <v>0</v>
      </c>
      <c r="BL2208" s="20" t="s">
        <v>256</v>
      </c>
      <c r="BM2208" s="157" t="s">
        <v>2862</v>
      </c>
    </row>
    <row r="2209" spans="1:51" s="2" customFormat="1" ht="11.25">
      <c r="A2209" s="35"/>
      <c r="B2209" s="36"/>
      <c r="C2209" s="35"/>
      <c r="D2209" s="159" t="s">
        <v>151</v>
      </c>
      <c r="E2209" s="35"/>
      <c r="F2209" s="160" t="s">
        <v>2863</v>
      </c>
      <c r="G2209" s="35"/>
      <c r="H2209" s="35"/>
      <c r="I2209" s="161"/>
      <c r="J2209" s="35"/>
      <c r="K2209" s="35"/>
      <c r="L2209" s="36"/>
      <c r="M2209" s="162"/>
      <c r="N2209" s="163"/>
      <c r="O2209" s="56"/>
      <c r="P2209" s="56"/>
      <c r="Q2209" s="56"/>
      <c r="R2209" s="56"/>
      <c r="S2209" s="56"/>
      <c r="T2209" s="57"/>
      <c r="U2209" s="35"/>
      <c r="V2209" s="35"/>
      <c r="W2209" s="35"/>
      <c r="X2209" s="35"/>
      <c r="Y2209" s="35"/>
      <c r="Z2209" s="35"/>
      <c r="AA2209" s="35"/>
      <c r="AB2209" s="35"/>
      <c r="AC2209" s="35"/>
      <c r="AD2209" s="35"/>
      <c r="AE2209" s="35"/>
      <c r="AT2209" s="20" t="s">
        <v>151</v>
      </c>
      <c r="AU2209" s="20" t="s">
        <v>81</v>
      </c>
    </row>
    <row r="2210" spans="1:51" s="13" customFormat="1" ht="11.25">
      <c r="B2210" s="164"/>
      <c r="D2210" s="165" t="s">
        <v>153</v>
      </c>
      <c r="E2210" s="166" t="s">
        <v>3</v>
      </c>
      <c r="F2210" s="167" t="s">
        <v>986</v>
      </c>
      <c r="H2210" s="166" t="s">
        <v>3</v>
      </c>
      <c r="I2210" s="168"/>
      <c r="L2210" s="164"/>
      <c r="M2210" s="169"/>
      <c r="N2210" s="170"/>
      <c r="O2210" s="170"/>
      <c r="P2210" s="170"/>
      <c r="Q2210" s="170"/>
      <c r="R2210" s="170"/>
      <c r="S2210" s="170"/>
      <c r="T2210" s="171"/>
      <c r="AT2210" s="166" t="s">
        <v>153</v>
      </c>
      <c r="AU2210" s="166" t="s">
        <v>81</v>
      </c>
      <c r="AV2210" s="13" t="s">
        <v>15</v>
      </c>
      <c r="AW2210" s="13" t="s">
        <v>33</v>
      </c>
      <c r="AX2210" s="13" t="s">
        <v>71</v>
      </c>
      <c r="AY2210" s="166" t="s">
        <v>142</v>
      </c>
    </row>
    <row r="2211" spans="1:51" s="14" customFormat="1" ht="11.25">
      <c r="B2211" s="172"/>
      <c r="D2211" s="165" t="s">
        <v>153</v>
      </c>
      <c r="E2211" s="173" t="s">
        <v>3</v>
      </c>
      <c r="F2211" s="174" t="s">
        <v>2864</v>
      </c>
      <c r="H2211" s="175">
        <v>18.649999999999999</v>
      </c>
      <c r="I2211" s="176"/>
      <c r="L2211" s="172"/>
      <c r="M2211" s="177"/>
      <c r="N2211" s="178"/>
      <c r="O2211" s="178"/>
      <c r="P2211" s="178"/>
      <c r="Q2211" s="178"/>
      <c r="R2211" s="178"/>
      <c r="S2211" s="178"/>
      <c r="T2211" s="179"/>
      <c r="AT2211" s="173" t="s">
        <v>153</v>
      </c>
      <c r="AU2211" s="173" t="s">
        <v>81</v>
      </c>
      <c r="AV2211" s="14" t="s">
        <v>81</v>
      </c>
      <c r="AW2211" s="14" t="s">
        <v>33</v>
      </c>
      <c r="AX2211" s="14" t="s">
        <v>71</v>
      </c>
      <c r="AY2211" s="173" t="s">
        <v>142</v>
      </c>
    </row>
    <row r="2212" spans="1:51" s="16" customFormat="1" ht="11.25">
      <c r="B2212" s="201"/>
      <c r="D2212" s="165" t="s">
        <v>153</v>
      </c>
      <c r="E2212" s="202" t="s">
        <v>3</v>
      </c>
      <c r="F2212" s="203" t="s">
        <v>862</v>
      </c>
      <c r="H2212" s="204">
        <v>18.649999999999999</v>
      </c>
      <c r="I2212" s="205"/>
      <c r="L2212" s="201"/>
      <c r="M2212" s="206"/>
      <c r="N2212" s="207"/>
      <c r="O2212" s="207"/>
      <c r="P2212" s="207"/>
      <c r="Q2212" s="207"/>
      <c r="R2212" s="207"/>
      <c r="S2212" s="207"/>
      <c r="T2212" s="208"/>
      <c r="AT2212" s="202" t="s">
        <v>153</v>
      </c>
      <c r="AU2212" s="202" t="s">
        <v>81</v>
      </c>
      <c r="AV2212" s="16" t="s">
        <v>91</v>
      </c>
      <c r="AW2212" s="16" t="s">
        <v>33</v>
      </c>
      <c r="AX2212" s="16" t="s">
        <v>71</v>
      </c>
      <c r="AY2212" s="202" t="s">
        <v>142</v>
      </c>
    </row>
    <row r="2213" spans="1:51" s="13" customFormat="1" ht="11.25">
      <c r="B2213" s="164"/>
      <c r="D2213" s="165" t="s">
        <v>153</v>
      </c>
      <c r="E2213" s="166" t="s">
        <v>3</v>
      </c>
      <c r="F2213" s="167" t="s">
        <v>872</v>
      </c>
      <c r="H2213" s="166" t="s">
        <v>3</v>
      </c>
      <c r="I2213" s="168"/>
      <c r="L2213" s="164"/>
      <c r="M2213" s="169"/>
      <c r="N2213" s="170"/>
      <c r="O2213" s="170"/>
      <c r="P2213" s="170"/>
      <c r="Q2213" s="170"/>
      <c r="R2213" s="170"/>
      <c r="S2213" s="170"/>
      <c r="T2213" s="171"/>
      <c r="AT2213" s="166" t="s">
        <v>153</v>
      </c>
      <c r="AU2213" s="166" t="s">
        <v>81</v>
      </c>
      <c r="AV2213" s="13" t="s">
        <v>15</v>
      </c>
      <c r="AW2213" s="13" t="s">
        <v>33</v>
      </c>
      <c r="AX2213" s="13" t="s">
        <v>71</v>
      </c>
      <c r="AY2213" s="166" t="s">
        <v>142</v>
      </c>
    </row>
    <row r="2214" spans="1:51" s="14" customFormat="1" ht="11.25">
      <c r="B2214" s="172"/>
      <c r="D2214" s="165" t="s">
        <v>153</v>
      </c>
      <c r="E2214" s="173" t="s">
        <v>3</v>
      </c>
      <c r="F2214" s="174" t="s">
        <v>2865</v>
      </c>
      <c r="H2214" s="175">
        <v>8.8000000000000007</v>
      </c>
      <c r="I2214" s="176"/>
      <c r="L2214" s="172"/>
      <c r="M2214" s="177"/>
      <c r="N2214" s="178"/>
      <c r="O2214" s="178"/>
      <c r="P2214" s="178"/>
      <c r="Q2214" s="178"/>
      <c r="R2214" s="178"/>
      <c r="S2214" s="178"/>
      <c r="T2214" s="179"/>
      <c r="AT2214" s="173" t="s">
        <v>153</v>
      </c>
      <c r="AU2214" s="173" t="s">
        <v>81</v>
      </c>
      <c r="AV2214" s="14" t="s">
        <v>81</v>
      </c>
      <c r="AW2214" s="14" t="s">
        <v>33</v>
      </c>
      <c r="AX2214" s="14" t="s">
        <v>71</v>
      </c>
      <c r="AY2214" s="173" t="s">
        <v>142</v>
      </c>
    </row>
    <row r="2215" spans="1:51" s="13" customFormat="1" ht="11.25">
      <c r="B2215" s="164"/>
      <c r="D2215" s="165" t="s">
        <v>153</v>
      </c>
      <c r="E2215" s="166" t="s">
        <v>3</v>
      </c>
      <c r="F2215" s="167" t="s">
        <v>879</v>
      </c>
      <c r="H2215" s="166" t="s">
        <v>3</v>
      </c>
      <c r="I2215" s="168"/>
      <c r="L2215" s="164"/>
      <c r="M2215" s="169"/>
      <c r="N2215" s="170"/>
      <c r="O2215" s="170"/>
      <c r="P2215" s="170"/>
      <c r="Q2215" s="170"/>
      <c r="R2215" s="170"/>
      <c r="S2215" s="170"/>
      <c r="T2215" s="171"/>
      <c r="AT2215" s="166" t="s">
        <v>153</v>
      </c>
      <c r="AU2215" s="166" t="s">
        <v>81</v>
      </c>
      <c r="AV2215" s="13" t="s">
        <v>15</v>
      </c>
      <c r="AW2215" s="13" t="s">
        <v>33</v>
      </c>
      <c r="AX2215" s="13" t="s">
        <v>71</v>
      </c>
      <c r="AY2215" s="166" t="s">
        <v>142</v>
      </c>
    </row>
    <row r="2216" spans="1:51" s="14" customFormat="1" ht="11.25">
      <c r="B2216" s="172"/>
      <c r="D2216" s="165" t="s">
        <v>153</v>
      </c>
      <c r="E2216" s="173" t="s">
        <v>3</v>
      </c>
      <c r="F2216" s="174" t="s">
        <v>2866</v>
      </c>
      <c r="H2216" s="175">
        <v>4.4000000000000004</v>
      </c>
      <c r="I2216" s="176"/>
      <c r="L2216" s="172"/>
      <c r="M2216" s="177"/>
      <c r="N2216" s="178"/>
      <c r="O2216" s="178"/>
      <c r="P2216" s="178"/>
      <c r="Q2216" s="178"/>
      <c r="R2216" s="178"/>
      <c r="S2216" s="178"/>
      <c r="T2216" s="179"/>
      <c r="AT2216" s="173" t="s">
        <v>153</v>
      </c>
      <c r="AU2216" s="173" t="s">
        <v>81</v>
      </c>
      <c r="AV2216" s="14" t="s">
        <v>81</v>
      </c>
      <c r="AW2216" s="14" t="s">
        <v>33</v>
      </c>
      <c r="AX2216" s="14" t="s">
        <v>71</v>
      </c>
      <c r="AY2216" s="173" t="s">
        <v>142</v>
      </c>
    </row>
    <row r="2217" spans="1:51" s="13" customFormat="1" ht="11.25">
      <c r="B2217" s="164"/>
      <c r="D2217" s="165" t="s">
        <v>153</v>
      </c>
      <c r="E2217" s="166" t="s">
        <v>3</v>
      </c>
      <c r="F2217" s="167" t="s">
        <v>882</v>
      </c>
      <c r="H2217" s="166" t="s">
        <v>3</v>
      </c>
      <c r="I2217" s="168"/>
      <c r="L2217" s="164"/>
      <c r="M2217" s="169"/>
      <c r="N2217" s="170"/>
      <c r="O2217" s="170"/>
      <c r="P2217" s="170"/>
      <c r="Q2217" s="170"/>
      <c r="R2217" s="170"/>
      <c r="S2217" s="170"/>
      <c r="T2217" s="171"/>
      <c r="AT2217" s="166" t="s">
        <v>153</v>
      </c>
      <c r="AU2217" s="166" t="s">
        <v>81</v>
      </c>
      <c r="AV2217" s="13" t="s">
        <v>15</v>
      </c>
      <c r="AW2217" s="13" t="s">
        <v>33</v>
      </c>
      <c r="AX2217" s="13" t="s">
        <v>71</v>
      </c>
      <c r="AY2217" s="166" t="s">
        <v>142</v>
      </c>
    </row>
    <row r="2218" spans="1:51" s="14" customFormat="1" ht="11.25">
      <c r="B2218" s="172"/>
      <c r="D2218" s="165" t="s">
        <v>153</v>
      </c>
      <c r="E2218" s="173" t="s">
        <v>3</v>
      </c>
      <c r="F2218" s="174" t="s">
        <v>2867</v>
      </c>
      <c r="H2218" s="175">
        <v>18</v>
      </c>
      <c r="I2218" s="176"/>
      <c r="L2218" s="172"/>
      <c r="M2218" s="177"/>
      <c r="N2218" s="178"/>
      <c r="O2218" s="178"/>
      <c r="P2218" s="178"/>
      <c r="Q2218" s="178"/>
      <c r="R2218" s="178"/>
      <c r="S2218" s="178"/>
      <c r="T2218" s="179"/>
      <c r="AT2218" s="173" t="s">
        <v>153</v>
      </c>
      <c r="AU2218" s="173" t="s">
        <v>81</v>
      </c>
      <c r="AV2218" s="14" t="s">
        <v>81</v>
      </c>
      <c r="AW2218" s="14" t="s">
        <v>33</v>
      </c>
      <c r="AX2218" s="14" t="s">
        <v>71</v>
      </c>
      <c r="AY2218" s="173" t="s">
        <v>142</v>
      </c>
    </row>
    <row r="2219" spans="1:51" s="13" customFormat="1" ht="11.25">
      <c r="B2219" s="164"/>
      <c r="D2219" s="165" t="s">
        <v>153</v>
      </c>
      <c r="E2219" s="166" t="s">
        <v>3</v>
      </c>
      <c r="F2219" s="167" t="s">
        <v>886</v>
      </c>
      <c r="H2219" s="166" t="s">
        <v>3</v>
      </c>
      <c r="I2219" s="168"/>
      <c r="L2219" s="164"/>
      <c r="M2219" s="169"/>
      <c r="N2219" s="170"/>
      <c r="O2219" s="170"/>
      <c r="P2219" s="170"/>
      <c r="Q2219" s="170"/>
      <c r="R2219" s="170"/>
      <c r="S2219" s="170"/>
      <c r="T2219" s="171"/>
      <c r="AT2219" s="166" t="s">
        <v>153</v>
      </c>
      <c r="AU2219" s="166" t="s">
        <v>81</v>
      </c>
      <c r="AV2219" s="13" t="s">
        <v>15</v>
      </c>
      <c r="AW2219" s="13" t="s">
        <v>33</v>
      </c>
      <c r="AX2219" s="13" t="s">
        <v>71</v>
      </c>
      <c r="AY2219" s="166" t="s">
        <v>142</v>
      </c>
    </row>
    <row r="2220" spans="1:51" s="14" customFormat="1" ht="11.25">
      <c r="B2220" s="172"/>
      <c r="D2220" s="165" t="s">
        <v>153</v>
      </c>
      <c r="E2220" s="173" t="s">
        <v>3</v>
      </c>
      <c r="F2220" s="174" t="s">
        <v>2868</v>
      </c>
      <c r="H2220" s="175">
        <v>14.3</v>
      </c>
      <c r="I2220" s="176"/>
      <c r="L2220" s="172"/>
      <c r="M2220" s="177"/>
      <c r="N2220" s="178"/>
      <c r="O2220" s="178"/>
      <c r="P2220" s="178"/>
      <c r="Q2220" s="178"/>
      <c r="R2220" s="178"/>
      <c r="S2220" s="178"/>
      <c r="T2220" s="179"/>
      <c r="AT2220" s="173" t="s">
        <v>153</v>
      </c>
      <c r="AU2220" s="173" t="s">
        <v>81</v>
      </c>
      <c r="AV2220" s="14" t="s">
        <v>81</v>
      </c>
      <c r="AW2220" s="14" t="s">
        <v>33</v>
      </c>
      <c r="AX2220" s="14" t="s">
        <v>71</v>
      </c>
      <c r="AY2220" s="173" t="s">
        <v>142</v>
      </c>
    </row>
    <row r="2221" spans="1:51" s="13" customFormat="1" ht="11.25">
      <c r="B2221" s="164"/>
      <c r="D2221" s="165" t="s">
        <v>153</v>
      </c>
      <c r="E2221" s="166" t="s">
        <v>3</v>
      </c>
      <c r="F2221" s="167" t="s">
        <v>889</v>
      </c>
      <c r="H2221" s="166" t="s">
        <v>3</v>
      </c>
      <c r="I2221" s="168"/>
      <c r="L2221" s="164"/>
      <c r="M2221" s="169"/>
      <c r="N2221" s="170"/>
      <c r="O2221" s="170"/>
      <c r="P2221" s="170"/>
      <c r="Q2221" s="170"/>
      <c r="R2221" s="170"/>
      <c r="S2221" s="170"/>
      <c r="T2221" s="171"/>
      <c r="AT2221" s="166" t="s">
        <v>153</v>
      </c>
      <c r="AU2221" s="166" t="s">
        <v>81</v>
      </c>
      <c r="AV2221" s="13" t="s">
        <v>15</v>
      </c>
      <c r="AW2221" s="13" t="s">
        <v>33</v>
      </c>
      <c r="AX2221" s="13" t="s">
        <v>71</v>
      </c>
      <c r="AY2221" s="166" t="s">
        <v>142</v>
      </c>
    </row>
    <row r="2222" spans="1:51" s="14" customFormat="1" ht="11.25">
      <c r="B2222" s="172"/>
      <c r="D2222" s="165" t="s">
        <v>153</v>
      </c>
      <c r="E2222" s="173" t="s">
        <v>3</v>
      </c>
      <c r="F2222" s="174" t="s">
        <v>2869</v>
      </c>
      <c r="H2222" s="175">
        <v>14</v>
      </c>
      <c r="I2222" s="176"/>
      <c r="L2222" s="172"/>
      <c r="M2222" s="177"/>
      <c r="N2222" s="178"/>
      <c r="O2222" s="178"/>
      <c r="P2222" s="178"/>
      <c r="Q2222" s="178"/>
      <c r="R2222" s="178"/>
      <c r="S2222" s="178"/>
      <c r="T2222" s="179"/>
      <c r="AT2222" s="173" t="s">
        <v>153</v>
      </c>
      <c r="AU2222" s="173" t="s">
        <v>81</v>
      </c>
      <c r="AV2222" s="14" t="s">
        <v>81</v>
      </c>
      <c r="AW2222" s="14" t="s">
        <v>33</v>
      </c>
      <c r="AX2222" s="14" t="s">
        <v>71</v>
      </c>
      <c r="AY2222" s="173" t="s">
        <v>142</v>
      </c>
    </row>
    <row r="2223" spans="1:51" s="13" customFormat="1" ht="11.25">
      <c r="B2223" s="164"/>
      <c r="D2223" s="165" t="s">
        <v>153</v>
      </c>
      <c r="E2223" s="166" t="s">
        <v>3</v>
      </c>
      <c r="F2223" s="167" t="s">
        <v>892</v>
      </c>
      <c r="H2223" s="166" t="s">
        <v>3</v>
      </c>
      <c r="I2223" s="168"/>
      <c r="L2223" s="164"/>
      <c r="M2223" s="169"/>
      <c r="N2223" s="170"/>
      <c r="O2223" s="170"/>
      <c r="P2223" s="170"/>
      <c r="Q2223" s="170"/>
      <c r="R2223" s="170"/>
      <c r="S2223" s="170"/>
      <c r="T2223" s="171"/>
      <c r="AT2223" s="166" t="s">
        <v>153</v>
      </c>
      <c r="AU2223" s="166" t="s">
        <v>81</v>
      </c>
      <c r="AV2223" s="13" t="s">
        <v>15</v>
      </c>
      <c r="AW2223" s="13" t="s">
        <v>33</v>
      </c>
      <c r="AX2223" s="13" t="s">
        <v>71</v>
      </c>
      <c r="AY2223" s="166" t="s">
        <v>142</v>
      </c>
    </row>
    <row r="2224" spans="1:51" s="14" customFormat="1" ht="11.25">
      <c r="B2224" s="172"/>
      <c r="D2224" s="165" t="s">
        <v>153</v>
      </c>
      <c r="E2224" s="173" t="s">
        <v>3</v>
      </c>
      <c r="F2224" s="174" t="s">
        <v>2870</v>
      </c>
      <c r="H2224" s="175">
        <v>26.8</v>
      </c>
      <c r="I2224" s="176"/>
      <c r="L2224" s="172"/>
      <c r="M2224" s="177"/>
      <c r="N2224" s="178"/>
      <c r="O2224" s="178"/>
      <c r="P2224" s="178"/>
      <c r="Q2224" s="178"/>
      <c r="R2224" s="178"/>
      <c r="S2224" s="178"/>
      <c r="T2224" s="179"/>
      <c r="AT2224" s="173" t="s">
        <v>153</v>
      </c>
      <c r="AU2224" s="173" t="s">
        <v>81</v>
      </c>
      <c r="AV2224" s="14" t="s">
        <v>81</v>
      </c>
      <c r="AW2224" s="14" t="s">
        <v>33</v>
      </c>
      <c r="AX2224" s="14" t="s">
        <v>71</v>
      </c>
      <c r="AY2224" s="173" t="s">
        <v>142</v>
      </c>
    </row>
    <row r="2225" spans="2:51" s="13" customFormat="1" ht="11.25">
      <c r="B2225" s="164"/>
      <c r="D2225" s="165" t="s">
        <v>153</v>
      </c>
      <c r="E2225" s="166" t="s">
        <v>3</v>
      </c>
      <c r="F2225" s="167" t="s">
        <v>896</v>
      </c>
      <c r="H2225" s="166" t="s">
        <v>3</v>
      </c>
      <c r="I2225" s="168"/>
      <c r="L2225" s="164"/>
      <c r="M2225" s="169"/>
      <c r="N2225" s="170"/>
      <c r="O2225" s="170"/>
      <c r="P2225" s="170"/>
      <c r="Q2225" s="170"/>
      <c r="R2225" s="170"/>
      <c r="S2225" s="170"/>
      <c r="T2225" s="171"/>
      <c r="AT2225" s="166" t="s">
        <v>153</v>
      </c>
      <c r="AU2225" s="166" t="s">
        <v>81</v>
      </c>
      <c r="AV2225" s="13" t="s">
        <v>15</v>
      </c>
      <c r="AW2225" s="13" t="s">
        <v>33</v>
      </c>
      <c r="AX2225" s="13" t="s">
        <v>71</v>
      </c>
      <c r="AY2225" s="166" t="s">
        <v>142</v>
      </c>
    </row>
    <row r="2226" spans="2:51" s="14" customFormat="1" ht="11.25">
      <c r="B2226" s="172"/>
      <c r="D2226" s="165" t="s">
        <v>153</v>
      </c>
      <c r="E2226" s="173" t="s">
        <v>3</v>
      </c>
      <c r="F2226" s="174" t="s">
        <v>2871</v>
      </c>
      <c r="H2226" s="175">
        <v>5</v>
      </c>
      <c r="I2226" s="176"/>
      <c r="L2226" s="172"/>
      <c r="M2226" s="177"/>
      <c r="N2226" s="178"/>
      <c r="O2226" s="178"/>
      <c r="P2226" s="178"/>
      <c r="Q2226" s="178"/>
      <c r="R2226" s="178"/>
      <c r="S2226" s="178"/>
      <c r="T2226" s="179"/>
      <c r="AT2226" s="173" t="s">
        <v>153</v>
      </c>
      <c r="AU2226" s="173" t="s">
        <v>81</v>
      </c>
      <c r="AV2226" s="14" t="s">
        <v>81</v>
      </c>
      <c r="AW2226" s="14" t="s">
        <v>33</v>
      </c>
      <c r="AX2226" s="14" t="s">
        <v>71</v>
      </c>
      <c r="AY2226" s="173" t="s">
        <v>142</v>
      </c>
    </row>
    <row r="2227" spans="2:51" s="13" customFormat="1" ht="11.25">
      <c r="B2227" s="164"/>
      <c r="D2227" s="165" t="s">
        <v>153</v>
      </c>
      <c r="E2227" s="166" t="s">
        <v>3</v>
      </c>
      <c r="F2227" s="167" t="s">
        <v>904</v>
      </c>
      <c r="H2227" s="166" t="s">
        <v>3</v>
      </c>
      <c r="I2227" s="168"/>
      <c r="L2227" s="164"/>
      <c r="M2227" s="169"/>
      <c r="N2227" s="170"/>
      <c r="O2227" s="170"/>
      <c r="P2227" s="170"/>
      <c r="Q2227" s="170"/>
      <c r="R2227" s="170"/>
      <c r="S2227" s="170"/>
      <c r="T2227" s="171"/>
      <c r="AT2227" s="166" t="s">
        <v>153</v>
      </c>
      <c r="AU2227" s="166" t="s">
        <v>81</v>
      </c>
      <c r="AV2227" s="13" t="s">
        <v>15</v>
      </c>
      <c r="AW2227" s="13" t="s">
        <v>33</v>
      </c>
      <c r="AX2227" s="13" t="s">
        <v>71</v>
      </c>
      <c r="AY2227" s="166" t="s">
        <v>142</v>
      </c>
    </row>
    <row r="2228" spans="2:51" s="14" customFormat="1" ht="11.25">
      <c r="B2228" s="172"/>
      <c r="D2228" s="165" t="s">
        <v>153</v>
      </c>
      <c r="E2228" s="173" t="s">
        <v>3</v>
      </c>
      <c r="F2228" s="174" t="s">
        <v>2872</v>
      </c>
      <c r="H2228" s="175">
        <v>7.74</v>
      </c>
      <c r="I2228" s="176"/>
      <c r="L2228" s="172"/>
      <c r="M2228" s="177"/>
      <c r="N2228" s="178"/>
      <c r="O2228" s="178"/>
      <c r="P2228" s="178"/>
      <c r="Q2228" s="178"/>
      <c r="R2228" s="178"/>
      <c r="S2228" s="178"/>
      <c r="T2228" s="179"/>
      <c r="AT2228" s="173" t="s">
        <v>153</v>
      </c>
      <c r="AU2228" s="173" t="s">
        <v>81</v>
      </c>
      <c r="AV2228" s="14" t="s">
        <v>81</v>
      </c>
      <c r="AW2228" s="14" t="s">
        <v>33</v>
      </c>
      <c r="AX2228" s="14" t="s">
        <v>71</v>
      </c>
      <c r="AY2228" s="173" t="s">
        <v>142</v>
      </c>
    </row>
    <row r="2229" spans="2:51" s="16" customFormat="1" ht="11.25">
      <c r="B2229" s="201"/>
      <c r="D2229" s="165" t="s">
        <v>153</v>
      </c>
      <c r="E2229" s="202" t="s">
        <v>3</v>
      </c>
      <c r="F2229" s="203" t="s">
        <v>862</v>
      </c>
      <c r="H2229" s="204">
        <v>99.04</v>
      </c>
      <c r="I2229" s="205"/>
      <c r="L2229" s="201"/>
      <c r="M2229" s="206"/>
      <c r="N2229" s="207"/>
      <c r="O2229" s="207"/>
      <c r="P2229" s="207"/>
      <c r="Q2229" s="207"/>
      <c r="R2229" s="207"/>
      <c r="S2229" s="207"/>
      <c r="T2229" s="208"/>
      <c r="AT2229" s="202" t="s">
        <v>153</v>
      </c>
      <c r="AU2229" s="202" t="s">
        <v>81</v>
      </c>
      <c r="AV2229" s="16" t="s">
        <v>91</v>
      </c>
      <c r="AW2229" s="16" t="s">
        <v>33</v>
      </c>
      <c r="AX2229" s="16" t="s">
        <v>71</v>
      </c>
      <c r="AY2229" s="202" t="s">
        <v>142</v>
      </c>
    </row>
    <row r="2230" spans="2:51" s="13" customFormat="1" ht="11.25">
      <c r="B2230" s="164"/>
      <c r="D2230" s="165" t="s">
        <v>153</v>
      </c>
      <c r="E2230" s="166" t="s">
        <v>3</v>
      </c>
      <c r="F2230" s="167" t="s">
        <v>910</v>
      </c>
      <c r="H2230" s="166" t="s">
        <v>3</v>
      </c>
      <c r="I2230" s="168"/>
      <c r="L2230" s="164"/>
      <c r="M2230" s="169"/>
      <c r="N2230" s="170"/>
      <c r="O2230" s="170"/>
      <c r="P2230" s="170"/>
      <c r="Q2230" s="170"/>
      <c r="R2230" s="170"/>
      <c r="S2230" s="170"/>
      <c r="T2230" s="171"/>
      <c r="AT2230" s="166" t="s">
        <v>153</v>
      </c>
      <c r="AU2230" s="166" t="s">
        <v>81</v>
      </c>
      <c r="AV2230" s="13" t="s">
        <v>15</v>
      </c>
      <c r="AW2230" s="13" t="s">
        <v>33</v>
      </c>
      <c r="AX2230" s="13" t="s">
        <v>71</v>
      </c>
      <c r="AY2230" s="166" t="s">
        <v>142</v>
      </c>
    </row>
    <row r="2231" spans="2:51" s="14" customFormat="1" ht="11.25">
      <c r="B2231" s="172"/>
      <c r="D2231" s="165" t="s">
        <v>153</v>
      </c>
      <c r="E2231" s="173" t="s">
        <v>3</v>
      </c>
      <c r="F2231" s="174" t="s">
        <v>2873</v>
      </c>
      <c r="H2231" s="175">
        <v>9.3000000000000007</v>
      </c>
      <c r="I2231" s="176"/>
      <c r="L2231" s="172"/>
      <c r="M2231" s="177"/>
      <c r="N2231" s="178"/>
      <c r="O2231" s="178"/>
      <c r="P2231" s="178"/>
      <c r="Q2231" s="178"/>
      <c r="R2231" s="178"/>
      <c r="S2231" s="178"/>
      <c r="T2231" s="179"/>
      <c r="AT2231" s="173" t="s">
        <v>153</v>
      </c>
      <c r="AU2231" s="173" t="s">
        <v>81</v>
      </c>
      <c r="AV2231" s="14" t="s">
        <v>81</v>
      </c>
      <c r="AW2231" s="14" t="s">
        <v>33</v>
      </c>
      <c r="AX2231" s="14" t="s">
        <v>71</v>
      </c>
      <c r="AY2231" s="173" t="s">
        <v>142</v>
      </c>
    </row>
    <row r="2232" spans="2:51" s="13" customFormat="1" ht="11.25">
      <c r="B2232" s="164"/>
      <c r="D2232" s="165" t="s">
        <v>153</v>
      </c>
      <c r="E2232" s="166" t="s">
        <v>3</v>
      </c>
      <c r="F2232" s="167" t="s">
        <v>916</v>
      </c>
      <c r="H2232" s="166" t="s">
        <v>3</v>
      </c>
      <c r="I2232" s="168"/>
      <c r="L2232" s="164"/>
      <c r="M2232" s="169"/>
      <c r="N2232" s="170"/>
      <c r="O2232" s="170"/>
      <c r="P2232" s="170"/>
      <c r="Q2232" s="170"/>
      <c r="R2232" s="170"/>
      <c r="S2232" s="170"/>
      <c r="T2232" s="171"/>
      <c r="AT2232" s="166" t="s">
        <v>153</v>
      </c>
      <c r="AU2232" s="166" t="s">
        <v>81</v>
      </c>
      <c r="AV2232" s="13" t="s">
        <v>15</v>
      </c>
      <c r="AW2232" s="13" t="s">
        <v>33</v>
      </c>
      <c r="AX2232" s="13" t="s">
        <v>71</v>
      </c>
      <c r="AY2232" s="166" t="s">
        <v>142</v>
      </c>
    </row>
    <row r="2233" spans="2:51" s="14" customFormat="1" ht="11.25">
      <c r="B2233" s="172"/>
      <c r="D2233" s="165" t="s">
        <v>153</v>
      </c>
      <c r="E2233" s="173" t="s">
        <v>3</v>
      </c>
      <c r="F2233" s="174" t="s">
        <v>2874</v>
      </c>
      <c r="H2233" s="175">
        <v>4.0999999999999996</v>
      </c>
      <c r="I2233" s="176"/>
      <c r="L2233" s="172"/>
      <c r="M2233" s="177"/>
      <c r="N2233" s="178"/>
      <c r="O2233" s="178"/>
      <c r="P2233" s="178"/>
      <c r="Q2233" s="178"/>
      <c r="R2233" s="178"/>
      <c r="S2233" s="178"/>
      <c r="T2233" s="179"/>
      <c r="AT2233" s="173" t="s">
        <v>153</v>
      </c>
      <c r="AU2233" s="173" t="s">
        <v>81</v>
      </c>
      <c r="AV2233" s="14" t="s">
        <v>81</v>
      </c>
      <c r="AW2233" s="14" t="s">
        <v>33</v>
      </c>
      <c r="AX2233" s="14" t="s">
        <v>71</v>
      </c>
      <c r="AY2233" s="173" t="s">
        <v>142</v>
      </c>
    </row>
    <row r="2234" spans="2:51" s="13" customFormat="1" ht="11.25">
      <c r="B2234" s="164"/>
      <c r="D2234" s="165" t="s">
        <v>153</v>
      </c>
      <c r="E2234" s="166" t="s">
        <v>3</v>
      </c>
      <c r="F2234" s="167" t="s">
        <v>917</v>
      </c>
      <c r="H2234" s="166" t="s">
        <v>3</v>
      </c>
      <c r="I2234" s="168"/>
      <c r="L2234" s="164"/>
      <c r="M2234" s="169"/>
      <c r="N2234" s="170"/>
      <c r="O2234" s="170"/>
      <c r="P2234" s="170"/>
      <c r="Q2234" s="170"/>
      <c r="R2234" s="170"/>
      <c r="S2234" s="170"/>
      <c r="T2234" s="171"/>
      <c r="AT2234" s="166" t="s">
        <v>153</v>
      </c>
      <c r="AU2234" s="166" t="s">
        <v>81</v>
      </c>
      <c r="AV2234" s="13" t="s">
        <v>15</v>
      </c>
      <c r="AW2234" s="13" t="s">
        <v>33</v>
      </c>
      <c r="AX2234" s="13" t="s">
        <v>71</v>
      </c>
      <c r="AY2234" s="166" t="s">
        <v>142</v>
      </c>
    </row>
    <row r="2235" spans="2:51" s="14" customFormat="1" ht="11.25">
      <c r="B2235" s="172"/>
      <c r="D2235" s="165" t="s">
        <v>153</v>
      </c>
      <c r="E2235" s="173" t="s">
        <v>3</v>
      </c>
      <c r="F2235" s="174" t="s">
        <v>2875</v>
      </c>
      <c r="H2235" s="175">
        <v>17.899999999999999</v>
      </c>
      <c r="I2235" s="176"/>
      <c r="L2235" s="172"/>
      <c r="M2235" s="177"/>
      <c r="N2235" s="178"/>
      <c r="O2235" s="178"/>
      <c r="P2235" s="178"/>
      <c r="Q2235" s="178"/>
      <c r="R2235" s="178"/>
      <c r="S2235" s="178"/>
      <c r="T2235" s="179"/>
      <c r="AT2235" s="173" t="s">
        <v>153</v>
      </c>
      <c r="AU2235" s="173" t="s">
        <v>81</v>
      </c>
      <c r="AV2235" s="14" t="s">
        <v>81</v>
      </c>
      <c r="AW2235" s="14" t="s">
        <v>33</v>
      </c>
      <c r="AX2235" s="14" t="s">
        <v>71</v>
      </c>
      <c r="AY2235" s="173" t="s">
        <v>142</v>
      </c>
    </row>
    <row r="2236" spans="2:51" s="13" customFormat="1" ht="11.25">
      <c r="B2236" s="164"/>
      <c r="D2236" s="165" t="s">
        <v>153</v>
      </c>
      <c r="E2236" s="166" t="s">
        <v>3</v>
      </c>
      <c r="F2236" s="167" t="s">
        <v>2876</v>
      </c>
      <c r="H2236" s="166" t="s">
        <v>3</v>
      </c>
      <c r="I2236" s="168"/>
      <c r="L2236" s="164"/>
      <c r="M2236" s="169"/>
      <c r="N2236" s="170"/>
      <c r="O2236" s="170"/>
      <c r="P2236" s="170"/>
      <c r="Q2236" s="170"/>
      <c r="R2236" s="170"/>
      <c r="S2236" s="170"/>
      <c r="T2236" s="171"/>
      <c r="AT2236" s="166" t="s">
        <v>153</v>
      </c>
      <c r="AU2236" s="166" t="s">
        <v>81</v>
      </c>
      <c r="AV2236" s="13" t="s">
        <v>15</v>
      </c>
      <c r="AW2236" s="13" t="s">
        <v>33</v>
      </c>
      <c r="AX2236" s="13" t="s">
        <v>71</v>
      </c>
      <c r="AY2236" s="166" t="s">
        <v>142</v>
      </c>
    </row>
    <row r="2237" spans="2:51" s="14" customFormat="1" ht="11.25">
      <c r="B2237" s="172"/>
      <c r="D2237" s="165" t="s">
        <v>153</v>
      </c>
      <c r="E2237" s="173" t="s">
        <v>3</v>
      </c>
      <c r="F2237" s="174" t="s">
        <v>2877</v>
      </c>
      <c r="H2237" s="175">
        <v>14</v>
      </c>
      <c r="I2237" s="176"/>
      <c r="L2237" s="172"/>
      <c r="M2237" s="177"/>
      <c r="N2237" s="178"/>
      <c r="O2237" s="178"/>
      <c r="P2237" s="178"/>
      <c r="Q2237" s="178"/>
      <c r="R2237" s="178"/>
      <c r="S2237" s="178"/>
      <c r="T2237" s="179"/>
      <c r="AT2237" s="173" t="s">
        <v>153</v>
      </c>
      <c r="AU2237" s="173" t="s">
        <v>81</v>
      </c>
      <c r="AV2237" s="14" t="s">
        <v>81</v>
      </c>
      <c r="AW2237" s="14" t="s">
        <v>33</v>
      </c>
      <c r="AX2237" s="14" t="s">
        <v>71</v>
      </c>
      <c r="AY2237" s="173" t="s">
        <v>142</v>
      </c>
    </row>
    <row r="2238" spans="2:51" s="13" customFormat="1" ht="11.25">
      <c r="B2238" s="164"/>
      <c r="D2238" s="165" t="s">
        <v>153</v>
      </c>
      <c r="E2238" s="166" t="s">
        <v>3</v>
      </c>
      <c r="F2238" s="167" t="s">
        <v>2878</v>
      </c>
      <c r="H2238" s="166" t="s">
        <v>3</v>
      </c>
      <c r="I2238" s="168"/>
      <c r="L2238" s="164"/>
      <c r="M2238" s="169"/>
      <c r="N2238" s="170"/>
      <c r="O2238" s="170"/>
      <c r="P2238" s="170"/>
      <c r="Q2238" s="170"/>
      <c r="R2238" s="170"/>
      <c r="S2238" s="170"/>
      <c r="T2238" s="171"/>
      <c r="AT2238" s="166" t="s">
        <v>153</v>
      </c>
      <c r="AU2238" s="166" t="s">
        <v>81</v>
      </c>
      <c r="AV2238" s="13" t="s">
        <v>15</v>
      </c>
      <c r="AW2238" s="13" t="s">
        <v>33</v>
      </c>
      <c r="AX2238" s="13" t="s">
        <v>71</v>
      </c>
      <c r="AY2238" s="166" t="s">
        <v>142</v>
      </c>
    </row>
    <row r="2239" spans="2:51" s="14" customFormat="1" ht="11.25">
      <c r="B2239" s="172"/>
      <c r="D2239" s="165" t="s">
        <v>153</v>
      </c>
      <c r="E2239" s="173" t="s">
        <v>3</v>
      </c>
      <c r="F2239" s="174" t="s">
        <v>2879</v>
      </c>
      <c r="H2239" s="175">
        <v>14.5</v>
      </c>
      <c r="I2239" s="176"/>
      <c r="L2239" s="172"/>
      <c r="M2239" s="177"/>
      <c r="N2239" s="178"/>
      <c r="O2239" s="178"/>
      <c r="P2239" s="178"/>
      <c r="Q2239" s="178"/>
      <c r="R2239" s="178"/>
      <c r="S2239" s="178"/>
      <c r="T2239" s="179"/>
      <c r="AT2239" s="173" t="s">
        <v>153</v>
      </c>
      <c r="AU2239" s="173" t="s">
        <v>81</v>
      </c>
      <c r="AV2239" s="14" t="s">
        <v>81</v>
      </c>
      <c r="AW2239" s="14" t="s">
        <v>33</v>
      </c>
      <c r="AX2239" s="14" t="s">
        <v>71</v>
      </c>
      <c r="AY2239" s="173" t="s">
        <v>142</v>
      </c>
    </row>
    <row r="2240" spans="2:51" s="13" customFormat="1" ht="11.25">
      <c r="B2240" s="164"/>
      <c r="D2240" s="165" t="s">
        <v>153</v>
      </c>
      <c r="E2240" s="166" t="s">
        <v>3</v>
      </c>
      <c r="F2240" s="167" t="s">
        <v>922</v>
      </c>
      <c r="H2240" s="166" t="s">
        <v>3</v>
      </c>
      <c r="I2240" s="168"/>
      <c r="L2240" s="164"/>
      <c r="M2240" s="169"/>
      <c r="N2240" s="170"/>
      <c r="O2240" s="170"/>
      <c r="P2240" s="170"/>
      <c r="Q2240" s="170"/>
      <c r="R2240" s="170"/>
      <c r="S2240" s="170"/>
      <c r="T2240" s="171"/>
      <c r="AT2240" s="166" t="s">
        <v>153</v>
      </c>
      <c r="AU2240" s="166" t="s">
        <v>81</v>
      </c>
      <c r="AV2240" s="13" t="s">
        <v>15</v>
      </c>
      <c r="AW2240" s="13" t="s">
        <v>33</v>
      </c>
      <c r="AX2240" s="13" t="s">
        <v>71</v>
      </c>
      <c r="AY2240" s="166" t="s">
        <v>142</v>
      </c>
    </row>
    <row r="2241" spans="2:51" s="14" customFormat="1" ht="11.25">
      <c r="B2241" s="172"/>
      <c r="D2241" s="165" t="s">
        <v>153</v>
      </c>
      <c r="E2241" s="173" t="s">
        <v>3</v>
      </c>
      <c r="F2241" s="174" t="s">
        <v>2880</v>
      </c>
      <c r="H2241" s="175">
        <v>26.6</v>
      </c>
      <c r="I2241" s="176"/>
      <c r="L2241" s="172"/>
      <c r="M2241" s="177"/>
      <c r="N2241" s="178"/>
      <c r="O2241" s="178"/>
      <c r="P2241" s="178"/>
      <c r="Q2241" s="178"/>
      <c r="R2241" s="178"/>
      <c r="S2241" s="178"/>
      <c r="T2241" s="179"/>
      <c r="AT2241" s="173" t="s">
        <v>153</v>
      </c>
      <c r="AU2241" s="173" t="s">
        <v>81</v>
      </c>
      <c r="AV2241" s="14" t="s">
        <v>81</v>
      </c>
      <c r="AW2241" s="14" t="s">
        <v>33</v>
      </c>
      <c r="AX2241" s="14" t="s">
        <v>71</v>
      </c>
      <c r="AY2241" s="173" t="s">
        <v>142</v>
      </c>
    </row>
    <row r="2242" spans="2:51" s="13" customFormat="1" ht="11.25">
      <c r="B2242" s="164"/>
      <c r="D2242" s="165" t="s">
        <v>153</v>
      </c>
      <c r="E2242" s="166" t="s">
        <v>3</v>
      </c>
      <c r="F2242" s="167" t="s">
        <v>925</v>
      </c>
      <c r="H2242" s="166" t="s">
        <v>3</v>
      </c>
      <c r="I2242" s="168"/>
      <c r="L2242" s="164"/>
      <c r="M2242" s="169"/>
      <c r="N2242" s="170"/>
      <c r="O2242" s="170"/>
      <c r="P2242" s="170"/>
      <c r="Q2242" s="170"/>
      <c r="R2242" s="170"/>
      <c r="S2242" s="170"/>
      <c r="T2242" s="171"/>
      <c r="AT2242" s="166" t="s">
        <v>153</v>
      </c>
      <c r="AU2242" s="166" t="s">
        <v>81</v>
      </c>
      <c r="AV2242" s="13" t="s">
        <v>15</v>
      </c>
      <c r="AW2242" s="13" t="s">
        <v>33</v>
      </c>
      <c r="AX2242" s="13" t="s">
        <v>71</v>
      </c>
      <c r="AY2242" s="166" t="s">
        <v>142</v>
      </c>
    </row>
    <row r="2243" spans="2:51" s="14" customFormat="1" ht="11.25">
      <c r="B2243" s="172"/>
      <c r="D2243" s="165" t="s">
        <v>153</v>
      </c>
      <c r="E2243" s="173" t="s">
        <v>3</v>
      </c>
      <c r="F2243" s="174" t="s">
        <v>2881</v>
      </c>
      <c r="H2243" s="175">
        <v>5.2</v>
      </c>
      <c r="I2243" s="176"/>
      <c r="L2243" s="172"/>
      <c r="M2243" s="177"/>
      <c r="N2243" s="178"/>
      <c r="O2243" s="178"/>
      <c r="P2243" s="178"/>
      <c r="Q2243" s="178"/>
      <c r="R2243" s="178"/>
      <c r="S2243" s="178"/>
      <c r="T2243" s="179"/>
      <c r="AT2243" s="173" t="s">
        <v>153</v>
      </c>
      <c r="AU2243" s="173" t="s">
        <v>81</v>
      </c>
      <c r="AV2243" s="14" t="s">
        <v>81</v>
      </c>
      <c r="AW2243" s="14" t="s">
        <v>33</v>
      </c>
      <c r="AX2243" s="14" t="s">
        <v>71</v>
      </c>
      <c r="AY2243" s="173" t="s">
        <v>142</v>
      </c>
    </row>
    <row r="2244" spans="2:51" s="13" customFormat="1" ht="11.25">
      <c r="B2244" s="164"/>
      <c r="D2244" s="165" t="s">
        <v>153</v>
      </c>
      <c r="E2244" s="166" t="s">
        <v>3</v>
      </c>
      <c r="F2244" s="167" t="s">
        <v>930</v>
      </c>
      <c r="H2244" s="166" t="s">
        <v>3</v>
      </c>
      <c r="I2244" s="168"/>
      <c r="L2244" s="164"/>
      <c r="M2244" s="169"/>
      <c r="N2244" s="170"/>
      <c r="O2244" s="170"/>
      <c r="P2244" s="170"/>
      <c r="Q2244" s="170"/>
      <c r="R2244" s="170"/>
      <c r="S2244" s="170"/>
      <c r="T2244" s="171"/>
      <c r="AT2244" s="166" t="s">
        <v>153</v>
      </c>
      <c r="AU2244" s="166" t="s">
        <v>81</v>
      </c>
      <c r="AV2244" s="13" t="s">
        <v>15</v>
      </c>
      <c r="AW2244" s="13" t="s">
        <v>33</v>
      </c>
      <c r="AX2244" s="13" t="s">
        <v>71</v>
      </c>
      <c r="AY2244" s="166" t="s">
        <v>142</v>
      </c>
    </row>
    <row r="2245" spans="2:51" s="14" customFormat="1" ht="11.25">
      <c r="B2245" s="172"/>
      <c r="D2245" s="165" t="s">
        <v>153</v>
      </c>
      <c r="E2245" s="173" t="s">
        <v>3</v>
      </c>
      <c r="F2245" s="174" t="s">
        <v>2882</v>
      </c>
      <c r="H2245" s="175">
        <v>7.3</v>
      </c>
      <c r="I2245" s="176"/>
      <c r="L2245" s="172"/>
      <c r="M2245" s="177"/>
      <c r="N2245" s="178"/>
      <c r="O2245" s="178"/>
      <c r="P2245" s="178"/>
      <c r="Q2245" s="178"/>
      <c r="R2245" s="178"/>
      <c r="S2245" s="178"/>
      <c r="T2245" s="179"/>
      <c r="AT2245" s="173" t="s">
        <v>153</v>
      </c>
      <c r="AU2245" s="173" t="s">
        <v>81</v>
      </c>
      <c r="AV2245" s="14" t="s">
        <v>81</v>
      </c>
      <c r="AW2245" s="14" t="s">
        <v>33</v>
      </c>
      <c r="AX2245" s="14" t="s">
        <v>71</v>
      </c>
      <c r="AY2245" s="173" t="s">
        <v>142</v>
      </c>
    </row>
    <row r="2246" spans="2:51" s="16" customFormat="1" ht="11.25">
      <c r="B2246" s="201"/>
      <c r="D2246" s="165" t="s">
        <v>153</v>
      </c>
      <c r="E2246" s="202" t="s">
        <v>3</v>
      </c>
      <c r="F2246" s="203" t="s">
        <v>862</v>
      </c>
      <c r="H2246" s="204">
        <v>98.9</v>
      </c>
      <c r="I2246" s="205"/>
      <c r="L2246" s="201"/>
      <c r="M2246" s="206"/>
      <c r="N2246" s="207"/>
      <c r="O2246" s="207"/>
      <c r="P2246" s="207"/>
      <c r="Q2246" s="207"/>
      <c r="R2246" s="207"/>
      <c r="S2246" s="207"/>
      <c r="T2246" s="208"/>
      <c r="AT2246" s="202" t="s">
        <v>153</v>
      </c>
      <c r="AU2246" s="202" t="s">
        <v>81</v>
      </c>
      <c r="AV2246" s="16" t="s">
        <v>91</v>
      </c>
      <c r="AW2246" s="16" t="s">
        <v>33</v>
      </c>
      <c r="AX2246" s="16" t="s">
        <v>71</v>
      </c>
      <c r="AY2246" s="202" t="s">
        <v>142</v>
      </c>
    </row>
    <row r="2247" spans="2:51" s="13" customFormat="1" ht="11.25">
      <c r="B2247" s="164"/>
      <c r="D2247" s="165" t="s">
        <v>153</v>
      </c>
      <c r="E2247" s="166" t="s">
        <v>3</v>
      </c>
      <c r="F2247" s="167" t="s">
        <v>939</v>
      </c>
      <c r="H2247" s="166" t="s">
        <v>3</v>
      </c>
      <c r="I2247" s="168"/>
      <c r="L2247" s="164"/>
      <c r="M2247" s="169"/>
      <c r="N2247" s="170"/>
      <c r="O2247" s="170"/>
      <c r="P2247" s="170"/>
      <c r="Q2247" s="170"/>
      <c r="R2247" s="170"/>
      <c r="S2247" s="170"/>
      <c r="T2247" s="171"/>
      <c r="AT2247" s="166" t="s">
        <v>153</v>
      </c>
      <c r="AU2247" s="166" t="s">
        <v>81</v>
      </c>
      <c r="AV2247" s="13" t="s">
        <v>15</v>
      </c>
      <c r="AW2247" s="13" t="s">
        <v>33</v>
      </c>
      <c r="AX2247" s="13" t="s">
        <v>71</v>
      </c>
      <c r="AY2247" s="166" t="s">
        <v>142</v>
      </c>
    </row>
    <row r="2248" spans="2:51" s="14" customFormat="1" ht="11.25">
      <c r="B2248" s="172"/>
      <c r="D2248" s="165" t="s">
        <v>153</v>
      </c>
      <c r="E2248" s="173" t="s">
        <v>3</v>
      </c>
      <c r="F2248" s="174" t="s">
        <v>2883</v>
      </c>
      <c r="H2248" s="175">
        <v>8</v>
      </c>
      <c r="I2248" s="176"/>
      <c r="L2248" s="172"/>
      <c r="M2248" s="177"/>
      <c r="N2248" s="178"/>
      <c r="O2248" s="178"/>
      <c r="P2248" s="178"/>
      <c r="Q2248" s="178"/>
      <c r="R2248" s="178"/>
      <c r="S2248" s="178"/>
      <c r="T2248" s="179"/>
      <c r="AT2248" s="173" t="s">
        <v>153</v>
      </c>
      <c r="AU2248" s="173" t="s">
        <v>81</v>
      </c>
      <c r="AV2248" s="14" t="s">
        <v>81</v>
      </c>
      <c r="AW2248" s="14" t="s">
        <v>33</v>
      </c>
      <c r="AX2248" s="14" t="s">
        <v>71</v>
      </c>
      <c r="AY2248" s="173" t="s">
        <v>142</v>
      </c>
    </row>
    <row r="2249" spans="2:51" s="13" customFormat="1" ht="11.25">
      <c r="B2249" s="164"/>
      <c r="D2249" s="165" t="s">
        <v>153</v>
      </c>
      <c r="E2249" s="166" t="s">
        <v>3</v>
      </c>
      <c r="F2249" s="167" t="s">
        <v>945</v>
      </c>
      <c r="H2249" s="166" t="s">
        <v>3</v>
      </c>
      <c r="I2249" s="168"/>
      <c r="L2249" s="164"/>
      <c r="M2249" s="169"/>
      <c r="N2249" s="170"/>
      <c r="O2249" s="170"/>
      <c r="P2249" s="170"/>
      <c r="Q2249" s="170"/>
      <c r="R2249" s="170"/>
      <c r="S2249" s="170"/>
      <c r="T2249" s="171"/>
      <c r="AT2249" s="166" t="s">
        <v>153</v>
      </c>
      <c r="AU2249" s="166" t="s">
        <v>81</v>
      </c>
      <c r="AV2249" s="13" t="s">
        <v>15</v>
      </c>
      <c r="AW2249" s="13" t="s">
        <v>33</v>
      </c>
      <c r="AX2249" s="13" t="s">
        <v>71</v>
      </c>
      <c r="AY2249" s="166" t="s">
        <v>142</v>
      </c>
    </row>
    <row r="2250" spans="2:51" s="14" customFormat="1" ht="11.25">
      <c r="B2250" s="172"/>
      <c r="D2250" s="165" t="s">
        <v>153</v>
      </c>
      <c r="E2250" s="173" t="s">
        <v>3</v>
      </c>
      <c r="F2250" s="174" t="s">
        <v>2884</v>
      </c>
      <c r="H2250" s="175">
        <v>18</v>
      </c>
      <c r="I2250" s="176"/>
      <c r="L2250" s="172"/>
      <c r="M2250" s="177"/>
      <c r="N2250" s="178"/>
      <c r="O2250" s="178"/>
      <c r="P2250" s="178"/>
      <c r="Q2250" s="178"/>
      <c r="R2250" s="178"/>
      <c r="S2250" s="178"/>
      <c r="T2250" s="179"/>
      <c r="AT2250" s="173" t="s">
        <v>153</v>
      </c>
      <c r="AU2250" s="173" t="s">
        <v>81</v>
      </c>
      <c r="AV2250" s="14" t="s">
        <v>81</v>
      </c>
      <c r="AW2250" s="14" t="s">
        <v>33</v>
      </c>
      <c r="AX2250" s="14" t="s">
        <v>71</v>
      </c>
      <c r="AY2250" s="173" t="s">
        <v>142</v>
      </c>
    </row>
    <row r="2251" spans="2:51" s="13" customFormat="1" ht="11.25">
      <c r="B2251" s="164"/>
      <c r="D2251" s="165" t="s">
        <v>153</v>
      </c>
      <c r="E2251" s="166" t="s">
        <v>3</v>
      </c>
      <c r="F2251" s="167" t="s">
        <v>949</v>
      </c>
      <c r="H2251" s="166" t="s">
        <v>3</v>
      </c>
      <c r="I2251" s="168"/>
      <c r="L2251" s="164"/>
      <c r="M2251" s="169"/>
      <c r="N2251" s="170"/>
      <c r="O2251" s="170"/>
      <c r="P2251" s="170"/>
      <c r="Q2251" s="170"/>
      <c r="R2251" s="170"/>
      <c r="S2251" s="170"/>
      <c r="T2251" s="171"/>
      <c r="AT2251" s="166" t="s">
        <v>153</v>
      </c>
      <c r="AU2251" s="166" t="s">
        <v>81</v>
      </c>
      <c r="AV2251" s="13" t="s">
        <v>15</v>
      </c>
      <c r="AW2251" s="13" t="s">
        <v>33</v>
      </c>
      <c r="AX2251" s="13" t="s">
        <v>71</v>
      </c>
      <c r="AY2251" s="166" t="s">
        <v>142</v>
      </c>
    </row>
    <row r="2252" spans="2:51" s="14" customFormat="1" ht="11.25">
      <c r="B2252" s="172"/>
      <c r="D2252" s="165" t="s">
        <v>153</v>
      </c>
      <c r="E2252" s="173" t="s">
        <v>3</v>
      </c>
      <c r="F2252" s="174" t="s">
        <v>2885</v>
      </c>
      <c r="H2252" s="175">
        <v>11.4</v>
      </c>
      <c r="I2252" s="176"/>
      <c r="L2252" s="172"/>
      <c r="M2252" s="177"/>
      <c r="N2252" s="178"/>
      <c r="O2252" s="178"/>
      <c r="P2252" s="178"/>
      <c r="Q2252" s="178"/>
      <c r="R2252" s="178"/>
      <c r="S2252" s="178"/>
      <c r="T2252" s="179"/>
      <c r="AT2252" s="173" t="s">
        <v>153</v>
      </c>
      <c r="AU2252" s="173" t="s">
        <v>81</v>
      </c>
      <c r="AV2252" s="14" t="s">
        <v>81</v>
      </c>
      <c r="AW2252" s="14" t="s">
        <v>33</v>
      </c>
      <c r="AX2252" s="14" t="s">
        <v>71</v>
      </c>
      <c r="AY2252" s="173" t="s">
        <v>142</v>
      </c>
    </row>
    <row r="2253" spans="2:51" s="13" customFormat="1" ht="11.25">
      <c r="B2253" s="164"/>
      <c r="D2253" s="165" t="s">
        <v>153</v>
      </c>
      <c r="E2253" s="166" t="s">
        <v>3</v>
      </c>
      <c r="F2253" s="167" t="s">
        <v>953</v>
      </c>
      <c r="H2253" s="166" t="s">
        <v>3</v>
      </c>
      <c r="I2253" s="168"/>
      <c r="L2253" s="164"/>
      <c r="M2253" s="169"/>
      <c r="N2253" s="170"/>
      <c r="O2253" s="170"/>
      <c r="P2253" s="170"/>
      <c r="Q2253" s="170"/>
      <c r="R2253" s="170"/>
      <c r="S2253" s="170"/>
      <c r="T2253" s="171"/>
      <c r="AT2253" s="166" t="s">
        <v>153</v>
      </c>
      <c r="AU2253" s="166" t="s">
        <v>81</v>
      </c>
      <c r="AV2253" s="13" t="s">
        <v>15</v>
      </c>
      <c r="AW2253" s="13" t="s">
        <v>33</v>
      </c>
      <c r="AX2253" s="13" t="s">
        <v>71</v>
      </c>
      <c r="AY2253" s="166" t="s">
        <v>142</v>
      </c>
    </row>
    <row r="2254" spans="2:51" s="14" customFormat="1" ht="11.25">
      <c r="B2254" s="172"/>
      <c r="D2254" s="165" t="s">
        <v>153</v>
      </c>
      <c r="E2254" s="173" t="s">
        <v>3</v>
      </c>
      <c r="F2254" s="174" t="s">
        <v>2886</v>
      </c>
      <c r="H2254" s="175">
        <v>12.4</v>
      </c>
      <c r="I2254" s="176"/>
      <c r="L2254" s="172"/>
      <c r="M2254" s="177"/>
      <c r="N2254" s="178"/>
      <c r="O2254" s="178"/>
      <c r="P2254" s="178"/>
      <c r="Q2254" s="178"/>
      <c r="R2254" s="178"/>
      <c r="S2254" s="178"/>
      <c r="T2254" s="179"/>
      <c r="AT2254" s="173" t="s">
        <v>153</v>
      </c>
      <c r="AU2254" s="173" t="s">
        <v>81</v>
      </c>
      <c r="AV2254" s="14" t="s">
        <v>81</v>
      </c>
      <c r="AW2254" s="14" t="s">
        <v>33</v>
      </c>
      <c r="AX2254" s="14" t="s">
        <v>71</v>
      </c>
      <c r="AY2254" s="173" t="s">
        <v>142</v>
      </c>
    </row>
    <row r="2255" spans="2:51" s="13" customFormat="1" ht="11.25">
      <c r="B2255" s="164"/>
      <c r="D2255" s="165" t="s">
        <v>153</v>
      </c>
      <c r="E2255" s="166" t="s">
        <v>3</v>
      </c>
      <c r="F2255" s="167" t="s">
        <v>956</v>
      </c>
      <c r="H2255" s="166" t="s">
        <v>3</v>
      </c>
      <c r="I2255" s="168"/>
      <c r="L2255" s="164"/>
      <c r="M2255" s="169"/>
      <c r="N2255" s="170"/>
      <c r="O2255" s="170"/>
      <c r="P2255" s="170"/>
      <c r="Q2255" s="170"/>
      <c r="R2255" s="170"/>
      <c r="S2255" s="170"/>
      <c r="T2255" s="171"/>
      <c r="AT2255" s="166" t="s">
        <v>153</v>
      </c>
      <c r="AU2255" s="166" t="s">
        <v>81</v>
      </c>
      <c r="AV2255" s="13" t="s">
        <v>15</v>
      </c>
      <c r="AW2255" s="13" t="s">
        <v>33</v>
      </c>
      <c r="AX2255" s="13" t="s">
        <v>71</v>
      </c>
      <c r="AY2255" s="166" t="s">
        <v>142</v>
      </c>
    </row>
    <row r="2256" spans="2:51" s="14" customFormat="1" ht="11.25">
      <c r="B2256" s="172"/>
      <c r="D2256" s="165" t="s">
        <v>153</v>
      </c>
      <c r="E2256" s="173" t="s">
        <v>3</v>
      </c>
      <c r="F2256" s="174" t="s">
        <v>2887</v>
      </c>
      <c r="H2256" s="175">
        <v>30</v>
      </c>
      <c r="I2256" s="176"/>
      <c r="L2256" s="172"/>
      <c r="M2256" s="177"/>
      <c r="N2256" s="178"/>
      <c r="O2256" s="178"/>
      <c r="P2256" s="178"/>
      <c r="Q2256" s="178"/>
      <c r="R2256" s="178"/>
      <c r="S2256" s="178"/>
      <c r="T2256" s="179"/>
      <c r="AT2256" s="173" t="s">
        <v>153</v>
      </c>
      <c r="AU2256" s="173" t="s">
        <v>81</v>
      </c>
      <c r="AV2256" s="14" t="s">
        <v>81</v>
      </c>
      <c r="AW2256" s="14" t="s">
        <v>33</v>
      </c>
      <c r="AX2256" s="14" t="s">
        <v>71</v>
      </c>
      <c r="AY2256" s="173" t="s">
        <v>142</v>
      </c>
    </row>
    <row r="2257" spans="1:65" s="13" customFormat="1" ht="11.25">
      <c r="B2257" s="164"/>
      <c r="D2257" s="165" t="s">
        <v>153</v>
      </c>
      <c r="E2257" s="166" t="s">
        <v>3</v>
      </c>
      <c r="F2257" s="167" t="s">
        <v>965</v>
      </c>
      <c r="H2257" s="166" t="s">
        <v>3</v>
      </c>
      <c r="I2257" s="168"/>
      <c r="L2257" s="164"/>
      <c r="M2257" s="169"/>
      <c r="N2257" s="170"/>
      <c r="O2257" s="170"/>
      <c r="P2257" s="170"/>
      <c r="Q2257" s="170"/>
      <c r="R2257" s="170"/>
      <c r="S2257" s="170"/>
      <c r="T2257" s="171"/>
      <c r="AT2257" s="166" t="s">
        <v>153</v>
      </c>
      <c r="AU2257" s="166" t="s">
        <v>81</v>
      </c>
      <c r="AV2257" s="13" t="s">
        <v>15</v>
      </c>
      <c r="AW2257" s="13" t="s">
        <v>33</v>
      </c>
      <c r="AX2257" s="13" t="s">
        <v>71</v>
      </c>
      <c r="AY2257" s="166" t="s">
        <v>142</v>
      </c>
    </row>
    <row r="2258" spans="1:65" s="14" customFormat="1" ht="11.25">
      <c r="B2258" s="172"/>
      <c r="D2258" s="165" t="s">
        <v>153</v>
      </c>
      <c r="E2258" s="173" t="s">
        <v>3</v>
      </c>
      <c r="F2258" s="174" t="s">
        <v>2888</v>
      </c>
      <c r="H2258" s="175">
        <v>9.4</v>
      </c>
      <c r="I2258" s="176"/>
      <c r="L2258" s="172"/>
      <c r="M2258" s="177"/>
      <c r="N2258" s="178"/>
      <c r="O2258" s="178"/>
      <c r="P2258" s="178"/>
      <c r="Q2258" s="178"/>
      <c r="R2258" s="178"/>
      <c r="S2258" s="178"/>
      <c r="T2258" s="179"/>
      <c r="AT2258" s="173" t="s">
        <v>153</v>
      </c>
      <c r="AU2258" s="173" t="s">
        <v>81</v>
      </c>
      <c r="AV2258" s="14" t="s">
        <v>81</v>
      </c>
      <c r="AW2258" s="14" t="s">
        <v>33</v>
      </c>
      <c r="AX2258" s="14" t="s">
        <v>71</v>
      </c>
      <c r="AY2258" s="173" t="s">
        <v>142</v>
      </c>
    </row>
    <row r="2259" spans="1:65" s="16" customFormat="1" ht="11.25">
      <c r="B2259" s="201"/>
      <c r="D2259" s="165" t="s">
        <v>153</v>
      </c>
      <c r="E2259" s="202" t="s">
        <v>3</v>
      </c>
      <c r="F2259" s="203" t="s">
        <v>862</v>
      </c>
      <c r="H2259" s="204">
        <v>89.2</v>
      </c>
      <c r="I2259" s="205"/>
      <c r="L2259" s="201"/>
      <c r="M2259" s="206"/>
      <c r="N2259" s="207"/>
      <c r="O2259" s="207"/>
      <c r="P2259" s="207"/>
      <c r="Q2259" s="207"/>
      <c r="R2259" s="207"/>
      <c r="S2259" s="207"/>
      <c r="T2259" s="208"/>
      <c r="AT2259" s="202" t="s">
        <v>153</v>
      </c>
      <c r="AU2259" s="202" t="s">
        <v>81</v>
      </c>
      <c r="AV2259" s="16" t="s">
        <v>91</v>
      </c>
      <c r="AW2259" s="16" t="s">
        <v>33</v>
      </c>
      <c r="AX2259" s="16" t="s">
        <v>71</v>
      </c>
      <c r="AY2259" s="202" t="s">
        <v>142</v>
      </c>
    </row>
    <row r="2260" spans="1:65" s="15" customFormat="1" ht="11.25">
      <c r="B2260" s="180"/>
      <c r="D2260" s="165" t="s">
        <v>153</v>
      </c>
      <c r="E2260" s="181" t="s">
        <v>3</v>
      </c>
      <c r="F2260" s="182" t="s">
        <v>162</v>
      </c>
      <c r="H2260" s="183">
        <v>305.79000000000002</v>
      </c>
      <c r="I2260" s="184"/>
      <c r="L2260" s="180"/>
      <c r="M2260" s="185"/>
      <c r="N2260" s="186"/>
      <c r="O2260" s="186"/>
      <c r="P2260" s="186"/>
      <c r="Q2260" s="186"/>
      <c r="R2260" s="186"/>
      <c r="S2260" s="186"/>
      <c r="T2260" s="187"/>
      <c r="AT2260" s="181" t="s">
        <v>153</v>
      </c>
      <c r="AU2260" s="181" t="s">
        <v>81</v>
      </c>
      <c r="AV2260" s="15" t="s">
        <v>94</v>
      </c>
      <c r="AW2260" s="15" t="s">
        <v>33</v>
      </c>
      <c r="AX2260" s="15" t="s">
        <v>15</v>
      </c>
      <c r="AY2260" s="181" t="s">
        <v>142</v>
      </c>
    </row>
    <row r="2261" spans="1:65" s="2" customFormat="1" ht="16.5" customHeight="1">
      <c r="A2261" s="35"/>
      <c r="B2261" s="145"/>
      <c r="C2261" s="191" t="s">
        <v>2889</v>
      </c>
      <c r="D2261" s="191" t="s">
        <v>704</v>
      </c>
      <c r="E2261" s="192" t="s">
        <v>2890</v>
      </c>
      <c r="F2261" s="193" t="s">
        <v>2891</v>
      </c>
      <c r="G2261" s="194" t="s">
        <v>225</v>
      </c>
      <c r="H2261" s="195">
        <v>311.90600000000001</v>
      </c>
      <c r="I2261" s="196"/>
      <c r="J2261" s="197">
        <f>ROUND(I2261*H2261,2)</f>
        <v>0</v>
      </c>
      <c r="K2261" s="193" t="s">
        <v>3</v>
      </c>
      <c r="L2261" s="198"/>
      <c r="M2261" s="199" t="s">
        <v>3</v>
      </c>
      <c r="N2261" s="200" t="s">
        <v>43</v>
      </c>
      <c r="O2261" s="56"/>
      <c r="P2261" s="155">
        <f>O2261*H2261</f>
        <v>0</v>
      </c>
      <c r="Q2261" s="155">
        <v>1.2E-4</v>
      </c>
      <c r="R2261" s="155">
        <f>Q2261*H2261</f>
        <v>3.7428719999999999E-2</v>
      </c>
      <c r="S2261" s="155">
        <v>0</v>
      </c>
      <c r="T2261" s="156">
        <f>S2261*H2261</f>
        <v>0</v>
      </c>
      <c r="U2261" s="35"/>
      <c r="V2261" s="35"/>
      <c r="W2261" s="35"/>
      <c r="X2261" s="35"/>
      <c r="Y2261" s="35"/>
      <c r="Z2261" s="35"/>
      <c r="AA2261" s="35"/>
      <c r="AB2261" s="35"/>
      <c r="AC2261" s="35"/>
      <c r="AD2261" s="35"/>
      <c r="AE2261" s="35"/>
      <c r="AR2261" s="157" t="s">
        <v>378</v>
      </c>
      <c r="AT2261" s="157" t="s">
        <v>704</v>
      </c>
      <c r="AU2261" s="157" t="s">
        <v>81</v>
      </c>
      <c r="AY2261" s="20" t="s">
        <v>142</v>
      </c>
      <c r="BE2261" s="158">
        <f>IF(N2261="základní",J2261,0)</f>
        <v>0</v>
      </c>
      <c r="BF2261" s="158">
        <f>IF(N2261="snížená",J2261,0)</f>
        <v>0</v>
      </c>
      <c r="BG2261" s="158">
        <f>IF(N2261="zákl. přenesená",J2261,0)</f>
        <v>0</v>
      </c>
      <c r="BH2261" s="158">
        <f>IF(N2261="sníž. přenesená",J2261,0)</f>
        <v>0</v>
      </c>
      <c r="BI2261" s="158">
        <f>IF(N2261="nulová",J2261,0)</f>
        <v>0</v>
      </c>
      <c r="BJ2261" s="20" t="s">
        <v>81</v>
      </c>
      <c r="BK2261" s="158">
        <f>ROUND(I2261*H2261,2)</f>
        <v>0</v>
      </c>
      <c r="BL2261" s="20" t="s">
        <v>256</v>
      </c>
      <c r="BM2261" s="157" t="s">
        <v>2892</v>
      </c>
    </row>
    <row r="2262" spans="1:65" s="14" customFormat="1" ht="11.25">
      <c r="B2262" s="172"/>
      <c r="D2262" s="165" t="s">
        <v>153</v>
      </c>
      <c r="F2262" s="174" t="s">
        <v>2893</v>
      </c>
      <c r="H2262" s="175">
        <v>311.90600000000001</v>
      </c>
      <c r="I2262" s="176"/>
      <c r="L2262" s="172"/>
      <c r="M2262" s="177"/>
      <c r="N2262" s="178"/>
      <c r="O2262" s="178"/>
      <c r="P2262" s="178"/>
      <c r="Q2262" s="178"/>
      <c r="R2262" s="178"/>
      <c r="S2262" s="178"/>
      <c r="T2262" s="179"/>
      <c r="AT2262" s="173" t="s">
        <v>153</v>
      </c>
      <c r="AU2262" s="173" t="s">
        <v>81</v>
      </c>
      <c r="AV2262" s="14" t="s">
        <v>81</v>
      </c>
      <c r="AW2262" s="14" t="s">
        <v>4</v>
      </c>
      <c r="AX2262" s="14" t="s">
        <v>15</v>
      </c>
      <c r="AY2262" s="173" t="s">
        <v>142</v>
      </c>
    </row>
    <row r="2263" spans="1:65" s="2" customFormat="1" ht="24.2" customHeight="1">
      <c r="A2263" s="35"/>
      <c r="B2263" s="145"/>
      <c r="C2263" s="146" t="s">
        <v>2894</v>
      </c>
      <c r="D2263" s="146" t="s">
        <v>145</v>
      </c>
      <c r="E2263" s="147" t="s">
        <v>2895</v>
      </c>
      <c r="F2263" s="148" t="s">
        <v>2896</v>
      </c>
      <c r="G2263" s="149" t="s">
        <v>148</v>
      </c>
      <c r="H2263" s="150">
        <v>297.95999999999998</v>
      </c>
      <c r="I2263" s="151"/>
      <c r="J2263" s="152">
        <f>ROUND(I2263*H2263,2)</f>
        <v>0</v>
      </c>
      <c r="K2263" s="148" t="s">
        <v>149</v>
      </c>
      <c r="L2263" s="36"/>
      <c r="M2263" s="153" t="s">
        <v>3</v>
      </c>
      <c r="N2263" s="154" t="s">
        <v>43</v>
      </c>
      <c r="O2263" s="56"/>
      <c r="P2263" s="155">
        <f>O2263*H2263</f>
        <v>0</v>
      </c>
      <c r="Q2263" s="155">
        <v>0</v>
      </c>
      <c r="R2263" s="155">
        <f>Q2263*H2263</f>
        <v>0</v>
      </c>
      <c r="S2263" s="155">
        <v>0</v>
      </c>
      <c r="T2263" s="156">
        <f>S2263*H2263</f>
        <v>0</v>
      </c>
      <c r="U2263" s="35"/>
      <c r="V2263" s="35"/>
      <c r="W2263" s="35"/>
      <c r="X2263" s="35"/>
      <c r="Y2263" s="35"/>
      <c r="Z2263" s="35"/>
      <c r="AA2263" s="35"/>
      <c r="AB2263" s="35"/>
      <c r="AC2263" s="35"/>
      <c r="AD2263" s="35"/>
      <c r="AE2263" s="35"/>
      <c r="AR2263" s="157" t="s">
        <v>256</v>
      </c>
      <c r="AT2263" s="157" t="s">
        <v>145</v>
      </c>
      <c r="AU2263" s="157" t="s">
        <v>81</v>
      </c>
      <c r="AY2263" s="20" t="s">
        <v>142</v>
      </c>
      <c r="BE2263" s="158">
        <f>IF(N2263="základní",J2263,0)</f>
        <v>0</v>
      </c>
      <c r="BF2263" s="158">
        <f>IF(N2263="snížená",J2263,0)</f>
        <v>0</v>
      </c>
      <c r="BG2263" s="158">
        <f>IF(N2263="zákl. přenesená",J2263,0)</f>
        <v>0</v>
      </c>
      <c r="BH2263" s="158">
        <f>IF(N2263="sníž. přenesená",J2263,0)</f>
        <v>0</v>
      </c>
      <c r="BI2263" s="158">
        <f>IF(N2263="nulová",J2263,0)</f>
        <v>0</v>
      </c>
      <c r="BJ2263" s="20" t="s">
        <v>81</v>
      </c>
      <c r="BK2263" s="158">
        <f>ROUND(I2263*H2263,2)</f>
        <v>0</v>
      </c>
      <c r="BL2263" s="20" t="s">
        <v>256</v>
      </c>
      <c r="BM2263" s="157" t="s">
        <v>2897</v>
      </c>
    </row>
    <row r="2264" spans="1:65" s="2" customFormat="1" ht="11.25">
      <c r="A2264" s="35"/>
      <c r="B2264" s="36"/>
      <c r="C2264" s="35"/>
      <c r="D2264" s="159" t="s">
        <v>151</v>
      </c>
      <c r="E2264" s="35"/>
      <c r="F2264" s="160" t="s">
        <v>2898</v>
      </c>
      <c r="G2264" s="35"/>
      <c r="H2264" s="35"/>
      <c r="I2264" s="161"/>
      <c r="J2264" s="35"/>
      <c r="K2264" s="35"/>
      <c r="L2264" s="36"/>
      <c r="M2264" s="162"/>
      <c r="N2264" s="163"/>
      <c r="O2264" s="56"/>
      <c r="P2264" s="56"/>
      <c r="Q2264" s="56"/>
      <c r="R2264" s="56"/>
      <c r="S2264" s="56"/>
      <c r="T2264" s="57"/>
      <c r="U2264" s="35"/>
      <c r="V2264" s="35"/>
      <c r="W2264" s="35"/>
      <c r="X2264" s="35"/>
      <c r="Y2264" s="35"/>
      <c r="Z2264" s="35"/>
      <c r="AA2264" s="35"/>
      <c r="AB2264" s="35"/>
      <c r="AC2264" s="35"/>
      <c r="AD2264" s="35"/>
      <c r="AE2264" s="35"/>
      <c r="AT2264" s="20" t="s">
        <v>151</v>
      </c>
      <c r="AU2264" s="20" t="s">
        <v>81</v>
      </c>
    </row>
    <row r="2265" spans="1:65" s="2" customFormat="1" ht="55.5" customHeight="1">
      <c r="A2265" s="35"/>
      <c r="B2265" s="145"/>
      <c r="C2265" s="146" t="s">
        <v>2899</v>
      </c>
      <c r="D2265" s="146" t="s">
        <v>145</v>
      </c>
      <c r="E2265" s="147" t="s">
        <v>2900</v>
      </c>
      <c r="F2265" s="148" t="s">
        <v>2901</v>
      </c>
      <c r="G2265" s="149" t="s">
        <v>359</v>
      </c>
      <c r="H2265" s="150">
        <v>1.952</v>
      </c>
      <c r="I2265" s="151"/>
      <c r="J2265" s="152">
        <f>ROUND(I2265*H2265,2)</f>
        <v>0</v>
      </c>
      <c r="K2265" s="148" t="s">
        <v>149</v>
      </c>
      <c r="L2265" s="36"/>
      <c r="M2265" s="153" t="s">
        <v>3</v>
      </c>
      <c r="N2265" s="154" t="s">
        <v>43</v>
      </c>
      <c r="O2265" s="56"/>
      <c r="P2265" s="155">
        <f>O2265*H2265</f>
        <v>0</v>
      </c>
      <c r="Q2265" s="155">
        <v>0</v>
      </c>
      <c r="R2265" s="155">
        <f>Q2265*H2265</f>
        <v>0</v>
      </c>
      <c r="S2265" s="155">
        <v>0</v>
      </c>
      <c r="T2265" s="156">
        <f>S2265*H2265</f>
        <v>0</v>
      </c>
      <c r="U2265" s="35"/>
      <c r="V2265" s="35"/>
      <c r="W2265" s="35"/>
      <c r="X2265" s="35"/>
      <c r="Y2265" s="35"/>
      <c r="Z2265" s="35"/>
      <c r="AA2265" s="35"/>
      <c r="AB2265" s="35"/>
      <c r="AC2265" s="35"/>
      <c r="AD2265" s="35"/>
      <c r="AE2265" s="35"/>
      <c r="AR2265" s="157" t="s">
        <v>256</v>
      </c>
      <c r="AT2265" s="157" t="s">
        <v>145</v>
      </c>
      <c r="AU2265" s="157" t="s">
        <v>81</v>
      </c>
      <c r="AY2265" s="20" t="s">
        <v>142</v>
      </c>
      <c r="BE2265" s="158">
        <f>IF(N2265="základní",J2265,0)</f>
        <v>0</v>
      </c>
      <c r="BF2265" s="158">
        <f>IF(N2265="snížená",J2265,0)</f>
        <v>0</v>
      </c>
      <c r="BG2265" s="158">
        <f>IF(N2265="zákl. přenesená",J2265,0)</f>
        <v>0</v>
      </c>
      <c r="BH2265" s="158">
        <f>IF(N2265="sníž. přenesená",J2265,0)</f>
        <v>0</v>
      </c>
      <c r="BI2265" s="158">
        <f>IF(N2265="nulová",J2265,0)</f>
        <v>0</v>
      </c>
      <c r="BJ2265" s="20" t="s">
        <v>81</v>
      </c>
      <c r="BK2265" s="158">
        <f>ROUND(I2265*H2265,2)</f>
        <v>0</v>
      </c>
      <c r="BL2265" s="20" t="s">
        <v>256</v>
      </c>
      <c r="BM2265" s="157" t="s">
        <v>2902</v>
      </c>
    </row>
    <row r="2266" spans="1:65" s="2" customFormat="1" ht="11.25">
      <c r="A2266" s="35"/>
      <c r="B2266" s="36"/>
      <c r="C2266" s="35"/>
      <c r="D2266" s="159" t="s">
        <v>151</v>
      </c>
      <c r="E2266" s="35"/>
      <c r="F2266" s="160" t="s">
        <v>2903</v>
      </c>
      <c r="G2266" s="35"/>
      <c r="H2266" s="35"/>
      <c r="I2266" s="161"/>
      <c r="J2266" s="35"/>
      <c r="K2266" s="35"/>
      <c r="L2266" s="36"/>
      <c r="M2266" s="162"/>
      <c r="N2266" s="163"/>
      <c r="O2266" s="56"/>
      <c r="P2266" s="56"/>
      <c r="Q2266" s="56"/>
      <c r="R2266" s="56"/>
      <c r="S2266" s="56"/>
      <c r="T2266" s="57"/>
      <c r="U2266" s="35"/>
      <c r="V2266" s="35"/>
      <c r="W2266" s="35"/>
      <c r="X2266" s="35"/>
      <c r="Y2266" s="35"/>
      <c r="Z2266" s="35"/>
      <c r="AA2266" s="35"/>
      <c r="AB2266" s="35"/>
      <c r="AC2266" s="35"/>
      <c r="AD2266" s="35"/>
      <c r="AE2266" s="35"/>
      <c r="AT2266" s="20" t="s">
        <v>151</v>
      </c>
      <c r="AU2266" s="20" t="s">
        <v>81</v>
      </c>
    </row>
    <row r="2267" spans="1:65" s="12" customFormat="1" ht="22.9" customHeight="1">
      <c r="B2267" s="132"/>
      <c r="D2267" s="133" t="s">
        <v>70</v>
      </c>
      <c r="E2267" s="143" t="s">
        <v>615</v>
      </c>
      <c r="F2267" s="143" t="s">
        <v>616</v>
      </c>
      <c r="I2267" s="135"/>
      <c r="J2267" s="144">
        <f>BK2267</f>
        <v>0</v>
      </c>
      <c r="L2267" s="132"/>
      <c r="M2267" s="137"/>
      <c r="N2267" s="138"/>
      <c r="O2267" s="138"/>
      <c r="P2267" s="139">
        <f>SUM(P2268:P2507)</f>
        <v>0</v>
      </c>
      <c r="Q2267" s="138"/>
      <c r="R2267" s="139">
        <f>SUM(R2268:R2507)</f>
        <v>7.1646205100000007</v>
      </c>
      <c r="S2267" s="138"/>
      <c r="T2267" s="140">
        <f>SUM(T2268:T2507)</f>
        <v>0</v>
      </c>
      <c r="AR2267" s="133" t="s">
        <v>81</v>
      </c>
      <c r="AT2267" s="141" t="s">
        <v>70</v>
      </c>
      <c r="AU2267" s="141" t="s">
        <v>15</v>
      </c>
      <c r="AY2267" s="133" t="s">
        <v>142</v>
      </c>
      <c r="BK2267" s="142">
        <f>SUM(BK2268:BK2507)</f>
        <v>0</v>
      </c>
    </row>
    <row r="2268" spans="1:65" s="2" customFormat="1" ht="24.2" customHeight="1">
      <c r="A2268" s="35"/>
      <c r="B2268" s="145"/>
      <c r="C2268" s="146" t="s">
        <v>2904</v>
      </c>
      <c r="D2268" s="146" t="s">
        <v>145</v>
      </c>
      <c r="E2268" s="147" t="s">
        <v>2905</v>
      </c>
      <c r="F2268" s="148" t="s">
        <v>2906</v>
      </c>
      <c r="G2268" s="149" t="s">
        <v>148</v>
      </c>
      <c r="H2268" s="150">
        <v>213.11500000000001</v>
      </c>
      <c r="I2268" s="151"/>
      <c r="J2268" s="152">
        <f>ROUND(I2268*H2268,2)</f>
        <v>0</v>
      </c>
      <c r="K2268" s="148" t="s">
        <v>149</v>
      </c>
      <c r="L2268" s="36"/>
      <c r="M2268" s="153" t="s">
        <v>3</v>
      </c>
      <c r="N2268" s="154" t="s">
        <v>43</v>
      </c>
      <c r="O2268" s="56"/>
      <c r="P2268" s="155">
        <f>O2268*H2268</f>
        <v>0</v>
      </c>
      <c r="Q2268" s="155">
        <v>0</v>
      </c>
      <c r="R2268" s="155">
        <f>Q2268*H2268</f>
        <v>0</v>
      </c>
      <c r="S2268" s="155">
        <v>0</v>
      </c>
      <c r="T2268" s="156">
        <f>S2268*H2268</f>
        <v>0</v>
      </c>
      <c r="U2268" s="35"/>
      <c r="V2268" s="35"/>
      <c r="W2268" s="35"/>
      <c r="X2268" s="35"/>
      <c r="Y2268" s="35"/>
      <c r="Z2268" s="35"/>
      <c r="AA2268" s="35"/>
      <c r="AB2268" s="35"/>
      <c r="AC2268" s="35"/>
      <c r="AD2268" s="35"/>
      <c r="AE2268" s="35"/>
      <c r="AR2268" s="157" t="s">
        <v>256</v>
      </c>
      <c r="AT2268" s="157" t="s">
        <v>145</v>
      </c>
      <c r="AU2268" s="157" t="s">
        <v>81</v>
      </c>
      <c r="AY2268" s="20" t="s">
        <v>142</v>
      </c>
      <c r="BE2268" s="158">
        <f>IF(N2268="základní",J2268,0)</f>
        <v>0</v>
      </c>
      <c r="BF2268" s="158">
        <f>IF(N2268="snížená",J2268,0)</f>
        <v>0</v>
      </c>
      <c r="BG2268" s="158">
        <f>IF(N2268="zákl. přenesená",J2268,0)</f>
        <v>0</v>
      </c>
      <c r="BH2268" s="158">
        <f>IF(N2268="sníž. přenesená",J2268,0)</f>
        <v>0</v>
      </c>
      <c r="BI2268" s="158">
        <f>IF(N2268="nulová",J2268,0)</f>
        <v>0</v>
      </c>
      <c r="BJ2268" s="20" t="s">
        <v>81</v>
      </c>
      <c r="BK2268" s="158">
        <f>ROUND(I2268*H2268,2)</f>
        <v>0</v>
      </c>
      <c r="BL2268" s="20" t="s">
        <v>256</v>
      </c>
      <c r="BM2268" s="157" t="s">
        <v>2907</v>
      </c>
    </row>
    <row r="2269" spans="1:65" s="2" customFormat="1" ht="11.25">
      <c r="A2269" s="35"/>
      <c r="B2269" s="36"/>
      <c r="C2269" s="35"/>
      <c r="D2269" s="159" t="s">
        <v>151</v>
      </c>
      <c r="E2269" s="35"/>
      <c r="F2269" s="160" t="s">
        <v>2908</v>
      </c>
      <c r="G2269" s="35"/>
      <c r="H2269" s="35"/>
      <c r="I2269" s="161"/>
      <c r="J2269" s="35"/>
      <c r="K2269" s="35"/>
      <c r="L2269" s="36"/>
      <c r="M2269" s="162"/>
      <c r="N2269" s="163"/>
      <c r="O2269" s="56"/>
      <c r="P2269" s="56"/>
      <c r="Q2269" s="56"/>
      <c r="R2269" s="56"/>
      <c r="S2269" s="56"/>
      <c r="T2269" s="57"/>
      <c r="U2269" s="35"/>
      <c r="V2269" s="35"/>
      <c r="W2269" s="35"/>
      <c r="X2269" s="35"/>
      <c r="Y2269" s="35"/>
      <c r="Z2269" s="35"/>
      <c r="AA2269" s="35"/>
      <c r="AB2269" s="35"/>
      <c r="AC2269" s="35"/>
      <c r="AD2269" s="35"/>
      <c r="AE2269" s="35"/>
      <c r="AT2269" s="20" t="s">
        <v>151</v>
      </c>
      <c r="AU2269" s="20" t="s">
        <v>81</v>
      </c>
    </row>
    <row r="2270" spans="1:65" s="2" customFormat="1" ht="24.2" customHeight="1">
      <c r="A2270" s="35"/>
      <c r="B2270" s="145"/>
      <c r="C2270" s="146" t="s">
        <v>2909</v>
      </c>
      <c r="D2270" s="146" t="s">
        <v>145</v>
      </c>
      <c r="E2270" s="147" t="s">
        <v>2910</v>
      </c>
      <c r="F2270" s="148" t="s">
        <v>2911</v>
      </c>
      <c r="G2270" s="149" t="s">
        <v>148</v>
      </c>
      <c r="H2270" s="150">
        <v>213.11500000000001</v>
      </c>
      <c r="I2270" s="151"/>
      <c r="J2270" s="152">
        <f>ROUND(I2270*H2270,2)</f>
        <v>0</v>
      </c>
      <c r="K2270" s="148" t="s">
        <v>149</v>
      </c>
      <c r="L2270" s="36"/>
      <c r="M2270" s="153" t="s">
        <v>3</v>
      </c>
      <c r="N2270" s="154" t="s">
        <v>43</v>
      </c>
      <c r="O2270" s="56"/>
      <c r="P2270" s="155">
        <f>O2270*H2270</f>
        <v>0</v>
      </c>
      <c r="Q2270" s="155">
        <v>2.9999999999999997E-4</v>
      </c>
      <c r="R2270" s="155">
        <f>Q2270*H2270</f>
        <v>6.3934499999999991E-2</v>
      </c>
      <c r="S2270" s="155">
        <v>0</v>
      </c>
      <c r="T2270" s="156">
        <f>S2270*H2270</f>
        <v>0</v>
      </c>
      <c r="U2270" s="35"/>
      <c r="V2270" s="35"/>
      <c r="W2270" s="35"/>
      <c r="X2270" s="35"/>
      <c r="Y2270" s="35"/>
      <c r="Z2270" s="35"/>
      <c r="AA2270" s="35"/>
      <c r="AB2270" s="35"/>
      <c r="AC2270" s="35"/>
      <c r="AD2270" s="35"/>
      <c r="AE2270" s="35"/>
      <c r="AR2270" s="157" t="s">
        <v>256</v>
      </c>
      <c r="AT2270" s="157" t="s">
        <v>145</v>
      </c>
      <c r="AU2270" s="157" t="s">
        <v>81</v>
      </c>
      <c r="AY2270" s="20" t="s">
        <v>142</v>
      </c>
      <c r="BE2270" s="158">
        <f>IF(N2270="základní",J2270,0)</f>
        <v>0</v>
      </c>
      <c r="BF2270" s="158">
        <f>IF(N2270="snížená",J2270,0)</f>
        <v>0</v>
      </c>
      <c r="BG2270" s="158">
        <f>IF(N2270="zákl. přenesená",J2270,0)</f>
        <v>0</v>
      </c>
      <c r="BH2270" s="158">
        <f>IF(N2270="sníž. přenesená",J2270,0)</f>
        <v>0</v>
      </c>
      <c r="BI2270" s="158">
        <f>IF(N2270="nulová",J2270,0)</f>
        <v>0</v>
      </c>
      <c r="BJ2270" s="20" t="s">
        <v>81</v>
      </c>
      <c r="BK2270" s="158">
        <f>ROUND(I2270*H2270,2)</f>
        <v>0</v>
      </c>
      <c r="BL2270" s="20" t="s">
        <v>256</v>
      </c>
      <c r="BM2270" s="157" t="s">
        <v>2912</v>
      </c>
    </row>
    <row r="2271" spans="1:65" s="2" customFormat="1" ht="11.25">
      <c r="A2271" s="35"/>
      <c r="B2271" s="36"/>
      <c r="C2271" s="35"/>
      <c r="D2271" s="159" t="s">
        <v>151</v>
      </c>
      <c r="E2271" s="35"/>
      <c r="F2271" s="160" t="s">
        <v>2913</v>
      </c>
      <c r="G2271" s="35"/>
      <c r="H2271" s="35"/>
      <c r="I2271" s="161"/>
      <c r="J2271" s="35"/>
      <c r="K2271" s="35"/>
      <c r="L2271" s="36"/>
      <c r="M2271" s="162"/>
      <c r="N2271" s="163"/>
      <c r="O2271" s="56"/>
      <c r="P2271" s="56"/>
      <c r="Q2271" s="56"/>
      <c r="R2271" s="56"/>
      <c r="S2271" s="56"/>
      <c r="T2271" s="57"/>
      <c r="U2271" s="35"/>
      <c r="V2271" s="35"/>
      <c r="W2271" s="35"/>
      <c r="X2271" s="35"/>
      <c r="Y2271" s="35"/>
      <c r="Z2271" s="35"/>
      <c r="AA2271" s="35"/>
      <c r="AB2271" s="35"/>
      <c r="AC2271" s="35"/>
      <c r="AD2271" s="35"/>
      <c r="AE2271" s="35"/>
      <c r="AT2271" s="20" t="s">
        <v>151</v>
      </c>
      <c r="AU2271" s="20" t="s">
        <v>81</v>
      </c>
    </row>
    <row r="2272" spans="1:65" s="2" customFormat="1" ht="24.2" customHeight="1">
      <c r="A2272" s="35"/>
      <c r="B2272" s="145"/>
      <c r="C2272" s="146" t="s">
        <v>2914</v>
      </c>
      <c r="D2272" s="146" t="s">
        <v>145</v>
      </c>
      <c r="E2272" s="147" t="s">
        <v>2915</v>
      </c>
      <c r="F2272" s="148" t="s">
        <v>2916</v>
      </c>
      <c r="G2272" s="149" t="s">
        <v>148</v>
      </c>
      <c r="H2272" s="150">
        <v>42.835000000000001</v>
      </c>
      <c r="I2272" s="151"/>
      <c r="J2272" s="152">
        <f>ROUND(I2272*H2272,2)</f>
        <v>0</v>
      </c>
      <c r="K2272" s="148" t="s">
        <v>149</v>
      </c>
      <c r="L2272" s="36"/>
      <c r="M2272" s="153" t="s">
        <v>3</v>
      </c>
      <c r="N2272" s="154" t="s">
        <v>43</v>
      </c>
      <c r="O2272" s="56"/>
      <c r="P2272" s="155">
        <f>O2272*H2272</f>
        <v>0</v>
      </c>
      <c r="Q2272" s="155">
        <v>1.5E-3</v>
      </c>
      <c r="R2272" s="155">
        <f>Q2272*H2272</f>
        <v>6.4252500000000004E-2</v>
      </c>
      <c r="S2272" s="155">
        <v>0</v>
      </c>
      <c r="T2272" s="156">
        <f>S2272*H2272</f>
        <v>0</v>
      </c>
      <c r="U2272" s="35"/>
      <c r="V2272" s="35"/>
      <c r="W2272" s="35"/>
      <c r="X2272" s="35"/>
      <c r="Y2272" s="35"/>
      <c r="Z2272" s="35"/>
      <c r="AA2272" s="35"/>
      <c r="AB2272" s="35"/>
      <c r="AC2272" s="35"/>
      <c r="AD2272" s="35"/>
      <c r="AE2272" s="35"/>
      <c r="AR2272" s="157" t="s">
        <v>256</v>
      </c>
      <c r="AT2272" s="157" t="s">
        <v>145</v>
      </c>
      <c r="AU2272" s="157" t="s">
        <v>81</v>
      </c>
      <c r="AY2272" s="20" t="s">
        <v>142</v>
      </c>
      <c r="BE2272" s="158">
        <f>IF(N2272="základní",J2272,0)</f>
        <v>0</v>
      </c>
      <c r="BF2272" s="158">
        <f>IF(N2272="snížená",J2272,0)</f>
        <v>0</v>
      </c>
      <c r="BG2272" s="158">
        <f>IF(N2272="zákl. přenesená",J2272,0)</f>
        <v>0</v>
      </c>
      <c r="BH2272" s="158">
        <f>IF(N2272="sníž. přenesená",J2272,0)</f>
        <v>0</v>
      </c>
      <c r="BI2272" s="158">
        <f>IF(N2272="nulová",J2272,0)</f>
        <v>0</v>
      </c>
      <c r="BJ2272" s="20" t="s">
        <v>81</v>
      </c>
      <c r="BK2272" s="158">
        <f>ROUND(I2272*H2272,2)</f>
        <v>0</v>
      </c>
      <c r="BL2272" s="20" t="s">
        <v>256</v>
      </c>
      <c r="BM2272" s="157" t="s">
        <v>2917</v>
      </c>
    </row>
    <row r="2273" spans="1:51" s="2" customFormat="1" ht="11.25">
      <c r="A2273" s="35"/>
      <c r="B2273" s="36"/>
      <c r="C2273" s="35"/>
      <c r="D2273" s="159" t="s">
        <v>151</v>
      </c>
      <c r="E2273" s="35"/>
      <c r="F2273" s="160" t="s">
        <v>2918</v>
      </c>
      <c r="G2273" s="35"/>
      <c r="H2273" s="35"/>
      <c r="I2273" s="161"/>
      <c r="J2273" s="35"/>
      <c r="K2273" s="35"/>
      <c r="L2273" s="36"/>
      <c r="M2273" s="162"/>
      <c r="N2273" s="163"/>
      <c r="O2273" s="56"/>
      <c r="P2273" s="56"/>
      <c r="Q2273" s="56"/>
      <c r="R2273" s="56"/>
      <c r="S2273" s="56"/>
      <c r="T2273" s="57"/>
      <c r="U2273" s="35"/>
      <c r="V2273" s="35"/>
      <c r="W2273" s="35"/>
      <c r="X2273" s="35"/>
      <c r="Y2273" s="35"/>
      <c r="Z2273" s="35"/>
      <c r="AA2273" s="35"/>
      <c r="AB2273" s="35"/>
      <c r="AC2273" s="35"/>
      <c r="AD2273" s="35"/>
      <c r="AE2273" s="35"/>
      <c r="AT2273" s="20" t="s">
        <v>151</v>
      </c>
      <c r="AU2273" s="20" t="s">
        <v>81</v>
      </c>
    </row>
    <row r="2274" spans="1:51" s="13" customFormat="1" ht="11.25">
      <c r="B2274" s="164"/>
      <c r="D2274" s="165" t="s">
        <v>153</v>
      </c>
      <c r="E2274" s="166" t="s">
        <v>3</v>
      </c>
      <c r="F2274" s="167" t="s">
        <v>1157</v>
      </c>
      <c r="H2274" s="166" t="s">
        <v>3</v>
      </c>
      <c r="I2274" s="168"/>
      <c r="L2274" s="164"/>
      <c r="M2274" s="169"/>
      <c r="N2274" s="170"/>
      <c r="O2274" s="170"/>
      <c r="P2274" s="170"/>
      <c r="Q2274" s="170"/>
      <c r="R2274" s="170"/>
      <c r="S2274" s="170"/>
      <c r="T2274" s="171"/>
      <c r="AT2274" s="166" t="s">
        <v>153</v>
      </c>
      <c r="AU2274" s="166" t="s">
        <v>81</v>
      </c>
      <c r="AV2274" s="13" t="s">
        <v>15</v>
      </c>
      <c r="AW2274" s="13" t="s">
        <v>33</v>
      </c>
      <c r="AX2274" s="13" t="s">
        <v>71</v>
      </c>
      <c r="AY2274" s="166" t="s">
        <v>142</v>
      </c>
    </row>
    <row r="2275" spans="1:51" s="14" customFormat="1" ht="11.25">
      <c r="B2275" s="172"/>
      <c r="D2275" s="165" t="s">
        <v>153</v>
      </c>
      <c r="E2275" s="173" t="s">
        <v>3</v>
      </c>
      <c r="F2275" s="174" t="s">
        <v>2919</v>
      </c>
      <c r="H2275" s="175">
        <v>0.96</v>
      </c>
      <c r="I2275" s="176"/>
      <c r="L2275" s="172"/>
      <c r="M2275" s="177"/>
      <c r="N2275" s="178"/>
      <c r="O2275" s="178"/>
      <c r="P2275" s="178"/>
      <c r="Q2275" s="178"/>
      <c r="R2275" s="178"/>
      <c r="S2275" s="178"/>
      <c r="T2275" s="179"/>
      <c r="AT2275" s="173" t="s">
        <v>153</v>
      </c>
      <c r="AU2275" s="173" t="s">
        <v>81</v>
      </c>
      <c r="AV2275" s="14" t="s">
        <v>81</v>
      </c>
      <c r="AW2275" s="14" t="s">
        <v>33</v>
      </c>
      <c r="AX2275" s="14" t="s">
        <v>71</v>
      </c>
      <c r="AY2275" s="173" t="s">
        <v>142</v>
      </c>
    </row>
    <row r="2276" spans="1:51" s="14" customFormat="1" ht="11.25">
      <c r="B2276" s="172"/>
      <c r="D2276" s="165" t="s">
        <v>153</v>
      </c>
      <c r="E2276" s="173" t="s">
        <v>3</v>
      </c>
      <c r="F2276" s="174" t="s">
        <v>2920</v>
      </c>
      <c r="H2276" s="175">
        <v>-0.105</v>
      </c>
      <c r="I2276" s="176"/>
      <c r="L2276" s="172"/>
      <c r="M2276" s="177"/>
      <c r="N2276" s="178"/>
      <c r="O2276" s="178"/>
      <c r="P2276" s="178"/>
      <c r="Q2276" s="178"/>
      <c r="R2276" s="178"/>
      <c r="S2276" s="178"/>
      <c r="T2276" s="179"/>
      <c r="AT2276" s="173" t="s">
        <v>153</v>
      </c>
      <c r="AU2276" s="173" t="s">
        <v>81</v>
      </c>
      <c r="AV2276" s="14" t="s">
        <v>81</v>
      </c>
      <c r="AW2276" s="14" t="s">
        <v>33</v>
      </c>
      <c r="AX2276" s="14" t="s">
        <v>71</v>
      </c>
      <c r="AY2276" s="173" t="s">
        <v>142</v>
      </c>
    </row>
    <row r="2277" spans="1:51" s="13" customFormat="1" ht="11.25">
      <c r="B2277" s="164"/>
      <c r="D2277" s="165" t="s">
        <v>153</v>
      </c>
      <c r="E2277" s="166" t="s">
        <v>3</v>
      </c>
      <c r="F2277" s="167" t="s">
        <v>837</v>
      </c>
      <c r="H2277" s="166" t="s">
        <v>3</v>
      </c>
      <c r="I2277" s="168"/>
      <c r="L2277" s="164"/>
      <c r="M2277" s="169"/>
      <c r="N2277" s="170"/>
      <c r="O2277" s="170"/>
      <c r="P2277" s="170"/>
      <c r="Q2277" s="170"/>
      <c r="R2277" s="170"/>
      <c r="S2277" s="170"/>
      <c r="T2277" s="171"/>
      <c r="AT2277" s="166" t="s">
        <v>153</v>
      </c>
      <c r="AU2277" s="166" t="s">
        <v>81</v>
      </c>
      <c r="AV2277" s="13" t="s">
        <v>15</v>
      </c>
      <c r="AW2277" s="13" t="s">
        <v>33</v>
      </c>
      <c r="AX2277" s="13" t="s">
        <v>71</v>
      </c>
      <c r="AY2277" s="166" t="s">
        <v>142</v>
      </c>
    </row>
    <row r="2278" spans="1:51" s="14" customFormat="1" ht="11.25">
      <c r="B2278" s="172"/>
      <c r="D2278" s="165" t="s">
        <v>153</v>
      </c>
      <c r="E2278" s="173" t="s">
        <v>3</v>
      </c>
      <c r="F2278" s="174" t="s">
        <v>2921</v>
      </c>
      <c r="H2278" s="175">
        <v>2.3849999999999998</v>
      </c>
      <c r="I2278" s="176"/>
      <c r="L2278" s="172"/>
      <c r="M2278" s="177"/>
      <c r="N2278" s="178"/>
      <c r="O2278" s="178"/>
      <c r="P2278" s="178"/>
      <c r="Q2278" s="178"/>
      <c r="R2278" s="178"/>
      <c r="S2278" s="178"/>
      <c r="T2278" s="179"/>
      <c r="AT2278" s="173" t="s">
        <v>153</v>
      </c>
      <c r="AU2278" s="173" t="s">
        <v>81</v>
      </c>
      <c r="AV2278" s="14" t="s">
        <v>81</v>
      </c>
      <c r="AW2278" s="14" t="s">
        <v>33</v>
      </c>
      <c r="AX2278" s="14" t="s">
        <v>71</v>
      </c>
      <c r="AY2278" s="173" t="s">
        <v>142</v>
      </c>
    </row>
    <row r="2279" spans="1:51" s="14" customFormat="1" ht="11.25">
      <c r="B2279" s="172"/>
      <c r="D2279" s="165" t="s">
        <v>153</v>
      </c>
      <c r="E2279" s="173" t="s">
        <v>3</v>
      </c>
      <c r="F2279" s="174" t="s">
        <v>2922</v>
      </c>
      <c r="H2279" s="175">
        <v>-0.12</v>
      </c>
      <c r="I2279" s="176"/>
      <c r="L2279" s="172"/>
      <c r="M2279" s="177"/>
      <c r="N2279" s="178"/>
      <c r="O2279" s="178"/>
      <c r="P2279" s="178"/>
      <c r="Q2279" s="178"/>
      <c r="R2279" s="178"/>
      <c r="S2279" s="178"/>
      <c r="T2279" s="179"/>
      <c r="AT2279" s="173" t="s">
        <v>153</v>
      </c>
      <c r="AU2279" s="173" t="s">
        <v>81</v>
      </c>
      <c r="AV2279" s="14" t="s">
        <v>81</v>
      </c>
      <c r="AW2279" s="14" t="s">
        <v>33</v>
      </c>
      <c r="AX2279" s="14" t="s">
        <v>71</v>
      </c>
      <c r="AY2279" s="173" t="s">
        <v>142</v>
      </c>
    </row>
    <row r="2280" spans="1:51" s="13" customFormat="1" ht="11.25">
      <c r="B2280" s="164"/>
      <c r="D2280" s="165" t="s">
        <v>153</v>
      </c>
      <c r="E2280" s="166" t="s">
        <v>3</v>
      </c>
      <c r="F2280" s="167" t="s">
        <v>848</v>
      </c>
      <c r="H2280" s="166" t="s">
        <v>3</v>
      </c>
      <c r="I2280" s="168"/>
      <c r="L2280" s="164"/>
      <c r="M2280" s="169"/>
      <c r="N2280" s="170"/>
      <c r="O2280" s="170"/>
      <c r="P2280" s="170"/>
      <c r="Q2280" s="170"/>
      <c r="R2280" s="170"/>
      <c r="S2280" s="170"/>
      <c r="T2280" s="171"/>
      <c r="AT2280" s="166" t="s">
        <v>153</v>
      </c>
      <c r="AU2280" s="166" t="s">
        <v>81</v>
      </c>
      <c r="AV2280" s="13" t="s">
        <v>15</v>
      </c>
      <c r="AW2280" s="13" t="s">
        <v>33</v>
      </c>
      <c r="AX2280" s="13" t="s">
        <v>71</v>
      </c>
      <c r="AY2280" s="166" t="s">
        <v>142</v>
      </c>
    </row>
    <row r="2281" spans="1:51" s="14" customFormat="1" ht="11.25">
      <c r="B2281" s="172"/>
      <c r="D2281" s="165" t="s">
        <v>153</v>
      </c>
      <c r="E2281" s="173" t="s">
        <v>3</v>
      </c>
      <c r="F2281" s="174" t="s">
        <v>2923</v>
      </c>
      <c r="H2281" s="175">
        <v>0.78</v>
      </c>
      <c r="I2281" s="176"/>
      <c r="L2281" s="172"/>
      <c r="M2281" s="177"/>
      <c r="N2281" s="178"/>
      <c r="O2281" s="178"/>
      <c r="P2281" s="178"/>
      <c r="Q2281" s="178"/>
      <c r="R2281" s="178"/>
      <c r="S2281" s="178"/>
      <c r="T2281" s="179"/>
      <c r="AT2281" s="173" t="s">
        <v>153</v>
      </c>
      <c r="AU2281" s="173" t="s">
        <v>81</v>
      </c>
      <c r="AV2281" s="14" t="s">
        <v>81</v>
      </c>
      <c r="AW2281" s="14" t="s">
        <v>33</v>
      </c>
      <c r="AX2281" s="14" t="s">
        <v>71</v>
      </c>
      <c r="AY2281" s="173" t="s">
        <v>142</v>
      </c>
    </row>
    <row r="2282" spans="1:51" s="14" customFormat="1" ht="11.25">
      <c r="B2282" s="172"/>
      <c r="D2282" s="165" t="s">
        <v>153</v>
      </c>
      <c r="E2282" s="173" t="s">
        <v>3</v>
      </c>
      <c r="F2282" s="174" t="s">
        <v>2924</v>
      </c>
      <c r="H2282" s="175">
        <v>-0.09</v>
      </c>
      <c r="I2282" s="176"/>
      <c r="L2282" s="172"/>
      <c r="M2282" s="177"/>
      <c r="N2282" s="178"/>
      <c r="O2282" s="178"/>
      <c r="P2282" s="178"/>
      <c r="Q2282" s="178"/>
      <c r="R2282" s="178"/>
      <c r="S2282" s="178"/>
      <c r="T2282" s="179"/>
      <c r="AT2282" s="173" t="s">
        <v>153</v>
      </c>
      <c r="AU2282" s="173" t="s">
        <v>81</v>
      </c>
      <c r="AV2282" s="14" t="s">
        <v>81</v>
      </c>
      <c r="AW2282" s="14" t="s">
        <v>33</v>
      </c>
      <c r="AX2282" s="14" t="s">
        <v>71</v>
      </c>
      <c r="AY2282" s="173" t="s">
        <v>142</v>
      </c>
    </row>
    <row r="2283" spans="1:51" s="13" customFormat="1" ht="11.25">
      <c r="B2283" s="164"/>
      <c r="D2283" s="165" t="s">
        <v>153</v>
      </c>
      <c r="E2283" s="166" t="s">
        <v>3</v>
      </c>
      <c r="F2283" s="167" t="s">
        <v>1160</v>
      </c>
      <c r="H2283" s="166" t="s">
        <v>3</v>
      </c>
      <c r="I2283" s="168"/>
      <c r="L2283" s="164"/>
      <c r="M2283" s="169"/>
      <c r="N2283" s="170"/>
      <c r="O2283" s="170"/>
      <c r="P2283" s="170"/>
      <c r="Q2283" s="170"/>
      <c r="R2283" s="170"/>
      <c r="S2283" s="170"/>
      <c r="T2283" s="171"/>
      <c r="AT2283" s="166" t="s">
        <v>153</v>
      </c>
      <c r="AU2283" s="166" t="s">
        <v>81</v>
      </c>
      <c r="AV2283" s="13" t="s">
        <v>15</v>
      </c>
      <c r="AW2283" s="13" t="s">
        <v>33</v>
      </c>
      <c r="AX2283" s="13" t="s">
        <v>71</v>
      </c>
      <c r="AY2283" s="166" t="s">
        <v>142</v>
      </c>
    </row>
    <row r="2284" spans="1:51" s="14" customFormat="1" ht="11.25">
      <c r="B2284" s="172"/>
      <c r="D2284" s="165" t="s">
        <v>153</v>
      </c>
      <c r="E2284" s="173" t="s">
        <v>3</v>
      </c>
      <c r="F2284" s="174" t="s">
        <v>2925</v>
      </c>
      <c r="H2284" s="175">
        <v>1.6950000000000001</v>
      </c>
      <c r="I2284" s="176"/>
      <c r="L2284" s="172"/>
      <c r="M2284" s="177"/>
      <c r="N2284" s="178"/>
      <c r="O2284" s="178"/>
      <c r="P2284" s="178"/>
      <c r="Q2284" s="178"/>
      <c r="R2284" s="178"/>
      <c r="S2284" s="178"/>
      <c r="T2284" s="179"/>
      <c r="AT2284" s="173" t="s">
        <v>153</v>
      </c>
      <c r="AU2284" s="173" t="s">
        <v>81</v>
      </c>
      <c r="AV2284" s="14" t="s">
        <v>81</v>
      </c>
      <c r="AW2284" s="14" t="s">
        <v>33</v>
      </c>
      <c r="AX2284" s="14" t="s">
        <v>71</v>
      </c>
      <c r="AY2284" s="173" t="s">
        <v>142</v>
      </c>
    </row>
    <row r="2285" spans="1:51" s="14" customFormat="1" ht="11.25">
      <c r="B2285" s="172"/>
      <c r="D2285" s="165" t="s">
        <v>153</v>
      </c>
      <c r="E2285" s="173" t="s">
        <v>3</v>
      </c>
      <c r="F2285" s="174" t="s">
        <v>2922</v>
      </c>
      <c r="H2285" s="175">
        <v>-0.12</v>
      </c>
      <c r="I2285" s="176"/>
      <c r="L2285" s="172"/>
      <c r="M2285" s="177"/>
      <c r="N2285" s="178"/>
      <c r="O2285" s="178"/>
      <c r="P2285" s="178"/>
      <c r="Q2285" s="178"/>
      <c r="R2285" s="178"/>
      <c r="S2285" s="178"/>
      <c r="T2285" s="179"/>
      <c r="AT2285" s="173" t="s">
        <v>153</v>
      </c>
      <c r="AU2285" s="173" t="s">
        <v>81</v>
      </c>
      <c r="AV2285" s="14" t="s">
        <v>81</v>
      </c>
      <c r="AW2285" s="14" t="s">
        <v>33</v>
      </c>
      <c r="AX2285" s="14" t="s">
        <v>71</v>
      </c>
      <c r="AY2285" s="173" t="s">
        <v>142</v>
      </c>
    </row>
    <row r="2286" spans="1:51" s="13" customFormat="1" ht="11.25">
      <c r="B2286" s="164"/>
      <c r="D2286" s="165" t="s">
        <v>153</v>
      </c>
      <c r="E2286" s="166" t="s">
        <v>3</v>
      </c>
      <c r="F2286" s="167" t="s">
        <v>844</v>
      </c>
      <c r="H2286" s="166" t="s">
        <v>3</v>
      </c>
      <c r="I2286" s="168"/>
      <c r="L2286" s="164"/>
      <c r="M2286" s="169"/>
      <c r="N2286" s="170"/>
      <c r="O2286" s="170"/>
      <c r="P2286" s="170"/>
      <c r="Q2286" s="170"/>
      <c r="R2286" s="170"/>
      <c r="S2286" s="170"/>
      <c r="T2286" s="171"/>
      <c r="AT2286" s="166" t="s">
        <v>153</v>
      </c>
      <c r="AU2286" s="166" t="s">
        <v>81</v>
      </c>
      <c r="AV2286" s="13" t="s">
        <v>15</v>
      </c>
      <c r="AW2286" s="13" t="s">
        <v>33</v>
      </c>
      <c r="AX2286" s="13" t="s">
        <v>71</v>
      </c>
      <c r="AY2286" s="166" t="s">
        <v>142</v>
      </c>
    </row>
    <row r="2287" spans="1:51" s="14" customFormat="1" ht="11.25">
      <c r="B2287" s="172"/>
      <c r="D2287" s="165" t="s">
        <v>153</v>
      </c>
      <c r="E2287" s="173" t="s">
        <v>3</v>
      </c>
      <c r="F2287" s="174" t="s">
        <v>2926</v>
      </c>
      <c r="H2287" s="175">
        <v>4.7949999999999999</v>
      </c>
      <c r="I2287" s="176"/>
      <c r="L2287" s="172"/>
      <c r="M2287" s="177"/>
      <c r="N2287" s="178"/>
      <c r="O2287" s="178"/>
      <c r="P2287" s="178"/>
      <c r="Q2287" s="178"/>
      <c r="R2287" s="178"/>
      <c r="S2287" s="178"/>
      <c r="T2287" s="179"/>
      <c r="AT2287" s="173" t="s">
        <v>153</v>
      </c>
      <c r="AU2287" s="173" t="s">
        <v>81</v>
      </c>
      <c r="AV2287" s="14" t="s">
        <v>81</v>
      </c>
      <c r="AW2287" s="14" t="s">
        <v>33</v>
      </c>
      <c r="AX2287" s="14" t="s">
        <v>71</v>
      </c>
      <c r="AY2287" s="173" t="s">
        <v>142</v>
      </c>
    </row>
    <row r="2288" spans="1:51" s="14" customFormat="1" ht="11.25">
      <c r="B2288" s="172"/>
      <c r="D2288" s="165" t="s">
        <v>153</v>
      </c>
      <c r="E2288" s="173" t="s">
        <v>3</v>
      </c>
      <c r="F2288" s="174" t="s">
        <v>2924</v>
      </c>
      <c r="H2288" s="175">
        <v>-0.09</v>
      </c>
      <c r="I2288" s="176"/>
      <c r="L2288" s="172"/>
      <c r="M2288" s="177"/>
      <c r="N2288" s="178"/>
      <c r="O2288" s="178"/>
      <c r="P2288" s="178"/>
      <c r="Q2288" s="178"/>
      <c r="R2288" s="178"/>
      <c r="S2288" s="178"/>
      <c r="T2288" s="179"/>
      <c r="AT2288" s="173" t="s">
        <v>153</v>
      </c>
      <c r="AU2288" s="173" t="s">
        <v>81</v>
      </c>
      <c r="AV2288" s="14" t="s">
        <v>81</v>
      </c>
      <c r="AW2288" s="14" t="s">
        <v>33</v>
      </c>
      <c r="AX2288" s="14" t="s">
        <v>71</v>
      </c>
      <c r="AY2288" s="173" t="s">
        <v>142</v>
      </c>
    </row>
    <row r="2289" spans="2:51" s="16" customFormat="1" ht="11.25">
      <c r="B2289" s="201"/>
      <c r="D2289" s="165" t="s">
        <v>153</v>
      </c>
      <c r="E2289" s="202" t="s">
        <v>3</v>
      </c>
      <c r="F2289" s="203" t="s">
        <v>862</v>
      </c>
      <c r="H2289" s="204">
        <v>10.09</v>
      </c>
      <c r="I2289" s="205"/>
      <c r="L2289" s="201"/>
      <c r="M2289" s="206"/>
      <c r="N2289" s="207"/>
      <c r="O2289" s="207"/>
      <c r="P2289" s="207"/>
      <c r="Q2289" s="207"/>
      <c r="R2289" s="207"/>
      <c r="S2289" s="207"/>
      <c r="T2289" s="208"/>
      <c r="AT2289" s="202" t="s">
        <v>153</v>
      </c>
      <c r="AU2289" s="202" t="s">
        <v>81</v>
      </c>
      <c r="AV2289" s="16" t="s">
        <v>91</v>
      </c>
      <c r="AW2289" s="16" t="s">
        <v>33</v>
      </c>
      <c r="AX2289" s="16" t="s">
        <v>71</v>
      </c>
      <c r="AY2289" s="202" t="s">
        <v>142</v>
      </c>
    </row>
    <row r="2290" spans="2:51" s="13" customFormat="1" ht="11.25">
      <c r="B2290" s="164"/>
      <c r="D2290" s="165" t="s">
        <v>153</v>
      </c>
      <c r="E2290" s="166" t="s">
        <v>3</v>
      </c>
      <c r="F2290" s="167" t="s">
        <v>874</v>
      </c>
      <c r="H2290" s="166" t="s">
        <v>3</v>
      </c>
      <c r="I2290" s="168"/>
      <c r="L2290" s="164"/>
      <c r="M2290" s="169"/>
      <c r="N2290" s="170"/>
      <c r="O2290" s="170"/>
      <c r="P2290" s="170"/>
      <c r="Q2290" s="170"/>
      <c r="R2290" s="170"/>
      <c r="S2290" s="170"/>
      <c r="T2290" s="171"/>
      <c r="AT2290" s="166" t="s">
        <v>153</v>
      </c>
      <c r="AU2290" s="166" t="s">
        <v>81</v>
      </c>
      <c r="AV2290" s="13" t="s">
        <v>15</v>
      </c>
      <c r="AW2290" s="13" t="s">
        <v>33</v>
      </c>
      <c r="AX2290" s="13" t="s">
        <v>71</v>
      </c>
      <c r="AY2290" s="166" t="s">
        <v>142</v>
      </c>
    </row>
    <row r="2291" spans="2:51" s="14" customFormat="1" ht="11.25">
      <c r="B2291" s="172"/>
      <c r="D2291" s="165" t="s">
        <v>153</v>
      </c>
      <c r="E2291" s="173" t="s">
        <v>3</v>
      </c>
      <c r="F2291" s="174" t="s">
        <v>2927</v>
      </c>
      <c r="H2291" s="175">
        <v>4.87</v>
      </c>
      <c r="I2291" s="176"/>
      <c r="L2291" s="172"/>
      <c r="M2291" s="177"/>
      <c r="N2291" s="178"/>
      <c r="O2291" s="178"/>
      <c r="P2291" s="178"/>
      <c r="Q2291" s="178"/>
      <c r="R2291" s="178"/>
      <c r="S2291" s="178"/>
      <c r="T2291" s="179"/>
      <c r="AT2291" s="173" t="s">
        <v>153</v>
      </c>
      <c r="AU2291" s="173" t="s">
        <v>81</v>
      </c>
      <c r="AV2291" s="14" t="s">
        <v>81</v>
      </c>
      <c r="AW2291" s="14" t="s">
        <v>33</v>
      </c>
      <c r="AX2291" s="14" t="s">
        <v>71</v>
      </c>
      <c r="AY2291" s="173" t="s">
        <v>142</v>
      </c>
    </row>
    <row r="2292" spans="2:51" s="14" customFormat="1" ht="11.25">
      <c r="B2292" s="172"/>
      <c r="D2292" s="165" t="s">
        <v>153</v>
      </c>
      <c r="E2292" s="173" t="s">
        <v>3</v>
      </c>
      <c r="F2292" s="174" t="s">
        <v>2924</v>
      </c>
      <c r="H2292" s="175">
        <v>-0.09</v>
      </c>
      <c r="I2292" s="176"/>
      <c r="L2292" s="172"/>
      <c r="M2292" s="177"/>
      <c r="N2292" s="178"/>
      <c r="O2292" s="178"/>
      <c r="P2292" s="178"/>
      <c r="Q2292" s="178"/>
      <c r="R2292" s="178"/>
      <c r="S2292" s="178"/>
      <c r="T2292" s="179"/>
      <c r="AT2292" s="173" t="s">
        <v>153</v>
      </c>
      <c r="AU2292" s="173" t="s">
        <v>81</v>
      </c>
      <c r="AV2292" s="14" t="s">
        <v>81</v>
      </c>
      <c r="AW2292" s="14" t="s">
        <v>33</v>
      </c>
      <c r="AX2292" s="14" t="s">
        <v>71</v>
      </c>
      <c r="AY2292" s="173" t="s">
        <v>142</v>
      </c>
    </row>
    <row r="2293" spans="2:51" s="13" customFormat="1" ht="11.25">
      <c r="B2293" s="164"/>
      <c r="D2293" s="165" t="s">
        <v>153</v>
      </c>
      <c r="E2293" s="166" t="s">
        <v>3</v>
      </c>
      <c r="F2293" s="167" t="s">
        <v>900</v>
      </c>
      <c r="H2293" s="166" t="s">
        <v>3</v>
      </c>
      <c r="I2293" s="168"/>
      <c r="L2293" s="164"/>
      <c r="M2293" s="169"/>
      <c r="N2293" s="170"/>
      <c r="O2293" s="170"/>
      <c r="P2293" s="170"/>
      <c r="Q2293" s="170"/>
      <c r="R2293" s="170"/>
      <c r="S2293" s="170"/>
      <c r="T2293" s="171"/>
      <c r="AT2293" s="166" t="s">
        <v>153</v>
      </c>
      <c r="AU2293" s="166" t="s">
        <v>81</v>
      </c>
      <c r="AV2293" s="13" t="s">
        <v>15</v>
      </c>
      <c r="AW2293" s="13" t="s">
        <v>33</v>
      </c>
      <c r="AX2293" s="13" t="s">
        <v>71</v>
      </c>
      <c r="AY2293" s="166" t="s">
        <v>142</v>
      </c>
    </row>
    <row r="2294" spans="2:51" s="14" customFormat="1" ht="11.25">
      <c r="B2294" s="172"/>
      <c r="D2294" s="165" t="s">
        <v>153</v>
      </c>
      <c r="E2294" s="173" t="s">
        <v>3</v>
      </c>
      <c r="F2294" s="174" t="s">
        <v>2928</v>
      </c>
      <c r="H2294" s="175">
        <v>5.08</v>
      </c>
      <c r="I2294" s="176"/>
      <c r="L2294" s="172"/>
      <c r="M2294" s="177"/>
      <c r="N2294" s="178"/>
      <c r="O2294" s="178"/>
      <c r="P2294" s="178"/>
      <c r="Q2294" s="178"/>
      <c r="R2294" s="178"/>
      <c r="S2294" s="178"/>
      <c r="T2294" s="179"/>
      <c r="AT2294" s="173" t="s">
        <v>153</v>
      </c>
      <c r="AU2294" s="173" t="s">
        <v>81</v>
      </c>
      <c r="AV2294" s="14" t="s">
        <v>81</v>
      </c>
      <c r="AW2294" s="14" t="s">
        <v>33</v>
      </c>
      <c r="AX2294" s="14" t="s">
        <v>71</v>
      </c>
      <c r="AY2294" s="173" t="s">
        <v>142</v>
      </c>
    </row>
    <row r="2295" spans="2:51" s="14" customFormat="1" ht="11.25">
      <c r="B2295" s="172"/>
      <c r="D2295" s="165" t="s">
        <v>153</v>
      </c>
      <c r="E2295" s="173" t="s">
        <v>3</v>
      </c>
      <c r="F2295" s="174" t="s">
        <v>2924</v>
      </c>
      <c r="H2295" s="175">
        <v>-0.09</v>
      </c>
      <c r="I2295" s="176"/>
      <c r="L2295" s="172"/>
      <c r="M2295" s="177"/>
      <c r="N2295" s="178"/>
      <c r="O2295" s="178"/>
      <c r="P2295" s="178"/>
      <c r="Q2295" s="178"/>
      <c r="R2295" s="178"/>
      <c r="S2295" s="178"/>
      <c r="T2295" s="179"/>
      <c r="AT2295" s="173" t="s">
        <v>153</v>
      </c>
      <c r="AU2295" s="173" t="s">
        <v>81</v>
      </c>
      <c r="AV2295" s="14" t="s">
        <v>81</v>
      </c>
      <c r="AW2295" s="14" t="s">
        <v>33</v>
      </c>
      <c r="AX2295" s="14" t="s">
        <v>71</v>
      </c>
      <c r="AY2295" s="173" t="s">
        <v>142</v>
      </c>
    </row>
    <row r="2296" spans="2:51" s="13" customFormat="1" ht="11.25">
      <c r="B2296" s="164"/>
      <c r="D2296" s="165" t="s">
        <v>153</v>
      </c>
      <c r="E2296" s="166" t="s">
        <v>3</v>
      </c>
      <c r="F2296" s="167" t="s">
        <v>877</v>
      </c>
      <c r="H2296" s="166" t="s">
        <v>3</v>
      </c>
      <c r="I2296" s="168"/>
      <c r="L2296" s="164"/>
      <c r="M2296" s="169"/>
      <c r="N2296" s="170"/>
      <c r="O2296" s="170"/>
      <c r="P2296" s="170"/>
      <c r="Q2296" s="170"/>
      <c r="R2296" s="170"/>
      <c r="S2296" s="170"/>
      <c r="T2296" s="171"/>
      <c r="AT2296" s="166" t="s">
        <v>153</v>
      </c>
      <c r="AU2296" s="166" t="s">
        <v>81</v>
      </c>
      <c r="AV2296" s="13" t="s">
        <v>15</v>
      </c>
      <c r="AW2296" s="13" t="s">
        <v>33</v>
      </c>
      <c r="AX2296" s="13" t="s">
        <v>71</v>
      </c>
      <c r="AY2296" s="166" t="s">
        <v>142</v>
      </c>
    </row>
    <row r="2297" spans="2:51" s="14" customFormat="1" ht="11.25">
      <c r="B2297" s="172"/>
      <c r="D2297" s="165" t="s">
        <v>153</v>
      </c>
      <c r="E2297" s="173" t="s">
        <v>3</v>
      </c>
      <c r="F2297" s="174" t="s">
        <v>2929</v>
      </c>
      <c r="H2297" s="175">
        <v>0.82499999999999996</v>
      </c>
      <c r="I2297" s="176"/>
      <c r="L2297" s="172"/>
      <c r="M2297" s="177"/>
      <c r="N2297" s="178"/>
      <c r="O2297" s="178"/>
      <c r="P2297" s="178"/>
      <c r="Q2297" s="178"/>
      <c r="R2297" s="178"/>
      <c r="S2297" s="178"/>
      <c r="T2297" s="179"/>
      <c r="AT2297" s="173" t="s">
        <v>153</v>
      </c>
      <c r="AU2297" s="173" t="s">
        <v>81</v>
      </c>
      <c r="AV2297" s="14" t="s">
        <v>81</v>
      </c>
      <c r="AW2297" s="14" t="s">
        <v>33</v>
      </c>
      <c r="AX2297" s="14" t="s">
        <v>71</v>
      </c>
      <c r="AY2297" s="173" t="s">
        <v>142</v>
      </c>
    </row>
    <row r="2298" spans="2:51" s="14" customFormat="1" ht="11.25">
      <c r="B2298" s="172"/>
      <c r="D2298" s="165" t="s">
        <v>153</v>
      </c>
      <c r="E2298" s="173" t="s">
        <v>3</v>
      </c>
      <c r="F2298" s="174" t="s">
        <v>2924</v>
      </c>
      <c r="H2298" s="175">
        <v>-0.09</v>
      </c>
      <c r="I2298" s="176"/>
      <c r="L2298" s="172"/>
      <c r="M2298" s="177"/>
      <c r="N2298" s="178"/>
      <c r="O2298" s="178"/>
      <c r="P2298" s="178"/>
      <c r="Q2298" s="178"/>
      <c r="R2298" s="178"/>
      <c r="S2298" s="178"/>
      <c r="T2298" s="179"/>
      <c r="AT2298" s="173" t="s">
        <v>153</v>
      </c>
      <c r="AU2298" s="173" t="s">
        <v>81</v>
      </c>
      <c r="AV2298" s="14" t="s">
        <v>81</v>
      </c>
      <c r="AW2298" s="14" t="s">
        <v>33</v>
      </c>
      <c r="AX2298" s="14" t="s">
        <v>71</v>
      </c>
      <c r="AY2298" s="173" t="s">
        <v>142</v>
      </c>
    </row>
    <row r="2299" spans="2:51" s="13" customFormat="1" ht="11.25">
      <c r="B2299" s="164"/>
      <c r="D2299" s="165" t="s">
        <v>153</v>
      </c>
      <c r="E2299" s="166" t="s">
        <v>3</v>
      </c>
      <c r="F2299" s="167" t="s">
        <v>902</v>
      </c>
      <c r="H2299" s="166" t="s">
        <v>3</v>
      </c>
      <c r="I2299" s="168"/>
      <c r="L2299" s="164"/>
      <c r="M2299" s="169"/>
      <c r="N2299" s="170"/>
      <c r="O2299" s="170"/>
      <c r="P2299" s="170"/>
      <c r="Q2299" s="170"/>
      <c r="R2299" s="170"/>
      <c r="S2299" s="170"/>
      <c r="T2299" s="171"/>
      <c r="AT2299" s="166" t="s">
        <v>153</v>
      </c>
      <c r="AU2299" s="166" t="s">
        <v>81</v>
      </c>
      <c r="AV2299" s="13" t="s">
        <v>15</v>
      </c>
      <c r="AW2299" s="13" t="s">
        <v>33</v>
      </c>
      <c r="AX2299" s="13" t="s">
        <v>71</v>
      </c>
      <c r="AY2299" s="166" t="s">
        <v>142</v>
      </c>
    </row>
    <row r="2300" spans="2:51" s="14" customFormat="1" ht="11.25">
      <c r="B2300" s="172"/>
      <c r="D2300" s="165" t="s">
        <v>153</v>
      </c>
      <c r="E2300" s="173" t="s">
        <v>3</v>
      </c>
      <c r="F2300" s="174" t="s">
        <v>2930</v>
      </c>
      <c r="H2300" s="175">
        <v>0.69</v>
      </c>
      <c r="I2300" s="176"/>
      <c r="L2300" s="172"/>
      <c r="M2300" s="177"/>
      <c r="N2300" s="178"/>
      <c r="O2300" s="178"/>
      <c r="P2300" s="178"/>
      <c r="Q2300" s="178"/>
      <c r="R2300" s="178"/>
      <c r="S2300" s="178"/>
      <c r="T2300" s="179"/>
      <c r="AT2300" s="173" t="s">
        <v>153</v>
      </c>
      <c r="AU2300" s="173" t="s">
        <v>81</v>
      </c>
      <c r="AV2300" s="14" t="s">
        <v>81</v>
      </c>
      <c r="AW2300" s="14" t="s">
        <v>33</v>
      </c>
      <c r="AX2300" s="14" t="s">
        <v>71</v>
      </c>
      <c r="AY2300" s="173" t="s">
        <v>142</v>
      </c>
    </row>
    <row r="2301" spans="2:51" s="14" customFormat="1" ht="11.25">
      <c r="B2301" s="172"/>
      <c r="D2301" s="165" t="s">
        <v>153</v>
      </c>
      <c r="E2301" s="173" t="s">
        <v>3</v>
      </c>
      <c r="F2301" s="174" t="s">
        <v>2768</v>
      </c>
      <c r="H2301" s="175">
        <v>-0.6</v>
      </c>
      <c r="I2301" s="176"/>
      <c r="L2301" s="172"/>
      <c r="M2301" s="177"/>
      <c r="N2301" s="178"/>
      <c r="O2301" s="178"/>
      <c r="P2301" s="178"/>
      <c r="Q2301" s="178"/>
      <c r="R2301" s="178"/>
      <c r="S2301" s="178"/>
      <c r="T2301" s="179"/>
      <c r="AT2301" s="173" t="s">
        <v>153</v>
      </c>
      <c r="AU2301" s="173" t="s">
        <v>81</v>
      </c>
      <c r="AV2301" s="14" t="s">
        <v>81</v>
      </c>
      <c r="AW2301" s="14" t="s">
        <v>33</v>
      </c>
      <c r="AX2301" s="14" t="s">
        <v>71</v>
      </c>
      <c r="AY2301" s="173" t="s">
        <v>142</v>
      </c>
    </row>
    <row r="2302" spans="2:51" s="13" customFormat="1" ht="11.25">
      <c r="B2302" s="164"/>
      <c r="D2302" s="165" t="s">
        <v>153</v>
      </c>
      <c r="E2302" s="166" t="s">
        <v>3</v>
      </c>
      <c r="F2302" s="167" t="s">
        <v>2698</v>
      </c>
      <c r="H2302" s="166" t="s">
        <v>3</v>
      </c>
      <c r="I2302" s="168"/>
      <c r="L2302" s="164"/>
      <c r="M2302" s="169"/>
      <c r="N2302" s="170"/>
      <c r="O2302" s="170"/>
      <c r="P2302" s="170"/>
      <c r="Q2302" s="170"/>
      <c r="R2302" s="170"/>
      <c r="S2302" s="170"/>
      <c r="T2302" s="171"/>
      <c r="AT2302" s="166" t="s">
        <v>153</v>
      </c>
      <c r="AU2302" s="166" t="s">
        <v>81</v>
      </c>
      <c r="AV2302" s="13" t="s">
        <v>15</v>
      </c>
      <c r="AW2302" s="13" t="s">
        <v>33</v>
      </c>
      <c r="AX2302" s="13" t="s">
        <v>71</v>
      </c>
      <c r="AY2302" s="166" t="s">
        <v>142</v>
      </c>
    </row>
    <row r="2303" spans="2:51" s="14" customFormat="1" ht="11.25">
      <c r="B2303" s="172"/>
      <c r="D2303" s="165" t="s">
        <v>153</v>
      </c>
      <c r="E2303" s="173" t="s">
        <v>3</v>
      </c>
      <c r="F2303" s="174" t="s">
        <v>2931</v>
      </c>
      <c r="H2303" s="175">
        <v>0.72</v>
      </c>
      <c r="I2303" s="176"/>
      <c r="L2303" s="172"/>
      <c r="M2303" s="177"/>
      <c r="N2303" s="178"/>
      <c r="O2303" s="178"/>
      <c r="P2303" s="178"/>
      <c r="Q2303" s="178"/>
      <c r="R2303" s="178"/>
      <c r="S2303" s="178"/>
      <c r="T2303" s="179"/>
      <c r="AT2303" s="173" t="s">
        <v>153</v>
      </c>
      <c r="AU2303" s="173" t="s">
        <v>81</v>
      </c>
      <c r="AV2303" s="14" t="s">
        <v>81</v>
      </c>
      <c r="AW2303" s="14" t="s">
        <v>33</v>
      </c>
      <c r="AX2303" s="14" t="s">
        <v>71</v>
      </c>
      <c r="AY2303" s="173" t="s">
        <v>142</v>
      </c>
    </row>
    <row r="2304" spans="2:51" s="14" customFormat="1" ht="11.25">
      <c r="B2304" s="172"/>
      <c r="D2304" s="165" t="s">
        <v>153</v>
      </c>
      <c r="E2304" s="173" t="s">
        <v>3</v>
      </c>
      <c r="F2304" s="174" t="s">
        <v>2932</v>
      </c>
      <c r="H2304" s="175">
        <v>-0.24</v>
      </c>
      <c r="I2304" s="176"/>
      <c r="L2304" s="172"/>
      <c r="M2304" s="177"/>
      <c r="N2304" s="178"/>
      <c r="O2304" s="178"/>
      <c r="P2304" s="178"/>
      <c r="Q2304" s="178"/>
      <c r="R2304" s="178"/>
      <c r="S2304" s="178"/>
      <c r="T2304" s="179"/>
      <c r="AT2304" s="173" t="s">
        <v>153</v>
      </c>
      <c r="AU2304" s="173" t="s">
        <v>81</v>
      </c>
      <c r="AV2304" s="14" t="s">
        <v>81</v>
      </c>
      <c r="AW2304" s="14" t="s">
        <v>33</v>
      </c>
      <c r="AX2304" s="14" t="s">
        <v>71</v>
      </c>
      <c r="AY2304" s="173" t="s">
        <v>142</v>
      </c>
    </row>
    <row r="2305" spans="2:51" s="16" customFormat="1" ht="11.25">
      <c r="B2305" s="201"/>
      <c r="D2305" s="165" t="s">
        <v>153</v>
      </c>
      <c r="E2305" s="202" t="s">
        <v>3</v>
      </c>
      <c r="F2305" s="203" t="s">
        <v>862</v>
      </c>
      <c r="H2305" s="204">
        <v>11.074999999999999</v>
      </c>
      <c r="I2305" s="205"/>
      <c r="L2305" s="201"/>
      <c r="M2305" s="206"/>
      <c r="N2305" s="207"/>
      <c r="O2305" s="207"/>
      <c r="P2305" s="207"/>
      <c r="Q2305" s="207"/>
      <c r="R2305" s="207"/>
      <c r="S2305" s="207"/>
      <c r="T2305" s="208"/>
      <c r="AT2305" s="202" t="s">
        <v>153</v>
      </c>
      <c r="AU2305" s="202" t="s">
        <v>81</v>
      </c>
      <c r="AV2305" s="16" t="s">
        <v>91</v>
      </c>
      <c r="AW2305" s="16" t="s">
        <v>33</v>
      </c>
      <c r="AX2305" s="16" t="s">
        <v>71</v>
      </c>
      <c r="AY2305" s="202" t="s">
        <v>142</v>
      </c>
    </row>
    <row r="2306" spans="2:51" s="13" customFormat="1" ht="11.25">
      <c r="B2306" s="164"/>
      <c r="D2306" s="165" t="s">
        <v>153</v>
      </c>
      <c r="E2306" s="166" t="s">
        <v>3</v>
      </c>
      <c r="F2306" s="167" t="s">
        <v>912</v>
      </c>
      <c r="H2306" s="166" t="s">
        <v>3</v>
      </c>
      <c r="I2306" s="168"/>
      <c r="L2306" s="164"/>
      <c r="M2306" s="169"/>
      <c r="N2306" s="170"/>
      <c r="O2306" s="170"/>
      <c r="P2306" s="170"/>
      <c r="Q2306" s="170"/>
      <c r="R2306" s="170"/>
      <c r="S2306" s="170"/>
      <c r="T2306" s="171"/>
      <c r="AT2306" s="166" t="s">
        <v>153</v>
      </c>
      <c r="AU2306" s="166" t="s">
        <v>81</v>
      </c>
      <c r="AV2306" s="13" t="s">
        <v>15</v>
      </c>
      <c r="AW2306" s="13" t="s">
        <v>33</v>
      </c>
      <c r="AX2306" s="13" t="s">
        <v>71</v>
      </c>
      <c r="AY2306" s="166" t="s">
        <v>142</v>
      </c>
    </row>
    <row r="2307" spans="2:51" s="14" customFormat="1" ht="11.25">
      <c r="B2307" s="172"/>
      <c r="D2307" s="165" t="s">
        <v>153</v>
      </c>
      <c r="E2307" s="173" t="s">
        <v>3</v>
      </c>
      <c r="F2307" s="174" t="s">
        <v>2927</v>
      </c>
      <c r="H2307" s="175">
        <v>4.87</v>
      </c>
      <c r="I2307" s="176"/>
      <c r="L2307" s="172"/>
      <c r="M2307" s="177"/>
      <c r="N2307" s="178"/>
      <c r="O2307" s="178"/>
      <c r="P2307" s="178"/>
      <c r="Q2307" s="178"/>
      <c r="R2307" s="178"/>
      <c r="S2307" s="178"/>
      <c r="T2307" s="179"/>
      <c r="AT2307" s="173" t="s">
        <v>153</v>
      </c>
      <c r="AU2307" s="173" t="s">
        <v>81</v>
      </c>
      <c r="AV2307" s="14" t="s">
        <v>81</v>
      </c>
      <c r="AW2307" s="14" t="s">
        <v>33</v>
      </c>
      <c r="AX2307" s="14" t="s">
        <v>71</v>
      </c>
      <c r="AY2307" s="173" t="s">
        <v>142</v>
      </c>
    </row>
    <row r="2308" spans="2:51" s="14" customFormat="1" ht="11.25">
      <c r="B2308" s="172"/>
      <c r="D2308" s="165" t="s">
        <v>153</v>
      </c>
      <c r="E2308" s="173" t="s">
        <v>3</v>
      </c>
      <c r="F2308" s="174" t="s">
        <v>2924</v>
      </c>
      <c r="H2308" s="175">
        <v>-0.09</v>
      </c>
      <c r="I2308" s="176"/>
      <c r="L2308" s="172"/>
      <c r="M2308" s="177"/>
      <c r="N2308" s="178"/>
      <c r="O2308" s="178"/>
      <c r="P2308" s="178"/>
      <c r="Q2308" s="178"/>
      <c r="R2308" s="178"/>
      <c r="S2308" s="178"/>
      <c r="T2308" s="179"/>
      <c r="AT2308" s="173" t="s">
        <v>153</v>
      </c>
      <c r="AU2308" s="173" t="s">
        <v>81</v>
      </c>
      <c r="AV2308" s="14" t="s">
        <v>81</v>
      </c>
      <c r="AW2308" s="14" t="s">
        <v>33</v>
      </c>
      <c r="AX2308" s="14" t="s">
        <v>71</v>
      </c>
      <c r="AY2308" s="173" t="s">
        <v>142</v>
      </c>
    </row>
    <row r="2309" spans="2:51" s="13" customFormat="1" ht="11.25">
      <c r="B2309" s="164"/>
      <c r="D2309" s="165" t="s">
        <v>153</v>
      </c>
      <c r="E2309" s="166" t="s">
        <v>3</v>
      </c>
      <c r="F2309" s="167" t="s">
        <v>927</v>
      </c>
      <c r="H2309" s="166" t="s">
        <v>3</v>
      </c>
      <c r="I2309" s="168"/>
      <c r="L2309" s="164"/>
      <c r="M2309" s="169"/>
      <c r="N2309" s="170"/>
      <c r="O2309" s="170"/>
      <c r="P2309" s="170"/>
      <c r="Q2309" s="170"/>
      <c r="R2309" s="170"/>
      <c r="S2309" s="170"/>
      <c r="T2309" s="171"/>
      <c r="AT2309" s="166" t="s">
        <v>153</v>
      </c>
      <c r="AU2309" s="166" t="s">
        <v>81</v>
      </c>
      <c r="AV2309" s="13" t="s">
        <v>15</v>
      </c>
      <c r="AW2309" s="13" t="s">
        <v>33</v>
      </c>
      <c r="AX2309" s="13" t="s">
        <v>71</v>
      </c>
      <c r="AY2309" s="166" t="s">
        <v>142</v>
      </c>
    </row>
    <row r="2310" spans="2:51" s="14" customFormat="1" ht="11.25">
      <c r="B2310" s="172"/>
      <c r="D2310" s="165" t="s">
        <v>153</v>
      </c>
      <c r="E2310" s="173" t="s">
        <v>3</v>
      </c>
      <c r="F2310" s="174" t="s">
        <v>2928</v>
      </c>
      <c r="H2310" s="175">
        <v>5.08</v>
      </c>
      <c r="I2310" s="176"/>
      <c r="L2310" s="172"/>
      <c r="M2310" s="177"/>
      <c r="N2310" s="178"/>
      <c r="O2310" s="178"/>
      <c r="P2310" s="178"/>
      <c r="Q2310" s="178"/>
      <c r="R2310" s="178"/>
      <c r="S2310" s="178"/>
      <c r="T2310" s="179"/>
      <c r="AT2310" s="173" t="s">
        <v>153</v>
      </c>
      <c r="AU2310" s="173" t="s">
        <v>81</v>
      </c>
      <c r="AV2310" s="14" t="s">
        <v>81</v>
      </c>
      <c r="AW2310" s="14" t="s">
        <v>33</v>
      </c>
      <c r="AX2310" s="14" t="s">
        <v>71</v>
      </c>
      <c r="AY2310" s="173" t="s">
        <v>142</v>
      </c>
    </row>
    <row r="2311" spans="2:51" s="14" customFormat="1" ht="11.25">
      <c r="B2311" s="172"/>
      <c r="D2311" s="165" t="s">
        <v>153</v>
      </c>
      <c r="E2311" s="173" t="s">
        <v>3</v>
      </c>
      <c r="F2311" s="174" t="s">
        <v>2924</v>
      </c>
      <c r="H2311" s="175">
        <v>-0.09</v>
      </c>
      <c r="I2311" s="176"/>
      <c r="L2311" s="172"/>
      <c r="M2311" s="177"/>
      <c r="N2311" s="178"/>
      <c r="O2311" s="178"/>
      <c r="P2311" s="178"/>
      <c r="Q2311" s="178"/>
      <c r="R2311" s="178"/>
      <c r="S2311" s="178"/>
      <c r="T2311" s="179"/>
      <c r="AT2311" s="173" t="s">
        <v>153</v>
      </c>
      <c r="AU2311" s="173" t="s">
        <v>81</v>
      </c>
      <c r="AV2311" s="14" t="s">
        <v>81</v>
      </c>
      <c r="AW2311" s="14" t="s">
        <v>33</v>
      </c>
      <c r="AX2311" s="14" t="s">
        <v>71</v>
      </c>
      <c r="AY2311" s="173" t="s">
        <v>142</v>
      </c>
    </row>
    <row r="2312" spans="2:51" s="13" customFormat="1" ht="11.25">
      <c r="B2312" s="164"/>
      <c r="D2312" s="165" t="s">
        <v>153</v>
      </c>
      <c r="E2312" s="166" t="s">
        <v>3</v>
      </c>
      <c r="F2312" s="167" t="s">
        <v>913</v>
      </c>
      <c r="H2312" s="166" t="s">
        <v>3</v>
      </c>
      <c r="I2312" s="168"/>
      <c r="L2312" s="164"/>
      <c r="M2312" s="169"/>
      <c r="N2312" s="170"/>
      <c r="O2312" s="170"/>
      <c r="P2312" s="170"/>
      <c r="Q2312" s="170"/>
      <c r="R2312" s="170"/>
      <c r="S2312" s="170"/>
      <c r="T2312" s="171"/>
      <c r="AT2312" s="166" t="s">
        <v>153</v>
      </c>
      <c r="AU2312" s="166" t="s">
        <v>81</v>
      </c>
      <c r="AV2312" s="13" t="s">
        <v>15</v>
      </c>
      <c r="AW2312" s="13" t="s">
        <v>33</v>
      </c>
      <c r="AX2312" s="13" t="s">
        <v>71</v>
      </c>
      <c r="AY2312" s="166" t="s">
        <v>142</v>
      </c>
    </row>
    <row r="2313" spans="2:51" s="14" customFormat="1" ht="11.25">
      <c r="B2313" s="172"/>
      <c r="D2313" s="165" t="s">
        <v>153</v>
      </c>
      <c r="E2313" s="173" t="s">
        <v>3</v>
      </c>
      <c r="F2313" s="174" t="s">
        <v>2933</v>
      </c>
      <c r="H2313" s="175">
        <v>0.87</v>
      </c>
      <c r="I2313" s="176"/>
      <c r="L2313" s="172"/>
      <c r="M2313" s="177"/>
      <c r="N2313" s="178"/>
      <c r="O2313" s="178"/>
      <c r="P2313" s="178"/>
      <c r="Q2313" s="178"/>
      <c r="R2313" s="178"/>
      <c r="S2313" s="178"/>
      <c r="T2313" s="179"/>
      <c r="AT2313" s="173" t="s">
        <v>153</v>
      </c>
      <c r="AU2313" s="173" t="s">
        <v>81</v>
      </c>
      <c r="AV2313" s="14" t="s">
        <v>81</v>
      </c>
      <c r="AW2313" s="14" t="s">
        <v>33</v>
      </c>
      <c r="AX2313" s="14" t="s">
        <v>71</v>
      </c>
      <c r="AY2313" s="173" t="s">
        <v>142</v>
      </c>
    </row>
    <row r="2314" spans="2:51" s="14" customFormat="1" ht="11.25">
      <c r="B2314" s="172"/>
      <c r="D2314" s="165" t="s">
        <v>153</v>
      </c>
      <c r="E2314" s="173" t="s">
        <v>3</v>
      </c>
      <c r="F2314" s="174" t="s">
        <v>2924</v>
      </c>
      <c r="H2314" s="175">
        <v>-0.09</v>
      </c>
      <c r="I2314" s="176"/>
      <c r="L2314" s="172"/>
      <c r="M2314" s="177"/>
      <c r="N2314" s="178"/>
      <c r="O2314" s="178"/>
      <c r="P2314" s="178"/>
      <c r="Q2314" s="178"/>
      <c r="R2314" s="178"/>
      <c r="S2314" s="178"/>
      <c r="T2314" s="179"/>
      <c r="AT2314" s="173" t="s">
        <v>153</v>
      </c>
      <c r="AU2314" s="173" t="s">
        <v>81</v>
      </c>
      <c r="AV2314" s="14" t="s">
        <v>81</v>
      </c>
      <c r="AW2314" s="14" t="s">
        <v>33</v>
      </c>
      <c r="AX2314" s="14" t="s">
        <v>71</v>
      </c>
      <c r="AY2314" s="173" t="s">
        <v>142</v>
      </c>
    </row>
    <row r="2315" spans="2:51" s="13" customFormat="1" ht="11.25">
      <c r="B2315" s="164"/>
      <c r="D2315" s="165" t="s">
        <v>153</v>
      </c>
      <c r="E2315" s="166" t="s">
        <v>3</v>
      </c>
      <c r="F2315" s="167" t="s">
        <v>928</v>
      </c>
      <c r="H2315" s="166" t="s">
        <v>3</v>
      </c>
      <c r="I2315" s="168"/>
      <c r="L2315" s="164"/>
      <c r="M2315" s="169"/>
      <c r="N2315" s="170"/>
      <c r="O2315" s="170"/>
      <c r="P2315" s="170"/>
      <c r="Q2315" s="170"/>
      <c r="R2315" s="170"/>
      <c r="S2315" s="170"/>
      <c r="T2315" s="171"/>
      <c r="AT2315" s="166" t="s">
        <v>153</v>
      </c>
      <c r="AU2315" s="166" t="s">
        <v>81</v>
      </c>
      <c r="AV2315" s="13" t="s">
        <v>15</v>
      </c>
      <c r="AW2315" s="13" t="s">
        <v>33</v>
      </c>
      <c r="AX2315" s="13" t="s">
        <v>71</v>
      </c>
      <c r="AY2315" s="166" t="s">
        <v>142</v>
      </c>
    </row>
    <row r="2316" spans="2:51" s="14" customFormat="1" ht="11.25">
      <c r="B2316" s="172"/>
      <c r="D2316" s="165" t="s">
        <v>153</v>
      </c>
      <c r="E2316" s="173" t="s">
        <v>3</v>
      </c>
      <c r="F2316" s="174" t="s">
        <v>2934</v>
      </c>
      <c r="H2316" s="175">
        <v>0.70499999999999996</v>
      </c>
      <c r="I2316" s="176"/>
      <c r="L2316" s="172"/>
      <c r="M2316" s="177"/>
      <c r="N2316" s="178"/>
      <c r="O2316" s="178"/>
      <c r="P2316" s="178"/>
      <c r="Q2316" s="178"/>
      <c r="R2316" s="178"/>
      <c r="S2316" s="178"/>
      <c r="T2316" s="179"/>
      <c r="AT2316" s="173" t="s">
        <v>153</v>
      </c>
      <c r="AU2316" s="173" t="s">
        <v>81</v>
      </c>
      <c r="AV2316" s="14" t="s">
        <v>81</v>
      </c>
      <c r="AW2316" s="14" t="s">
        <v>33</v>
      </c>
      <c r="AX2316" s="14" t="s">
        <v>71</v>
      </c>
      <c r="AY2316" s="173" t="s">
        <v>142</v>
      </c>
    </row>
    <row r="2317" spans="2:51" s="14" customFormat="1" ht="11.25">
      <c r="B2317" s="172"/>
      <c r="D2317" s="165" t="s">
        <v>153</v>
      </c>
      <c r="E2317" s="173" t="s">
        <v>3</v>
      </c>
      <c r="F2317" s="174" t="s">
        <v>2924</v>
      </c>
      <c r="H2317" s="175">
        <v>-0.09</v>
      </c>
      <c r="I2317" s="176"/>
      <c r="L2317" s="172"/>
      <c r="M2317" s="177"/>
      <c r="N2317" s="178"/>
      <c r="O2317" s="178"/>
      <c r="P2317" s="178"/>
      <c r="Q2317" s="178"/>
      <c r="R2317" s="178"/>
      <c r="S2317" s="178"/>
      <c r="T2317" s="179"/>
      <c r="AT2317" s="173" t="s">
        <v>153</v>
      </c>
      <c r="AU2317" s="173" t="s">
        <v>81</v>
      </c>
      <c r="AV2317" s="14" t="s">
        <v>81</v>
      </c>
      <c r="AW2317" s="14" t="s">
        <v>33</v>
      </c>
      <c r="AX2317" s="14" t="s">
        <v>71</v>
      </c>
      <c r="AY2317" s="173" t="s">
        <v>142</v>
      </c>
    </row>
    <row r="2318" spans="2:51" s="16" customFormat="1" ht="11.25">
      <c r="B2318" s="201"/>
      <c r="D2318" s="165" t="s">
        <v>153</v>
      </c>
      <c r="E2318" s="202" t="s">
        <v>3</v>
      </c>
      <c r="F2318" s="203" t="s">
        <v>862</v>
      </c>
      <c r="H2318" s="204">
        <v>11.164999999999999</v>
      </c>
      <c r="I2318" s="205"/>
      <c r="L2318" s="201"/>
      <c r="M2318" s="206"/>
      <c r="N2318" s="207"/>
      <c r="O2318" s="207"/>
      <c r="P2318" s="207"/>
      <c r="Q2318" s="207"/>
      <c r="R2318" s="207"/>
      <c r="S2318" s="207"/>
      <c r="T2318" s="208"/>
      <c r="AT2318" s="202" t="s">
        <v>153</v>
      </c>
      <c r="AU2318" s="202" t="s">
        <v>81</v>
      </c>
      <c r="AV2318" s="16" t="s">
        <v>91</v>
      </c>
      <c r="AW2318" s="16" t="s">
        <v>33</v>
      </c>
      <c r="AX2318" s="16" t="s">
        <v>71</v>
      </c>
      <c r="AY2318" s="202" t="s">
        <v>142</v>
      </c>
    </row>
    <row r="2319" spans="2:51" s="13" customFormat="1" ht="11.25">
      <c r="B2319" s="164"/>
      <c r="D2319" s="165" t="s">
        <v>153</v>
      </c>
      <c r="E2319" s="166" t="s">
        <v>3</v>
      </c>
      <c r="F2319" s="167" t="s">
        <v>941</v>
      </c>
      <c r="H2319" s="166" t="s">
        <v>3</v>
      </c>
      <c r="I2319" s="168"/>
      <c r="L2319" s="164"/>
      <c r="M2319" s="169"/>
      <c r="N2319" s="170"/>
      <c r="O2319" s="170"/>
      <c r="P2319" s="170"/>
      <c r="Q2319" s="170"/>
      <c r="R2319" s="170"/>
      <c r="S2319" s="170"/>
      <c r="T2319" s="171"/>
      <c r="AT2319" s="166" t="s">
        <v>153</v>
      </c>
      <c r="AU2319" s="166" t="s">
        <v>81</v>
      </c>
      <c r="AV2319" s="13" t="s">
        <v>15</v>
      </c>
      <c r="AW2319" s="13" t="s">
        <v>33</v>
      </c>
      <c r="AX2319" s="13" t="s">
        <v>71</v>
      </c>
      <c r="AY2319" s="166" t="s">
        <v>142</v>
      </c>
    </row>
    <row r="2320" spans="2:51" s="14" customFormat="1" ht="11.25">
      <c r="B2320" s="172"/>
      <c r="D2320" s="165" t="s">
        <v>153</v>
      </c>
      <c r="E2320" s="173" t="s">
        <v>3</v>
      </c>
      <c r="F2320" s="174" t="s">
        <v>2935</v>
      </c>
      <c r="H2320" s="175">
        <v>5.1550000000000002</v>
      </c>
      <c r="I2320" s="176"/>
      <c r="L2320" s="172"/>
      <c r="M2320" s="177"/>
      <c r="N2320" s="178"/>
      <c r="O2320" s="178"/>
      <c r="P2320" s="178"/>
      <c r="Q2320" s="178"/>
      <c r="R2320" s="178"/>
      <c r="S2320" s="178"/>
      <c r="T2320" s="179"/>
      <c r="AT2320" s="173" t="s">
        <v>153</v>
      </c>
      <c r="AU2320" s="173" t="s">
        <v>81</v>
      </c>
      <c r="AV2320" s="14" t="s">
        <v>81</v>
      </c>
      <c r="AW2320" s="14" t="s">
        <v>33</v>
      </c>
      <c r="AX2320" s="14" t="s">
        <v>71</v>
      </c>
      <c r="AY2320" s="173" t="s">
        <v>142</v>
      </c>
    </row>
    <row r="2321" spans="1:65" s="14" customFormat="1" ht="11.25">
      <c r="B2321" s="172"/>
      <c r="D2321" s="165" t="s">
        <v>153</v>
      </c>
      <c r="E2321" s="173" t="s">
        <v>3</v>
      </c>
      <c r="F2321" s="174" t="s">
        <v>2924</v>
      </c>
      <c r="H2321" s="175">
        <v>-0.09</v>
      </c>
      <c r="I2321" s="176"/>
      <c r="L2321" s="172"/>
      <c r="M2321" s="177"/>
      <c r="N2321" s="178"/>
      <c r="O2321" s="178"/>
      <c r="P2321" s="178"/>
      <c r="Q2321" s="178"/>
      <c r="R2321" s="178"/>
      <c r="S2321" s="178"/>
      <c r="T2321" s="179"/>
      <c r="AT2321" s="173" t="s">
        <v>153</v>
      </c>
      <c r="AU2321" s="173" t="s">
        <v>81</v>
      </c>
      <c r="AV2321" s="14" t="s">
        <v>81</v>
      </c>
      <c r="AW2321" s="14" t="s">
        <v>33</v>
      </c>
      <c r="AX2321" s="14" t="s">
        <v>71</v>
      </c>
      <c r="AY2321" s="173" t="s">
        <v>142</v>
      </c>
    </row>
    <row r="2322" spans="1:65" s="13" customFormat="1" ht="11.25">
      <c r="B2322" s="164"/>
      <c r="D2322" s="165" t="s">
        <v>153</v>
      </c>
      <c r="E2322" s="166" t="s">
        <v>3</v>
      </c>
      <c r="F2322" s="167" t="s">
        <v>960</v>
      </c>
      <c r="H2322" s="166" t="s">
        <v>3</v>
      </c>
      <c r="I2322" s="168"/>
      <c r="L2322" s="164"/>
      <c r="M2322" s="169"/>
      <c r="N2322" s="170"/>
      <c r="O2322" s="170"/>
      <c r="P2322" s="170"/>
      <c r="Q2322" s="170"/>
      <c r="R2322" s="170"/>
      <c r="S2322" s="170"/>
      <c r="T2322" s="171"/>
      <c r="AT2322" s="166" t="s">
        <v>153</v>
      </c>
      <c r="AU2322" s="166" t="s">
        <v>81</v>
      </c>
      <c r="AV2322" s="13" t="s">
        <v>15</v>
      </c>
      <c r="AW2322" s="13" t="s">
        <v>33</v>
      </c>
      <c r="AX2322" s="13" t="s">
        <v>71</v>
      </c>
      <c r="AY2322" s="166" t="s">
        <v>142</v>
      </c>
    </row>
    <row r="2323" spans="1:65" s="14" customFormat="1" ht="11.25">
      <c r="B2323" s="172"/>
      <c r="D2323" s="165" t="s">
        <v>153</v>
      </c>
      <c r="E2323" s="173" t="s">
        <v>3</v>
      </c>
      <c r="F2323" s="174" t="s">
        <v>2936</v>
      </c>
      <c r="H2323" s="175">
        <v>4.915</v>
      </c>
      <c r="I2323" s="176"/>
      <c r="L2323" s="172"/>
      <c r="M2323" s="177"/>
      <c r="N2323" s="178"/>
      <c r="O2323" s="178"/>
      <c r="P2323" s="178"/>
      <c r="Q2323" s="178"/>
      <c r="R2323" s="178"/>
      <c r="S2323" s="178"/>
      <c r="T2323" s="179"/>
      <c r="AT2323" s="173" t="s">
        <v>153</v>
      </c>
      <c r="AU2323" s="173" t="s">
        <v>81</v>
      </c>
      <c r="AV2323" s="14" t="s">
        <v>81</v>
      </c>
      <c r="AW2323" s="14" t="s">
        <v>33</v>
      </c>
      <c r="AX2323" s="14" t="s">
        <v>71</v>
      </c>
      <c r="AY2323" s="173" t="s">
        <v>142</v>
      </c>
    </row>
    <row r="2324" spans="1:65" s="14" customFormat="1" ht="11.25">
      <c r="B2324" s="172"/>
      <c r="D2324" s="165" t="s">
        <v>153</v>
      </c>
      <c r="E2324" s="173" t="s">
        <v>3</v>
      </c>
      <c r="F2324" s="174" t="s">
        <v>2924</v>
      </c>
      <c r="H2324" s="175">
        <v>-0.09</v>
      </c>
      <c r="I2324" s="176"/>
      <c r="L2324" s="172"/>
      <c r="M2324" s="177"/>
      <c r="N2324" s="178"/>
      <c r="O2324" s="178"/>
      <c r="P2324" s="178"/>
      <c r="Q2324" s="178"/>
      <c r="R2324" s="178"/>
      <c r="S2324" s="178"/>
      <c r="T2324" s="179"/>
      <c r="AT2324" s="173" t="s">
        <v>153</v>
      </c>
      <c r="AU2324" s="173" t="s">
        <v>81</v>
      </c>
      <c r="AV2324" s="14" t="s">
        <v>81</v>
      </c>
      <c r="AW2324" s="14" t="s">
        <v>33</v>
      </c>
      <c r="AX2324" s="14" t="s">
        <v>71</v>
      </c>
      <c r="AY2324" s="173" t="s">
        <v>142</v>
      </c>
    </row>
    <row r="2325" spans="1:65" s="13" customFormat="1" ht="11.25">
      <c r="B2325" s="164"/>
      <c r="D2325" s="165" t="s">
        <v>153</v>
      </c>
      <c r="E2325" s="166" t="s">
        <v>3</v>
      </c>
      <c r="F2325" s="167" t="s">
        <v>963</v>
      </c>
      <c r="H2325" s="166" t="s">
        <v>3</v>
      </c>
      <c r="I2325" s="168"/>
      <c r="L2325" s="164"/>
      <c r="M2325" s="169"/>
      <c r="N2325" s="170"/>
      <c r="O2325" s="170"/>
      <c r="P2325" s="170"/>
      <c r="Q2325" s="170"/>
      <c r="R2325" s="170"/>
      <c r="S2325" s="170"/>
      <c r="T2325" s="171"/>
      <c r="AT2325" s="166" t="s">
        <v>153</v>
      </c>
      <c r="AU2325" s="166" t="s">
        <v>81</v>
      </c>
      <c r="AV2325" s="13" t="s">
        <v>15</v>
      </c>
      <c r="AW2325" s="13" t="s">
        <v>33</v>
      </c>
      <c r="AX2325" s="13" t="s">
        <v>71</v>
      </c>
      <c r="AY2325" s="166" t="s">
        <v>142</v>
      </c>
    </row>
    <row r="2326" spans="1:65" s="14" customFormat="1" ht="11.25">
      <c r="B2326" s="172"/>
      <c r="D2326" s="165" t="s">
        <v>153</v>
      </c>
      <c r="E2326" s="173" t="s">
        <v>3</v>
      </c>
      <c r="F2326" s="174" t="s">
        <v>2934</v>
      </c>
      <c r="H2326" s="175">
        <v>0.70499999999999996</v>
      </c>
      <c r="I2326" s="176"/>
      <c r="L2326" s="172"/>
      <c r="M2326" s="177"/>
      <c r="N2326" s="178"/>
      <c r="O2326" s="178"/>
      <c r="P2326" s="178"/>
      <c r="Q2326" s="178"/>
      <c r="R2326" s="178"/>
      <c r="S2326" s="178"/>
      <c r="T2326" s="179"/>
      <c r="AT2326" s="173" t="s">
        <v>153</v>
      </c>
      <c r="AU2326" s="173" t="s">
        <v>81</v>
      </c>
      <c r="AV2326" s="14" t="s">
        <v>81</v>
      </c>
      <c r="AW2326" s="14" t="s">
        <v>33</v>
      </c>
      <c r="AX2326" s="14" t="s">
        <v>71</v>
      </c>
      <c r="AY2326" s="173" t="s">
        <v>142</v>
      </c>
    </row>
    <row r="2327" spans="1:65" s="14" customFormat="1" ht="11.25">
      <c r="B2327" s="172"/>
      <c r="D2327" s="165" t="s">
        <v>153</v>
      </c>
      <c r="E2327" s="173" t="s">
        <v>3</v>
      </c>
      <c r="F2327" s="174" t="s">
        <v>2937</v>
      </c>
      <c r="H2327" s="175">
        <v>-0.09</v>
      </c>
      <c r="I2327" s="176"/>
      <c r="L2327" s="172"/>
      <c r="M2327" s="177"/>
      <c r="N2327" s="178"/>
      <c r="O2327" s="178"/>
      <c r="P2327" s="178"/>
      <c r="Q2327" s="178"/>
      <c r="R2327" s="178"/>
      <c r="S2327" s="178"/>
      <c r="T2327" s="179"/>
      <c r="AT2327" s="173" t="s">
        <v>153</v>
      </c>
      <c r="AU2327" s="173" t="s">
        <v>81</v>
      </c>
      <c r="AV2327" s="14" t="s">
        <v>81</v>
      </c>
      <c r="AW2327" s="14" t="s">
        <v>33</v>
      </c>
      <c r="AX2327" s="14" t="s">
        <v>71</v>
      </c>
      <c r="AY2327" s="173" t="s">
        <v>142</v>
      </c>
    </row>
    <row r="2328" spans="1:65" s="16" customFormat="1" ht="11.25">
      <c r="B2328" s="201"/>
      <c r="D2328" s="165" t="s">
        <v>153</v>
      </c>
      <c r="E2328" s="202" t="s">
        <v>3</v>
      </c>
      <c r="F2328" s="203" t="s">
        <v>862</v>
      </c>
      <c r="H2328" s="204">
        <v>10.505000000000001</v>
      </c>
      <c r="I2328" s="205"/>
      <c r="L2328" s="201"/>
      <c r="M2328" s="206"/>
      <c r="N2328" s="207"/>
      <c r="O2328" s="207"/>
      <c r="P2328" s="207"/>
      <c r="Q2328" s="207"/>
      <c r="R2328" s="207"/>
      <c r="S2328" s="207"/>
      <c r="T2328" s="208"/>
      <c r="AT2328" s="202" t="s">
        <v>153</v>
      </c>
      <c r="AU2328" s="202" t="s">
        <v>81</v>
      </c>
      <c r="AV2328" s="16" t="s">
        <v>91</v>
      </c>
      <c r="AW2328" s="16" t="s">
        <v>33</v>
      </c>
      <c r="AX2328" s="16" t="s">
        <v>71</v>
      </c>
      <c r="AY2328" s="202" t="s">
        <v>142</v>
      </c>
    </row>
    <row r="2329" spans="1:65" s="15" customFormat="1" ht="11.25">
      <c r="B2329" s="180"/>
      <c r="D2329" s="165" t="s">
        <v>153</v>
      </c>
      <c r="E2329" s="181" t="s">
        <v>3</v>
      </c>
      <c r="F2329" s="182" t="s">
        <v>162</v>
      </c>
      <c r="H2329" s="183">
        <v>42.835000000000001</v>
      </c>
      <c r="I2329" s="184"/>
      <c r="L2329" s="180"/>
      <c r="M2329" s="185"/>
      <c r="N2329" s="186"/>
      <c r="O2329" s="186"/>
      <c r="P2329" s="186"/>
      <c r="Q2329" s="186"/>
      <c r="R2329" s="186"/>
      <c r="S2329" s="186"/>
      <c r="T2329" s="187"/>
      <c r="AT2329" s="181" t="s">
        <v>153</v>
      </c>
      <c r="AU2329" s="181" t="s">
        <v>81</v>
      </c>
      <c r="AV2329" s="15" t="s">
        <v>94</v>
      </c>
      <c r="AW2329" s="15" t="s">
        <v>33</v>
      </c>
      <c r="AX2329" s="15" t="s">
        <v>15</v>
      </c>
      <c r="AY2329" s="181" t="s">
        <v>142</v>
      </c>
    </row>
    <row r="2330" spans="1:65" s="2" customFormat="1" ht="37.9" customHeight="1">
      <c r="A2330" s="35"/>
      <c r="B2330" s="145"/>
      <c r="C2330" s="146" t="s">
        <v>2938</v>
      </c>
      <c r="D2330" s="146" t="s">
        <v>145</v>
      </c>
      <c r="E2330" s="147" t="s">
        <v>2939</v>
      </c>
      <c r="F2330" s="148" t="s">
        <v>2940</v>
      </c>
      <c r="G2330" s="149" t="s">
        <v>148</v>
      </c>
      <c r="H2330" s="150">
        <v>207.32</v>
      </c>
      <c r="I2330" s="151"/>
      <c r="J2330" s="152">
        <f>ROUND(I2330*H2330,2)</f>
        <v>0</v>
      </c>
      <c r="K2330" s="148" t="s">
        <v>149</v>
      </c>
      <c r="L2330" s="36"/>
      <c r="M2330" s="153" t="s">
        <v>3</v>
      </c>
      <c r="N2330" s="154" t="s">
        <v>43</v>
      </c>
      <c r="O2330" s="56"/>
      <c r="P2330" s="155">
        <f>O2330*H2330</f>
        <v>0</v>
      </c>
      <c r="Q2330" s="155">
        <v>9.0900000000000009E-3</v>
      </c>
      <c r="R2330" s="155">
        <f>Q2330*H2330</f>
        <v>1.8845388000000001</v>
      </c>
      <c r="S2330" s="155">
        <v>0</v>
      </c>
      <c r="T2330" s="156">
        <f>S2330*H2330</f>
        <v>0</v>
      </c>
      <c r="U2330" s="35"/>
      <c r="V2330" s="35"/>
      <c r="W2330" s="35"/>
      <c r="X2330" s="35"/>
      <c r="Y2330" s="35"/>
      <c r="Z2330" s="35"/>
      <c r="AA2330" s="35"/>
      <c r="AB2330" s="35"/>
      <c r="AC2330" s="35"/>
      <c r="AD2330" s="35"/>
      <c r="AE2330" s="35"/>
      <c r="AR2330" s="157" t="s">
        <v>256</v>
      </c>
      <c r="AT2330" s="157" t="s">
        <v>145</v>
      </c>
      <c r="AU2330" s="157" t="s">
        <v>81</v>
      </c>
      <c r="AY2330" s="20" t="s">
        <v>142</v>
      </c>
      <c r="BE2330" s="158">
        <f>IF(N2330="základní",J2330,0)</f>
        <v>0</v>
      </c>
      <c r="BF2330" s="158">
        <f>IF(N2330="snížená",J2330,0)</f>
        <v>0</v>
      </c>
      <c r="BG2330" s="158">
        <f>IF(N2330="zákl. přenesená",J2330,0)</f>
        <v>0</v>
      </c>
      <c r="BH2330" s="158">
        <f>IF(N2330="sníž. přenesená",J2330,0)</f>
        <v>0</v>
      </c>
      <c r="BI2330" s="158">
        <f>IF(N2330="nulová",J2330,0)</f>
        <v>0</v>
      </c>
      <c r="BJ2330" s="20" t="s">
        <v>81</v>
      </c>
      <c r="BK2330" s="158">
        <f>ROUND(I2330*H2330,2)</f>
        <v>0</v>
      </c>
      <c r="BL2330" s="20" t="s">
        <v>256</v>
      </c>
      <c r="BM2330" s="157" t="s">
        <v>2941</v>
      </c>
    </row>
    <row r="2331" spans="1:65" s="2" customFormat="1" ht="11.25">
      <c r="A2331" s="35"/>
      <c r="B2331" s="36"/>
      <c r="C2331" s="35"/>
      <c r="D2331" s="159" t="s">
        <v>151</v>
      </c>
      <c r="E2331" s="35"/>
      <c r="F2331" s="160" t="s">
        <v>2942</v>
      </c>
      <c r="G2331" s="35"/>
      <c r="H2331" s="35"/>
      <c r="I2331" s="161"/>
      <c r="J2331" s="35"/>
      <c r="K2331" s="35"/>
      <c r="L2331" s="36"/>
      <c r="M2331" s="162"/>
      <c r="N2331" s="163"/>
      <c r="O2331" s="56"/>
      <c r="P2331" s="56"/>
      <c r="Q2331" s="56"/>
      <c r="R2331" s="56"/>
      <c r="S2331" s="56"/>
      <c r="T2331" s="57"/>
      <c r="U2331" s="35"/>
      <c r="V2331" s="35"/>
      <c r="W2331" s="35"/>
      <c r="X2331" s="35"/>
      <c r="Y2331" s="35"/>
      <c r="Z2331" s="35"/>
      <c r="AA2331" s="35"/>
      <c r="AB2331" s="35"/>
      <c r="AC2331" s="35"/>
      <c r="AD2331" s="35"/>
      <c r="AE2331" s="35"/>
      <c r="AT2331" s="20" t="s">
        <v>151</v>
      </c>
      <c r="AU2331" s="20" t="s">
        <v>81</v>
      </c>
    </row>
    <row r="2332" spans="1:65" s="13" customFormat="1" ht="11.25">
      <c r="B2332" s="164"/>
      <c r="D2332" s="165" t="s">
        <v>153</v>
      </c>
      <c r="E2332" s="166" t="s">
        <v>3</v>
      </c>
      <c r="F2332" s="167" t="s">
        <v>1157</v>
      </c>
      <c r="H2332" s="166" t="s">
        <v>3</v>
      </c>
      <c r="I2332" s="168"/>
      <c r="L2332" s="164"/>
      <c r="M2332" s="169"/>
      <c r="N2332" s="170"/>
      <c r="O2332" s="170"/>
      <c r="P2332" s="170"/>
      <c r="Q2332" s="170"/>
      <c r="R2332" s="170"/>
      <c r="S2332" s="170"/>
      <c r="T2332" s="171"/>
      <c r="AT2332" s="166" t="s">
        <v>153</v>
      </c>
      <c r="AU2332" s="166" t="s">
        <v>81</v>
      </c>
      <c r="AV2332" s="13" t="s">
        <v>15</v>
      </c>
      <c r="AW2332" s="13" t="s">
        <v>33</v>
      </c>
      <c r="AX2332" s="13" t="s">
        <v>71</v>
      </c>
      <c r="AY2332" s="166" t="s">
        <v>142</v>
      </c>
    </row>
    <row r="2333" spans="1:65" s="14" customFormat="1" ht="11.25">
      <c r="B2333" s="172"/>
      <c r="D2333" s="165" t="s">
        <v>153</v>
      </c>
      <c r="E2333" s="173" t="s">
        <v>3</v>
      </c>
      <c r="F2333" s="174" t="s">
        <v>2943</v>
      </c>
      <c r="H2333" s="175">
        <v>12.8</v>
      </c>
      <c r="I2333" s="176"/>
      <c r="L2333" s="172"/>
      <c r="M2333" s="177"/>
      <c r="N2333" s="178"/>
      <c r="O2333" s="178"/>
      <c r="P2333" s="178"/>
      <c r="Q2333" s="178"/>
      <c r="R2333" s="178"/>
      <c r="S2333" s="178"/>
      <c r="T2333" s="179"/>
      <c r="AT2333" s="173" t="s">
        <v>153</v>
      </c>
      <c r="AU2333" s="173" t="s">
        <v>81</v>
      </c>
      <c r="AV2333" s="14" t="s">
        <v>81</v>
      </c>
      <c r="AW2333" s="14" t="s">
        <v>33</v>
      </c>
      <c r="AX2333" s="14" t="s">
        <v>71</v>
      </c>
      <c r="AY2333" s="173" t="s">
        <v>142</v>
      </c>
    </row>
    <row r="2334" spans="1:65" s="14" customFormat="1" ht="11.25">
      <c r="B2334" s="172"/>
      <c r="D2334" s="165" t="s">
        <v>153</v>
      </c>
      <c r="E2334" s="173" t="s">
        <v>3</v>
      </c>
      <c r="F2334" s="174" t="s">
        <v>756</v>
      </c>
      <c r="H2334" s="175">
        <v>-1.4</v>
      </c>
      <c r="I2334" s="176"/>
      <c r="L2334" s="172"/>
      <c r="M2334" s="177"/>
      <c r="N2334" s="178"/>
      <c r="O2334" s="178"/>
      <c r="P2334" s="178"/>
      <c r="Q2334" s="178"/>
      <c r="R2334" s="178"/>
      <c r="S2334" s="178"/>
      <c r="T2334" s="179"/>
      <c r="AT2334" s="173" t="s">
        <v>153</v>
      </c>
      <c r="AU2334" s="173" t="s">
        <v>81</v>
      </c>
      <c r="AV2334" s="14" t="s">
        <v>81</v>
      </c>
      <c r="AW2334" s="14" t="s">
        <v>33</v>
      </c>
      <c r="AX2334" s="14" t="s">
        <v>71</v>
      </c>
      <c r="AY2334" s="173" t="s">
        <v>142</v>
      </c>
    </row>
    <row r="2335" spans="1:65" s="13" customFormat="1" ht="11.25">
      <c r="B2335" s="164"/>
      <c r="D2335" s="165" t="s">
        <v>153</v>
      </c>
      <c r="E2335" s="166" t="s">
        <v>3</v>
      </c>
      <c r="F2335" s="167" t="s">
        <v>1160</v>
      </c>
      <c r="H2335" s="166" t="s">
        <v>3</v>
      </c>
      <c r="I2335" s="168"/>
      <c r="L2335" s="164"/>
      <c r="M2335" s="169"/>
      <c r="N2335" s="170"/>
      <c r="O2335" s="170"/>
      <c r="P2335" s="170"/>
      <c r="Q2335" s="170"/>
      <c r="R2335" s="170"/>
      <c r="S2335" s="170"/>
      <c r="T2335" s="171"/>
      <c r="AT2335" s="166" t="s">
        <v>153</v>
      </c>
      <c r="AU2335" s="166" t="s">
        <v>81</v>
      </c>
      <c r="AV2335" s="13" t="s">
        <v>15</v>
      </c>
      <c r="AW2335" s="13" t="s">
        <v>33</v>
      </c>
      <c r="AX2335" s="13" t="s">
        <v>71</v>
      </c>
      <c r="AY2335" s="166" t="s">
        <v>142</v>
      </c>
    </row>
    <row r="2336" spans="1:65" s="14" customFormat="1" ht="11.25">
      <c r="B2336" s="172"/>
      <c r="D2336" s="165" t="s">
        <v>153</v>
      </c>
      <c r="E2336" s="173" t="s">
        <v>3</v>
      </c>
      <c r="F2336" s="174" t="s">
        <v>979</v>
      </c>
      <c r="H2336" s="175">
        <v>22.6</v>
      </c>
      <c r="I2336" s="176"/>
      <c r="L2336" s="172"/>
      <c r="M2336" s="177"/>
      <c r="N2336" s="178"/>
      <c r="O2336" s="178"/>
      <c r="P2336" s="178"/>
      <c r="Q2336" s="178"/>
      <c r="R2336" s="178"/>
      <c r="S2336" s="178"/>
      <c r="T2336" s="179"/>
      <c r="AT2336" s="173" t="s">
        <v>153</v>
      </c>
      <c r="AU2336" s="173" t="s">
        <v>81</v>
      </c>
      <c r="AV2336" s="14" t="s">
        <v>81</v>
      </c>
      <c r="AW2336" s="14" t="s">
        <v>33</v>
      </c>
      <c r="AX2336" s="14" t="s">
        <v>71</v>
      </c>
      <c r="AY2336" s="173" t="s">
        <v>142</v>
      </c>
    </row>
    <row r="2337" spans="2:51" s="14" customFormat="1" ht="11.25">
      <c r="B2337" s="172"/>
      <c r="D2337" s="165" t="s">
        <v>153</v>
      </c>
      <c r="E2337" s="173" t="s">
        <v>3</v>
      </c>
      <c r="F2337" s="174" t="s">
        <v>2944</v>
      </c>
      <c r="H2337" s="175">
        <v>-2.29</v>
      </c>
      <c r="I2337" s="176"/>
      <c r="L2337" s="172"/>
      <c r="M2337" s="177"/>
      <c r="N2337" s="178"/>
      <c r="O2337" s="178"/>
      <c r="P2337" s="178"/>
      <c r="Q2337" s="178"/>
      <c r="R2337" s="178"/>
      <c r="S2337" s="178"/>
      <c r="T2337" s="179"/>
      <c r="AT2337" s="173" t="s">
        <v>153</v>
      </c>
      <c r="AU2337" s="173" t="s">
        <v>81</v>
      </c>
      <c r="AV2337" s="14" t="s">
        <v>81</v>
      </c>
      <c r="AW2337" s="14" t="s">
        <v>33</v>
      </c>
      <c r="AX2337" s="14" t="s">
        <v>71</v>
      </c>
      <c r="AY2337" s="173" t="s">
        <v>142</v>
      </c>
    </row>
    <row r="2338" spans="2:51" s="13" customFormat="1" ht="11.25">
      <c r="B2338" s="164"/>
      <c r="D2338" s="165" t="s">
        <v>153</v>
      </c>
      <c r="E2338" s="166" t="s">
        <v>3</v>
      </c>
      <c r="F2338" s="167" t="s">
        <v>844</v>
      </c>
      <c r="H2338" s="166" t="s">
        <v>3</v>
      </c>
      <c r="I2338" s="168"/>
      <c r="L2338" s="164"/>
      <c r="M2338" s="169"/>
      <c r="N2338" s="170"/>
      <c r="O2338" s="170"/>
      <c r="P2338" s="170"/>
      <c r="Q2338" s="170"/>
      <c r="R2338" s="170"/>
      <c r="S2338" s="170"/>
      <c r="T2338" s="171"/>
      <c r="AT2338" s="166" t="s">
        <v>153</v>
      </c>
      <c r="AU2338" s="166" t="s">
        <v>81</v>
      </c>
      <c r="AV2338" s="13" t="s">
        <v>15</v>
      </c>
      <c r="AW2338" s="13" t="s">
        <v>33</v>
      </c>
      <c r="AX2338" s="13" t="s">
        <v>71</v>
      </c>
      <c r="AY2338" s="166" t="s">
        <v>142</v>
      </c>
    </row>
    <row r="2339" spans="2:51" s="14" customFormat="1" ht="11.25">
      <c r="B2339" s="172"/>
      <c r="D2339" s="165" t="s">
        <v>153</v>
      </c>
      <c r="E2339" s="173" t="s">
        <v>3</v>
      </c>
      <c r="F2339" s="174" t="s">
        <v>982</v>
      </c>
      <c r="H2339" s="175">
        <v>14.6</v>
      </c>
      <c r="I2339" s="176"/>
      <c r="L2339" s="172"/>
      <c r="M2339" s="177"/>
      <c r="N2339" s="178"/>
      <c r="O2339" s="178"/>
      <c r="P2339" s="178"/>
      <c r="Q2339" s="178"/>
      <c r="R2339" s="178"/>
      <c r="S2339" s="178"/>
      <c r="T2339" s="179"/>
      <c r="AT2339" s="173" t="s">
        <v>153</v>
      </c>
      <c r="AU2339" s="173" t="s">
        <v>81</v>
      </c>
      <c r="AV2339" s="14" t="s">
        <v>81</v>
      </c>
      <c r="AW2339" s="14" t="s">
        <v>33</v>
      </c>
      <c r="AX2339" s="14" t="s">
        <v>71</v>
      </c>
      <c r="AY2339" s="173" t="s">
        <v>142</v>
      </c>
    </row>
    <row r="2340" spans="2:51" s="14" customFormat="1" ht="11.25">
      <c r="B2340" s="172"/>
      <c r="D2340" s="165" t="s">
        <v>153</v>
      </c>
      <c r="E2340" s="173" t="s">
        <v>3</v>
      </c>
      <c r="F2340" s="174" t="s">
        <v>2945</v>
      </c>
      <c r="H2340" s="175">
        <v>-1.585</v>
      </c>
      <c r="I2340" s="176"/>
      <c r="L2340" s="172"/>
      <c r="M2340" s="177"/>
      <c r="N2340" s="178"/>
      <c r="O2340" s="178"/>
      <c r="P2340" s="178"/>
      <c r="Q2340" s="178"/>
      <c r="R2340" s="178"/>
      <c r="S2340" s="178"/>
      <c r="T2340" s="179"/>
      <c r="AT2340" s="173" t="s">
        <v>153</v>
      </c>
      <c r="AU2340" s="173" t="s">
        <v>81</v>
      </c>
      <c r="AV2340" s="14" t="s">
        <v>81</v>
      </c>
      <c r="AW2340" s="14" t="s">
        <v>33</v>
      </c>
      <c r="AX2340" s="14" t="s">
        <v>71</v>
      </c>
      <c r="AY2340" s="173" t="s">
        <v>142</v>
      </c>
    </row>
    <row r="2341" spans="2:51" s="13" customFormat="1" ht="11.25">
      <c r="B2341" s="164"/>
      <c r="D2341" s="165" t="s">
        <v>153</v>
      </c>
      <c r="E2341" s="166" t="s">
        <v>3</v>
      </c>
      <c r="F2341" s="167" t="s">
        <v>848</v>
      </c>
      <c r="H2341" s="166" t="s">
        <v>3</v>
      </c>
      <c r="I2341" s="168"/>
      <c r="L2341" s="164"/>
      <c r="M2341" s="169"/>
      <c r="N2341" s="170"/>
      <c r="O2341" s="170"/>
      <c r="P2341" s="170"/>
      <c r="Q2341" s="170"/>
      <c r="R2341" s="170"/>
      <c r="S2341" s="170"/>
      <c r="T2341" s="171"/>
      <c r="AT2341" s="166" t="s">
        <v>153</v>
      </c>
      <c r="AU2341" s="166" t="s">
        <v>81</v>
      </c>
      <c r="AV2341" s="13" t="s">
        <v>15</v>
      </c>
      <c r="AW2341" s="13" t="s">
        <v>33</v>
      </c>
      <c r="AX2341" s="13" t="s">
        <v>71</v>
      </c>
      <c r="AY2341" s="166" t="s">
        <v>142</v>
      </c>
    </row>
    <row r="2342" spans="2:51" s="14" customFormat="1" ht="11.25">
      <c r="B2342" s="172"/>
      <c r="D2342" s="165" t="s">
        <v>153</v>
      </c>
      <c r="E2342" s="173" t="s">
        <v>3</v>
      </c>
      <c r="F2342" s="174" t="s">
        <v>985</v>
      </c>
      <c r="H2342" s="175">
        <v>10.4</v>
      </c>
      <c r="I2342" s="176"/>
      <c r="L2342" s="172"/>
      <c r="M2342" s="177"/>
      <c r="N2342" s="178"/>
      <c r="O2342" s="178"/>
      <c r="P2342" s="178"/>
      <c r="Q2342" s="178"/>
      <c r="R2342" s="178"/>
      <c r="S2342" s="178"/>
      <c r="T2342" s="179"/>
      <c r="AT2342" s="173" t="s">
        <v>153</v>
      </c>
      <c r="AU2342" s="173" t="s">
        <v>81</v>
      </c>
      <c r="AV2342" s="14" t="s">
        <v>81</v>
      </c>
      <c r="AW2342" s="14" t="s">
        <v>33</v>
      </c>
      <c r="AX2342" s="14" t="s">
        <v>71</v>
      </c>
      <c r="AY2342" s="173" t="s">
        <v>142</v>
      </c>
    </row>
    <row r="2343" spans="2:51" s="14" customFormat="1" ht="11.25">
      <c r="B2343" s="172"/>
      <c r="D2343" s="165" t="s">
        <v>153</v>
      </c>
      <c r="E2343" s="173" t="s">
        <v>3</v>
      </c>
      <c r="F2343" s="174" t="s">
        <v>2945</v>
      </c>
      <c r="H2343" s="175">
        <v>-1.585</v>
      </c>
      <c r="I2343" s="176"/>
      <c r="L2343" s="172"/>
      <c r="M2343" s="177"/>
      <c r="N2343" s="178"/>
      <c r="O2343" s="178"/>
      <c r="P2343" s="178"/>
      <c r="Q2343" s="178"/>
      <c r="R2343" s="178"/>
      <c r="S2343" s="178"/>
      <c r="T2343" s="179"/>
      <c r="AT2343" s="173" t="s">
        <v>153</v>
      </c>
      <c r="AU2343" s="173" t="s">
        <v>81</v>
      </c>
      <c r="AV2343" s="14" t="s">
        <v>81</v>
      </c>
      <c r="AW2343" s="14" t="s">
        <v>33</v>
      </c>
      <c r="AX2343" s="14" t="s">
        <v>71</v>
      </c>
      <c r="AY2343" s="173" t="s">
        <v>142</v>
      </c>
    </row>
    <row r="2344" spans="2:51" s="13" customFormat="1" ht="11.25">
      <c r="B2344" s="164"/>
      <c r="D2344" s="165" t="s">
        <v>153</v>
      </c>
      <c r="E2344" s="166" t="s">
        <v>3</v>
      </c>
      <c r="F2344" s="167" t="s">
        <v>986</v>
      </c>
      <c r="H2344" s="166" t="s">
        <v>3</v>
      </c>
      <c r="I2344" s="168"/>
      <c r="L2344" s="164"/>
      <c r="M2344" s="169"/>
      <c r="N2344" s="170"/>
      <c r="O2344" s="170"/>
      <c r="P2344" s="170"/>
      <c r="Q2344" s="170"/>
      <c r="R2344" s="170"/>
      <c r="S2344" s="170"/>
      <c r="T2344" s="171"/>
      <c r="AT2344" s="166" t="s">
        <v>153</v>
      </c>
      <c r="AU2344" s="166" t="s">
        <v>81</v>
      </c>
      <c r="AV2344" s="13" t="s">
        <v>15</v>
      </c>
      <c r="AW2344" s="13" t="s">
        <v>33</v>
      </c>
      <c r="AX2344" s="13" t="s">
        <v>71</v>
      </c>
      <c r="AY2344" s="166" t="s">
        <v>142</v>
      </c>
    </row>
    <row r="2345" spans="2:51" s="14" customFormat="1" ht="11.25">
      <c r="B2345" s="172"/>
      <c r="D2345" s="165" t="s">
        <v>153</v>
      </c>
      <c r="E2345" s="173" t="s">
        <v>3</v>
      </c>
      <c r="F2345" s="174" t="s">
        <v>2946</v>
      </c>
      <c r="H2345" s="175">
        <v>0.84</v>
      </c>
      <c r="I2345" s="176"/>
      <c r="L2345" s="172"/>
      <c r="M2345" s="177"/>
      <c r="N2345" s="178"/>
      <c r="O2345" s="178"/>
      <c r="P2345" s="178"/>
      <c r="Q2345" s="178"/>
      <c r="R2345" s="178"/>
      <c r="S2345" s="178"/>
      <c r="T2345" s="179"/>
      <c r="AT2345" s="173" t="s">
        <v>153</v>
      </c>
      <c r="AU2345" s="173" t="s">
        <v>81</v>
      </c>
      <c r="AV2345" s="14" t="s">
        <v>81</v>
      </c>
      <c r="AW2345" s="14" t="s">
        <v>33</v>
      </c>
      <c r="AX2345" s="14" t="s">
        <v>71</v>
      </c>
      <c r="AY2345" s="173" t="s">
        <v>142</v>
      </c>
    </row>
    <row r="2346" spans="2:51" s="16" customFormat="1" ht="11.25">
      <c r="B2346" s="201"/>
      <c r="D2346" s="165" t="s">
        <v>153</v>
      </c>
      <c r="E2346" s="202" t="s">
        <v>3</v>
      </c>
      <c r="F2346" s="203" t="s">
        <v>862</v>
      </c>
      <c r="H2346" s="204">
        <v>54.38</v>
      </c>
      <c r="I2346" s="205"/>
      <c r="L2346" s="201"/>
      <c r="M2346" s="206"/>
      <c r="N2346" s="207"/>
      <c r="O2346" s="207"/>
      <c r="P2346" s="207"/>
      <c r="Q2346" s="207"/>
      <c r="R2346" s="207"/>
      <c r="S2346" s="207"/>
      <c r="T2346" s="208"/>
      <c r="AT2346" s="202" t="s">
        <v>153</v>
      </c>
      <c r="AU2346" s="202" t="s">
        <v>81</v>
      </c>
      <c r="AV2346" s="16" t="s">
        <v>91</v>
      </c>
      <c r="AW2346" s="16" t="s">
        <v>33</v>
      </c>
      <c r="AX2346" s="16" t="s">
        <v>71</v>
      </c>
      <c r="AY2346" s="202" t="s">
        <v>142</v>
      </c>
    </row>
    <row r="2347" spans="2:51" s="13" customFormat="1" ht="11.25">
      <c r="B2347" s="164"/>
      <c r="D2347" s="165" t="s">
        <v>153</v>
      </c>
      <c r="E2347" s="166" t="s">
        <v>3</v>
      </c>
      <c r="F2347" s="167" t="s">
        <v>874</v>
      </c>
      <c r="H2347" s="166" t="s">
        <v>3</v>
      </c>
      <c r="I2347" s="168"/>
      <c r="L2347" s="164"/>
      <c r="M2347" s="169"/>
      <c r="N2347" s="170"/>
      <c r="O2347" s="170"/>
      <c r="P2347" s="170"/>
      <c r="Q2347" s="170"/>
      <c r="R2347" s="170"/>
      <c r="S2347" s="170"/>
      <c r="T2347" s="171"/>
      <c r="AT2347" s="166" t="s">
        <v>153</v>
      </c>
      <c r="AU2347" s="166" t="s">
        <v>81</v>
      </c>
      <c r="AV2347" s="13" t="s">
        <v>15</v>
      </c>
      <c r="AW2347" s="13" t="s">
        <v>33</v>
      </c>
      <c r="AX2347" s="13" t="s">
        <v>71</v>
      </c>
      <c r="AY2347" s="166" t="s">
        <v>142</v>
      </c>
    </row>
    <row r="2348" spans="2:51" s="14" customFormat="1" ht="11.25">
      <c r="B2348" s="172"/>
      <c r="D2348" s="165" t="s">
        <v>153</v>
      </c>
      <c r="E2348" s="173" t="s">
        <v>3</v>
      </c>
      <c r="F2348" s="174" t="s">
        <v>996</v>
      </c>
      <c r="H2348" s="175">
        <v>15.6</v>
      </c>
      <c r="I2348" s="176"/>
      <c r="L2348" s="172"/>
      <c r="M2348" s="177"/>
      <c r="N2348" s="178"/>
      <c r="O2348" s="178"/>
      <c r="P2348" s="178"/>
      <c r="Q2348" s="178"/>
      <c r="R2348" s="178"/>
      <c r="S2348" s="178"/>
      <c r="T2348" s="179"/>
      <c r="AT2348" s="173" t="s">
        <v>153</v>
      </c>
      <c r="AU2348" s="173" t="s">
        <v>81</v>
      </c>
      <c r="AV2348" s="14" t="s">
        <v>81</v>
      </c>
      <c r="AW2348" s="14" t="s">
        <v>33</v>
      </c>
      <c r="AX2348" s="14" t="s">
        <v>71</v>
      </c>
      <c r="AY2348" s="173" t="s">
        <v>142</v>
      </c>
    </row>
    <row r="2349" spans="2:51" s="14" customFormat="1" ht="11.25">
      <c r="B2349" s="172"/>
      <c r="D2349" s="165" t="s">
        <v>153</v>
      </c>
      <c r="E2349" s="173" t="s">
        <v>3</v>
      </c>
      <c r="F2349" s="174" t="s">
        <v>997</v>
      </c>
      <c r="H2349" s="175">
        <v>-1.448</v>
      </c>
      <c r="I2349" s="176"/>
      <c r="L2349" s="172"/>
      <c r="M2349" s="177"/>
      <c r="N2349" s="178"/>
      <c r="O2349" s="178"/>
      <c r="P2349" s="178"/>
      <c r="Q2349" s="178"/>
      <c r="R2349" s="178"/>
      <c r="S2349" s="178"/>
      <c r="T2349" s="179"/>
      <c r="AT2349" s="173" t="s">
        <v>153</v>
      </c>
      <c r="AU2349" s="173" t="s">
        <v>81</v>
      </c>
      <c r="AV2349" s="14" t="s">
        <v>81</v>
      </c>
      <c r="AW2349" s="14" t="s">
        <v>33</v>
      </c>
      <c r="AX2349" s="14" t="s">
        <v>71</v>
      </c>
      <c r="AY2349" s="173" t="s">
        <v>142</v>
      </c>
    </row>
    <row r="2350" spans="2:51" s="13" customFormat="1" ht="11.25">
      <c r="B2350" s="164"/>
      <c r="D2350" s="165" t="s">
        <v>153</v>
      </c>
      <c r="E2350" s="166" t="s">
        <v>3</v>
      </c>
      <c r="F2350" s="167" t="s">
        <v>877</v>
      </c>
      <c r="H2350" s="166" t="s">
        <v>3</v>
      </c>
      <c r="I2350" s="168"/>
      <c r="L2350" s="164"/>
      <c r="M2350" s="169"/>
      <c r="N2350" s="170"/>
      <c r="O2350" s="170"/>
      <c r="P2350" s="170"/>
      <c r="Q2350" s="170"/>
      <c r="R2350" s="170"/>
      <c r="S2350" s="170"/>
      <c r="T2350" s="171"/>
      <c r="AT2350" s="166" t="s">
        <v>153</v>
      </c>
      <c r="AU2350" s="166" t="s">
        <v>81</v>
      </c>
      <c r="AV2350" s="13" t="s">
        <v>15</v>
      </c>
      <c r="AW2350" s="13" t="s">
        <v>33</v>
      </c>
      <c r="AX2350" s="13" t="s">
        <v>71</v>
      </c>
      <c r="AY2350" s="166" t="s">
        <v>142</v>
      </c>
    </row>
    <row r="2351" spans="2:51" s="14" customFormat="1" ht="11.25">
      <c r="B2351" s="172"/>
      <c r="D2351" s="165" t="s">
        <v>153</v>
      </c>
      <c r="E2351" s="173" t="s">
        <v>3</v>
      </c>
      <c r="F2351" s="174" t="s">
        <v>999</v>
      </c>
      <c r="H2351" s="175">
        <v>11</v>
      </c>
      <c r="I2351" s="176"/>
      <c r="L2351" s="172"/>
      <c r="M2351" s="177"/>
      <c r="N2351" s="178"/>
      <c r="O2351" s="178"/>
      <c r="P2351" s="178"/>
      <c r="Q2351" s="178"/>
      <c r="R2351" s="178"/>
      <c r="S2351" s="178"/>
      <c r="T2351" s="179"/>
      <c r="AT2351" s="173" t="s">
        <v>153</v>
      </c>
      <c r="AU2351" s="173" t="s">
        <v>81</v>
      </c>
      <c r="AV2351" s="14" t="s">
        <v>81</v>
      </c>
      <c r="AW2351" s="14" t="s">
        <v>33</v>
      </c>
      <c r="AX2351" s="14" t="s">
        <v>71</v>
      </c>
      <c r="AY2351" s="173" t="s">
        <v>142</v>
      </c>
    </row>
    <row r="2352" spans="2:51" s="14" customFormat="1" ht="11.25">
      <c r="B2352" s="172"/>
      <c r="D2352" s="165" t="s">
        <v>153</v>
      </c>
      <c r="E2352" s="173" t="s">
        <v>3</v>
      </c>
      <c r="F2352" s="174" t="s">
        <v>997</v>
      </c>
      <c r="H2352" s="175">
        <v>-1.448</v>
      </c>
      <c r="I2352" s="176"/>
      <c r="L2352" s="172"/>
      <c r="M2352" s="177"/>
      <c r="N2352" s="178"/>
      <c r="O2352" s="178"/>
      <c r="P2352" s="178"/>
      <c r="Q2352" s="178"/>
      <c r="R2352" s="178"/>
      <c r="S2352" s="178"/>
      <c r="T2352" s="179"/>
      <c r="AT2352" s="173" t="s">
        <v>153</v>
      </c>
      <c r="AU2352" s="173" t="s">
        <v>81</v>
      </c>
      <c r="AV2352" s="14" t="s">
        <v>81</v>
      </c>
      <c r="AW2352" s="14" t="s">
        <v>33</v>
      </c>
      <c r="AX2352" s="14" t="s">
        <v>71</v>
      </c>
      <c r="AY2352" s="173" t="s">
        <v>142</v>
      </c>
    </row>
    <row r="2353" spans="2:51" s="13" customFormat="1" ht="11.25">
      <c r="B2353" s="164"/>
      <c r="D2353" s="165" t="s">
        <v>153</v>
      </c>
      <c r="E2353" s="166" t="s">
        <v>3</v>
      </c>
      <c r="F2353" s="167" t="s">
        <v>882</v>
      </c>
      <c r="H2353" s="166" t="s">
        <v>3</v>
      </c>
      <c r="I2353" s="168"/>
      <c r="L2353" s="164"/>
      <c r="M2353" s="169"/>
      <c r="N2353" s="170"/>
      <c r="O2353" s="170"/>
      <c r="P2353" s="170"/>
      <c r="Q2353" s="170"/>
      <c r="R2353" s="170"/>
      <c r="S2353" s="170"/>
      <c r="T2353" s="171"/>
      <c r="AT2353" s="166" t="s">
        <v>153</v>
      </c>
      <c r="AU2353" s="166" t="s">
        <v>81</v>
      </c>
      <c r="AV2353" s="13" t="s">
        <v>15</v>
      </c>
      <c r="AW2353" s="13" t="s">
        <v>33</v>
      </c>
      <c r="AX2353" s="13" t="s">
        <v>71</v>
      </c>
      <c r="AY2353" s="166" t="s">
        <v>142</v>
      </c>
    </row>
    <row r="2354" spans="2:51" s="14" customFormat="1" ht="11.25">
      <c r="B2354" s="172"/>
      <c r="D2354" s="165" t="s">
        <v>153</v>
      </c>
      <c r="E2354" s="173" t="s">
        <v>3</v>
      </c>
      <c r="F2354" s="174" t="s">
        <v>1000</v>
      </c>
      <c r="H2354" s="175">
        <v>2.76</v>
      </c>
      <c r="I2354" s="176"/>
      <c r="L2354" s="172"/>
      <c r="M2354" s="177"/>
      <c r="N2354" s="178"/>
      <c r="O2354" s="178"/>
      <c r="P2354" s="178"/>
      <c r="Q2354" s="178"/>
      <c r="R2354" s="178"/>
      <c r="S2354" s="178"/>
      <c r="T2354" s="179"/>
      <c r="AT2354" s="173" t="s">
        <v>153</v>
      </c>
      <c r="AU2354" s="173" t="s">
        <v>81</v>
      </c>
      <c r="AV2354" s="14" t="s">
        <v>81</v>
      </c>
      <c r="AW2354" s="14" t="s">
        <v>33</v>
      </c>
      <c r="AX2354" s="14" t="s">
        <v>71</v>
      </c>
      <c r="AY2354" s="173" t="s">
        <v>142</v>
      </c>
    </row>
    <row r="2355" spans="2:51" s="13" customFormat="1" ht="11.25">
      <c r="B2355" s="164"/>
      <c r="D2355" s="165" t="s">
        <v>153</v>
      </c>
      <c r="E2355" s="166" t="s">
        <v>3</v>
      </c>
      <c r="F2355" s="167" t="s">
        <v>1001</v>
      </c>
      <c r="H2355" s="166" t="s">
        <v>3</v>
      </c>
      <c r="I2355" s="168"/>
      <c r="L2355" s="164"/>
      <c r="M2355" s="169"/>
      <c r="N2355" s="170"/>
      <c r="O2355" s="170"/>
      <c r="P2355" s="170"/>
      <c r="Q2355" s="170"/>
      <c r="R2355" s="170"/>
      <c r="S2355" s="170"/>
      <c r="T2355" s="171"/>
      <c r="AT2355" s="166" t="s">
        <v>153</v>
      </c>
      <c r="AU2355" s="166" t="s">
        <v>81</v>
      </c>
      <c r="AV2355" s="13" t="s">
        <v>15</v>
      </c>
      <c r="AW2355" s="13" t="s">
        <v>33</v>
      </c>
      <c r="AX2355" s="13" t="s">
        <v>71</v>
      </c>
      <c r="AY2355" s="166" t="s">
        <v>142</v>
      </c>
    </row>
    <row r="2356" spans="2:51" s="14" customFormat="1" ht="11.25">
      <c r="B2356" s="172"/>
      <c r="D2356" s="165" t="s">
        <v>153</v>
      </c>
      <c r="E2356" s="173" t="s">
        <v>3</v>
      </c>
      <c r="F2356" s="174" t="s">
        <v>1002</v>
      </c>
      <c r="H2356" s="175">
        <v>2.04</v>
      </c>
      <c r="I2356" s="176"/>
      <c r="L2356" s="172"/>
      <c r="M2356" s="177"/>
      <c r="N2356" s="178"/>
      <c r="O2356" s="178"/>
      <c r="P2356" s="178"/>
      <c r="Q2356" s="178"/>
      <c r="R2356" s="178"/>
      <c r="S2356" s="178"/>
      <c r="T2356" s="179"/>
      <c r="AT2356" s="173" t="s">
        <v>153</v>
      </c>
      <c r="AU2356" s="173" t="s">
        <v>81</v>
      </c>
      <c r="AV2356" s="14" t="s">
        <v>81</v>
      </c>
      <c r="AW2356" s="14" t="s">
        <v>33</v>
      </c>
      <c r="AX2356" s="14" t="s">
        <v>71</v>
      </c>
      <c r="AY2356" s="173" t="s">
        <v>142</v>
      </c>
    </row>
    <row r="2357" spans="2:51" s="13" customFormat="1" ht="11.25">
      <c r="B2357" s="164"/>
      <c r="D2357" s="165" t="s">
        <v>153</v>
      </c>
      <c r="E2357" s="166" t="s">
        <v>3</v>
      </c>
      <c r="F2357" s="167" t="s">
        <v>900</v>
      </c>
      <c r="H2357" s="166" t="s">
        <v>3</v>
      </c>
      <c r="I2357" s="168"/>
      <c r="L2357" s="164"/>
      <c r="M2357" s="169"/>
      <c r="N2357" s="170"/>
      <c r="O2357" s="170"/>
      <c r="P2357" s="170"/>
      <c r="Q2357" s="170"/>
      <c r="R2357" s="170"/>
      <c r="S2357" s="170"/>
      <c r="T2357" s="171"/>
      <c r="AT2357" s="166" t="s">
        <v>153</v>
      </c>
      <c r="AU2357" s="166" t="s">
        <v>81</v>
      </c>
      <c r="AV2357" s="13" t="s">
        <v>15</v>
      </c>
      <c r="AW2357" s="13" t="s">
        <v>33</v>
      </c>
      <c r="AX2357" s="13" t="s">
        <v>71</v>
      </c>
      <c r="AY2357" s="166" t="s">
        <v>142</v>
      </c>
    </row>
    <row r="2358" spans="2:51" s="14" customFormat="1" ht="11.25">
      <c r="B2358" s="172"/>
      <c r="D2358" s="165" t="s">
        <v>153</v>
      </c>
      <c r="E2358" s="173" t="s">
        <v>3</v>
      </c>
      <c r="F2358" s="174" t="s">
        <v>1003</v>
      </c>
      <c r="H2358" s="175">
        <v>18.399999999999999</v>
      </c>
      <c r="I2358" s="176"/>
      <c r="L2358" s="172"/>
      <c r="M2358" s="177"/>
      <c r="N2358" s="178"/>
      <c r="O2358" s="178"/>
      <c r="P2358" s="178"/>
      <c r="Q2358" s="178"/>
      <c r="R2358" s="178"/>
      <c r="S2358" s="178"/>
      <c r="T2358" s="179"/>
      <c r="AT2358" s="173" t="s">
        <v>153</v>
      </c>
      <c r="AU2358" s="173" t="s">
        <v>81</v>
      </c>
      <c r="AV2358" s="14" t="s">
        <v>81</v>
      </c>
      <c r="AW2358" s="14" t="s">
        <v>33</v>
      </c>
      <c r="AX2358" s="14" t="s">
        <v>71</v>
      </c>
      <c r="AY2358" s="173" t="s">
        <v>142</v>
      </c>
    </row>
    <row r="2359" spans="2:51" s="14" customFormat="1" ht="11.25">
      <c r="B2359" s="172"/>
      <c r="D2359" s="165" t="s">
        <v>153</v>
      </c>
      <c r="E2359" s="173" t="s">
        <v>3</v>
      </c>
      <c r="F2359" s="174" t="s">
        <v>1004</v>
      </c>
      <c r="H2359" s="175">
        <v>-1.5029999999999999</v>
      </c>
      <c r="I2359" s="176"/>
      <c r="L2359" s="172"/>
      <c r="M2359" s="177"/>
      <c r="N2359" s="178"/>
      <c r="O2359" s="178"/>
      <c r="P2359" s="178"/>
      <c r="Q2359" s="178"/>
      <c r="R2359" s="178"/>
      <c r="S2359" s="178"/>
      <c r="T2359" s="179"/>
      <c r="AT2359" s="173" t="s">
        <v>153</v>
      </c>
      <c r="AU2359" s="173" t="s">
        <v>81</v>
      </c>
      <c r="AV2359" s="14" t="s">
        <v>81</v>
      </c>
      <c r="AW2359" s="14" t="s">
        <v>33</v>
      </c>
      <c r="AX2359" s="14" t="s">
        <v>71</v>
      </c>
      <c r="AY2359" s="173" t="s">
        <v>142</v>
      </c>
    </row>
    <row r="2360" spans="2:51" s="13" customFormat="1" ht="11.25">
      <c r="B2360" s="164"/>
      <c r="D2360" s="165" t="s">
        <v>153</v>
      </c>
      <c r="E2360" s="166" t="s">
        <v>3</v>
      </c>
      <c r="F2360" s="167" t="s">
        <v>902</v>
      </c>
      <c r="H2360" s="166" t="s">
        <v>3</v>
      </c>
      <c r="I2360" s="168"/>
      <c r="L2360" s="164"/>
      <c r="M2360" s="169"/>
      <c r="N2360" s="170"/>
      <c r="O2360" s="170"/>
      <c r="P2360" s="170"/>
      <c r="Q2360" s="170"/>
      <c r="R2360" s="170"/>
      <c r="S2360" s="170"/>
      <c r="T2360" s="171"/>
      <c r="AT2360" s="166" t="s">
        <v>153</v>
      </c>
      <c r="AU2360" s="166" t="s">
        <v>81</v>
      </c>
      <c r="AV2360" s="13" t="s">
        <v>15</v>
      </c>
      <c r="AW2360" s="13" t="s">
        <v>33</v>
      </c>
      <c r="AX2360" s="13" t="s">
        <v>71</v>
      </c>
      <c r="AY2360" s="166" t="s">
        <v>142</v>
      </c>
    </row>
    <row r="2361" spans="2:51" s="14" customFormat="1" ht="11.25">
      <c r="B2361" s="172"/>
      <c r="D2361" s="165" t="s">
        <v>153</v>
      </c>
      <c r="E2361" s="173" t="s">
        <v>3</v>
      </c>
      <c r="F2361" s="174" t="s">
        <v>1006</v>
      </c>
      <c r="H2361" s="175">
        <v>9.1999999999999993</v>
      </c>
      <c r="I2361" s="176"/>
      <c r="L2361" s="172"/>
      <c r="M2361" s="177"/>
      <c r="N2361" s="178"/>
      <c r="O2361" s="178"/>
      <c r="P2361" s="178"/>
      <c r="Q2361" s="178"/>
      <c r="R2361" s="178"/>
      <c r="S2361" s="178"/>
      <c r="T2361" s="179"/>
      <c r="AT2361" s="173" t="s">
        <v>153</v>
      </c>
      <c r="AU2361" s="173" t="s">
        <v>81</v>
      </c>
      <c r="AV2361" s="14" t="s">
        <v>81</v>
      </c>
      <c r="AW2361" s="14" t="s">
        <v>33</v>
      </c>
      <c r="AX2361" s="14" t="s">
        <v>71</v>
      </c>
      <c r="AY2361" s="173" t="s">
        <v>142</v>
      </c>
    </row>
    <row r="2362" spans="2:51" s="14" customFormat="1" ht="11.25">
      <c r="B2362" s="172"/>
      <c r="D2362" s="165" t="s">
        <v>153</v>
      </c>
      <c r="E2362" s="173" t="s">
        <v>3</v>
      </c>
      <c r="F2362" s="174" t="s">
        <v>1004</v>
      </c>
      <c r="H2362" s="175">
        <v>-1.5029999999999999</v>
      </c>
      <c r="I2362" s="176"/>
      <c r="L2362" s="172"/>
      <c r="M2362" s="177"/>
      <c r="N2362" s="178"/>
      <c r="O2362" s="178"/>
      <c r="P2362" s="178"/>
      <c r="Q2362" s="178"/>
      <c r="R2362" s="178"/>
      <c r="S2362" s="178"/>
      <c r="T2362" s="179"/>
      <c r="AT2362" s="173" t="s">
        <v>153</v>
      </c>
      <c r="AU2362" s="173" t="s">
        <v>81</v>
      </c>
      <c r="AV2362" s="14" t="s">
        <v>81</v>
      </c>
      <c r="AW2362" s="14" t="s">
        <v>33</v>
      </c>
      <c r="AX2362" s="14" t="s">
        <v>71</v>
      </c>
      <c r="AY2362" s="173" t="s">
        <v>142</v>
      </c>
    </row>
    <row r="2363" spans="2:51" s="16" customFormat="1" ht="11.25">
      <c r="B2363" s="201"/>
      <c r="D2363" s="165" t="s">
        <v>153</v>
      </c>
      <c r="E2363" s="202" t="s">
        <v>3</v>
      </c>
      <c r="F2363" s="203" t="s">
        <v>862</v>
      </c>
      <c r="H2363" s="204">
        <v>53.097999999999999</v>
      </c>
      <c r="I2363" s="205"/>
      <c r="L2363" s="201"/>
      <c r="M2363" s="206"/>
      <c r="N2363" s="207"/>
      <c r="O2363" s="207"/>
      <c r="P2363" s="207"/>
      <c r="Q2363" s="207"/>
      <c r="R2363" s="207"/>
      <c r="S2363" s="207"/>
      <c r="T2363" s="208"/>
      <c r="AT2363" s="202" t="s">
        <v>153</v>
      </c>
      <c r="AU2363" s="202" t="s">
        <v>81</v>
      </c>
      <c r="AV2363" s="16" t="s">
        <v>91</v>
      </c>
      <c r="AW2363" s="16" t="s">
        <v>33</v>
      </c>
      <c r="AX2363" s="16" t="s">
        <v>71</v>
      </c>
      <c r="AY2363" s="202" t="s">
        <v>142</v>
      </c>
    </row>
    <row r="2364" spans="2:51" s="13" customFormat="1" ht="11.25">
      <c r="B2364" s="164"/>
      <c r="D2364" s="165" t="s">
        <v>153</v>
      </c>
      <c r="E2364" s="166" t="s">
        <v>3</v>
      </c>
      <c r="F2364" s="167" t="s">
        <v>912</v>
      </c>
      <c r="H2364" s="166" t="s">
        <v>3</v>
      </c>
      <c r="I2364" s="168"/>
      <c r="L2364" s="164"/>
      <c r="M2364" s="169"/>
      <c r="N2364" s="170"/>
      <c r="O2364" s="170"/>
      <c r="P2364" s="170"/>
      <c r="Q2364" s="170"/>
      <c r="R2364" s="170"/>
      <c r="S2364" s="170"/>
      <c r="T2364" s="171"/>
      <c r="AT2364" s="166" t="s">
        <v>153</v>
      </c>
      <c r="AU2364" s="166" t="s">
        <v>81</v>
      </c>
      <c r="AV2364" s="13" t="s">
        <v>15</v>
      </c>
      <c r="AW2364" s="13" t="s">
        <v>33</v>
      </c>
      <c r="AX2364" s="13" t="s">
        <v>71</v>
      </c>
      <c r="AY2364" s="166" t="s">
        <v>142</v>
      </c>
    </row>
    <row r="2365" spans="2:51" s="14" customFormat="1" ht="11.25">
      <c r="B2365" s="172"/>
      <c r="D2365" s="165" t="s">
        <v>153</v>
      </c>
      <c r="E2365" s="173" t="s">
        <v>3</v>
      </c>
      <c r="F2365" s="174" t="s">
        <v>996</v>
      </c>
      <c r="H2365" s="175">
        <v>15.6</v>
      </c>
      <c r="I2365" s="176"/>
      <c r="L2365" s="172"/>
      <c r="M2365" s="177"/>
      <c r="N2365" s="178"/>
      <c r="O2365" s="178"/>
      <c r="P2365" s="178"/>
      <c r="Q2365" s="178"/>
      <c r="R2365" s="178"/>
      <c r="S2365" s="178"/>
      <c r="T2365" s="179"/>
      <c r="AT2365" s="173" t="s">
        <v>153</v>
      </c>
      <c r="AU2365" s="173" t="s">
        <v>81</v>
      </c>
      <c r="AV2365" s="14" t="s">
        <v>81</v>
      </c>
      <c r="AW2365" s="14" t="s">
        <v>33</v>
      </c>
      <c r="AX2365" s="14" t="s">
        <v>71</v>
      </c>
      <c r="AY2365" s="173" t="s">
        <v>142</v>
      </c>
    </row>
    <row r="2366" spans="2:51" s="14" customFormat="1" ht="11.25">
      <c r="B2366" s="172"/>
      <c r="D2366" s="165" t="s">
        <v>153</v>
      </c>
      <c r="E2366" s="173" t="s">
        <v>3</v>
      </c>
      <c r="F2366" s="174" t="s">
        <v>997</v>
      </c>
      <c r="H2366" s="175">
        <v>-1.448</v>
      </c>
      <c r="I2366" s="176"/>
      <c r="L2366" s="172"/>
      <c r="M2366" s="177"/>
      <c r="N2366" s="178"/>
      <c r="O2366" s="178"/>
      <c r="P2366" s="178"/>
      <c r="Q2366" s="178"/>
      <c r="R2366" s="178"/>
      <c r="S2366" s="178"/>
      <c r="T2366" s="179"/>
      <c r="AT2366" s="173" t="s">
        <v>153</v>
      </c>
      <c r="AU2366" s="173" t="s">
        <v>81</v>
      </c>
      <c r="AV2366" s="14" t="s">
        <v>81</v>
      </c>
      <c r="AW2366" s="14" t="s">
        <v>33</v>
      </c>
      <c r="AX2366" s="14" t="s">
        <v>71</v>
      </c>
      <c r="AY2366" s="173" t="s">
        <v>142</v>
      </c>
    </row>
    <row r="2367" spans="2:51" s="13" customFormat="1" ht="11.25">
      <c r="B2367" s="164"/>
      <c r="D2367" s="165" t="s">
        <v>153</v>
      </c>
      <c r="E2367" s="166" t="s">
        <v>3</v>
      </c>
      <c r="F2367" s="167" t="s">
        <v>913</v>
      </c>
      <c r="H2367" s="166" t="s">
        <v>3</v>
      </c>
      <c r="I2367" s="168"/>
      <c r="L2367" s="164"/>
      <c r="M2367" s="169"/>
      <c r="N2367" s="170"/>
      <c r="O2367" s="170"/>
      <c r="P2367" s="170"/>
      <c r="Q2367" s="170"/>
      <c r="R2367" s="170"/>
      <c r="S2367" s="170"/>
      <c r="T2367" s="171"/>
      <c r="AT2367" s="166" t="s">
        <v>153</v>
      </c>
      <c r="AU2367" s="166" t="s">
        <v>81</v>
      </c>
      <c r="AV2367" s="13" t="s">
        <v>15</v>
      </c>
      <c r="AW2367" s="13" t="s">
        <v>33</v>
      </c>
      <c r="AX2367" s="13" t="s">
        <v>71</v>
      </c>
      <c r="AY2367" s="166" t="s">
        <v>142</v>
      </c>
    </row>
    <row r="2368" spans="2:51" s="14" customFormat="1" ht="11.25">
      <c r="B2368" s="172"/>
      <c r="D2368" s="165" t="s">
        <v>153</v>
      </c>
      <c r="E2368" s="173" t="s">
        <v>3</v>
      </c>
      <c r="F2368" s="174" t="s">
        <v>1007</v>
      </c>
      <c r="H2368" s="175">
        <v>11.6</v>
      </c>
      <c r="I2368" s="176"/>
      <c r="L2368" s="172"/>
      <c r="M2368" s="177"/>
      <c r="N2368" s="178"/>
      <c r="O2368" s="178"/>
      <c r="P2368" s="178"/>
      <c r="Q2368" s="178"/>
      <c r="R2368" s="178"/>
      <c r="S2368" s="178"/>
      <c r="T2368" s="179"/>
      <c r="AT2368" s="173" t="s">
        <v>153</v>
      </c>
      <c r="AU2368" s="173" t="s">
        <v>81</v>
      </c>
      <c r="AV2368" s="14" t="s">
        <v>81</v>
      </c>
      <c r="AW2368" s="14" t="s">
        <v>33</v>
      </c>
      <c r="AX2368" s="14" t="s">
        <v>71</v>
      </c>
      <c r="AY2368" s="173" t="s">
        <v>142</v>
      </c>
    </row>
    <row r="2369" spans="2:51" s="14" customFormat="1" ht="11.25">
      <c r="B2369" s="172"/>
      <c r="D2369" s="165" t="s">
        <v>153</v>
      </c>
      <c r="E2369" s="173" t="s">
        <v>3</v>
      </c>
      <c r="F2369" s="174" t="s">
        <v>1008</v>
      </c>
      <c r="H2369" s="175">
        <v>-1.448</v>
      </c>
      <c r="I2369" s="176"/>
      <c r="L2369" s="172"/>
      <c r="M2369" s="177"/>
      <c r="N2369" s="178"/>
      <c r="O2369" s="178"/>
      <c r="P2369" s="178"/>
      <c r="Q2369" s="178"/>
      <c r="R2369" s="178"/>
      <c r="S2369" s="178"/>
      <c r="T2369" s="179"/>
      <c r="AT2369" s="173" t="s">
        <v>153</v>
      </c>
      <c r="AU2369" s="173" t="s">
        <v>81</v>
      </c>
      <c r="AV2369" s="14" t="s">
        <v>81</v>
      </c>
      <c r="AW2369" s="14" t="s">
        <v>33</v>
      </c>
      <c r="AX2369" s="14" t="s">
        <v>71</v>
      </c>
      <c r="AY2369" s="173" t="s">
        <v>142</v>
      </c>
    </row>
    <row r="2370" spans="2:51" s="13" customFormat="1" ht="11.25">
      <c r="B2370" s="164"/>
      <c r="D2370" s="165" t="s">
        <v>153</v>
      </c>
      <c r="E2370" s="166" t="s">
        <v>3</v>
      </c>
      <c r="F2370" s="167" t="s">
        <v>917</v>
      </c>
      <c r="H2370" s="166" t="s">
        <v>3</v>
      </c>
      <c r="I2370" s="168"/>
      <c r="L2370" s="164"/>
      <c r="M2370" s="169"/>
      <c r="N2370" s="170"/>
      <c r="O2370" s="170"/>
      <c r="P2370" s="170"/>
      <c r="Q2370" s="170"/>
      <c r="R2370" s="170"/>
      <c r="S2370" s="170"/>
      <c r="T2370" s="171"/>
      <c r="AT2370" s="166" t="s">
        <v>153</v>
      </c>
      <c r="AU2370" s="166" t="s">
        <v>81</v>
      </c>
      <c r="AV2370" s="13" t="s">
        <v>15</v>
      </c>
      <c r="AW2370" s="13" t="s">
        <v>33</v>
      </c>
      <c r="AX2370" s="13" t="s">
        <v>71</v>
      </c>
      <c r="AY2370" s="166" t="s">
        <v>142</v>
      </c>
    </row>
    <row r="2371" spans="2:51" s="14" customFormat="1" ht="11.25">
      <c r="B2371" s="172"/>
      <c r="D2371" s="165" t="s">
        <v>153</v>
      </c>
      <c r="E2371" s="173" t="s">
        <v>3</v>
      </c>
      <c r="F2371" s="174" t="s">
        <v>2947</v>
      </c>
      <c r="H2371" s="175">
        <v>2.82</v>
      </c>
      <c r="I2371" s="176"/>
      <c r="L2371" s="172"/>
      <c r="M2371" s="177"/>
      <c r="N2371" s="178"/>
      <c r="O2371" s="178"/>
      <c r="P2371" s="178"/>
      <c r="Q2371" s="178"/>
      <c r="R2371" s="178"/>
      <c r="S2371" s="178"/>
      <c r="T2371" s="179"/>
      <c r="AT2371" s="173" t="s">
        <v>153</v>
      </c>
      <c r="AU2371" s="173" t="s">
        <v>81</v>
      </c>
      <c r="AV2371" s="14" t="s">
        <v>81</v>
      </c>
      <c r="AW2371" s="14" t="s">
        <v>33</v>
      </c>
      <c r="AX2371" s="14" t="s">
        <v>71</v>
      </c>
      <c r="AY2371" s="173" t="s">
        <v>142</v>
      </c>
    </row>
    <row r="2372" spans="2:51" s="13" customFormat="1" ht="11.25">
      <c r="B2372" s="164"/>
      <c r="D2372" s="165" t="s">
        <v>153</v>
      </c>
      <c r="E2372" s="166" t="s">
        <v>3</v>
      </c>
      <c r="F2372" s="167" t="s">
        <v>1010</v>
      </c>
      <c r="H2372" s="166" t="s">
        <v>3</v>
      </c>
      <c r="I2372" s="168"/>
      <c r="L2372" s="164"/>
      <c r="M2372" s="169"/>
      <c r="N2372" s="170"/>
      <c r="O2372" s="170"/>
      <c r="P2372" s="170"/>
      <c r="Q2372" s="170"/>
      <c r="R2372" s="170"/>
      <c r="S2372" s="170"/>
      <c r="T2372" s="171"/>
      <c r="AT2372" s="166" t="s">
        <v>153</v>
      </c>
      <c r="AU2372" s="166" t="s">
        <v>81</v>
      </c>
      <c r="AV2372" s="13" t="s">
        <v>15</v>
      </c>
      <c r="AW2372" s="13" t="s">
        <v>33</v>
      </c>
      <c r="AX2372" s="13" t="s">
        <v>71</v>
      </c>
      <c r="AY2372" s="166" t="s">
        <v>142</v>
      </c>
    </row>
    <row r="2373" spans="2:51" s="14" customFormat="1" ht="11.25">
      <c r="B2373" s="172"/>
      <c r="D2373" s="165" t="s">
        <v>153</v>
      </c>
      <c r="E2373" s="173" t="s">
        <v>3</v>
      </c>
      <c r="F2373" s="174" t="s">
        <v>1011</v>
      </c>
      <c r="H2373" s="175">
        <v>1.98</v>
      </c>
      <c r="I2373" s="176"/>
      <c r="L2373" s="172"/>
      <c r="M2373" s="177"/>
      <c r="N2373" s="178"/>
      <c r="O2373" s="178"/>
      <c r="P2373" s="178"/>
      <c r="Q2373" s="178"/>
      <c r="R2373" s="178"/>
      <c r="S2373" s="178"/>
      <c r="T2373" s="179"/>
      <c r="AT2373" s="173" t="s">
        <v>153</v>
      </c>
      <c r="AU2373" s="173" t="s">
        <v>81</v>
      </c>
      <c r="AV2373" s="14" t="s">
        <v>81</v>
      </c>
      <c r="AW2373" s="14" t="s">
        <v>33</v>
      </c>
      <c r="AX2373" s="14" t="s">
        <v>71</v>
      </c>
      <c r="AY2373" s="173" t="s">
        <v>142</v>
      </c>
    </row>
    <row r="2374" spans="2:51" s="13" customFormat="1" ht="11.25">
      <c r="B2374" s="164"/>
      <c r="D2374" s="165" t="s">
        <v>153</v>
      </c>
      <c r="E2374" s="166" t="s">
        <v>3</v>
      </c>
      <c r="F2374" s="167" t="s">
        <v>927</v>
      </c>
      <c r="H2374" s="166" t="s">
        <v>3</v>
      </c>
      <c r="I2374" s="168"/>
      <c r="L2374" s="164"/>
      <c r="M2374" s="169"/>
      <c r="N2374" s="170"/>
      <c r="O2374" s="170"/>
      <c r="P2374" s="170"/>
      <c r="Q2374" s="170"/>
      <c r="R2374" s="170"/>
      <c r="S2374" s="170"/>
      <c r="T2374" s="171"/>
      <c r="AT2374" s="166" t="s">
        <v>153</v>
      </c>
      <c r="AU2374" s="166" t="s">
        <v>81</v>
      </c>
      <c r="AV2374" s="13" t="s">
        <v>15</v>
      </c>
      <c r="AW2374" s="13" t="s">
        <v>33</v>
      </c>
      <c r="AX2374" s="13" t="s">
        <v>71</v>
      </c>
      <c r="AY2374" s="166" t="s">
        <v>142</v>
      </c>
    </row>
    <row r="2375" spans="2:51" s="14" customFormat="1" ht="11.25">
      <c r="B2375" s="172"/>
      <c r="D2375" s="165" t="s">
        <v>153</v>
      </c>
      <c r="E2375" s="173" t="s">
        <v>3</v>
      </c>
      <c r="F2375" s="174" t="s">
        <v>1003</v>
      </c>
      <c r="H2375" s="175">
        <v>18.399999999999999</v>
      </c>
      <c r="I2375" s="176"/>
      <c r="L2375" s="172"/>
      <c r="M2375" s="177"/>
      <c r="N2375" s="178"/>
      <c r="O2375" s="178"/>
      <c r="P2375" s="178"/>
      <c r="Q2375" s="178"/>
      <c r="R2375" s="178"/>
      <c r="S2375" s="178"/>
      <c r="T2375" s="179"/>
      <c r="AT2375" s="173" t="s">
        <v>153</v>
      </c>
      <c r="AU2375" s="173" t="s">
        <v>81</v>
      </c>
      <c r="AV2375" s="14" t="s">
        <v>81</v>
      </c>
      <c r="AW2375" s="14" t="s">
        <v>33</v>
      </c>
      <c r="AX2375" s="14" t="s">
        <v>71</v>
      </c>
      <c r="AY2375" s="173" t="s">
        <v>142</v>
      </c>
    </row>
    <row r="2376" spans="2:51" s="14" customFormat="1" ht="11.25">
      <c r="B2376" s="172"/>
      <c r="D2376" s="165" t="s">
        <v>153</v>
      </c>
      <c r="E2376" s="173" t="s">
        <v>3</v>
      </c>
      <c r="F2376" s="174" t="s">
        <v>1004</v>
      </c>
      <c r="H2376" s="175">
        <v>-1.5029999999999999</v>
      </c>
      <c r="I2376" s="176"/>
      <c r="L2376" s="172"/>
      <c r="M2376" s="177"/>
      <c r="N2376" s="178"/>
      <c r="O2376" s="178"/>
      <c r="P2376" s="178"/>
      <c r="Q2376" s="178"/>
      <c r="R2376" s="178"/>
      <c r="S2376" s="178"/>
      <c r="T2376" s="179"/>
      <c r="AT2376" s="173" t="s">
        <v>153</v>
      </c>
      <c r="AU2376" s="173" t="s">
        <v>81</v>
      </c>
      <c r="AV2376" s="14" t="s">
        <v>81</v>
      </c>
      <c r="AW2376" s="14" t="s">
        <v>33</v>
      </c>
      <c r="AX2376" s="14" t="s">
        <v>71</v>
      </c>
      <c r="AY2376" s="173" t="s">
        <v>142</v>
      </c>
    </row>
    <row r="2377" spans="2:51" s="13" customFormat="1" ht="11.25">
      <c r="B2377" s="164"/>
      <c r="D2377" s="165" t="s">
        <v>153</v>
      </c>
      <c r="E2377" s="166" t="s">
        <v>3</v>
      </c>
      <c r="F2377" s="167" t="s">
        <v>928</v>
      </c>
      <c r="H2377" s="166" t="s">
        <v>3</v>
      </c>
      <c r="I2377" s="168"/>
      <c r="L2377" s="164"/>
      <c r="M2377" s="169"/>
      <c r="N2377" s="170"/>
      <c r="O2377" s="170"/>
      <c r="P2377" s="170"/>
      <c r="Q2377" s="170"/>
      <c r="R2377" s="170"/>
      <c r="S2377" s="170"/>
      <c r="T2377" s="171"/>
      <c r="AT2377" s="166" t="s">
        <v>153</v>
      </c>
      <c r="AU2377" s="166" t="s">
        <v>81</v>
      </c>
      <c r="AV2377" s="13" t="s">
        <v>15</v>
      </c>
      <c r="AW2377" s="13" t="s">
        <v>33</v>
      </c>
      <c r="AX2377" s="13" t="s">
        <v>71</v>
      </c>
      <c r="AY2377" s="166" t="s">
        <v>142</v>
      </c>
    </row>
    <row r="2378" spans="2:51" s="14" customFormat="1" ht="11.25">
      <c r="B2378" s="172"/>
      <c r="D2378" s="165" t="s">
        <v>153</v>
      </c>
      <c r="E2378" s="173" t="s">
        <v>3</v>
      </c>
      <c r="F2378" s="174" t="s">
        <v>1012</v>
      </c>
      <c r="H2378" s="175">
        <v>9.4</v>
      </c>
      <c r="I2378" s="176"/>
      <c r="L2378" s="172"/>
      <c r="M2378" s="177"/>
      <c r="N2378" s="178"/>
      <c r="O2378" s="178"/>
      <c r="P2378" s="178"/>
      <c r="Q2378" s="178"/>
      <c r="R2378" s="178"/>
      <c r="S2378" s="178"/>
      <c r="T2378" s="179"/>
      <c r="AT2378" s="173" t="s">
        <v>153</v>
      </c>
      <c r="AU2378" s="173" t="s">
        <v>81</v>
      </c>
      <c r="AV2378" s="14" t="s">
        <v>81</v>
      </c>
      <c r="AW2378" s="14" t="s">
        <v>33</v>
      </c>
      <c r="AX2378" s="14" t="s">
        <v>71</v>
      </c>
      <c r="AY2378" s="173" t="s">
        <v>142</v>
      </c>
    </row>
    <row r="2379" spans="2:51" s="14" customFormat="1" ht="11.25">
      <c r="B2379" s="172"/>
      <c r="D2379" s="165" t="s">
        <v>153</v>
      </c>
      <c r="E2379" s="173" t="s">
        <v>3</v>
      </c>
      <c r="F2379" s="174" t="s">
        <v>1004</v>
      </c>
      <c r="H2379" s="175">
        <v>-1.5029999999999999</v>
      </c>
      <c r="I2379" s="176"/>
      <c r="L2379" s="172"/>
      <c r="M2379" s="177"/>
      <c r="N2379" s="178"/>
      <c r="O2379" s="178"/>
      <c r="P2379" s="178"/>
      <c r="Q2379" s="178"/>
      <c r="R2379" s="178"/>
      <c r="S2379" s="178"/>
      <c r="T2379" s="179"/>
      <c r="AT2379" s="173" t="s">
        <v>153</v>
      </c>
      <c r="AU2379" s="173" t="s">
        <v>81</v>
      </c>
      <c r="AV2379" s="14" t="s">
        <v>81</v>
      </c>
      <c r="AW2379" s="14" t="s">
        <v>33</v>
      </c>
      <c r="AX2379" s="14" t="s">
        <v>71</v>
      </c>
      <c r="AY2379" s="173" t="s">
        <v>142</v>
      </c>
    </row>
    <row r="2380" spans="2:51" s="16" customFormat="1" ht="11.25">
      <c r="B2380" s="201"/>
      <c r="D2380" s="165" t="s">
        <v>153</v>
      </c>
      <c r="E2380" s="202" t="s">
        <v>3</v>
      </c>
      <c r="F2380" s="203" t="s">
        <v>862</v>
      </c>
      <c r="H2380" s="204">
        <v>53.898000000000003</v>
      </c>
      <c r="I2380" s="205"/>
      <c r="L2380" s="201"/>
      <c r="M2380" s="206"/>
      <c r="N2380" s="207"/>
      <c r="O2380" s="207"/>
      <c r="P2380" s="207"/>
      <c r="Q2380" s="207"/>
      <c r="R2380" s="207"/>
      <c r="S2380" s="207"/>
      <c r="T2380" s="208"/>
      <c r="AT2380" s="202" t="s">
        <v>153</v>
      </c>
      <c r="AU2380" s="202" t="s">
        <v>81</v>
      </c>
      <c r="AV2380" s="16" t="s">
        <v>91</v>
      </c>
      <c r="AW2380" s="16" t="s">
        <v>33</v>
      </c>
      <c r="AX2380" s="16" t="s">
        <v>71</v>
      </c>
      <c r="AY2380" s="202" t="s">
        <v>142</v>
      </c>
    </row>
    <row r="2381" spans="2:51" s="13" customFormat="1" ht="11.25">
      <c r="B2381" s="164"/>
      <c r="D2381" s="165" t="s">
        <v>153</v>
      </c>
      <c r="E2381" s="166" t="s">
        <v>3</v>
      </c>
      <c r="F2381" s="167" t="s">
        <v>941</v>
      </c>
      <c r="H2381" s="166" t="s">
        <v>3</v>
      </c>
      <c r="I2381" s="168"/>
      <c r="L2381" s="164"/>
      <c r="M2381" s="169"/>
      <c r="N2381" s="170"/>
      <c r="O2381" s="170"/>
      <c r="P2381" s="170"/>
      <c r="Q2381" s="170"/>
      <c r="R2381" s="170"/>
      <c r="S2381" s="170"/>
      <c r="T2381" s="171"/>
      <c r="AT2381" s="166" t="s">
        <v>153</v>
      </c>
      <c r="AU2381" s="166" t="s">
        <v>81</v>
      </c>
      <c r="AV2381" s="13" t="s">
        <v>15</v>
      </c>
      <c r="AW2381" s="13" t="s">
        <v>33</v>
      </c>
      <c r="AX2381" s="13" t="s">
        <v>71</v>
      </c>
      <c r="AY2381" s="166" t="s">
        <v>142</v>
      </c>
    </row>
    <row r="2382" spans="2:51" s="14" customFormat="1" ht="11.25">
      <c r="B2382" s="172"/>
      <c r="D2382" s="165" t="s">
        <v>153</v>
      </c>
      <c r="E2382" s="173" t="s">
        <v>3</v>
      </c>
      <c r="F2382" s="174" t="s">
        <v>2948</v>
      </c>
      <c r="H2382" s="175">
        <v>19.399999999999999</v>
      </c>
      <c r="I2382" s="176"/>
      <c r="L2382" s="172"/>
      <c r="M2382" s="177"/>
      <c r="N2382" s="178"/>
      <c r="O2382" s="178"/>
      <c r="P2382" s="178"/>
      <c r="Q2382" s="178"/>
      <c r="R2382" s="178"/>
      <c r="S2382" s="178"/>
      <c r="T2382" s="179"/>
      <c r="AT2382" s="173" t="s">
        <v>153</v>
      </c>
      <c r="AU2382" s="173" t="s">
        <v>81</v>
      </c>
      <c r="AV2382" s="14" t="s">
        <v>81</v>
      </c>
      <c r="AW2382" s="14" t="s">
        <v>33</v>
      </c>
      <c r="AX2382" s="14" t="s">
        <v>71</v>
      </c>
      <c r="AY2382" s="173" t="s">
        <v>142</v>
      </c>
    </row>
    <row r="2383" spans="2:51" s="14" customFormat="1" ht="11.25">
      <c r="B2383" s="172"/>
      <c r="D2383" s="165" t="s">
        <v>153</v>
      </c>
      <c r="E2383" s="173" t="s">
        <v>3</v>
      </c>
      <c r="F2383" s="174" t="s">
        <v>2949</v>
      </c>
      <c r="H2383" s="175">
        <v>-1.83</v>
      </c>
      <c r="I2383" s="176"/>
      <c r="L2383" s="172"/>
      <c r="M2383" s="177"/>
      <c r="N2383" s="178"/>
      <c r="O2383" s="178"/>
      <c r="P2383" s="178"/>
      <c r="Q2383" s="178"/>
      <c r="R2383" s="178"/>
      <c r="S2383" s="178"/>
      <c r="T2383" s="179"/>
      <c r="AT2383" s="173" t="s">
        <v>153</v>
      </c>
      <c r="AU2383" s="173" t="s">
        <v>81</v>
      </c>
      <c r="AV2383" s="14" t="s">
        <v>81</v>
      </c>
      <c r="AW2383" s="14" t="s">
        <v>33</v>
      </c>
      <c r="AX2383" s="14" t="s">
        <v>71</v>
      </c>
      <c r="AY2383" s="173" t="s">
        <v>142</v>
      </c>
    </row>
    <row r="2384" spans="2:51" s="13" customFormat="1" ht="11.25">
      <c r="B2384" s="164"/>
      <c r="D2384" s="165" t="s">
        <v>153</v>
      </c>
      <c r="E2384" s="166" t="s">
        <v>3</v>
      </c>
      <c r="F2384" s="167" t="s">
        <v>945</v>
      </c>
      <c r="H2384" s="166" t="s">
        <v>3</v>
      </c>
      <c r="I2384" s="168"/>
      <c r="L2384" s="164"/>
      <c r="M2384" s="169"/>
      <c r="N2384" s="170"/>
      <c r="O2384" s="170"/>
      <c r="P2384" s="170"/>
      <c r="Q2384" s="170"/>
      <c r="R2384" s="170"/>
      <c r="S2384" s="170"/>
      <c r="T2384" s="171"/>
      <c r="AT2384" s="166" t="s">
        <v>153</v>
      </c>
      <c r="AU2384" s="166" t="s">
        <v>81</v>
      </c>
      <c r="AV2384" s="13" t="s">
        <v>15</v>
      </c>
      <c r="AW2384" s="13" t="s">
        <v>33</v>
      </c>
      <c r="AX2384" s="13" t="s">
        <v>71</v>
      </c>
      <c r="AY2384" s="166" t="s">
        <v>142</v>
      </c>
    </row>
    <row r="2385" spans="1:65" s="14" customFormat="1" ht="11.25">
      <c r="B2385" s="172"/>
      <c r="D2385" s="165" t="s">
        <v>153</v>
      </c>
      <c r="E2385" s="173" t="s">
        <v>3</v>
      </c>
      <c r="F2385" s="174" t="s">
        <v>1018</v>
      </c>
      <c r="H2385" s="175">
        <v>3</v>
      </c>
      <c r="I2385" s="176"/>
      <c r="L2385" s="172"/>
      <c r="M2385" s="177"/>
      <c r="N2385" s="178"/>
      <c r="O2385" s="178"/>
      <c r="P2385" s="178"/>
      <c r="Q2385" s="178"/>
      <c r="R2385" s="178"/>
      <c r="S2385" s="178"/>
      <c r="T2385" s="179"/>
      <c r="AT2385" s="173" t="s">
        <v>153</v>
      </c>
      <c r="AU2385" s="173" t="s">
        <v>81</v>
      </c>
      <c r="AV2385" s="14" t="s">
        <v>81</v>
      </c>
      <c r="AW2385" s="14" t="s">
        <v>33</v>
      </c>
      <c r="AX2385" s="14" t="s">
        <v>71</v>
      </c>
      <c r="AY2385" s="173" t="s">
        <v>142</v>
      </c>
    </row>
    <row r="2386" spans="1:65" s="13" customFormat="1" ht="11.25">
      <c r="B2386" s="164"/>
      <c r="D2386" s="165" t="s">
        <v>153</v>
      </c>
      <c r="E2386" s="166" t="s">
        <v>3</v>
      </c>
      <c r="F2386" s="167" t="s">
        <v>1017</v>
      </c>
      <c r="H2386" s="166" t="s">
        <v>3</v>
      </c>
      <c r="I2386" s="168"/>
      <c r="L2386" s="164"/>
      <c r="M2386" s="169"/>
      <c r="N2386" s="170"/>
      <c r="O2386" s="170"/>
      <c r="P2386" s="170"/>
      <c r="Q2386" s="170"/>
      <c r="R2386" s="170"/>
      <c r="S2386" s="170"/>
      <c r="T2386" s="171"/>
      <c r="AT2386" s="166" t="s">
        <v>153</v>
      </c>
      <c r="AU2386" s="166" t="s">
        <v>81</v>
      </c>
      <c r="AV2386" s="13" t="s">
        <v>15</v>
      </c>
      <c r="AW2386" s="13" t="s">
        <v>33</v>
      </c>
      <c r="AX2386" s="13" t="s">
        <v>71</v>
      </c>
      <c r="AY2386" s="166" t="s">
        <v>142</v>
      </c>
    </row>
    <row r="2387" spans="1:65" s="14" customFormat="1" ht="11.25">
      <c r="B2387" s="172"/>
      <c r="D2387" s="165" t="s">
        <v>153</v>
      </c>
      <c r="E2387" s="173" t="s">
        <v>3</v>
      </c>
      <c r="F2387" s="174" t="s">
        <v>1018</v>
      </c>
      <c r="H2387" s="175">
        <v>3</v>
      </c>
      <c r="I2387" s="176"/>
      <c r="L2387" s="172"/>
      <c r="M2387" s="177"/>
      <c r="N2387" s="178"/>
      <c r="O2387" s="178"/>
      <c r="P2387" s="178"/>
      <c r="Q2387" s="178"/>
      <c r="R2387" s="178"/>
      <c r="S2387" s="178"/>
      <c r="T2387" s="179"/>
      <c r="AT2387" s="173" t="s">
        <v>153</v>
      </c>
      <c r="AU2387" s="173" t="s">
        <v>81</v>
      </c>
      <c r="AV2387" s="14" t="s">
        <v>81</v>
      </c>
      <c r="AW2387" s="14" t="s">
        <v>33</v>
      </c>
      <c r="AX2387" s="14" t="s">
        <v>71</v>
      </c>
      <c r="AY2387" s="173" t="s">
        <v>142</v>
      </c>
    </row>
    <row r="2388" spans="1:65" s="13" customFormat="1" ht="11.25">
      <c r="B2388" s="164"/>
      <c r="D2388" s="165" t="s">
        <v>153</v>
      </c>
      <c r="E2388" s="166" t="s">
        <v>3</v>
      </c>
      <c r="F2388" s="167" t="s">
        <v>960</v>
      </c>
      <c r="H2388" s="166" t="s">
        <v>3</v>
      </c>
      <c r="I2388" s="168"/>
      <c r="L2388" s="164"/>
      <c r="M2388" s="169"/>
      <c r="N2388" s="170"/>
      <c r="O2388" s="170"/>
      <c r="P2388" s="170"/>
      <c r="Q2388" s="170"/>
      <c r="R2388" s="170"/>
      <c r="S2388" s="170"/>
      <c r="T2388" s="171"/>
      <c r="AT2388" s="166" t="s">
        <v>153</v>
      </c>
      <c r="AU2388" s="166" t="s">
        <v>81</v>
      </c>
      <c r="AV2388" s="13" t="s">
        <v>15</v>
      </c>
      <c r="AW2388" s="13" t="s">
        <v>33</v>
      </c>
      <c r="AX2388" s="13" t="s">
        <v>71</v>
      </c>
      <c r="AY2388" s="166" t="s">
        <v>142</v>
      </c>
    </row>
    <row r="2389" spans="1:65" s="14" customFormat="1" ht="11.25">
      <c r="B2389" s="172"/>
      <c r="D2389" s="165" t="s">
        <v>153</v>
      </c>
      <c r="E2389" s="173" t="s">
        <v>3</v>
      </c>
      <c r="F2389" s="174" t="s">
        <v>2950</v>
      </c>
      <c r="H2389" s="175">
        <v>16.2</v>
      </c>
      <c r="I2389" s="176"/>
      <c r="L2389" s="172"/>
      <c r="M2389" s="177"/>
      <c r="N2389" s="178"/>
      <c r="O2389" s="178"/>
      <c r="P2389" s="178"/>
      <c r="Q2389" s="178"/>
      <c r="R2389" s="178"/>
      <c r="S2389" s="178"/>
      <c r="T2389" s="179"/>
      <c r="AT2389" s="173" t="s">
        <v>153</v>
      </c>
      <c r="AU2389" s="173" t="s">
        <v>81</v>
      </c>
      <c r="AV2389" s="14" t="s">
        <v>81</v>
      </c>
      <c r="AW2389" s="14" t="s">
        <v>33</v>
      </c>
      <c r="AX2389" s="14" t="s">
        <v>71</v>
      </c>
      <c r="AY2389" s="173" t="s">
        <v>142</v>
      </c>
    </row>
    <row r="2390" spans="1:65" s="14" customFormat="1" ht="11.25">
      <c r="B2390" s="172"/>
      <c r="D2390" s="165" t="s">
        <v>153</v>
      </c>
      <c r="E2390" s="173" t="s">
        <v>3</v>
      </c>
      <c r="F2390" s="174" t="s">
        <v>983</v>
      </c>
      <c r="H2390" s="175">
        <v>-1.613</v>
      </c>
      <c r="I2390" s="176"/>
      <c r="L2390" s="172"/>
      <c r="M2390" s="177"/>
      <c r="N2390" s="178"/>
      <c r="O2390" s="178"/>
      <c r="P2390" s="178"/>
      <c r="Q2390" s="178"/>
      <c r="R2390" s="178"/>
      <c r="S2390" s="178"/>
      <c r="T2390" s="179"/>
      <c r="AT2390" s="173" t="s">
        <v>153</v>
      </c>
      <c r="AU2390" s="173" t="s">
        <v>81</v>
      </c>
      <c r="AV2390" s="14" t="s">
        <v>81</v>
      </c>
      <c r="AW2390" s="14" t="s">
        <v>33</v>
      </c>
      <c r="AX2390" s="14" t="s">
        <v>71</v>
      </c>
      <c r="AY2390" s="173" t="s">
        <v>142</v>
      </c>
    </row>
    <row r="2391" spans="1:65" s="13" customFormat="1" ht="11.25">
      <c r="B2391" s="164"/>
      <c r="D2391" s="165" t="s">
        <v>153</v>
      </c>
      <c r="E2391" s="166" t="s">
        <v>3</v>
      </c>
      <c r="F2391" s="167" t="s">
        <v>963</v>
      </c>
      <c r="H2391" s="166" t="s">
        <v>3</v>
      </c>
      <c r="I2391" s="168"/>
      <c r="L2391" s="164"/>
      <c r="M2391" s="169"/>
      <c r="N2391" s="170"/>
      <c r="O2391" s="170"/>
      <c r="P2391" s="170"/>
      <c r="Q2391" s="170"/>
      <c r="R2391" s="170"/>
      <c r="S2391" s="170"/>
      <c r="T2391" s="171"/>
      <c r="AT2391" s="166" t="s">
        <v>153</v>
      </c>
      <c r="AU2391" s="166" t="s">
        <v>81</v>
      </c>
      <c r="AV2391" s="13" t="s">
        <v>15</v>
      </c>
      <c r="AW2391" s="13" t="s">
        <v>33</v>
      </c>
      <c r="AX2391" s="13" t="s">
        <v>71</v>
      </c>
      <c r="AY2391" s="166" t="s">
        <v>142</v>
      </c>
    </row>
    <row r="2392" spans="1:65" s="14" customFormat="1" ht="11.25">
      <c r="B2392" s="172"/>
      <c r="D2392" s="165" t="s">
        <v>153</v>
      </c>
      <c r="E2392" s="173" t="s">
        <v>3</v>
      </c>
      <c r="F2392" s="174" t="s">
        <v>1012</v>
      </c>
      <c r="H2392" s="175">
        <v>9.4</v>
      </c>
      <c r="I2392" s="176"/>
      <c r="L2392" s="172"/>
      <c r="M2392" s="177"/>
      <c r="N2392" s="178"/>
      <c r="O2392" s="178"/>
      <c r="P2392" s="178"/>
      <c r="Q2392" s="178"/>
      <c r="R2392" s="178"/>
      <c r="S2392" s="178"/>
      <c r="T2392" s="179"/>
      <c r="AT2392" s="173" t="s">
        <v>153</v>
      </c>
      <c r="AU2392" s="173" t="s">
        <v>81</v>
      </c>
      <c r="AV2392" s="14" t="s">
        <v>81</v>
      </c>
      <c r="AW2392" s="14" t="s">
        <v>33</v>
      </c>
      <c r="AX2392" s="14" t="s">
        <v>71</v>
      </c>
      <c r="AY2392" s="173" t="s">
        <v>142</v>
      </c>
    </row>
    <row r="2393" spans="1:65" s="14" customFormat="1" ht="11.25">
      <c r="B2393" s="172"/>
      <c r="D2393" s="165" t="s">
        <v>153</v>
      </c>
      <c r="E2393" s="173" t="s">
        <v>3</v>
      </c>
      <c r="F2393" s="174" t="s">
        <v>983</v>
      </c>
      <c r="H2393" s="175">
        <v>-1.613</v>
      </c>
      <c r="I2393" s="176"/>
      <c r="L2393" s="172"/>
      <c r="M2393" s="177"/>
      <c r="N2393" s="178"/>
      <c r="O2393" s="178"/>
      <c r="P2393" s="178"/>
      <c r="Q2393" s="178"/>
      <c r="R2393" s="178"/>
      <c r="S2393" s="178"/>
      <c r="T2393" s="179"/>
      <c r="AT2393" s="173" t="s">
        <v>153</v>
      </c>
      <c r="AU2393" s="173" t="s">
        <v>81</v>
      </c>
      <c r="AV2393" s="14" t="s">
        <v>81</v>
      </c>
      <c r="AW2393" s="14" t="s">
        <v>33</v>
      </c>
      <c r="AX2393" s="14" t="s">
        <v>71</v>
      </c>
      <c r="AY2393" s="173" t="s">
        <v>142</v>
      </c>
    </row>
    <row r="2394" spans="1:65" s="16" customFormat="1" ht="11.25">
      <c r="B2394" s="201"/>
      <c r="D2394" s="165" t="s">
        <v>153</v>
      </c>
      <c r="E2394" s="202" t="s">
        <v>3</v>
      </c>
      <c r="F2394" s="203" t="s">
        <v>862</v>
      </c>
      <c r="H2394" s="204">
        <v>45.944000000000003</v>
      </c>
      <c r="I2394" s="205"/>
      <c r="L2394" s="201"/>
      <c r="M2394" s="206"/>
      <c r="N2394" s="207"/>
      <c r="O2394" s="207"/>
      <c r="P2394" s="207"/>
      <c r="Q2394" s="207"/>
      <c r="R2394" s="207"/>
      <c r="S2394" s="207"/>
      <c r="T2394" s="208"/>
      <c r="AT2394" s="202" t="s">
        <v>153</v>
      </c>
      <c r="AU2394" s="202" t="s">
        <v>81</v>
      </c>
      <c r="AV2394" s="16" t="s">
        <v>91</v>
      </c>
      <c r="AW2394" s="16" t="s">
        <v>33</v>
      </c>
      <c r="AX2394" s="16" t="s">
        <v>71</v>
      </c>
      <c r="AY2394" s="202" t="s">
        <v>142</v>
      </c>
    </row>
    <row r="2395" spans="1:65" s="15" customFormat="1" ht="11.25">
      <c r="B2395" s="180"/>
      <c r="D2395" s="165" t="s">
        <v>153</v>
      </c>
      <c r="E2395" s="181" t="s">
        <v>3</v>
      </c>
      <c r="F2395" s="182" t="s">
        <v>162</v>
      </c>
      <c r="H2395" s="183">
        <v>207.32</v>
      </c>
      <c r="I2395" s="184"/>
      <c r="L2395" s="180"/>
      <c r="M2395" s="185"/>
      <c r="N2395" s="186"/>
      <c r="O2395" s="186"/>
      <c r="P2395" s="186"/>
      <c r="Q2395" s="186"/>
      <c r="R2395" s="186"/>
      <c r="S2395" s="186"/>
      <c r="T2395" s="187"/>
      <c r="AT2395" s="181" t="s">
        <v>153</v>
      </c>
      <c r="AU2395" s="181" t="s">
        <v>81</v>
      </c>
      <c r="AV2395" s="15" t="s">
        <v>94</v>
      </c>
      <c r="AW2395" s="15" t="s">
        <v>33</v>
      </c>
      <c r="AX2395" s="15" t="s">
        <v>15</v>
      </c>
      <c r="AY2395" s="181" t="s">
        <v>142</v>
      </c>
    </row>
    <row r="2396" spans="1:65" s="2" customFormat="1" ht="33" customHeight="1">
      <c r="A2396" s="35"/>
      <c r="B2396" s="145"/>
      <c r="C2396" s="146" t="s">
        <v>2951</v>
      </c>
      <c r="D2396" s="146" t="s">
        <v>145</v>
      </c>
      <c r="E2396" s="147" t="s">
        <v>2952</v>
      </c>
      <c r="F2396" s="148" t="s">
        <v>2953</v>
      </c>
      <c r="G2396" s="149" t="s">
        <v>225</v>
      </c>
      <c r="H2396" s="150">
        <v>17.899999999999999</v>
      </c>
      <c r="I2396" s="151"/>
      <c r="J2396" s="152">
        <f>ROUND(I2396*H2396,2)</f>
        <v>0</v>
      </c>
      <c r="K2396" s="148" t="s">
        <v>149</v>
      </c>
      <c r="L2396" s="36"/>
      <c r="M2396" s="153" t="s">
        <v>3</v>
      </c>
      <c r="N2396" s="154" t="s">
        <v>43</v>
      </c>
      <c r="O2396" s="56"/>
      <c r="P2396" s="155">
        <f>O2396*H2396</f>
        <v>0</v>
      </c>
      <c r="Q2396" s="155">
        <v>2E-3</v>
      </c>
      <c r="R2396" s="155">
        <f>Q2396*H2396</f>
        <v>3.5799999999999998E-2</v>
      </c>
      <c r="S2396" s="155">
        <v>0</v>
      </c>
      <c r="T2396" s="156">
        <f>S2396*H2396</f>
        <v>0</v>
      </c>
      <c r="U2396" s="35"/>
      <c r="V2396" s="35"/>
      <c r="W2396" s="35"/>
      <c r="X2396" s="35"/>
      <c r="Y2396" s="35"/>
      <c r="Z2396" s="35"/>
      <c r="AA2396" s="35"/>
      <c r="AB2396" s="35"/>
      <c r="AC2396" s="35"/>
      <c r="AD2396" s="35"/>
      <c r="AE2396" s="35"/>
      <c r="AR2396" s="157" t="s">
        <v>256</v>
      </c>
      <c r="AT2396" s="157" t="s">
        <v>145</v>
      </c>
      <c r="AU2396" s="157" t="s">
        <v>81</v>
      </c>
      <c r="AY2396" s="20" t="s">
        <v>142</v>
      </c>
      <c r="BE2396" s="158">
        <f>IF(N2396="základní",J2396,0)</f>
        <v>0</v>
      </c>
      <c r="BF2396" s="158">
        <f>IF(N2396="snížená",J2396,0)</f>
        <v>0</v>
      </c>
      <c r="BG2396" s="158">
        <f>IF(N2396="zákl. přenesená",J2396,0)</f>
        <v>0</v>
      </c>
      <c r="BH2396" s="158">
        <f>IF(N2396="sníž. přenesená",J2396,0)</f>
        <v>0</v>
      </c>
      <c r="BI2396" s="158">
        <f>IF(N2396="nulová",J2396,0)</f>
        <v>0</v>
      </c>
      <c r="BJ2396" s="20" t="s">
        <v>81</v>
      </c>
      <c r="BK2396" s="158">
        <f>ROUND(I2396*H2396,2)</f>
        <v>0</v>
      </c>
      <c r="BL2396" s="20" t="s">
        <v>256</v>
      </c>
      <c r="BM2396" s="157" t="s">
        <v>2954</v>
      </c>
    </row>
    <row r="2397" spans="1:65" s="2" customFormat="1" ht="11.25">
      <c r="A2397" s="35"/>
      <c r="B2397" s="36"/>
      <c r="C2397" s="35"/>
      <c r="D2397" s="159" t="s">
        <v>151</v>
      </c>
      <c r="E2397" s="35"/>
      <c r="F2397" s="160" t="s">
        <v>2955</v>
      </c>
      <c r="G2397" s="35"/>
      <c r="H2397" s="35"/>
      <c r="I2397" s="161"/>
      <c r="J2397" s="35"/>
      <c r="K2397" s="35"/>
      <c r="L2397" s="36"/>
      <c r="M2397" s="162"/>
      <c r="N2397" s="163"/>
      <c r="O2397" s="56"/>
      <c r="P2397" s="56"/>
      <c r="Q2397" s="56"/>
      <c r="R2397" s="56"/>
      <c r="S2397" s="56"/>
      <c r="T2397" s="57"/>
      <c r="U2397" s="35"/>
      <c r="V2397" s="35"/>
      <c r="W2397" s="35"/>
      <c r="X2397" s="35"/>
      <c r="Y2397" s="35"/>
      <c r="Z2397" s="35"/>
      <c r="AA2397" s="35"/>
      <c r="AB2397" s="35"/>
      <c r="AC2397" s="35"/>
      <c r="AD2397" s="35"/>
      <c r="AE2397" s="35"/>
      <c r="AT2397" s="20" t="s">
        <v>151</v>
      </c>
      <c r="AU2397" s="20" t="s">
        <v>81</v>
      </c>
    </row>
    <row r="2398" spans="1:65" s="13" customFormat="1" ht="11.25">
      <c r="B2398" s="164"/>
      <c r="D2398" s="165" t="s">
        <v>153</v>
      </c>
      <c r="E2398" s="166" t="s">
        <v>3</v>
      </c>
      <c r="F2398" s="167" t="s">
        <v>167</v>
      </c>
      <c r="H2398" s="166" t="s">
        <v>3</v>
      </c>
      <c r="I2398" s="168"/>
      <c r="L2398" s="164"/>
      <c r="M2398" s="169"/>
      <c r="N2398" s="170"/>
      <c r="O2398" s="170"/>
      <c r="P2398" s="170"/>
      <c r="Q2398" s="170"/>
      <c r="R2398" s="170"/>
      <c r="S2398" s="170"/>
      <c r="T2398" s="171"/>
      <c r="AT2398" s="166" t="s">
        <v>153</v>
      </c>
      <c r="AU2398" s="166" t="s">
        <v>81</v>
      </c>
      <c r="AV2398" s="13" t="s">
        <v>15</v>
      </c>
      <c r="AW2398" s="13" t="s">
        <v>33</v>
      </c>
      <c r="AX2398" s="13" t="s">
        <v>71</v>
      </c>
      <c r="AY2398" s="166" t="s">
        <v>142</v>
      </c>
    </row>
    <row r="2399" spans="1:65" s="14" customFormat="1" ht="11.25">
      <c r="B2399" s="172"/>
      <c r="D2399" s="165" t="s">
        <v>153</v>
      </c>
      <c r="E2399" s="173" t="s">
        <v>3</v>
      </c>
      <c r="F2399" s="174" t="s">
        <v>2956</v>
      </c>
      <c r="H2399" s="175">
        <v>4</v>
      </c>
      <c r="I2399" s="176"/>
      <c r="L2399" s="172"/>
      <c r="M2399" s="177"/>
      <c r="N2399" s="178"/>
      <c r="O2399" s="178"/>
      <c r="P2399" s="178"/>
      <c r="Q2399" s="178"/>
      <c r="R2399" s="178"/>
      <c r="S2399" s="178"/>
      <c r="T2399" s="179"/>
      <c r="AT2399" s="173" t="s">
        <v>153</v>
      </c>
      <c r="AU2399" s="173" t="s">
        <v>81</v>
      </c>
      <c r="AV2399" s="14" t="s">
        <v>81</v>
      </c>
      <c r="AW2399" s="14" t="s">
        <v>33</v>
      </c>
      <c r="AX2399" s="14" t="s">
        <v>71</v>
      </c>
      <c r="AY2399" s="173" t="s">
        <v>142</v>
      </c>
    </row>
    <row r="2400" spans="1:65" s="13" customFormat="1" ht="11.25">
      <c r="B2400" s="164"/>
      <c r="D2400" s="165" t="s">
        <v>153</v>
      </c>
      <c r="E2400" s="166" t="s">
        <v>3</v>
      </c>
      <c r="F2400" s="167" t="s">
        <v>154</v>
      </c>
      <c r="H2400" s="166" t="s">
        <v>3</v>
      </c>
      <c r="I2400" s="168"/>
      <c r="L2400" s="164"/>
      <c r="M2400" s="169"/>
      <c r="N2400" s="170"/>
      <c r="O2400" s="170"/>
      <c r="P2400" s="170"/>
      <c r="Q2400" s="170"/>
      <c r="R2400" s="170"/>
      <c r="S2400" s="170"/>
      <c r="T2400" s="171"/>
      <c r="AT2400" s="166" t="s">
        <v>153</v>
      </c>
      <c r="AU2400" s="166" t="s">
        <v>81</v>
      </c>
      <c r="AV2400" s="13" t="s">
        <v>15</v>
      </c>
      <c r="AW2400" s="13" t="s">
        <v>33</v>
      </c>
      <c r="AX2400" s="13" t="s">
        <v>71</v>
      </c>
      <c r="AY2400" s="166" t="s">
        <v>142</v>
      </c>
    </row>
    <row r="2401" spans="1:65" s="14" customFormat="1" ht="11.25">
      <c r="B2401" s="172"/>
      <c r="D2401" s="165" t="s">
        <v>153</v>
      </c>
      <c r="E2401" s="173" t="s">
        <v>3</v>
      </c>
      <c r="F2401" s="174" t="s">
        <v>2957</v>
      </c>
      <c r="H2401" s="175">
        <v>4.4000000000000004</v>
      </c>
      <c r="I2401" s="176"/>
      <c r="L2401" s="172"/>
      <c r="M2401" s="177"/>
      <c r="N2401" s="178"/>
      <c r="O2401" s="178"/>
      <c r="P2401" s="178"/>
      <c r="Q2401" s="178"/>
      <c r="R2401" s="178"/>
      <c r="S2401" s="178"/>
      <c r="T2401" s="179"/>
      <c r="AT2401" s="173" t="s">
        <v>153</v>
      </c>
      <c r="AU2401" s="173" t="s">
        <v>81</v>
      </c>
      <c r="AV2401" s="14" t="s">
        <v>81</v>
      </c>
      <c r="AW2401" s="14" t="s">
        <v>33</v>
      </c>
      <c r="AX2401" s="14" t="s">
        <v>71</v>
      </c>
      <c r="AY2401" s="173" t="s">
        <v>142</v>
      </c>
    </row>
    <row r="2402" spans="1:65" s="13" customFormat="1" ht="11.25">
      <c r="B2402" s="164"/>
      <c r="D2402" s="165" t="s">
        <v>153</v>
      </c>
      <c r="E2402" s="166" t="s">
        <v>3</v>
      </c>
      <c r="F2402" s="167" t="s">
        <v>157</v>
      </c>
      <c r="H2402" s="166" t="s">
        <v>3</v>
      </c>
      <c r="I2402" s="168"/>
      <c r="L2402" s="164"/>
      <c r="M2402" s="169"/>
      <c r="N2402" s="170"/>
      <c r="O2402" s="170"/>
      <c r="P2402" s="170"/>
      <c r="Q2402" s="170"/>
      <c r="R2402" s="170"/>
      <c r="S2402" s="170"/>
      <c r="T2402" s="171"/>
      <c r="AT2402" s="166" t="s">
        <v>153</v>
      </c>
      <c r="AU2402" s="166" t="s">
        <v>81</v>
      </c>
      <c r="AV2402" s="13" t="s">
        <v>15</v>
      </c>
      <c r="AW2402" s="13" t="s">
        <v>33</v>
      </c>
      <c r="AX2402" s="13" t="s">
        <v>71</v>
      </c>
      <c r="AY2402" s="166" t="s">
        <v>142</v>
      </c>
    </row>
    <row r="2403" spans="1:65" s="14" customFormat="1" ht="11.25">
      <c r="B2403" s="172"/>
      <c r="D2403" s="165" t="s">
        <v>153</v>
      </c>
      <c r="E2403" s="173" t="s">
        <v>3</v>
      </c>
      <c r="F2403" s="174" t="s">
        <v>2957</v>
      </c>
      <c r="H2403" s="175">
        <v>4.4000000000000004</v>
      </c>
      <c r="I2403" s="176"/>
      <c r="L2403" s="172"/>
      <c r="M2403" s="177"/>
      <c r="N2403" s="178"/>
      <c r="O2403" s="178"/>
      <c r="P2403" s="178"/>
      <c r="Q2403" s="178"/>
      <c r="R2403" s="178"/>
      <c r="S2403" s="178"/>
      <c r="T2403" s="179"/>
      <c r="AT2403" s="173" t="s">
        <v>153</v>
      </c>
      <c r="AU2403" s="173" t="s">
        <v>81</v>
      </c>
      <c r="AV2403" s="14" t="s">
        <v>81</v>
      </c>
      <c r="AW2403" s="14" t="s">
        <v>33</v>
      </c>
      <c r="AX2403" s="14" t="s">
        <v>71</v>
      </c>
      <c r="AY2403" s="173" t="s">
        <v>142</v>
      </c>
    </row>
    <row r="2404" spans="1:65" s="13" customFormat="1" ht="11.25">
      <c r="B2404" s="164"/>
      <c r="D2404" s="165" t="s">
        <v>153</v>
      </c>
      <c r="E2404" s="166" t="s">
        <v>3</v>
      </c>
      <c r="F2404" s="167" t="s">
        <v>159</v>
      </c>
      <c r="H2404" s="166" t="s">
        <v>3</v>
      </c>
      <c r="I2404" s="168"/>
      <c r="L2404" s="164"/>
      <c r="M2404" s="169"/>
      <c r="N2404" s="170"/>
      <c r="O2404" s="170"/>
      <c r="P2404" s="170"/>
      <c r="Q2404" s="170"/>
      <c r="R2404" s="170"/>
      <c r="S2404" s="170"/>
      <c r="T2404" s="171"/>
      <c r="AT2404" s="166" t="s">
        <v>153</v>
      </c>
      <c r="AU2404" s="166" t="s">
        <v>81</v>
      </c>
      <c r="AV2404" s="13" t="s">
        <v>15</v>
      </c>
      <c r="AW2404" s="13" t="s">
        <v>33</v>
      </c>
      <c r="AX2404" s="13" t="s">
        <v>71</v>
      </c>
      <c r="AY2404" s="166" t="s">
        <v>142</v>
      </c>
    </row>
    <row r="2405" spans="1:65" s="14" customFormat="1" ht="11.25">
      <c r="B2405" s="172"/>
      <c r="D2405" s="165" t="s">
        <v>153</v>
      </c>
      <c r="E2405" s="173" t="s">
        <v>3</v>
      </c>
      <c r="F2405" s="174" t="s">
        <v>2958</v>
      </c>
      <c r="H2405" s="175">
        <v>5.0999999999999996</v>
      </c>
      <c r="I2405" s="176"/>
      <c r="L2405" s="172"/>
      <c r="M2405" s="177"/>
      <c r="N2405" s="178"/>
      <c r="O2405" s="178"/>
      <c r="P2405" s="178"/>
      <c r="Q2405" s="178"/>
      <c r="R2405" s="178"/>
      <c r="S2405" s="178"/>
      <c r="T2405" s="179"/>
      <c r="AT2405" s="173" t="s">
        <v>153</v>
      </c>
      <c r="AU2405" s="173" t="s">
        <v>81</v>
      </c>
      <c r="AV2405" s="14" t="s">
        <v>81</v>
      </c>
      <c r="AW2405" s="14" t="s">
        <v>33</v>
      </c>
      <c r="AX2405" s="14" t="s">
        <v>71</v>
      </c>
      <c r="AY2405" s="173" t="s">
        <v>142</v>
      </c>
    </row>
    <row r="2406" spans="1:65" s="15" customFormat="1" ht="11.25">
      <c r="B2406" s="180"/>
      <c r="D2406" s="165" t="s">
        <v>153</v>
      </c>
      <c r="E2406" s="181" t="s">
        <v>3</v>
      </c>
      <c r="F2406" s="182" t="s">
        <v>162</v>
      </c>
      <c r="H2406" s="183">
        <v>17.899999999999999</v>
      </c>
      <c r="I2406" s="184"/>
      <c r="L2406" s="180"/>
      <c r="M2406" s="185"/>
      <c r="N2406" s="186"/>
      <c r="O2406" s="186"/>
      <c r="P2406" s="186"/>
      <c r="Q2406" s="186"/>
      <c r="R2406" s="186"/>
      <c r="S2406" s="186"/>
      <c r="T2406" s="187"/>
      <c r="AT2406" s="181" t="s">
        <v>153</v>
      </c>
      <c r="AU2406" s="181" t="s">
        <v>81</v>
      </c>
      <c r="AV2406" s="15" t="s">
        <v>94</v>
      </c>
      <c r="AW2406" s="15" t="s">
        <v>33</v>
      </c>
      <c r="AX2406" s="15" t="s">
        <v>15</v>
      </c>
      <c r="AY2406" s="181" t="s">
        <v>142</v>
      </c>
    </row>
    <row r="2407" spans="1:65" s="2" customFormat="1" ht="33" customHeight="1">
      <c r="A2407" s="35"/>
      <c r="B2407" s="145"/>
      <c r="C2407" s="146" t="s">
        <v>2959</v>
      </c>
      <c r="D2407" s="146" t="s">
        <v>145</v>
      </c>
      <c r="E2407" s="147" t="s">
        <v>2960</v>
      </c>
      <c r="F2407" s="148" t="s">
        <v>2961</v>
      </c>
      <c r="G2407" s="149" t="s">
        <v>225</v>
      </c>
      <c r="H2407" s="150">
        <v>10.65</v>
      </c>
      <c r="I2407" s="151"/>
      <c r="J2407" s="152">
        <f>ROUND(I2407*H2407,2)</f>
        <v>0</v>
      </c>
      <c r="K2407" s="148" t="s">
        <v>3</v>
      </c>
      <c r="L2407" s="36"/>
      <c r="M2407" s="153" t="s">
        <v>3</v>
      </c>
      <c r="N2407" s="154" t="s">
        <v>43</v>
      </c>
      <c r="O2407" s="56"/>
      <c r="P2407" s="155">
        <f>O2407*H2407</f>
        <v>0</v>
      </c>
      <c r="Q2407" s="155">
        <v>9.7999999999999997E-4</v>
      </c>
      <c r="R2407" s="155">
        <f>Q2407*H2407</f>
        <v>1.0437E-2</v>
      </c>
      <c r="S2407" s="155">
        <v>0</v>
      </c>
      <c r="T2407" s="156">
        <f>S2407*H2407</f>
        <v>0</v>
      </c>
      <c r="U2407" s="35"/>
      <c r="V2407" s="35"/>
      <c r="W2407" s="35"/>
      <c r="X2407" s="35"/>
      <c r="Y2407" s="35"/>
      <c r="Z2407" s="35"/>
      <c r="AA2407" s="35"/>
      <c r="AB2407" s="35"/>
      <c r="AC2407" s="35"/>
      <c r="AD2407" s="35"/>
      <c r="AE2407" s="35"/>
      <c r="AR2407" s="157" t="s">
        <v>256</v>
      </c>
      <c r="AT2407" s="157" t="s">
        <v>145</v>
      </c>
      <c r="AU2407" s="157" t="s">
        <v>81</v>
      </c>
      <c r="AY2407" s="20" t="s">
        <v>142</v>
      </c>
      <c r="BE2407" s="158">
        <f>IF(N2407="základní",J2407,0)</f>
        <v>0</v>
      </c>
      <c r="BF2407" s="158">
        <f>IF(N2407="snížená",J2407,0)</f>
        <v>0</v>
      </c>
      <c r="BG2407" s="158">
        <f>IF(N2407="zákl. přenesená",J2407,0)</f>
        <v>0</v>
      </c>
      <c r="BH2407" s="158">
        <f>IF(N2407="sníž. přenesená",J2407,0)</f>
        <v>0</v>
      </c>
      <c r="BI2407" s="158">
        <f>IF(N2407="nulová",J2407,0)</f>
        <v>0</v>
      </c>
      <c r="BJ2407" s="20" t="s">
        <v>81</v>
      </c>
      <c r="BK2407" s="158">
        <f>ROUND(I2407*H2407,2)</f>
        <v>0</v>
      </c>
      <c r="BL2407" s="20" t="s">
        <v>256</v>
      </c>
      <c r="BM2407" s="157" t="s">
        <v>2962</v>
      </c>
    </row>
    <row r="2408" spans="1:65" s="13" customFormat="1" ht="11.25">
      <c r="B2408" s="164"/>
      <c r="D2408" s="165" t="s">
        <v>153</v>
      </c>
      <c r="E2408" s="166" t="s">
        <v>3</v>
      </c>
      <c r="F2408" s="167" t="s">
        <v>167</v>
      </c>
      <c r="H2408" s="166" t="s">
        <v>3</v>
      </c>
      <c r="I2408" s="168"/>
      <c r="L2408" s="164"/>
      <c r="M2408" s="169"/>
      <c r="N2408" s="170"/>
      <c r="O2408" s="170"/>
      <c r="P2408" s="170"/>
      <c r="Q2408" s="170"/>
      <c r="R2408" s="170"/>
      <c r="S2408" s="170"/>
      <c r="T2408" s="171"/>
      <c r="AT2408" s="166" t="s">
        <v>153</v>
      </c>
      <c r="AU2408" s="166" t="s">
        <v>81</v>
      </c>
      <c r="AV2408" s="13" t="s">
        <v>15</v>
      </c>
      <c r="AW2408" s="13" t="s">
        <v>33</v>
      </c>
      <c r="AX2408" s="13" t="s">
        <v>71</v>
      </c>
      <c r="AY2408" s="166" t="s">
        <v>142</v>
      </c>
    </row>
    <row r="2409" spans="1:65" s="14" customFormat="1" ht="11.25">
      <c r="B2409" s="172"/>
      <c r="D2409" s="165" t="s">
        <v>153</v>
      </c>
      <c r="E2409" s="173" t="s">
        <v>3</v>
      </c>
      <c r="F2409" s="174" t="s">
        <v>2963</v>
      </c>
      <c r="H2409" s="175">
        <v>2.25</v>
      </c>
      <c r="I2409" s="176"/>
      <c r="L2409" s="172"/>
      <c r="M2409" s="177"/>
      <c r="N2409" s="178"/>
      <c r="O2409" s="178"/>
      <c r="P2409" s="178"/>
      <c r="Q2409" s="178"/>
      <c r="R2409" s="178"/>
      <c r="S2409" s="178"/>
      <c r="T2409" s="179"/>
      <c r="AT2409" s="173" t="s">
        <v>153</v>
      </c>
      <c r="AU2409" s="173" t="s">
        <v>81</v>
      </c>
      <c r="AV2409" s="14" t="s">
        <v>81</v>
      </c>
      <c r="AW2409" s="14" t="s">
        <v>33</v>
      </c>
      <c r="AX2409" s="14" t="s">
        <v>71</v>
      </c>
      <c r="AY2409" s="173" t="s">
        <v>142</v>
      </c>
    </row>
    <row r="2410" spans="1:65" s="13" customFormat="1" ht="11.25">
      <c r="B2410" s="164"/>
      <c r="D2410" s="165" t="s">
        <v>153</v>
      </c>
      <c r="E2410" s="166" t="s">
        <v>3</v>
      </c>
      <c r="F2410" s="167" t="s">
        <v>154</v>
      </c>
      <c r="H2410" s="166" t="s">
        <v>3</v>
      </c>
      <c r="I2410" s="168"/>
      <c r="L2410" s="164"/>
      <c r="M2410" s="169"/>
      <c r="N2410" s="170"/>
      <c r="O2410" s="170"/>
      <c r="P2410" s="170"/>
      <c r="Q2410" s="170"/>
      <c r="R2410" s="170"/>
      <c r="S2410" s="170"/>
      <c r="T2410" s="171"/>
      <c r="AT2410" s="166" t="s">
        <v>153</v>
      </c>
      <c r="AU2410" s="166" t="s">
        <v>81</v>
      </c>
      <c r="AV2410" s="13" t="s">
        <v>15</v>
      </c>
      <c r="AW2410" s="13" t="s">
        <v>33</v>
      </c>
      <c r="AX2410" s="13" t="s">
        <v>71</v>
      </c>
      <c r="AY2410" s="166" t="s">
        <v>142</v>
      </c>
    </row>
    <row r="2411" spans="1:65" s="14" customFormat="1" ht="11.25">
      <c r="B2411" s="172"/>
      <c r="D2411" s="165" t="s">
        <v>153</v>
      </c>
      <c r="E2411" s="173" t="s">
        <v>3</v>
      </c>
      <c r="F2411" s="174" t="s">
        <v>2964</v>
      </c>
      <c r="H2411" s="175">
        <v>3.35</v>
      </c>
      <c r="I2411" s="176"/>
      <c r="L2411" s="172"/>
      <c r="M2411" s="177"/>
      <c r="N2411" s="178"/>
      <c r="O2411" s="178"/>
      <c r="P2411" s="178"/>
      <c r="Q2411" s="178"/>
      <c r="R2411" s="178"/>
      <c r="S2411" s="178"/>
      <c r="T2411" s="179"/>
      <c r="AT2411" s="173" t="s">
        <v>153</v>
      </c>
      <c r="AU2411" s="173" t="s">
        <v>81</v>
      </c>
      <c r="AV2411" s="14" t="s">
        <v>81</v>
      </c>
      <c r="AW2411" s="14" t="s">
        <v>33</v>
      </c>
      <c r="AX2411" s="14" t="s">
        <v>71</v>
      </c>
      <c r="AY2411" s="173" t="s">
        <v>142</v>
      </c>
    </row>
    <row r="2412" spans="1:65" s="13" customFormat="1" ht="11.25">
      <c r="B2412" s="164"/>
      <c r="D2412" s="165" t="s">
        <v>153</v>
      </c>
      <c r="E2412" s="166" t="s">
        <v>3</v>
      </c>
      <c r="F2412" s="167" t="s">
        <v>157</v>
      </c>
      <c r="H2412" s="166" t="s">
        <v>3</v>
      </c>
      <c r="I2412" s="168"/>
      <c r="L2412" s="164"/>
      <c r="M2412" s="169"/>
      <c r="N2412" s="170"/>
      <c r="O2412" s="170"/>
      <c r="P2412" s="170"/>
      <c r="Q2412" s="170"/>
      <c r="R2412" s="170"/>
      <c r="S2412" s="170"/>
      <c r="T2412" s="171"/>
      <c r="AT2412" s="166" t="s">
        <v>153</v>
      </c>
      <c r="AU2412" s="166" t="s">
        <v>81</v>
      </c>
      <c r="AV2412" s="13" t="s">
        <v>15</v>
      </c>
      <c r="AW2412" s="13" t="s">
        <v>33</v>
      </c>
      <c r="AX2412" s="13" t="s">
        <v>71</v>
      </c>
      <c r="AY2412" s="166" t="s">
        <v>142</v>
      </c>
    </row>
    <row r="2413" spans="1:65" s="14" customFormat="1" ht="11.25">
      <c r="B2413" s="172"/>
      <c r="D2413" s="165" t="s">
        <v>153</v>
      </c>
      <c r="E2413" s="173" t="s">
        <v>3</v>
      </c>
      <c r="F2413" s="174" t="s">
        <v>2964</v>
      </c>
      <c r="H2413" s="175">
        <v>3.35</v>
      </c>
      <c r="I2413" s="176"/>
      <c r="L2413" s="172"/>
      <c r="M2413" s="177"/>
      <c r="N2413" s="178"/>
      <c r="O2413" s="178"/>
      <c r="P2413" s="178"/>
      <c r="Q2413" s="178"/>
      <c r="R2413" s="178"/>
      <c r="S2413" s="178"/>
      <c r="T2413" s="179"/>
      <c r="AT2413" s="173" t="s">
        <v>153</v>
      </c>
      <c r="AU2413" s="173" t="s">
        <v>81</v>
      </c>
      <c r="AV2413" s="14" t="s">
        <v>81</v>
      </c>
      <c r="AW2413" s="14" t="s">
        <v>33</v>
      </c>
      <c r="AX2413" s="14" t="s">
        <v>71</v>
      </c>
      <c r="AY2413" s="173" t="s">
        <v>142</v>
      </c>
    </row>
    <row r="2414" spans="1:65" s="13" customFormat="1" ht="11.25">
      <c r="B2414" s="164"/>
      <c r="D2414" s="165" t="s">
        <v>153</v>
      </c>
      <c r="E2414" s="166" t="s">
        <v>3</v>
      </c>
      <c r="F2414" s="167" t="s">
        <v>159</v>
      </c>
      <c r="H2414" s="166" t="s">
        <v>3</v>
      </c>
      <c r="I2414" s="168"/>
      <c r="L2414" s="164"/>
      <c r="M2414" s="169"/>
      <c r="N2414" s="170"/>
      <c r="O2414" s="170"/>
      <c r="P2414" s="170"/>
      <c r="Q2414" s="170"/>
      <c r="R2414" s="170"/>
      <c r="S2414" s="170"/>
      <c r="T2414" s="171"/>
      <c r="AT2414" s="166" t="s">
        <v>153</v>
      </c>
      <c r="AU2414" s="166" t="s">
        <v>81</v>
      </c>
      <c r="AV2414" s="13" t="s">
        <v>15</v>
      </c>
      <c r="AW2414" s="13" t="s">
        <v>33</v>
      </c>
      <c r="AX2414" s="13" t="s">
        <v>71</v>
      </c>
      <c r="AY2414" s="166" t="s">
        <v>142</v>
      </c>
    </row>
    <row r="2415" spans="1:65" s="14" customFormat="1" ht="11.25">
      <c r="B2415" s="172"/>
      <c r="D2415" s="165" t="s">
        <v>153</v>
      </c>
      <c r="E2415" s="173" t="s">
        <v>3</v>
      </c>
      <c r="F2415" s="174" t="s">
        <v>2965</v>
      </c>
      <c r="H2415" s="175">
        <v>1.7</v>
      </c>
      <c r="I2415" s="176"/>
      <c r="L2415" s="172"/>
      <c r="M2415" s="177"/>
      <c r="N2415" s="178"/>
      <c r="O2415" s="178"/>
      <c r="P2415" s="178"/>
      <c r="Q2415" s="178"/>
      <c r="R2415" s="178"/>
      <c r="S2415" s="178"/>
      <c r="T2415" s="179"/>
      <c r="AT2415" s="173" t="s">
        <v>153</v>
      </c>
      <c r="AU2415" s="173" t="s">
        <v>81</v>
      </c>
      <c r="AV2415" s="14" t="s">
        <v>81</v>
      </c>
      <c r="AW2415" s="14" t="s">
        <v>33</v>
      </c>
      <c r="AX2415" s="14" t="s">
        <v>71</v>
      </c>
      <c r="AY2415" s="173" t="s">
        <v>142</v>
      </c>
    </row>
    <row r="2416" spans="1:65" s="15" customFormat="1" ht="11.25">
      <c r="B2416" s="180"/>
      <c r="D2416" s="165" t="s">
        <v>153</v>
      </c>
      <c r="E2416" s="181" t="s">
        <v>3</v>
      </c>
      <c r="F2416" s="182" t="s">
        <v>162</v>
      </c>
      <c r="H2416" s="183">
        <v>10.65</v>
      </c>
      <c r="I2416" s="184"/>
      <c r="L2416" s="180"/>
      <c r="M2416" s="185"/>
      <c r="N2416" s="186"/>
      <c r="O2416" s="186"/>
      <c r="P2416" s="186"/>
      <c r="Q2416" s="186"/>
      <c r="R2416" s="186"/>
      <c r="S2416" s="186"/>
      <c r="T2416" s="187"/>
      <c r="AT2416" s="181" t="s">
        <v>153</v>
      </c>
      <c r="AU2416" s="181" t="s">
        <v>81</v>
      </c>
      <c r="AV2416" s="15" t="s">
        <v>94</v>
      </c>
      <c r="AW2416" s="15" t="s">
        <v>33</v>
      </c>
      <c r="AX2416" s="15" t="s">
        <v>15</v>
      </c>
      <c r="AY2416" s="181" t="s">
        <v>142</v>
      </c>
    </row>
    <row r="2417" spans="1:65" s="2" customFormat="1" ht="24.2" customHeight="1">
      <c r="A2417" s="35"/>
      <c r="B2417" s="145"/>
      <c r="C2417" s="191" t="s">
        <v>2966</v>
      </c>
      <c r="D2417" s="191" t="s">
        <v>704</v>
      </c>
      <c r="E2417" s="192" t="s">
        <v>2967</v>
      </c>
      <c r="F2417" s="193" t="s">
        <v>2968</v>
      </c>
      <c r="G2417" s="194" t="s">
        <v>148</v>
      </c>
      <c r="H2417" s="195">
        <v>249.91</v>
      </c>
      <c r="I2417" s="196"/>
      <c r="J2417" s="197">
        <f>ROUND(I2417*H2417,2)</f>
        <v>0</v>
      </c>
      <c r="K2417" s="193" t="s">
        <v>3</v>
      </c>
      <c r="L2417" s="198"/>
      <c r="M2417" s="199" t="s">
        <v>3</v>
      </c>
      <c r="N2417" s="200" t="s">
        <v>43</v>
      </c>
      <c r="O2417" s="56"/>
      <c r="P2417" s="155">
        <f>O2417*H2417</f>
        <v>0</v>
      </c>
      <c r="Q2417" s="155">
        <v>0.02</v>
      </c>
      <c r="R2417" s="155">
        <f>Q2417*H2417</f>
        <v>4.9981999999999998</v>
      </c>
      <c r="S2417" s="155">
        <v>0</v>
      </c>
      <c r="T2417" s="156">
        <f>S2417*H2417</f>
        <v>0</v>
      </c>
      <c r="U2417" s="35"/>
      <c r="V2417" s="35"/>
      <c r="W2417" s="35"/>
      <c r="X2417" s="35"/>
      <c r="Y2417" s="35"/>
      <c r="Z2417" s="35"/>
      <c r="AA2417" s="35"/>
      <c r="AB2417" s="35"/>
      <c r="AC2417" s="35"/>
      <c r="AD2417" s="35"/>
      <c r="AE2417" s="35"/>
      <c r="AR2417" s="157" t="s">
        <v>378</v>
      </c>
      <c r="AT2417" s="157" t="s">
        <v>704</v>
      </c>
      <c r="AU2417" s="157" t="s">
        <v>81</v>
      </c>
      <c r="AY2417" s="20" t="s">
        <v>142</v>
      </c>
      <c r="BE2417" s="158">
        <f>IF(N2417="základní",J2417,0)</f>
        <v>0</v>
      </c>
      <c r="BF2417" s="158">
        <f>IF(N2417="snížená",J2417,0)</f>
        <v>0</v>
      </c>
      <c r="BG2417" s="158">
        <f>IF(N2417="zákl. přenesená",J2417,0)</f>
        <v>0</v>
      </c>
      <c r="BH2417" s="158">
        <f>IF(N2417="sníž. přenesená",J2417,0)</f>
        <v>0</v>
      </c>
      <c r="BI2417" s="158">
        <f>IF(N2417="nulová",J2417,0)</f>
        <v>0</v>
      </c>
      <c r="BJ2417" s="20" t="s">
        <v>81</v>
      </c>
      <c r="BK2417" s="158">
        <f>ROUND(I2417*H2417,2)</f>
        <v>0</v>
      </c>
      <c r="BL2417" s="20" t="s">
        <v>256</v>
      </c>
      <c r="BM2417" s="157" t="s">
        <v>2969</v>
      </c>
    </row>
    <row r="2418" spans="1:65" s="14" customFormat="1" ht="11.25">
      <c r="B2418" s="172"/>
      <c r="D2418" s="165" t="s">
        <v>153</v>
      </c>
      <c r="E2418" s="173" t="s">
        <v>3</v>
      </c>
      <c r="F2418" s="174" t="s">
        <v>2970</v>
      </c>
      <c r="H2418" s="175">
        <v>207.32</v>
      </c>
      <c r="I2418" s="176"/>
      <c r="L2418" s="172"/>
      <c r="M2418" s="177"/>
      <c r="N2418" s="178"/>
      <c r="O2418" s="178"/>
      <c r="P2418" s="178"/>
      <c r="Q2418" s="178"/>
      <c r="R2418" s="178"/>
      <c r="S2418" s="178"/>
      <c r="T2418" s="179"/>
      <c r="AT2418" s="173" t="s">
        <v>153</v>
      </c>
      <c r="AU2418" s="173" t="s">
        <v>81</v>
      </c>
      <c r="AV2418" s="14" t="s">
        <v>81</v>
      </c>
      <c r="AW2418" s="14" t="s">
        <v>33</v>
      </c>
      <c r="AX2418" s="14" t="s">
        <v>71</v>
      </c>
      <c r="AY2418" s="173" t="s">
        <v>142</v>
      </c>
    </row>
    <row r="2419" spans="1:65" s="14" customFormat="1" ht="11.25">
      <c r="B2419" s="172"/>
      <c r="D2419" s="165" t="s">
        <v>153</v>
      </c>
      <c r="E2419" s="173" t="s">
        <v>3</v>
      </c>
      <c r="F2419" s="174" t="s">
        <v>2971</v>
      </c>
      <c r="H2419" s="175">
        <v>6.2649999999999997</v>
      </c>
      <c r="I2419" s="176"/>
      <c r="L2419" s="172"/>
      <c r="M2419" s="177"/>
      <c r="N2419" s="178"/>
      <c r="O2419" s="178"/>
      <c r="P2419" s="178"/>
      <c r="Q2419" s="178"/>
      <c r="R2419" s="178"/>
      <c r="S2419" s="178"/>
      <c r="T2419" s="179"/>
      <c r="AT2419" s="173" t="s">
        <v>153</v>
      </c>
      <c r="AU2419" s="173" t="s">
        <v>81</v>
      </c>
      <c r="AV2419" s="14" t="s">
        <v>81</v>
      </c>
      <c r="AW2419" s="14" t="s">
        <v>33</v>
      </c>
      <c r="AX2419" s="14" t="s">
        <v>71</v>
      </c>
      <c r="AY2419" s="173" t="s">
        <v>142</v>
      </c>
    </row>
    <row r="2420" spans="1:65" s="14" customFormat="1" ht="11.25">
      <c r="B2420" s="172"/>
      <c r="D2420" s="165" t="s">
        <v>153</v>
      </c>
      <c r="E2420" s="173" t="s">
        <v>3</v>
      </c>
      <c r="F2420" s="174" t="s">
        <v>2972</v>
      </c>
      <c r="H2420" s="175">
        <v>3.7280000000000002</v>
      </c>
      <c r="I2420" s="176"/>
      <c r="L2420" s="172"/>
      <c r="M2420" s="177"/>
      <c r="N2420" s="178"/>
      <c r="O2420" s="178"/>
      <c r="P2420" s="178"/>
      <c r="Q2420" s="178"/>
      <c r="R2420" s="178"/>
      <c r="S2420" s="178"/>
      <c r="T2420" s="179"/>
      <c r="AT2420" s="173" t="s">
        <v>153</v>
      </c>
      <c r="AU2420" s="173" t="s">
        <v>81</v>
      </c>
      <c r="AV2420" s="14" t="s">
        <v>81</v>
      </c>
      <c r="AW2420" s="14" t="s">
        <v>33</v>
      </c>
      <c r="AX2420" s="14" t="s">
        <v>71</v>
      </c>
      <c r="AY2420" s="173" t="s">
        <v>142</v>
      </c>
    </row>
    <row r="2421" spans="1:65" s="15" customFormat="1" ht="11.25">
      <c r="B2421" s="180"/>
      <c r="D2421" s="165" t="s">
        <v>153</v>
      </c>
      <c r="E2421" s="181" t="s">
        <v>3</v>
      </c>
      <c r="F2421" s="182" t="s">
        <v>162</v>
      </c>
      <c r="H2421" s="183">
        <v>217.31299999999999</v>
      </c>
      <c r="I2421" s="184"/>
      <c r="L2421" s="180"/>
      <c r="M2421" s="185"/>
      <c r="N2421" s="186"/>
      <c r="O2421" s="186"/>
      <c r="P2421" s="186"/>
      <c r="Q2421" s="186"/>
      <c r="R2421" s="186"/>
      <c r="S2421" s="186"/>
      <c r="T2421" s="187"/>
      <c r="AT2421" s="181" t="s">
        <v>153</v>
      </c>
      <c r="AU2421" s="181" t="s">
        <v>81</v>
      </c>
      <c r="AV2421" s="15" t="s">
        <v>94</v>
      </c>
      <c r="AW2421" s="15" t="s">
        <v>33</v>
      </c>
      <c r="AX2421" s="15" t="s">
        <v>15</v>
      </c>
      <c r="AY2421" s="181" t="s">
        <v>142</v>
      </c>
    </row>
    <row r="2422" spans="1:65" s="14" customFormat="1" ht="11.25">
      <c r="B2422" s="172"/>
      <c r="D2422" s="165" t="s">
        <v>153</v>
      </c>
      <c r="F2422" s="174" t="s">
        <v>2973</v>
      </c>
      <c r="H2422" s="175">
        <v>249.91</v>
      </c>
      <c r="I2422" s="176"/>
      <c r="L2422" s="172"/>
      <c r="M2422" s="177"/>
      <c r="N2422" s="178"/>
      <c r="O2422" s="178"/>
      <c r="P2422" s="178"/>
      <c r="Q2422" s="178"/>
      <c r="R2422" s="178"/>
      <c r="S2422" s="178"/>
      <c r="T2422" s="179"/>
      <c r="AT2422" s="173" t="s">
        <v>153</v>
      </c>
      <c r="AU2422" s="173" t="s">
        <v>81</v>
      </c>
      <c r="AV2422" s="14" t="s">
        <v>81</v>
      </c>
      <c r="AW2422" s="14" t="s">
        <v>4</v>
      </c>
      <c r="AX2422" s="14" t="s">
        <v>15</v>
      </c>
      <c r="AY2422" s="173" t="s">
        <v>142</v>
      </c>
    </row>
    <row r="2423" spans="1:65" s="2" customFormat="1" ht="24.2" customHeight="1">
      <c r="A2423" s="35"/>
      <c r="B2423" s="145"/>
      <c r="C2423" s="146" t="s">
        <v>2974</v>
      </c>
      <c r="D2423" s="146" t="s">
        <v>145</v>
      </c>
      <c r="E2423" s="147" t="s">
        <v>2975</v>
      </c>
      <c r="F2423" s="148" t="s">
        <v>2976</v>
      </c>
      <c r="G2423" s="149" t="s">
        <v>148</v>
      </c>
      <c r="H2423" s="150">
        <v>8</v>
      </c>
      <c r="I2423" s="151"/>
      <c r="J2423" s="152">
        <f>ROUND(I2423*H2423,2)</f>
        <v>0</v>
      </c>
      <c r="K2423" s="148" t="s">
        <v>149</v>
      </c>
      <c r="L2423" s="36"/>
      <c r="M2423" s="153" t="s">
        <v>3</v>
      </c>
      <c r="N2423" s="154" t="s">
        <v>43</v>
      </c>
      <c r="O2423" s="56"/>
      <c r="P2423" s="155">
        <f>O2423*H2423</f>
        <v>0</v>
      </c>
      <c r="Q2423" s="155">
        <v>6.3000000000000003E-4</v>
      </c>
      <c r="R2423" s="155">
        <f>Q2423*H2423</f>
        <v>5.0400000000000002E-3</v>
      </c>
      <c r="S2423" s="155">
        <v>0</v>
      </c>
      <c r="T2423" s="156">
        <f>S2423*H2423</f>
        <v>0</v>
      </c>
      <c r="U2423" s="35"/>
      <c r="V2423" s="35"/>
      <c r="W2423" s="35"/>
      <c r="X2423" s="35"/>
      <c r="Y2423" s="35"/>
      <c r="Z2423" s="35"/>
      <c r="AA2423" s="35"/>
      <c r="AB2423" s="35"/>
      <c r="AC2423" s="35"/>
      <c r="AD2423" s="35"/>
      <c r="AE2423" s="35"/>
      <c r="AR2423" s="157" t="s">
        <v>256</v>
      </c>
      <c r="AT2423" s="157" t="s">
        <v>145</v>
      </c>
      <c r="AU2423" s="157" t="s">
        <v>81</v>
      </c>
      <c r="AY2423" s="20" t="s">
        <v>142</v>
      </c>
      <c r="BE2423" s="158">
        <f>IF(N2423="základní",J2423,0)</f>
        <v>0</v>
      </c>
      <c r="BF2423" s="158">
        <f>IF(N2423="snížená",J2423,0)</f>
        <v>0</v>
      </c>
      <c r="BG2423" s="158">
        <f>IF(N2423="zákl. přenesená",J2423,0)</f>
        <v>0</v>
      </c>
      <c r="BH2423" s="158">
        <f>IF(N2423="sníž. přenesená",J2423,0)</f>
        <v>0</v>
      </c>
      <c r="BI2423" s="158">
        <f>IF(N2423="nulová",J2423,0)</f>
        <v>0</v>
      </c>
      <c r="BJ2423" s="20" t="s">
        <v>81</v>
      </c>
      <c r="BK2423" s="158">
        <f>ROUND(I2423*H2423,2)</f>
        <v>0</v>
      </c>
      <c r="BL2423" s="20" t="s">
        <v>256</v>
      </c>
      <c r="BM2423" s="157" t="s">
        <v>2977</v>
      </c>
    </row>
    <row r="2424" spans="1:65" s="2" customFormat="1" ht="11.25">
      <c r="A2424" s="35"/>
      <c r="B2424" s="36"/>
      <c r="C2424" s="35"/>
      <c r="D2424" s="159" t="s">
        <v>151</v>
      </c>
      <c r="E2424" s="35"/>
      <c r="F2424" s="160" t="s">
        <v>2978</v>
      </c>
      <c r="G2424" s="35"/>
      <c r="H2424" s="35"/>
      <c r="I2424" s="161"/>
      <c r="J2424" s="35"/>
      <c r="K2424" s="35"/>
      <c r="L2424" s="36"/>
      <c r="M2424" s="162"/>
      <c r="N2424" s="163"/>
      <c r="O2424" s="56"/>
      <c r="P2424" s="56"/>
      <c r="Q2424" s="56"/>
      <c r="R2424" s="56"/>
      <c r="S2424" s="56"/>
      <c r="T2424" s="57"/>
      <c r="U2424" s="35"/>
      <c r="V2424" s="35"/>
      <c r="W2424" s="35"/>
      <c r="X2424" s="35"/>
      <c r="Y2424" s="35"/>
      <c r="Z2424" s="35"/>
      <c r="AA2424" s="35"/>
      <c r="AB2424" s="35"/>
      <c r="AC2424" s="35"/>
      <c r="AD2424" s="35"/>
      <c r="AE2424" s="35"/>
      <c r="AT2424" s="20" t="s">
        <v>151</v>
      </c>
      <c r="AU2424" s="20" t="s">
        <v>81</v>
      </c>
    </row>
    <row r="2425" spans="1:65" s="14" customFormat="1" ht="11.25">
      <c r="B2425" s="172"/>
      <c r="D2425" s="165" t="s">
        <v>153</v>
      </c>
      <c r="E2425" s="173" t="s">
        <v>3</v>
      </c>
      <c r="F2425" s="174" t="s">
        <v>2979</v>
      </c>
      <c r="H2425" s="175">
        <v>8</v>
      </c>
      <c r="I2425" s="176"/>
      <c r="L2425" s="172"/>
      <c r="M2425" s="177"/>
      <c r="N2425" s="178"/>
      <c r="O2425" s="178"/>
      <c r="P2425" s="178"/>
      <c r="Q2425" s="178"/>
      <c r="R2425" s="178"/>
      <c r="S2425" s="178"/>
      <c r="T2425" s="179"/>
      <c r="AT2425" s="173" t="s">
        <v>153</v>
      </c>
      <c r="AU2425" s="173" t="s">
        <v>81</v>
      </c>
      <c r="AV2425" s="14" t="s">
        <v>81</v>
      </c>
      <c r="AW2425" s="14" t="s">
        <v>33</v>
      </c>
      <c r="AX2425" s="14" t="s">
        <v>15</v>
      </c>
      <c r="AY2425" s="173" t="s">
        <v>142</v>
      </c>
    </row>
    <row r="2426" spans="1:65" s="2" customFormat="1" ht="24.2" customHeight="1">
      <c r="A2426" s="35"/>
      <c r="B2426" s="145"/>
      <c r="C2426" s="191" t="s">
        <v>2980</v>
      </c>
      <c r="D2426" s="191" t="s">
        <v>704</v>
      </c>
      <c r="E2426" s="192" t="s">
        <v>2981</v>
      </c>
      <c r="F2426" s="193" t="s">
        <v>2982</v>
      </c>
      <c r="G2426" s="194" t="s">
        <v>148</v>
      </c>
      <c r="H2426" s="195">
        <v>8</v>
      </c>
      <c r="I2426" s="196"/>
      <c r="J2426" s="197">
        <f>ROUND(I2426*H2426,2)</f>
        <v>0</v>
      </c>
      <c r="K2426" s="193" t="s">
        <v>149</v>
      </c>
      <c r="L2426" s="198"/>
      <c r="M2426" s="199" t="s">
        <v>3</v>
      </c>
      <c r="N2426" s="200" t="s">
        <v>43</v>
      </c>
      <c r="O2426" s="56"/>
      <c r="P2426" s="155">
        <f>O2426*H2426</f>
        <v>0</v>
      </c>
      <c r="Q2426" s="155">
        <v>7.4999999999999997E-3</v>
      </c>
      <c r="R2426" s="155">
        <f>Q2426*H2426</f>
        <v>0.06</v>
      </c>
      <c r="S2426" s="155">
        <v>0</v>
      </c>
      <c r="T2426" s="156">
        <f>S2426*H2426</f>
        <v>0</v>
      </c>
      <c r="U2426" s="35"/>
      <c r="V2426" s="35"/>
      <c r="W2426" s="35"/>
      <c r="X2426" s="35"/>
      <c r="Y2426" s="35"/>
      <c r="Z2426" s="35"/>
      <c r="AA2426" s="35"/>
      <c r="AB2426" s="35"/>
      <c r="AC2426" s="35"/>
      <c r="AD2426" s="35"/>
      <c r="AE2426" s="35"/>
      <c r="AR2426" s="157" t="s">
        <v>378</v>
      </c>
      <c r="AT2426" s="157" t="s">
        <v>704</v>
      </c>
      <c r="AU2426" s="157" t="s">
        <v>81</v>
      </c>
      <c r="AY2426" s="20" t="s">
        <v>142</v>
      </c>
      <c r="BE2426" s="158">
        <f>IF(N2426="základní",J2426,0)</f>
        <v>0</v>
      </c>
      <c r="BF2426" s="158">
        <f>IF(N2426="snížená",J2426,0)</f>
        <v>0</v>
      </c>
      <c r="BG2426" s="158">
        <f>IF(N2426="zákl. přenesená",J2426,0)</f>
        <v>0</v>
      </c>
      <c r="BH2426" s="158">
        <f>IF(N2426="sníž. přenesená",J2426,0)</f>
        <v>0</v>
      </c>
      <c r="BI2426" s="158">
        <f>IF(N2426="nulová",J2426,0)</f>
        <v>0</v>
      </c>
      <c r="BJ2426" s="20" t="s">
        <v>81</v>
      </c>
      <c r="BK2426" s="158">
        <f>ROUND(I2426*H2426,2)</f>
        <v>0</v>
      </c>
      <c r="BL2426" s="20" t="s">
        <v>256</v>
      </c>
      <c r="BM2426" s="157" t="s">
        <v>2983</v>
      </c>
    </row>
    <row r="2427" spans="1:65" s="2" customFormat="1" ht="33" customHeight="1">
      <c r="A2427" s="35"/>
      <c r="B2427" s="145"/>
      <c r="C2427" s="146" t="s">
        <v>2984</v>
      </c>
      <c r="D2427" s="146" t="s">
        <v>145</v>
      </c>
      <c r="E2427" s="147" t="s">
        <v>2985</v>
      </c>
      <c r="F2427" s="148" t="s">
        <v>2986</v>
      </c>
      <c r="G2427" s="149" t="s">
        <v>225</v>
      </c>
      <c r="H2427" s="150">
        <v>42.55</v>
      </c>
      <c r="I2427" s="151"/>
      <c r="J2427" s="152">
        <f>ROUND(I2427*H2427,2)</f>
        <v>0</v>
      </c>
      <c r="K2427" s="148" t="s">
        <v>149</v>
      </c>
      <c r="L2427" s="36"/>
      <c r="M2427" s="153" t="s">
        <v>3</v>
      </c>
      <c r="N2427" s="154" t="s">
        <v>43</v>
      </c>
      <c r="O2427" s="56"/>
      <c r="P2427" s="155">
        <f>O2427*H2427</f>
        <v>0</v>
      </c>
      <c r="Q2427" s="155">
        <v>2.0000000000000001E-4</v>
      </c>
      <c r="R2427" s="155">
        <f>Q2427*H2427</f>
        <v>8.5100000000000002E-3</v>
      </c>
      <c r="S2427" s="155">
        <v>0</v>
      </c>
      <c r="T2427" s="156">
        <f>S2427*H2427</f>
        <v>0</v>
      </c>
      <c r="U2427" s="35"/>
      <c r="V2427" s="35"/>
      <c r="W2427" s="35"/>
      <c r="X2427" s="35"/>
      <c r="Y2427" s="35"/>
      <c r="Z2427" s="35"/>
      <c r="AA2427" s="35"/>
      <c r="AB2427" s="35"/>
      <c r="AC2427" s="35"/>
      <c r="AD2427" s="35"/>
      <c r="AE2427" s="35"/>
      <c r="AR2427" s="157" t="s">
        <v>256</v>
      </c>
      <c r="AT2427" s="157" t="s">
        <v>145</v>
      </c>
      <c r="AU2427" s="157" t="s">
        <v>81</v>
      </c>
      <c r="AY2427" s="20" t="s">
        <v>142</v>
      </c>
      <c r="BE2427" s="158">
        <f>IF(N2427="základní",J2427,0)</f>
        <v>0</v>
      </c>
      <c r="BF2427" s="158">
        <f>IF(N2427="snížená",J2427,0)</f>
        <v>0</v>
      </c>
      <c r="BG2427" s="158">
        <f>IF(N2427="zákl. přenesená",J2427,0)</f>
        <v>0</v>
      </c>
      <c r="BH2427" s="158">
        <f>IF(N2427="sníž. přenesená",J2427,0)</f>
        <v>0</v>
      </c>
      <c r="BI2427" s="158">
        <f>IF(N2427="nulová",J2427,0)</f>
        <v>0</v>
      </c>
      <c r="BJ2427" s="20" t="s">
        <v>81</v>
      </c>
      <c r="BK2427" s="158">
        <f>ROUND(I2427*H2427,2)</f>
        <v>0</v>
      </c>
      <c r="BL2427" s="20" t="s">
        <v>256</v>
      </c>
      <c r="BM2427" s="157" t="s">
        <v>2987</v>
      </c>
    </row>
    <row r="2428" spans="1:65" s="2" customFormat="1" ht="11.25">
      <c r="A2428" s="35"/>
      <c r="B2428" s="36"/>
      <c r="C2428" s="35"/>
      <c r="D2428" s="159" t="s">
        <v>151</v>
      </c>
      <c r="E2428" s="35"/>
      <c r="F2428" s="160" t="s">
        <v>2988</v>
      </c>
      <c r="G2428" s="35"/>
      <c r="H2428" s="35"/>
      <c r="I2428" s="161"/>
      <c r="J2428" s="35"/>
      <c r="K2428" s="35"/>
      <c r="L2428" s="36"/>
      <c r="M2428" s="162"/>
      <c r="N2428" s="163"/>
      <c r="O2428" s="56"/>
      <c r="P2428" s="56"/>
      <c r="Q2428" s="56"/>
      <c r="R2428" s="56"/>
      <c r="S2428" s="56"/>
      <c r="T2428" s="57"/>
      <c r="U2428" s="35"/>
      <c r="V2428" s="35"/>
      <c r="W2428" s="35"/>
      <c r="X2428" s="35"/>
      <c r="Y2428" s="35"/>
      <c r="Z2428" s="35"/>
      <c r="AA2428" s="35"/>
      <c r="AB2428" s="35"/>
      <c r="AC2428" s="35"/>
      <c r="AD2428" s="35"/>
      <c r="AE2428" s="35"/>
      <c r="AT2428" s="20" t="s">
        <v>151</v>
      </c>
      <c r="AU2428" s="20" t="s">
        <v>81</v>
      </c>
    </row>
    <row r="2429" spans="1:65" s="14" customFormat="1" ht="11.25">
      <c r="B2429" s="172"/>
      <c r="D2429" s="165" t="s">
        <v>153</v>
      </c>
      <c r="E2429" s="173" t="s">
        <v>3</v>
      </c>
      <c r="F2429" s="174" t="s">
        <v>2989</v>
      </c>
      <c r="H2429" s="175">
        <v>26</v>
      </c>
      <c r="I2429" s="176"/>
      <c r="L2429" s="172"/>
      <c r="M2429" s="177"/>
      <c r="N2429" s="178"/>
      <c r="O2429" s="178"/>
      <c r="P2429" s="178"/>
      <c r="Q2429" s="178"/>
      <c r="R2429" s="178"/>
      <c r="S2429" s="178"/>
      <c r="T2429" s="179"/>
      <c r="AT2429" s="173" t="s">
        <v>153</v>
      </c>
      <c r="AU2429" s="173" t="s">
        <v>81</v>
      </c>
      <c r="AV2429" s="14" t="s">
        <v>81</v>
      </c>
      <c r="AW2429" s="14" t="s">
        <v>33</v>
      </c>
      <c r="AX2429" s="14" t="s">
        <v>71</v>
      </c>
      <c r="AY2429" s="173" t="s">
        <v>142</v>
      </c>
    </row>
    <row r="2430" spans="1:65" s="14" customFormat="1" ht="11.25">
      <c r="B2430" s="172"/>
      <c r="D2430" s="165" t="s">
        <v>153</v>
      </c>
      <c r="E2430" s="173" t="s">
        <v>3</v>
      </c>
      <c r="F2430" s="174" t="s">
        <v>2990</v>
      </c>
      <c r="H2430" s="175">
        <v>1.2</v>
      </c>
      <c r="I2430" s="176"/>
      <c r="L2430" s="172"/>
      <c r="M2430" s="177"/>
      <c r="N2430" s="178"/>
      <c r="O2430" s="178"/>
      <c r="P2430" s="178"/>
      <c r="Q2430" s="178"/>
      <c r="R2430" s="178"/>
      <c r="S2430" s="178"/>
      <c r="T2430" s="179"/>
      <c r="AT2430" s="173" t="s">
        <v>153</v>
      </c>
      <c r="AU2430" s="173" t="s">
        <v>81</v>
      </c>
      <c r="AV2430" s="14" t="s">
        <v>81</v>
      </c>
      <c r="AW2430" s="14" t="s">
        <v>33</v>
      </c>
      <c r="AX2430" s="14" t="s">
        <v>71</v>
      </c>
      <c r="AY2430" s="173" t="s">
        <v>142</v>
      </c>
    </row>
    <row r="2431" spans="1:65" s="14" customFormat="1" ht="11.25">
      <c r="B2431" s="172"/>
      <c r="D2431" s="165" t="s">
        <v>153</v>
      </c>
      <c r="E2431" s="173" t="s">
        <v>3</v>
      </c>
      <c r="F2431" s="174" t="s">
        <v>2991</v>
      </c>
      <c r="H2431" s="175">
        <v>1.4</v>
      </c>
      <c r="I2431" s="176"/>
      <c r="L2431" s="172"/>
      <c r="M2431" s="177"/>
      <c r="N2431" s="178"/>
      <c r="O2431" s="178"/>
      <c r="P2431" s="178"/>
      <c r="Q2431" s="178"/>
      <c r="R2431" s="178"/>
      <c r="S2431" s="178"/>
      <c r="T2431" s="179"/>
      <c r="AT2431" s="173" t="s">
        <v>153</v>
      </c>
      <c r="AU2431" s="173" t="s">
        <v>81</v>
      </c>
      <c r="AV2431" s="14" t="s">
        <v>81</v>
      </c>
      <c r="AW2431" s="14" t="s">
        <v>33</v>
      </c>
      <c r="AX2431" s="14" t="s">
        <v>71</v>
      </c>
      <c r="AY2431" s="173" t="s">
        <v>142</v>
      </c>
    </row>
    <row r="2432" spans="1:65" s="14" customFormat="1" ht="11.25">
      <c r="B2432" s="172"/>
      <c r="D2432" s="165" t="s">
        <v>153</v>
      </c>
      <c r="E2432" s="173" t="s">
        <v>3</v>
      </c>
      <c r="F2432" s="174" t="s">
        <v>2992</v>
      </c>
      <c r="H2432" s="175">
        <v>4.5</v>
      </c>
      <c r="I2432" s="176"/>
      <c r="L2432" s="172"/>
      <c r="M2432" s="177"/>
      <c r="N2432" s="178"/>
      <c r="O2432" s="178"/>
      <c r="P2432" s="178"/>
      <c r="Q2432" s="178"/>
      <c r="R2432" s="178"/>
      <c r="S2432" s="178"/>
      <c r="T2432" s="179"/>
      <c r="AT2432" s="173" t="s">
        <v>153</v>
      </c>
      <c r="AU2432" s="173" t="s">
        <v>81</v>
      </c>
      <c r="AV2432" s="14" t="s">
        <v>81</v>
      </c>
      <c r="AW2432" s="14" t="s">
        <v>33</v>
      </c>
      <c r="AX2432" s="14" t="s">
        <v>71</v>
      </c>
      <c r="AY2432" s="173" t="s">
        <v>142</v>
      </c>
    </row>
    <row r="2433" spans="1:65" s="14" customFormat="1" ht="11.25">
      <c r="B2433" s="172"/>
      <c r="D2433" s="165" t="s">
        <v>153</v>
      </c>
      <c r="E2433" s="173" t="s">
        <v>3</v>
      </c>
      <c r="F2433" s="174" t="s">
        <v>2993</v>
      </c>
      <c r="H2433" s="175">
        <v>1.1000000000000001</v>
      </c>
      <c r="I2433" s="176"/>
      <c r="L2433" s="172"/>
      <c r="M2433" s="177"/>
      <c r="N2433" s="178"/>
      <c r="O2433" s="178"/>
      <c r="P2433" s="178"/>
      <c r="Q2433" s="178"/>
      <c r="R2433" s="178"/>
      <c r="S2433" s="178"/>
      <c r="T2433" s="179"/>
      <c r="AT2433" s="173" t="s">
        <v>153</v>
      </c>
      <c r="AU2433" s="173" t="s">
        <v>81</v>
      </c>
      <c r="AV2433" s="14" t="s">
        <v>81</v>
      </c>
      <c r="AW2433" s="14" t="s">
        <v>33</v>
      </c>
      <c r="AX2433" s="14" t="s">
        <v>71</v>
      </c>
      <c r="AY2433" s="173" t="s">
        <v>142</v>
      </c>
    </row>
    <row r="2434" spans="1:65" s="14" customFormat="1" ht="22.5">
      <c r="B2434" s="172"/>
      <c r="D2434" s="165" t="s">
        <v>153</v>
      </c>
      <c r="E2434" s="173" t="s">
        <v>3</v>
      </c>
      <c r="F2434" s="174" t="s">
        <v>2994</v>
      </c>
      <c r="H2434" s="175">
        <v>8.35</v>
      </c>
      <c r="I2434" s="176"/>
      <c r="L2434" s="172"/>
      <c r="M2434" s="177"/>
      <c r="N2434" s="178"/>
      <c r="O2434" s="178"/>
      <c r="P2434" s="178"/>
      <c r="Q2434" s="178"/>
      <c r="R2434" s="178"/>
      <c r="S2434" s="178"/>
      <c r="T2434" s="179"/>
      <c r="AT2434" s="173" t="s">
        <v>153</v>
      </c>
      <c r="AU2434" s="173" t="s">
        <v>81</v>
      </c>
      <c r="AV2434" s="14" t="s">
        <v>81</v>
      </c>
      <c r="AW2434" s="14" t="s">
        <v>33</v>
      </c>
      <c r="AX2434" s="14" t="s">
        <v>71</v>
      </c>
      <c r="AY2434" s="173" t="s">
        <v>142</v>
      </c>
    </row>
    <row r="2435" spans="1:65" s="15" customFormat="1" ht="11.25">
      <c r="B2435" s="180"/>
      <c r="D2435" s="165" t="s">
        <v>153</v>
      </c>
      <c r="E2435" s="181" t="s">
        <v>3</v>
      </c>
      <c r="F2435" s="182" t="s">
        <v>162</v>
      </c>
      <c r="H2435" s="183">
        <v>42.55</v>
      </c>
      <c r="I2435" s="184"/>
      <c r="L2435" s="180"/>
      <c r="M2435" s="185"/>
      <c r="N2435" s="186"/>
      <c r="O2435" s="186"/>
      <c r="P2435" s="186"/>
      <c r="Q2435" s="186"/>
      <c r="R2435" s="186"/>
      <c r="S2435" s="186"/>
      <c r="T2435" s="187"/>
      <c r="AT2435" s="181" t="s">
        <v>153</v>
      </c>
      <c r="AU2435" s="181" t="s">
        <v>81</v>
      </c>
      <c r="AV2435" s="15" t="s">
        <v>94</v>
      </c>
      <c r="AW2435" s="15" t="s">
        <v>33</v>
      </c>
      <c r="AX2435" s="15" t="s">
        <v>15</v>
      </c>
      <c r="AY2435" s="181" t="s">
        <v>142</v>
      </c>
    </row>
    <row r="2436" spans="1:65" s="2" customFormat="1" ht="16.5" customHeight="1">
      <c r="A2436" s="35"/>
      <c r="B2436" s="145"/>
      <c r="C2436" s="191" t="s">
        <v>2995</v>
      </c>
      <c r="D2436" s="191" t="s">
        <v>704</v>
      </c>
      <c r="E2436" s="192" t="s">
        <v>2996</v>
      </c>
      <c r="F2436" s="193" t="s">
        <v>2997</v>
      </c>
      <c r="G2436" s="194" t="s">
        <v>225</v>
      </c>
      <c r="H2436" s="195">
        <v>44.677999999999997</v>
      </c>
      <c r="I2436" s="196"/>
      <c r="J2436" s="197">
        <f>ROUND(I2436*H2436,2)</f>
        <v>0</v>
      </c>
      <c r="K2436" s="193" t="s">
        <v>149</v>
      </c>
      <c r="L2436" s="198"/>
      <c r="M2436" s="199" t="s">
        <v>3</v>
      </c>
      <c r="N2436" s="200" t="s">
        <v>43</v>
      </c>
      <c r="O2436" s="56"/>
      <c r="P2436" s="155">
        <f>O2436*H2436</f>
        <v>0</v>
      </c>
      <c r="Q2436" s="155">
        <v>3.2000000000000003E-4</v>
      </c>
      <c r="R2436" s="155">
        <f>Q2436*H2436</f>
        <v>1.4296960000000001E-2</v>
      </c>
      <c r="S2436" s="155">
        <v>0</v>
      </c>
      <c r="T2436" s="156">
        <f>S2436*H2436</f>
        <v>0</v>
      </c>
      <c r="U2436" s="35"/>
      <c r="V2436" s="35"/>
      <c r="W2436" s="35"/>
      <c r="X2436" s="35"/>
      <c r="Y2436" s="35"/>
      <c r="Z2436" s="35"/>
      <c r="AA2436" s="35"/>
      <c r="AB2436" s="35"/>
      <c r="AC2436" s="35"/>
      <c r="AD2436" s="35"/>
      <c r="AE2436" s="35"/>
      <c r="AR2436" s="157" t="s">
        <v>378</v>
      </c>
      <c r="AT2436" s="157" t="s">
        <v>704</v>
      </c>
      <c r="AU2436" s="157" t="s">
        <v>81</v>
      </c>
      <c r="AY2436" s="20" t="s">
        <v>142</v>
      </c>
      <c r="BE2436" s="158">
        <f>IF(N2436="základní",J2436,0)</f>
        <v>0</v>
      </c>
      <c r="BF2436" s="158">
        <f>IF(N2436="snížená",J2436,0)</f>
        <v>0</v>
      </c>
      <c r="BG2436" s="158">
        <f>IF(N2436="zákl. přenesená",J2436,0)</f>
        <v>0</v>
      </c>
      <c r="BH2436" s="158">
        <f>IF(N2436="sníž. přenesená",J2436,0)</f>
        <v>0</v>
      </c>
      <c r="BI2436" s="158">
        <f>IF(N2436="nulová",J2436,0)</f>
        <v>0</v>
      </c>
      <c r="BJ2436" s="20" t="s">
        <v>81</v>
      </c>
      <c r="BK2436" s="158">
        <f>ROUND(I2436*H2436,2)</f>
        <v>0</v>
      </c>
      <c r="BL2436" s="20" t="s">
        <v>256</v>
      </c>
      <c r="BM2436" s="157" t="s">
        <v>2998</v>
      </c>
    </row>
    <row r="2437" spans="1:65" s="14" customFormat="1" ht="11.25">
      <c r="B2437" s="172"/>
      <c r="D2437" s="165" t="s">
        <v>153</v>
      </c>
      <c r="F2437" s="174" t="s">
        <v>2999</v>
      </c>
      <c r="H2437" s="175">
        <v>44.677999999999997</v>
      </c>
      <c r="I2437" s="176"/>
      <c r="L2437" s="172"/>
      <c r="M2437" s="177"/>
      <c r="N2437" s="178"/>
      <c r="O2437" s="178"/>
      <c r="P2437" s="178"/>
      <c r="Q2437" s="178"/>
      <c r="R2437" s="178"/>
      <c r="S2437" s="178"/>
      <c r="T2437" s="179"/>
      <c r="AT2437" s="173" t="s">
        <v>153</v>
      </c>
      <c r="AU2437" s="173" t="s">
        <v>81</v>
      </c>
      <c r="AV2437" s="14" t="s">
        <v>81</v>
      </c>
      <c r="AW2437" s="14" t="s">
        <v>4</v>
      </c>
      <c r="AX2437" s="14" t="s">
        <v>15</v>
      </c>
      <c r="AY2437" s="173" t="s">
        <v>142</v>
      </c>
    </row>
    <row r="2438" spans="1:65" s="2" customFormat="1" ht="24.2" customHeight="1">
      <c r="A2438" s="35"/>
      <c r="B2438" s="145"/>
      <c r="C2438" s="146" t="s">
        <v>3000</v>
      </c>
      <c r="D2438" s="146" t="s">
        <v>145</v>
      </c>
      <c r="E2438" s="147" t="s">
        <v>3001</v>
      </c>
      <c r="F2438" s="148" t="s">
        <v>3002</v>
      </c>
      <c r="G2438" s="149" t="s">
        <v>225</v>
      </c>
      <c r="H2438" s="150">
        <v>298.5</v>
      </c>
      <c r="I2438" s="151"/>
      <c r="J2438" s="152">
        <f>ROUND(I2438*H2438,2)</f>
        <v>0</v>
      </c>
      <c r="K2438" s="148" t="s">
        <v>149</v>
      </c>
      <c r="L2438" s="36"/>
      <c r="M2438" s="153" t="s">
        <v>3</v>
      </c>
      <c r="N2438" s="154" t="s">
        <v>43</v>
      </c>
      <c r="O2438" s="56"/>
      <c r="P2438" s="155">
        <f>O2438*H2438</f>
        <v>0</v>
      </c>
      <c r="Q2438" s="155">
        <v>3.0000000000000001E-5</v>
      </c>
      <c r="R2438" s="155">
        <f>Q2438*H2438</f>
        <v>8.9549999999999994E-3</v>
      </c>
      <c r="S2438" s="155">
        <v>0</v>
      </c>
      <c r="T2438" s="156">
        <f>S2438*H2438</f>
        <v>0</v>
      </c>
      <c r="U2438" s="35"/>
      <c r="V2438" s="35"/>
      <c r="W2438" s="35"/>
      <c r="X2438" s="35"/>
      <c r="Y2438" s="35"/>
      <c r="Z2438" s="35"/>
      <c r="AA2438" s="35"/>
      <c r="AB2438" s="35"/>
      <c r="AC2438" s="35"/>
      <c r="AD2438" s="35"/>
      <c r="AE2438" s="35"/>
      <c r="AR2438" s="157" t="s">
        <v>256</v>
      </c>
      <c r="AT2438" s="157" t="s">
        <v>145</v>
      </c>
      <c r="AU2438" s="157" t="s">
        <v>81</v>
      </c>
      <c r="AY2438" s="20" t="s">
        <v>142</v>
      </c>
      <c r="BE2438" s="158">
        <f>IF(N2438="základní",J2438,0)</f>
        <v>0</v>
      </c>
      <c r="BF2438" s="158">
        <f>IF(N2438="snížená",J2438,0)</f>
        <v>0</v>
      </c>
      <c r="BG2438" s="158">
        <f>IF(N2438="zákl. přenesená",J2438,0)</f>
        <v>0</v>
      </c>
      <c r="BH2438" s="158">
        <f>IF(N2438="sníž. přenesená",J2438,0)</f>
        <v>0</v>
      </c>
      <c r="BI2438" s="158">
        <f>IF(N2438="nulová",J2438,0)</f>
        <v>0</v>
      </c>
      <c r="BJ2438" s="20" t="s">
        <v>81</v>
      </c>
      <c r="BK2438" s="158">
        <f>ROUND(I2438*H2438,2)</f>
        <v>0</v>
      </c>
      <c r="BL2438" s="20" t="s">
        <v>256</v>
      </c>
      <c r="BM2438" s="157" t="s">
        <v>3003</v>
      </c>
    </row>
    <row r="2439" spans="1:65" s="2" customFormat="1" ht="11.25">
      <c r="A2439" s="35"/>
      <c r="B2439" s="36"/>
      <c r="C2439" s="35"/>
      <c r="D2439" s="159" t="s">
        <v>151</v>
      </c>
      <c r="E2439" s="35"/>
      <c r="F2439" s="160" t="s">
        <v>3004</v>
      </c>
      <c r="G2439" s="35"/>
      <c r="H2439" s="35"/>
      <c r="I2439" s="161"/>
      <c r="J2439" s="35"/>
      <c r="K2439" s="35"/>
      <c r="L2439" s="36"/>
      <c r="M2439" s="162"/>
      <c r="N2439" s="163"/>
      <c r="O2439" s="56"/>
      <c r="P2439" s="56"/>
      <c r="Q2439" s="56"/>
      <c r="R2439" s="56"/>
      <c r="S2439" s="56"/>
      <c r="T2439" s="57"/>
      <c r="U2439" s="35"/>
      <c r="V2439" s="35"/>
      <c r="W2439" s="35"/>
      <c r="X2439" s="35"/>
      <c r="Y2439" s="35"/>
      <c r="Z2439" s="35"/>
      <c r="AA2439" s="35"/>
      <c r="AB2439" s="35"/>
      <c r="AC2439" s="35"/>
      <c r="AD2439" s="35"/>
      <c r="AE2439" s="35"/>
      <c r="AT2439" s="20" t="s">
        <v>151</v>
      </c>
      <c r="AU2439" s="20" t="s">
        <v>81</v>
      </c>
    </row>
    <row r="2440" spans="1:65" s="13" customFormat="1" ht="11.25">
      <c r="B2440" s="164"/>
      <c r="D2440" s="165" t="s">
        <v>153</v>
      </c>
      <c r="E2440" s="166" t="s">
        <v>3</v>
      </c>
      <c r="F2440" s="167" t="s">
        <v>1157</v>
      </c>
      <c r="H2440" s="166" t="s">
        <v>3</v>
      </c>
      <c r="I2440" s="168"/>
      <c r="L2440" s="164"/>
      <c r="M2440" s="169"/>
      <c r="N2440" s="170"/>
      <c r="O2440" s="170"/>
      <c r="P2440" s="170"/>
      <c r="Q2440" s="170"/>
      <c r="R2440" s="170"/>
      <c r="S2440" s="170"/>
      <c r="T2440" s="171"/>
      <c r="AT2440" s="166" t="s">
        <v>153</v>
      </c>
      <c r="AU2440" s="166" t="s">
        <v>81</v>
      </c>
      <c r="AV2440" s="13" t="s">
        <v>15</v>
      </c>
      <c r="AW2440" s="13" t="s">
        <v>33</v>
      </c>
      <c r="AX2440" s="13" t="s">
        <v>71</v>
      </c>
      <c r="AY2440" s="166" t="s">
        <v>142</v>
      </c>
    </row>
    <row r="2441" spans="1:65" s="14" customFormat="1" ht="11.25">
      <c r="B2441" s="172"/>
      <c r="D2441" s="165" t="s">
        <v>153</v>
      </c>
      <c r="E2441" s="173" t="s">
        <v>3</v>
      </c>
      <c r="F2441" s="174" t="s">
        <v>3005</v>
      </c>
      <c r="H2441" s="175">
        <v>15.4</v>
      </c>
      <c r="I2441" s="176"/>
      <c r="L2441" s="172"/>
      <c r="M2441" s="177"/>
      <c r="N2441" s="178"/>
      <c r="O2441" s="178"/>
      <c r="P2441" s="178"/>
      <c r="Q2441" s="178"/>
      <c r="R2441" s="178"/>
      <c r="S2441" s="178"/>
      <c r="T2441" s="179"/>
      <c r="AT2441" s="173" t="s">
        <v>153</v>
      </c>
      <c r="AU2441" s="173" t="s">
        <v>81</v>
      </c>
      <c r="AV2441" s="14" t="s">
        <v>81</v>
      </c>
      <c r="AW2441" s="14" t="s">
        <v>33</v>
      </c>
      <c r="AX2441" s="14" t="s">
        <v>71</v>
      </c>
      <c r="AY2441" s="173" t="s">
        <v>142</v>
      </c>
    </row>
    <row r="2442" spans="1:65" s="14" customFormat="1" ht="11.25">
      <c r="B2442" s="172"/>
      <c r="D2442" s="165" t="s">
        <v>153</v>
      </c>
      <c r="E2442" s="173" t="s">
        <v>3</v>
      </c>
      <c r="F2442" s="174" t="s">
        <v>1159</v>
      </c>
      <c r="H2442" s="175">
        <v>-0.7</v>
      </c>
      <c r="I2442" s="176"/>
      <c r="L2442" s="172"/>
      <c r="M2442" s="177"/>
      <c r="N2442" s="178"/>
      <c r="O2442" s="178"/>
      <c r="P2442" s="178"/>
      <c r="Q2442" s="178"/>
      <c r="R2442" s="178"/>
      <c r="S2442" s="178"/>
      <c r="T2442" s="179"/>
      <c r="AT2442" s="173" t="s">
        <v>153</v>
      </c>
      <c r="AU2442" s="173" t="s">
        <v>81</v>
      </c>
      <c r="AV2442" s="14" t="s">
        <v>81</v>
      </c>
      <c r="AW2442" s="14" t="s">
        <v>33</v>
      </c>
      <c r="AX2442" s="14" t="s">
        <v>71</v>
      </c>
      <c r="AY2442" s="173" t="s">
        <v>142</v>
      </c>
    </row>
    <row r="2443" spans="1:65" s="13" customFormat="1" ht="11.25">
      <c r="B2443" s="164"/>
      <c r="D2443" s="165" t="s">
        <v>153</v>
      </c>
      <c r="E2443" s="166" t="s">
        <v>3</v>
      </c>
      <c r="F2443" s="167" t="s">
        <v>1160</v>
      </c>
      <c r="H2443" s="166" t="s">
        <v>3</v>
      </c>
      <c r="I2443" s="168"/>
      <c r="L2443" s="164"/>
      <c r="M2443" s="169"/>
      <c r="N2443" s="170"/>
      <c r="O2443" s="170"/>
      <c r="P2443" s="170"/>
      <c r="Q2443" s="170"/>
      <c r="R2443" s="170"/>
      <c r="S2443" s="170"/>
      <c r="T2443" s="171"/>
      <c r="AT2443" s="166" t="s">
        <v>153</v>
      </c>
      <c r="AU2443" s="166" t="s">
        <v>81</v>
      </c>
      <c r="AV2443" s="13" t="s">
        <v>15</v>
      </c>
      <c r="AW2443" s="13" t="s">
        <v>33</v>
      </c>
      <c r="AX2443" s="13" t="s">
        <v>71</v>
      </c>
      <c r="AY2443" s="166" t="s">
        <v>142</v>
      </c>
    </row>
    <row r="2444" spans="1:65" s="14" customFormat="1" ht="11.25">
      <c r="B2444" s="172"/>
      <c r="D2444" s="165" t="s">
        <v>153</v>
      </c>
      <c r="E2444" s="173" t="s">
        <v>3</v>
      </c>
      <c r="F2444" s="174" t="s">
        <v>3006</v>
      </c>
      <c r="H2444" s="175">
        <v>20.3</v>
      </c>
      <c r="I2444" s="176"/>
      <c r="L2444" s="172"/>
      <c r="M2444" s="177"/>
      <c r="N2444" s="178"/>
      <c r="O2444" s="178"/>
      <c r="P2444" s="178"/>
      <c r="Q2444" s="178"/>
      <c r="R2444" s="178"/>
      <c r="S2444" s="178"/>
      <c r="T2444" s="179"/>
      <c r="AT2444" s="173" t="s">
        <v>153</v>
      </c>
      <c r="AU2444" s="173" t="s">
        <v>81</v>
      </c>
      <c r="AV2444" s="14" t="s">
        <v>81</v>
      </c>
      <c r="AW2444" s="14" t="s">
        <v>33</v>
      </c>
      <c r="AX2444" s="14" t="s">
        <v>71</v>
      </c>
      <c r="AY2444" s="173" t="s">
        <v>142</v>
      </c>
    </row>
    <row r="2445" spans="1:65" s="14" customFormat="1" ht="11.25">
      <c r="B2445" s="172"/>
      <c r="D2445" s="165" t="s">
        <v>153</v>
      </c>
      <c r="E2445" s="173" t="s">
        <v>3</v>
      </c>
      <c r="F2445" s="174" t="s">
        <v>2765</v>
      </c>
      <c r="H2445" s="175">
        <v>-0.8</v>
      </c>
      <c r="I2445" s="176"/>
      <c r="L2445" s="172"/>
      <c r="M2445" s="177"/>
      <c r="N2445" s="178"/>
      <c r="O2445" s="178"/>
      <c r="P2445" s="178"/>
      <c r="Q2445" s="178"/>
      <c r="R2445" s="178"/>
      <c r="S2445" s="178"/>
      <c r="T2445" s="179"/>
      <c r="AT2445" s="173" t="s">
        <v>153</v>
      </c>
      <c r="AU2445" s="173" t="s">
        <v>81</v>
      </c>
      <c r="AV2445" s="14" t="s">
        <v>81</v>
      </c>
      <c r="AW2445" s="14" t="s">
        <v>33</v>
      </c>
      <c r="AX2445" s="14" t="s">
        <v>71</v>
      </c>
      <c r="AY2445" s="173" t="s">
        <v>142</v>
      </c>
    </row>
    <row r="2446" spans="1:65" s="13" customFormat="1" ht="11.25">
      <c r="B2446" s="164"/>
      <c r="D2446" s="165" t="s">
        <v>153</v>
      </c>
      <c r="E2446" s="166" t="s">
        <v>3</v>
      </c>
      <c r="F2446" s="167" t="s">
        <v>844</v>
      </c>
      <c r="H2446" s="166" t="s">
        <v>3</v>
      </c>
      <c r="I2446" s="168"/>
      <c r="L2446" s="164"/>
      <c r="M2446" s="169"/>
      <c r="N2446" s="170"/>
      <c r="O2446" s="170"/>
      <c r="P2446" s="170"/>
      <c r="Q2446" s="170"/>
      <c r="R2446" s="170"/>
      <c r="S2446" s="170"/>
      <c r="T2446" s="171"/>
      <c r="AT2446" s="166" t="s">
        <v>153</v>
      </c>
      <c r="AU2446" s="166" t="s">
        <v>81</v>
      </c>
      <c r="AV2446" s="13" t="s">
        <v>15</v>
      </c>
      <c r="AW2446" s="13" t="s">
        <v>33</v>
      </c>
      <c r="AX2446" s="13" t="s">
        <v>71</v>
      </c>
      <c r="AY2446" s="166" t="s">
        <v>142</v>
      </c>
    </row>
    <row r="2447" spans="1:65" s="14" customFormat="1" ht="11.25">
      <c r="B2447" s="172"/>
      <c r="D2447" s="165" t="s">
        <v>153</v>
      </c>
      <c r="E2447" s="173" t="s">
        <v>3</v>
      </c>
      <c r="F2447" s="174" t="s">
        <v>3007</v>
      </c>
      <c r="H2447" s="175">
        <v>18.3</v>
      </c>
      <c r="I2447" s="176"/>
      <c r="L2447" s="172"/>
      <c r="M2447" s="177"/>
      <c r="N2447" s="178"/>
      <c r="O2447" s="178"/>
      <c r="P2447" s="178"/>
      <c r="Q2447" s="178"/>
      <c r="R2447" s="178"/>
      <c r="S2447" s="178"/>
      <c r="T2447" s="179"/>
      <c r="AT2447" s="173" t="s">
        <v>153</v>
      </c>
      <c r="AU2447" s="173" t="s">
        <v>81</v>
      </c>
      <c r="AV2447" s="14" t="s">
        <v>81</v>
      </c>
      <c r="AW2447" s="14" t="s">
        <v>33</v>
      </c>
      <c r="AX2447" s="14" t="s">
        <v>71</v>
      </c>
      <c r="AY2447" s="173" t="s">
        <v>142</v>
      </c>
    </row>
    <row r="2448" spans="1:65" s="14" customFormat="1" ht="11.25">
      <c r="B2448" s="172"/>
      <c r="D2448" s="165" t="s">
        <v>153</v>
      </c>
      <c r="E2448" s="173" t="s">
        <v>3</v>
      </c>
      <c r="F2448" s="174" t="s">
        <v>2768</v>
      </c>
      <c r="H2448" s="175">
        <v>-0.6</v>
      </c>
      <c r="I2448" s="176"/>
      <c r="L2448" s="172"/>
      <c r="M2448" s="177"/>
      <c r="N2448" s="178"/>
      <c r="O2448" s="178"/>
      <c r="P2448" s="178"/>
      <c r="Q2448" s="178"/>
      <c r="R2448" s="178"/>
      <c r="S2448" s="178"/>
      <c r="T2448" s="179"/>
      <c r="AT2448" s="173" t="s">
        <v>153</v>
      </c>
      <c r="AU2448" s="173" t="s">
        <v>81</v>
      </c>
      <c r="AV2448" s="14" t="s">
        <v>81</v>
      </c>
      <c r="AW2448" s="14" t="s">
        <v>33</v>
      </c>
      <c r="AX2448" s="14" t="s">
        <v>71</v>
      </c>
      <c r="AY2448" s="173" t="s">
        <v>142</v>
      </c>
    </row>
    <row r="2449" spans="2:51" s="13" customFormat="1" ht="11.25">
      <c r="B2449" s="164"/>
      <c r="D2449" s="165" t="s">
        <v>153</v>
      </c>
      <c r="E2449" s="166" t="s">
        <v>3</v>
      </c>
      <c r="F2449" s="167" t="s">
        <v>848</v>
      </c>
      <c r="H2449" s="166" t="s">
        <v>3</v>
      </c>
      <c r="I2449" s="168"/>
      <c r="L2449" s="164"/>
      <c r="M2449" s="169"/>
      <c r="N2449" s="170"/>
      <c r="O2449" s="170"/>
      <c r="P2449" s="170"/>
      <c r="Q2449" s="170"/>
      <c r="R2449" s="170"/>
      <c r="S2449" s="170"/>
      <c r="T2449" s="171"/>
      <c r="AT2449" s="166" t="s">
        <v>153</v>
      </c>
      <c r="AU2449" s="166" t="s">
        <v>81</v>
      </c>
      <c r="AV2449" s="13" t="s">
        <v>15</v>
      </c>
      <c r="AW2449" s="13" t="s">
        <v>33</v>
      </c>
      <c r="AX2449" s="13" t="s">
        <v>71</v>
      </c>
      <c r="AY2449" s="166" t="s">
        <v>142</v>
      </c>
    </row>
    <row r="2450" spans="2:51" s="14" customFormat="1" ht="11.25">
      <c r="B2450" s="172"/>
      <c r="D2450" s="165" t="s">
        <v>153</v>
      </c>
      <c r="E2450" s="173" t="s">
        <v>3</v>
      </c>
      <c r="F2450" s="174" t="s">
        <v>3008</v>
      </c>
      <c r="H2450" s="175">
        <v>16.2</v>
      </c>
      <c r="I2450" s="176"/>
      <c r="L2450" s="172"/>
      <c r="M2450" s="177"/>
      <c r="N2450" s="178"/>
      <c r="O2450" s="178"/>
      <c r="P2450" s="178"/>
      <c r="Q2450" s="178"/>
      <c r="R2450" s="178"/>
      <c r="S2450" s="178"/>
      <c r="T2450" s="179"/>
      <c r="AT2450" s="173" t="s">
        <v>153</v>
      </c>
      <c r="AU2450" s="173" t="s">
        <v>81</v>
      </c>
      <c r="AV2450" s="14" t="s">
        <v>81</v>
      </c>
      <c r="AW2450" s="14" t="s">
        <v>33</v>
      </c>
      <c r="AX2450" s="14" t="s">
        <v>71</v>
      </c>
      <c r="AY2450" s="173" t="s">
        <v>142</v>
      </c>
    </row>
    <row r="2451" spans="2:51" s="14" customFormat="1" ht="11.25">
      <c r="B2451" s="172"/>
      <c r="D2451" s="165" t="s">
        <v>153</v>
      </c>
      <c r="E2451" s="173" t="s">
        <v>3</v>
      </c>
      <c r="F2451" s="174" t="s">
        <v>2768</v>
      </c>
      <c r="H2451" s="175">
        <v>-0.6</v>
      </c>
      <c r="I2451" s="176"/>
      <c r="L2451" s="172"/>
      <c r="M2451" s="177"/>
      <c r="N2451" s="178"/>
      <c r="O2451" s="178"/>
      <c r="P2451" s="178"/>
      <c r="Q2451" s="178"/>
      <c r="R2451" s="178"/>
      <c r="S2451" s="178"/>
      <c r="T2451" s="179"/>
      <c r="AT2451" s="173" t="s">
        <v>153</v>
      </c>
      <c r="AU2451" s="173" t="s">
        <v>81</v>
      </c>
      <c r="AV2451" s="14" t="s">
        <v>81</v>
      </c>
      <c r="AW2451" s="14" t="s">
        <v>33</v>
      </c>
      <c r="AX2451" s="14" t="s">
        <v>71</v>
      </c>
      <c r="AY2451" s="173" t="s">
        <v>142</v>
      </c>
    </row>
    <row r="2452" spans="2:51" s="13" customFormat="1" ht="11.25">
      <c r="B2452" s="164"/>
      <c r="D2452" s="165" t="s">
        <v>153</v>
      </c>
      <c r="E2452" s="166" t="s">
        <v>3</v>
      </c>
      <c r="F2452" s="167" t="s">
        <v>986</v>
      </c>
      <c r="H2452" s="166" t="s">
        <v>3</v>
      </c>
      <c r="I2452" s="168"/>
      <c r="L2452" s="164"/>
      <c r="M2452" s="169"/>
      <c r="N2452" s="170"/>
      <c r="O2452" s="170"/>
      <c r="P2452" s="170"/>
      <c r="Q2452" s="170"/>
      <c r="R2452" s="170"/>
      <c r="S2452" s="170"/>
      <c r="T2452" s="171"/>
      <c r="AT2452" s="166" t="s">
        <v>153</v>
      </c>
      <c r="AU2452" s="166" t="s">
        <v>81</v>
      </c>
      <c r="AV2452" s="13" t="s">
        <v>15</v>
      </c>
      <c r="AW2452" s="13" t="s">
        <v>33</v>
      </c>
      <c r="AX2452" s="13" t="s">
        <v>71</v>
      </c>
      <c r="AY2452" s="166" t="s">
        <v>142</v>
      </c>
    </row>
    <row r="2453" spans="2:51" s="14" customFormat="1" ht="11.25">
      <c r="B2453" s="172"/>
      <c r="D2453" s="165" t="s">
        <v>153</v>
      </c>
      <c r="E2453" s="173" t="s">
        <v>3</v>
      </c>
      <c r="F2453" s="174" t="s">
        <v>3009</v>
      </c>
      <c r="H2453" s="175">
        <v>4.4000000000000004</v>
      </c>
      <c r="I2453" s="176"/>
      <c r="L2453" s="172"/>
      <c r="M2453" s="177"/>
      <c r="N2453" s="178"/>
      <c r="O2453" s="178"/>
      <c r="P2453" s="178"/>
      <c r="Q2453" s="178"/>
      <c r="R2453" s="178"/>
      <c r="S2453" s="178"/>
      <c r="T2453" s="179"/>
      <c r="AT2453" s="173" t="s">
        <v>153</v>
      </c>
      <c r="AU2453" s="173" t="s">
        <v>81</v>
      </c>
      <c r="AV2453" s="14" t="s">
        <v>81</v>
      </c>
      <c r="AW2453" s="14" t="s">
        <v>33</v>
      </c>
      <c r="AX2453" s="14" t="s">
        <v>71</v>
      </c>
      <c r="AY2453" s="173" t="s">
        <v>142</v>
      </c>
    </row>
    <row r="2454" spans="2:51" s="16" customFormat="1" ht="11.25">
      <c r="B2454" s="201"/>
      <c r="D2454" s="165" t="s">
        <v>153</v>
      </c>
      <c r="E2454" s="202" t="s">
        <v>3</v>
      </c>
      <c r="F2454" s="203" t="s">
        <v>862</v>
      </c>
      <c r="H2454" s="204">
        <v>71.900000000000006</v>
      </c>
      <c r="I2454" s="205"/>
      <c r="L2454" s="201"/>
      <c r="M2454" s="206"/>
      <c r="N2454" s="207"/>
      <c r="O2454" s="207"/>
      <c r="P2454" s="207"/>
      <c r="Q2454" s="207"/>
      <c r="R2454" s="207"/>
      <c r="S2454" s="207"/>
      <c r="T2454" s="208"/>
      <c r="AT2454" s="202" t="s">
        <v>153</v>
      </c>
      <c r="AU2454" s="202" t="s">
        <v>81</v>
      </c>
      <c r="AV2454" s="16" t="s">
        <v>91</v>
      </c>
      <c r="AW2454" s="16" t="s">
        <v>33</v>
      </c>
      <c r="AX2454" s="16" t="s">
        <v>71</v>
      </c>
      <c r="AY2454" s="202" t="s">
        <v>142</v>
      </c>
    </row>
    <row r="2455" spans="2:51" s="13" customFormat="1" ht="11.25">
      <c r="B2455" s="164"/>
      <c r="D2455" s="165" t="s">
        <v>153</v>
      </c>
      <c r="E2455" s="166" t="s">
        <v>3</v>
      </c>
      <c r="F2455" s="167" t="s">
        <v>874</v>
      </c>
      <c r="H2455" s="166" t="s">
        <v>3</v>
      </c>
      <c r="I2455" s="168"/>
      <c r="L2455" s="164"/>
      <c r="M2455" s="169"/>
      <c r="N2455" s="170"/>
      <c r="O2455" s="170"/>
      <c r="P2455" s="170"/>
      <c r="Q2455" s="170"/>
      <c r="R2455" s="170"/>
      <c r="S2455" s="170"/>
      <c r="T2455" s="171"/>
      <c r="AT2455" s="166" t="s">
        <v>153</v>
      </c>
      <c r="AU2455" s="166" t="s">
        <v>81</v>
      </c>
      <c r="AV2455" s="13" t="s">
        <v>15</v>
      </c>
      <c r="AW2455" s="13" t="s">
        <v>33</v>
      </c>
      <c r="AX2455" s="13" t="s">
        <v>71</v>
      </c>
      <c r="AY2455" s="166" t="s">
        <v>142</v>
      </c>
    </row>
    <row r="2456" spans="2:51" s="14" customFormat="1" ht="11.25">
      <c r="B2456" s="172"/>
      <c r="D2456" s="165" t="s">
        <v>153</v>
      </c>
      <c r="E2456" s="173" t="s">
        <v>3</v>
      </c>
      <c r="F2456" s="174" t="s">
        <v>3010</v>
      </c>
      <c r="H2456" s="175">
        <v>18.8</v>
      </c>
      <c r="I2456" s="176"/>
      <c r="L2456" s="172"/>
      <c r="M2456" s="177"/>
      <c r="N2456" s="178"/>
      <c r="O2456" s="178"/>
      <c r="P2456" s="178"/>
      <c r="Q2456" s="178"/>
      <c r="R2456" s="178"/>
      <c r="S2456" s="178"/>
      <c r="T2456" s="179"/>
      <c r="AT2456" s="173" t="s">
        <v>153</v>
      </c>
      <c r="AU2456" s="173" t="s">
        <v>81</v>
      </c>
      <c r="AV2456" s="14" t="s">
        <v>81</v>
      </c>
      <c r="AW2456" s="14" t="s">
        <v>33</v>
      </c>
      <c r="AX2456" s="14" t="s">
        <v>71</v>
      </c>
      <c r="AY2456" s="173" t="s">
        <v>142</v>
      </c>
    </row>
    <row r="2457" spans="2:51" s="14" customFormat="1" ht="11.25">
      <c r="B2457" s="172"/>
      <c r="D2457" s="165" t="s">
        <v>153</v>
      </c>
      <c r="E2457" s="173" t="s">
        <v>3</v>
      </c>
      <c r="F2457" s="174" t="s">
        <v>2768</v>
      </c>
      <c r="H2457" s="175">
        <v>-0.6</v>
      </c>
      <c r="I2457" s="176"/>
      <c r="L2457" s="172"/>
      <c r="M2457" s="177"/>
      <c r="N2457" s="178"/>
      <c r="O2457" s="178"/>
      <c r="P2457" s="178"/>
      <c r="Q2457" s="178"/>
      <c r="R2457" s="178"/>
      <c r="S2457" s="178"/>
      <c r="T2457" s="179"/>
      <c r="AT2457" s="173" t="s">
        <v>153</v>
      </c>
      <c r="AU2457" s="173" t="s">
        <v>81</v>
      </c>
      <c r="AV2457" s="14" t="s">
        <v>81</v>
      </c>
      <c r="AW2457" s="14" t="s">
        <v>33</v>
      </c>
      <c r="AX2457" s="14" t="s">
        <v>71</v>
      </c>
      <c r="AY2457" s="173" t="s">
        <v>142</v>
      </c>
    </row>
    <row r="2458" spans="2:51" s="13" customFormat="1" ht="11.25">
      <c r="B2458" s="164"/>
      <c r="D2458" s="165" t="s">
        <v>153</v>
      </c>
      <c r="E2458" s="166" t="s">
        <v>3</v>
      </c>
      <c r="F2458" s="167" t="s">
        <v>877</v>
      </c>
      <c r="H2458" s="166" t="s">
        <v>3</v>
      </c>
      <c r="I2458" s="168"/>
      <c r="L2458" s="164"/>
      <c r="M2458" s="169"/>
      <c r="N2458" s="170"/>
      <c r="O2458" s="170"/>
      <c r="P2458" s="170"/>
      <c r="Q2458" s="170"/>
      <c r="R2458" s="170"/>
      <c r="S2458" s="170"/>
      <c r="T2458" s="171"/>
      <c r="AT2458" s="166" t="s">
        <v>153</v>
      </c>
      <c r="AU2458" s="166" t="s">
        <v>81</v>
      </c>
      <c r="AV2458" s="13" t="s">
        <v>15</v>
      </c>
      <c r="AW2458" s="13" t="s">
        <v>33</v>
      </c>
      <c r="AX2458" s="13" t="s">
        <v>71</v>
      </c>
      <c r="AY2458" s="166" t="s">
        <v>142</v>
      </c>
    </row>
    <row r="2459" spans="2:51" s="14" customFormat="1" ht="11.25">
      <c r="B2459" s="172"/>
      <c r="D2459" s="165" t="s">
        <v>153</v>
      </c>
      <c r="E2459" s="173" t="s">
        <v>3</v>
      </c>
      <c r="F2459" s="174" t="s">
        <v>3011</v>
      </c>
      <c r="H2459" s="175">
        <v>16.5</v>
      </c>
      <c r="I2459" s="176"/>
      <c r="L2459" s="172"/>
      <c r="M2459" s="177"/>
      <c r="N2459" s="178"/>
      <c r="O2459" s="178"/>
      <c r="P2459" s="178"/>
      <c r="Q2459" s="178"/>
      <c r="R2459" s="178"/>
      <c r="S2459" s="178"/>
      <c r="T2459" s="179"/>
      <c r="AT2459" s="173" t="s">
        <v>153</v>
      </c>
      <c r="AU2459" s="173" t="s">
        <v>81</v>
      </c>
      <c r="AV2459" s="14" t="s">
        <v>81</v>
      </c>
      <c r="AW2459" s="14" t="s">
        <v>33</v>
      </c>
      <c r="AX2459" s="14" t="s">
        <v>71</v>
      </c>
      <c r="AY2459" s="173" t="s">
        <v>142</v>
      </c>
    </row>
    <row r="2460" spans="2:51" s="14" customFormat="1" ht="11.25">
      <c r="B2460" s="172"/>
      <c r="D2460" s="165" t="s">
        <v>153</v>
      </c>
      <c r="E2460" s="173" t="s">
        <v>3</v>
      </c>
      <c r="F2460" s="174" t="s">
        <v>2768</v>
      </c>
      <c r="H2460" s="175">
        <v>-0.6</v>
      </c>
      <c r="I2460" s="176"/>
      <c r="L2460" s="172"/>
      <c r="M2460" s="177"/>
      <c r="N2460" s="178"/>
      <c r="O2460" s="178"/>
      <c r="P2460" s="178"/>
      <c r="Q2460" s="178"/>
      <c r="R2460" s="178"/>
      <c r="S2460" s="178"/>
      <c r="T2460" s="179"/>
      <c r="AT2460" s="173" t="s">
        <v>153</v>
      </c>
      <c r="AU2460" s="173" t="s">
        <v>81</v>
      </c>
      <c r="AV2460" s="14" t="s">
        <v>81</v>
      </c>
      <c r="AW2460" s="14" t="s">
        <v>33</v>
      </c>
      <c r="AX2460" s="14" t="s">
        <v>71</v>
      </c>
      <c r="AY2460" s="173" t="s">
        <v>142</v>
      </c>
    </row>
    <row r="2461" spans="2:51" s="13" customFormat="1" ht="11.25">
      <c r="B2461" s="164"/>
      <c r="D2461" s="165" t="s">
        <v>153</v>
      </c>
      <c r="E2461" s="166" t="s">
        <v>3</v>
      </c>
      <c r="F2461" s="167" t="s">
        <v>882</v>
      </c>
      <c r="H2461" s="166" t="s">
        <v>3</v>
      </c>
      <c r="I2461" s="168"/>
      <c r="L2461" s="164"/>
      <c r="M2461" s="169"/>
      <c r="N2461" s="170"/>
      <c r="O2461" s="170"/>
      <c r="P2461" s="170"/>
      <c r="Q2461" s="170"/>
      <c r="R2461" s="170"/>
      <c r="S2461" s="170"/>
      <c r="T2461" s="171"/>
      <c r="AT2461" s="166" t="s">
        <v>153</v>
      </c>
      <c r="AU2461" s="166" t="s">
        <v>81</v>
      </c>
      <c r="AV2461" s="13" t="s">
        <v>15</v>
      </c>
      <c r="AW2461" s="13" t="s">
        <v>33</v>
      </c>
      <c r="AX2461" s="13" t="s">
        <v>71</v>
      </c>
      <c r="AY2461" s="166" t="s">
        <v>142</v>
      </c>
    </row>
    <row r="2462" spans="2:51" s="14" customFormat="1" ht="11.25">
      <c r="B2462" s="172"/>
      <c r="D2462" s="165" t="s">
        <v>153</v>
      </c>
      <c r="E2462" s="173" t="s">
        <v>3</v>
      </c>
      <c r="F2462" s="174" t="s">
        <v>3012</v>
      </c>
      <c r="H2462" s="175">
        <v>5.2</v>
      </c>
      <c r="I2462" s="176"/>
      <c r="L2462" s="172"/>
      <c r="M2462" s="177"/>
      <c r="N2462" s="178"/>
      <c r="O2462" s="178"/>
      <c r="P2462" s="178"/>
      <c r="Q2462" s="178"/>
      <c r="R2462" s="178"/>
      <c r="S2462" s="178"/>
      <c r="T2462" s="179"/>
      <c r="AT2462" s="173" t="s">
        <v>153</v>
      </c>
      <c r="AU2462" s="173" t="s">
        <v>81</v>
      </c>
      <c r="AV2462" s="14" t="s">
        <v>81</v>
      </c>
      <c r="AW2462" s="14" t="s">
        <v>33</v>
      </c>
      <c r="AX2462" s="14" t="s">
        <v>71</v>
      </c>
      <c r="AY2462" s="173" t="s">
        <v>142</v>
      </c>
    </row>
    <row r="2463" spans="2:51" s="13" customFormat="1" ht="11.25">
      <c r="B2463" s="164"/>
      <c r="D2463" s="165" t="s">
        <v>153</v>
      </c>
      <c r="E2463" s="166" t="s">
        <v>3</v>
      </c>
      <c r="F2463" s="167" t="s">
        <v>1001</v>
      </c>
      <c r="H2463" s="166" t="s">
        <v>3</v>
      </c>
      <c r="I2463" s="168"/>
      <c r="L2463" s="164"/>
      <c r="M2463" s="169"/>
      <c r="N2463" s="170"/>
      <c r="O2463" s="170"/>
      <c r="P2463" s="170"/>
      <c r="Q2463" s="170"/>
      <c r="R2463" s="170"/>
      <c r="S2463" s="170"/>
      <c r="T2463" s="171"/>
      <c r="AT2463" s="166" t="s">
        <v>153</v>
      </c>
      <c r="AU2463" s="166" t="s">
        <v>81</v>
      </c>
      <c r="AV2463" s="13" t="s">
        <v>15</v>
      </c>
      <c r="AW2463" s="13" t="s">
        <v>33</v>
      </c>
      <c r="AX2463" s="13" t="s">
        <v>71</v>
      </c>
      <c r="AY2463" s="166" t="s">
        <v>142</v>
      </c>
    </row>
    <row r="2464" spans="2:51" s="14" customFormat="1" ht="11.25">
      <c r="B2464" s="172"/>
      <c r="D2464" s="165" t="s">
        <v>153</v>
      </c>
      <c r="E2464" s="173" t="s">
        <v>3</v>
      </c>
      <c r="F2464" s="174" t="s">
        <v>3013</v>
      </c>
      <c r="H2464" s="175">
        <v>4</v>
      </c>
      <c r="I2464" s="176"/>
      <c r="L2464" s="172"/>
      <c r="M2464" s="177"/>
      <c r="N2464" s="178"/>
      <c r="O2464" s="178"/>
      <c r="P2464" s="178"/>
      <c r="Q2464" s="178"/>
      <c r="R2464" s="178"/>
      <c r="S2464" s="178"/>
      <c r="T2464" s="179"/>
      <c r="AT2464" s="173" t="s">
        <v>153</v>
      </c>
      <c r="AU2464" s="173" t="s">
        <v>81</v>
      </c>
      <c r="AV2464" s="14" t="s">
        <v>81</v>
      </c>
      <c r="AW2464" s="14" t="s">
        <v>33</v>
      </c>
      <c r="AX2464" s="14" t="s">
        <v>71</v>
      </c>
      <c r="AY2464" s="173" t="s">
        <v>142</v>
      </c>
    </row>
    <row r="2465" spans="2:51" s="13" customFormat="1" ht="11.25">
      <c r="B2465" s="164"/>
      <c r="D2465" s="165" t="s">
        <v>153</v>
      </c>
      <c r="E2465" s="166" t="s">
        <v>3</v>
      </c>
      <c r="F2465" s="167" t="s">
        <v>900</v>
      </c>
      <c r="H2465" s="166" t="s">
        <v>3</v>
      </c>
      <c r="I2465" s="168"/>
      <c r="L2465" s="164"/>
      <c r="M2465" s="169"/>
      <c r="N2465" s="170"/>
      <c r="O2465" s="170"/>
      <c r="P2465" s="170"/>
      <c r="Q2465" s="170"/>
      <c r="R2465" s="170"/>
      <c r="S2465" s="170"/>
      <c r="T2465" s="171"/>
      <c r="AT2465" s="166" t="s">
        <v>153</v>
      </c>
      <c r="AU2465" s="166" t="s">
        <v>81</v>
      </c>
      <c r="AV2465" s="13" t="s">
        <v>15</v>
      </c>
      <c r="AW2465" s="13" t="s">
        <v>33</v>
      </c>
      <c r="AX2465" s="13" t="s">
        <v>71</v>
      </c>
      <c r="AY2465" s="166" t="s">
        <v>142</v>
      </c>
    </row>
    <row r="2466" spans="2:51" s="14" customFormat="1" ht="11.25">
      <c r="B2466" s="172"/>
      <c r="D2466" s="165" t="s">
        <v>153</v>
      </c>
      <c r="E2466" s="173" t="s">
        <v>3</v>
      </c>
      <c r="F2466" s="174" t="s">
        <v>3014</v>
      </c>
      <c r="H2466" s="175">
        <v>20.2</v>
      </c>
      <c r="I2466" s="176"/>
      <c r="L2466" s="172"/>
      <c r="M2466" s="177"/>
      <c r="N2466" s="178"/>
      <c r="O2466" s="178"/>
      <c r="P2466" s="178"/>
      <c r="Q2466" s="178"/>
      <c r="R2466" s="178"/>
      <c r="S2466" s="178"/>
      <c r="T2466" s="179"/>
      <c r="AT2466" s="173" t="s">
        <v>153</v>
      </c>
      <c r="AU2466" s="173" t="s">
        <v>81</v>
      </c>
      <c r="AV2466" s="14" t="s">
        <v>81</v>
      </c>
      <c r="AW2466" s="14" t="s">
        <v>33</v>
      </c>
      <c r="AX2466" s="14" t="s">
        <v>71</v>
      </c>
      <c r="AY2466" s="173" t="s">
        <v>142</v>
      </c>
    </row>
    <row r="2467" spans="2:51" s="14" customFormat="1" ht="11.25">
      <c r="B2467" s="172"/>
      <c r="D2467" s="165" t="s">
        <v>153</v>
      </c>
      <c r="E2467" s="173" t="s">
        <v>3</v>
      </c>
      <c r="F2467" s="174" t="s">
        <v>2768</v>
      </c>
      <c r="H2467" s="175">
        <v>-0.6</v>
      </c>
      <c r="I2467" s="176"/>
      <c r="L2467" s="172"/>
      <c r="M2467" s="177"/>
      <c r="N2467" s="178"/>
      <c r="O2467" s="178"/>
      <c r="P2467" s="178"/>
      <c r="Q2467" s="178"/>
      <c r="R2467" s="178"/>
      <c r="S2467" s="178"/>
      <c r="T2467" s="179"/>
      <c r="AT2467" s="173" t="s">
        <v>153</v>
      </c>
      <c r="AU2467" s="173" t="s">
        <v>81</v>
      </c>
      <c r="AV2467" s="14" t="s">
        <v>81</v>
      </c>
      <c r="AW2467" s="14" t="s">
        <v>33</v>
      </c>
      <c r="AX2467" s="14" t="s">
        <v>71</v>
      </c>
      <c r="AY2467" s="173" t="s">
        <v>142</v>
      </c>
    </row>
    <row r="2468" spans="2:51" s="13" customFormat="1" ht="11.25">
      <c r="B2468" s="164"/>
      <c r="D2468" s="165" t="s">
        <v>153</v>
      </c>
      <c r="E2468" s="166" t="s">
        <v>3</v>
      </c>
      <c r="F2468" s="167" t="s">
        <v>902</v>
      </c>
      <c r="H2468" s="166" t="s">
        <v>3</v>
      </c>
      <c r="I2468" s="168"/>
      <c r="L2468" s="164"/>
      <c r="M2468" s="169"/>
      <c r="N2468" s="170"/>
      <c r="O2468" s="170"/>
      <c r="P2468" s="170"/>
      <c r="Q2468" s="170"/>
      <c r="R2468" s="170"/>
      <c r="S2468" s="170"/>
      <c r="T2468" s="171"/>
      <c r="AT2468" s="166" t="s">
        <v>153</v>
      </c>
      <c r="AU2468" s="166" t="s">
        <v>81</v>
      </c>
      <c r="AV2468" s="13" t="s">
        <v>15</v>
      </c>
      <c r="AW2468" s="13" t="s">
        <v>33</v>
      </c>
      <c r="AX2468" s="13" t="s">
        <v>71</v>
      </c>
      <c r="AY2468" s="166" t="s">
        <v>142</v>
      </c>
    </row>
    <row r="2469" spans="2:51" s="14" customFormat="1" ht="11.25">
      <c r="B2469" s="172"/>
      <c r="D2469" s="165" t="s">
        <v>153</v>
      </c>
      <c r="E2469" s="173" t="s">
        <v>3</v>
      </c>
      <c r="F2469" s="174" t="s">
        <v>3015</v>
      </c>
      <c r="H2469" s="175">
        <v>15.6</v>
      </c>
      <c r="I2469" s="176"/>
      <c r="L2469" s="172"/>
      <c r="M2469" s="177"/>
      <c r="N2469" s="178"/>
      <c r="O2469" s="178"/>
      <c r="P2469" s="178"/>
      <c r="Q2469" s="178"/>
      <c r="R2469" s="178"/>
      <c r="S2469" s="178"/>
      <c r="T2469" s="179"/>
      <c r="AT2469" s="173" t="s">
        <v>153</v>
      </c>
      <c r="AU2469" s="173" t="s">
        <v>81</v>
      </c>
      <c r="AV2469" s="14" t="s">
        <v>81</v>
      </c>
      <c r="AW2469" s="14" t="s">
        <v>33</v>
      </c>
      <c r="AX2469" s="14" t="s">
        <v>71</v>
      </c>
      <c r="AY2469" s="173" t="s">
        <v>142</v>
      </c>
    </row>
    <row r="2470" spans="2:51" s="14" customFormat="1" ht="11.25">
      <c r="B2470" s="172"/>
      <c r="D2470" s="165" t="s">
        <v>153</v>
      </c>
      <c r="E2470" s="173" t="s">
        <v>3</v>
      </c>
      <c r="F2470" s="174" t="s">
        <v>2768</v>
      </c>
      <c r="H2470" s="175">
        <v>-0.6</v>
      </c>
      <c r="I2470" s="176"/>
      <c r="L2470" s="172"/>
      <c r="M2470" s="177"/>
      <c r="N2470" s="178"/>
      <c r="O2470" s="178"/>
      <c r="P2470" s="178"/>
      <c r="Q2470" s="178"/>
      <c r="R2470" s="178"/>
      <c r="S2470" s="178"/>
      <c r="T2470" s="179"/>
      <c r="AT2470" s="173" t="s">
        <v>153</v>
      </c>
      <c r="AU2470" s="173" t="s">
        <v>81</v>
      </c>
      <c r="AV2470" s="14" t="s">
        <v>81</v>
      </c>
      <c r="AW2470" s="14" t="s">
        <v>33</v>
      </c>
      <c r="AX2470" s="14" t="s">
        <v>71</v>
      </c>
      <c r="AY2470" s="173" t="s">
        <v>142</v>
      </c>
    </row>
    <row r="2471" spans="2:51" s="16" customFormat="1" ht="11.25">
      <c r="B2471" s="201"/>
      <c r="D2471" s="165" t="s">
        <v>153</v>
      </c>
      <c r="E2471" s="202" t="s">
        <v>3</v>
      </c>
      <c r="F2471" s="203" t="s">
        <v>862</v>
      </c>
      <c r="H2471" s="204">
        <v>77.900000000000006</v>
      </c>
      <c r="I2471" s="205"/>
      <c r="L2471" s="201"/>
      <c r="M2471" s="206"/>
      <c r="N2471" s="207"/>
      <c r="O2471" s="207"/>
      <c r="P2471" s="207"/>
      <c r="Q2471" s="207"/>
      <c r="R2471" s="207"/>
      <c r="S2471" s="207"/>
      <c r="T2471" s="208"/>
      <c r="AT2471" s="202" t="s">
        <v>153</v>
      </c>
      <c r="AU2471" s="202" t="s">
        <v>81</v>
      </c>
      <c r="AV2471" s="16" t="s">
        <v>91</v>
      </c>
      <c r="AW2471" s="16" t="s">
        <v>33</v>
      </c>
      <c r="AX2471" s="16" t="s">
        <v>71</v>
      </c>
      <c r="AY2471" s="202" t="s">
        <v>142</v>
      </c>
    </row>
    <row r="2472" spans="2:51" s="13" customFormat="1" ht="11.25">
      <c r="B2472" s="164"/>
      <c r="D2472" s="165" t="s">
        <v>153</v>
      </c>
      <c r="E2472" s="166" t="s">
        <v>3</v>
      </c>
      <c r="F2472" s="167" t="s">
        <v>912</v>
      </c>
      <c r="H2472" s="166" t="s">
        <v>3</v>
      </c>
      <c r="I2472" s="168"/>
      <c r="L2472" s="164"/>
      <c r="M2472" s="169"/>
      <c r="N2472" s="170"/>
      <c r="O2472" s="170"/>
      <c r="P2472" s="170"/>
      <c r="Q2472" s="170"/>
      <c r="R2472" s="170"/>
      <c r="S2472" s="170"/>
      <c r="T2472" s="171"/>
      <c r="AT2472" s="166" t="s">
        <v>153</v>
      </c>
      <c r="AU2472" s="166" t="s">
        <v>81</v>
      </c>
      <c r="AV2472" s="13" t="s">
        <v>15</v>
      </c>
      <c r="AW2472" s="13" t="s">
        <v>33</v>
      </c>
      <c r="AX2472" s="13" t="s">
        <v>71</v>
      </c>
      <c r="AY2472" s="166" t="s">
        <v>142</v>
      </c>
    </row>
    <row r="2473" spans="2:51" s="14" customFormat="1" ht="11.25">
      <c r="B2473" s="172"/>
      <c r="D2473" s="165" t="s">
        <v>153</v>
      </c>
      <c r="E2473" s="173" t="s">
        <v>3</v>
      </c>
      <c r="F2473" s="174" t="s">
        <v>3010</v>
      </c>
      <c r="H2473" s="175">
        <v>18.8</v>
      </c>
      <c r="I2473" s="176"/>
      <c r="L2473" s="172"/>
      <c r="M2473" s="177"/>
      <c r="N2473" s="178"/>
      <c r="O2473" s="178"/>
      <c r="P2473" s="178"/>
      <c r="Q2473" s="178"/>
      <c r="R2473" s="178"/>
      <c r="S2473" s="178"/>
      <c r="T2473" s="179"/>
      <c r="AT2473" s="173" t="s">
        <v>153</v>
      </c>
      <c r="AU2473" s="173" t="s">
        <v>81</v>
      </c>
      <c r="AV2473" s="14" t="s">
        <v>81</v>
      </c>
      <c r="AW2473" s="14" t="s">
        <v>33</v>
      </c>
      <c r="AX2473" s="14" t="s">
        <v>71</v>
      </c>
      <c r="AY2473" s="173" t="s">
        <v>142</v>
      </c>
    </row>
    <row r="2474" spans="2:51" s="14" customFormat="1" ht="11.25">
      <c r="B2474" s="172"/>
      <c r="D2474" s="165" t="s">
        <v>153</v>
      </c>
      <c r="E2474" s="173" t="s">
        <v>3</v>
      </c>
      <c r="F2474" s="174" t="s">
        <v>2768</v>
      </c>
      <c r="H2474" s="175">
        <v>-0.6</v>
      </c>
      <c r="I2474" s="176"/>
      <c r="L2474" s="172"/>
      <c r="M2474" s="177"/>
      <c r="N2474" s="178"/>
      <c r="O2474" s="178"/>
      <c r="P2474" s="178"/>
      <c r="Q2474" s="178"/>
      <c r="R2474" s="178"/>
      <c r="S2474" s="178"/>
      <c r="T2474" s="179"/>
      <c r="AT2474" s="173" t="s">
        <v>153</v>
      </c>
      <c r="AU2474" s="173" t="s">
        <v>81</v>
      </c>
      <c r="AV2474" s="14" t="s">
        <v>81</v>
      </c>
      <c r="AW2474" s="14" t="s">
        <v>33</v>
      </c>
      <c r="AX2474" s="14" t="s">
        <v>71</v>
      </c>
      <c r="AY2474" s="173" t="s">
        <v>142</v>
      </c>
    </row>
    <row r="2475" spans="2:51" s="13" customFormat="1" ht="11.25">
      <c r="B2475" s="164"/>
      <c r="D2475" s="165" t="s">
        <v>153</v>
      </c>
      <c r="E2475" s="166" t="s">
        <v>3</v>
      </c>
      <c r="F2475" s="167" t="s">
        <v>913</v>
      </c>
      <c r="H2475" s="166" t="s">
        <v>3</v>
      </c>
      <c r="I2475" s="168"/>
      <c r="L2475" s="164"/>
      <c r="M2475" s="169"/>
      <c r="N2475" s="170"/>
      <c r="O2475" s="170"/>
      <c r="P2475" s="170"/>
      <c r="Q2475" s="170"/>
      <c r="R2475" s="170"/>
      <c r="S2475" s="170"/>
      <c r="T2475" s="171"/>
      <c r="AT2475" s="166" t="s">
        <v>153</v>
      </c>
      <c r="AU2475" s="166" t="s">
        <v>81</v>
      </c>
      <c r="AV2475" s="13" t="s">
        <v>15</v>
      </c>
      <c r="AW2475" s="13" t="s">
        <v>33</v>
      </c>
      <c r="AX2475" s="13" t="s">
        <v>71</v>
      </c>
      <c r="AY2475" s="166" t="s">
        <v>142</v>
      </c>
    </row>
    <row r="2476" spans="2:51" s="14" customFormat="1" ht="11.25">
      <c r="B2476" s="172"/>
      <c r="D2476" s="165" t="s">
        <v>153</v>
      </c>
      <c r="E2476" s="173" t="s">
        <v>3</v>
      </c>
      <c r="F2476" s="174" t="s">
        <v>3016</v>
      </c>
      <c r="H2476" s="175">
        <v>16.8</v>
      </c>
      <c r="I2476" s="176"/>
      <c r="L2476" s="172"/>
      <c r="M2476" s="177"/>
      <c r="N2476" s="178"/>
      <c r="O2476" s="178"/>
      <c r="P2476" s="178"/>
      <c r="Q2476" s="178"/>
      <c r="R2476" s="178"/>
      <c r="S2476" s="178"/>
      <c r="T2476" s="179"/>
      <c r="AT2476" s="173" t="s">
        <v>153</v>
      </c>
      <c r="AU2476" s="173" t="s">
        <v>81</v>
      </c>
      <c r="AV2476" s="14" t="s">
        <v>81</v>
      </c>
      <c r="AW2476" s="14" t="s">
        <v>33</v>
      </c>
      <c r="AX2476" s="14" t="s">
        <v>71</v>
      </c>
      <c r="AY2476" s="173" t="s">
        <v>142</v>
      </c>
    </row>
    <row r="2477" spans="2:51" s="14" customFormat="1" ht="11.25">
      <c r="B2477" s="172"/>
      <c r="D2477" s="165" t="s">
        <v>153</v>
      </c>
      <c r="E2477" s="173" t="s">
        <v>3</v>
      </c>
      <c r="F2477" s="174" t="s">
        <v>2768</v>
      </c>
      <c r="H2477" s="175">
        <v>-0.6</v>
      </c>
      <c r="I2477" s="176"/>
      <c r="L2477" s="172"/>
      <c r="M2477" s="177"/>
      <c r="N2477" s="178"/>
      <c r="O2477" s="178"/>
      <c r="P2477" s="178"/>
      <c r="Q2477" s="178"/>
      <c r="R2477" s="178"/>
      <c r="S2477" s="178"/>
      <c r="T2477" s="179"/>
      <c r="AT2477" s="173" t="s">
        <v>153</v>
      </c>
      <c r="AU2477" s="173" t="s">
        <v>81</v>
      </c>
      <c r="AV2477" s="14" t="s">
        <v>81</v>
      </c>
      <c r="AW2477" s="14" t="s">
        <v>33</v>
      </c>
      <c r="AX2477" s="14" t="s">
        <v>71</v>
      </c>
      <c r="AY2477" s="173" t="s">
        <v>142</v>
      </c>
    </row>
    <row r="2478" spans="2:51" s="13" customFormat="1" ht="11.25">
      <c r="B2478" s="164"/>
      <c r="D2478" s="165" t="s">
        <v>153</v>
      </c>
      <c r="E2478" s="166" t="s">
        <v>3</v>
      </c>
      <c r="F2478" s="167" t="s">
        <v>917</v>
      </c>
      <c r="H2478" s="166" t="s">
        <v>3</v>
      </c>
      <c r="I2478" s="168"/>
      <c r="L2478" s="164"/>
      <c r="M2478" s="169"/>
      <c r="N2478" s="170"/>
      <c r="O2478" s="170"/>
      <c r="P2478" s="170"/>
      <c r="Q2478" s="170"/>
      <c r="R2478" s="170"/>
      <c r="S2478" s="170"/>
      <c r="T2478" s="171"/>
      <c r="AT2478" s="166" t="s">
        <v>153</v>
      </c>
      <c r="AU2478" s="166" t="s">
        <v>81</v>
      </c>
      <c r="AV2478" s="13" t="s">
        <v>15</v>
      </c>
      <c r="AW2478" s="13" t="s">
        <v>33</v>
      </c>
      <c r="AX2478" s="13" t="s">
        <v>71</v>
      </c>
      <c r="AY2478" s="166" t="s">
        <v>142</v>
      </c>
    </row>
    <row r="2479" spans="2:51" s="14" customFormat="1" ht="11.25">
      <c r="B2479" s="172"/>
      <c r="D2479" s="165" t="s">
        <v>153</v>
      </c>
      <c r="E2479" s="173" t="s">
        <v>3</v>
      </c>
      <c r="F2479" s="174" t="s">
        <v>3017</v>
      </c>
      <c r="H2479" s="175">
        <v>5.0999999999999996</v>
      </c>
      <c r="I2479" s="176"/>
      <c r="L2479" s="172"/>
      <c r="M2479" s="177"/>
      <c r="N2479" s="178"/>
      <c r="O2479" s="178"/>
      <c r="P2479" s="178"/>
      <c r="Q2479" s="178"/>
      <c r="R2479" s="178"/>
      <c r="S2479" s="178"/>
      <c r="T2479" s="179"/>
      <c r="AT2479" s="173" t="s">
        <v>153</v>
      </c>
      <c r="AU2479" s="173" t="s">
        <v>81</v>
      </c>
      <c r="AV2479" s="14" t="s">
        <v>81</v>
      </c>
      <c r="AW2479" s="14" t="s">
        <v>33</v>
      </c>
      <c r="AX2479" s="14" t="s">
        <v>71</v>
      </c>
      <c r="AY2479" s="173" t="s">
        <v>142</v>
      </c>
    </row>
    <row r="2480" spans="2:51" s="13" customFormat="1" ht="11.25">
      <c r="B2480" s="164"/>
      <c r="D2480" s="165" t="s">
        <v>153</v>
      </c>
      <c r="E2480" s="166" t="s">
        <v>3</v>
      </c>
      <c r="F2480" s="167" t="s">
        <v>1010</v>
      </c>
      <c r="H2480" s="166" t="s">
        <v>3</v>
      </c>
      <c r="I2480" s="168"/>
      <c r="L2480" s="164"/>
      <c r="M2480" s="169"/>
      <c r="N2480" s="170"/>
      <c r="O2480" s="170"/>
      <c r="P2480" s="170"/>
      <c r="Q2480" s="170"/>
      <c r="R2480" s="170"/>
      <c r="S2480" s="170"/>
      <c r="T2480" s="171"/>
      <c r="AT2480" s="166" t="s">
        <v>153</v>
      </c>
      <c r="AU2480" s="166" t="s">
        <v>81</v>
      </c>
      <c r="AV2480" s="13" t="s">
        <v>15</v>
      </c>
      <c r="AW2480" s="13" t="s">
        <v>33</v>
      </c>
      <c r="AX2480" s="13" t="s">
        <v>71</v>
      </c>
      <c r="AY2480" s="166" t="s">
        <v>142</v>
      </c>
    </row>
    <row r="2481" spans="2:51" s="14" customFormat="1" ht="11.25">
      <c r="B2481" s="172"/>
      <c r="D2481" s="165" t="s">
        <v>153</v>
      </c>
      <c r="E2481" s="173" t="s">
        <v>3</v>
      </c>
      <c r="F2481" s="174" t="s">
        <v>3018</v>
      </c>
      <c r="H2481" s="175">
        <v>3.9</v>
      </c>
      <c r="I2481" s="176"/>
      <c r="L2481" s="172"/>
      <c r="M2481" s="177"/>
      <c r="N2481" s="178"/>
      <c r="O2481" s="178"/>
      <c r="P2481" s="178"/>
      <c r="Q2481" s="178"/>
      <c r="R2481" s="178"/>
      <c r="S2481" s="178"/>
      <c r="T2481" s="179"/>
      <c r="AT2481" s="173" t="s">
        <v>153</v>
      </c>
      <c r="AU2481" s="173" t="s">
        <v>81</v>
      </c>
      <c r="AV2481" s="14" t="s">
        <v>81</v>
      </c>
      <c r="AW2481" s="14" t="s">
        <v>33</v>
      </c>
      <c r="AX2481" s="14" t="s">
        <v>71</v>
      </c>
      <c r="AY2481" s="173" t="s">
        <v>142</v>
      </c>
    </row>
    <row r="2482" spans="2:51" s="13" customFormat="1" ht="11.25">
      <c r="B2482" s="164"/>
      <c r="D2482" s="165" t="s">
        <v>153</v>
      </c>
      <c r="E2482" s="166" t="s">
        <v>3</v>
      </c>
      <c r="F2482" s="167" t="s">
        <v>927</v>
      </c>
      <c r="H2482" s="166" t="s">
        <v>3</v>
      </c>
      <c r="I2482" s="168"/>
      <c r="L2482" s="164"/>
      <c r="M2482" s="169"/>
      <c r="N2482" s="170"/>
      <c r="O2482" s="170"/>
      <c r="P2482" s="170"/>
      <c r="Q2482" s="170"/>
      <c r="R2482" s="170"/>
      <c r="S2482" s="170"/>
      <c r="T2482" s="171"/>
      <c r="AT2482" s="166" t="s">
        <v>153</v>
      </c>
      <c r="AU2482" s="166" t="s">
        <v>81</v>
      </c>
      <c r="AV2482" s="13" t="s">
        <v>15</v>
      </c>
      <c r="AW2482" s="13" t="s">
        <v>33</v>
      </c>
      <c r="AX2482" s="13" t="s">
        <v>71</v>
      </c>
      <c r="AY2482" s="166" t="s">
        <v>142</v>
      </c>
    </row>
    <row r="2483" spans="2:51" s="14" customFormat="1" ht="11.25">
      <c r="B2483" s="172"/>
      <c r="D2483" s="165" t="s">
        <v>153</v>
      </c>
      <c r="E2483" s="173" t="s">
        <v>3</v>
      </c>
      <c r="F2483" s="174" t="s">
        <v>3014</v>
      </c>
      <c r="H2483" s="175">
        <v>20.2</v>
      </c>
      <c r="I2483" s="176"/>
      <c r="L2483" s="172"/>
      <c r="M2483" s="177"/>
      <c r="N2483" s="178"/>
      <c r="O2483" s="178"/>
      <c r="P2483" s="178"/>
      <c r="Q2483" s="178"/>
      <c r="R2483" s="178"/>
      <c r="S2483" s="178"/>
      <c r="T2483" s="179"/>
      <c r="AT2483" s="173" t="s">
        <v>153</v>
      </c>
      <c r="AU2483" s="173" t="s">
        <v>81</v>
      </c>
      <c r="AV2483" s="14" t="s">
        <v>81</v>
      </c>
      <c r="AW2483" s="14" t="s">
        <v>33</v>
      </c>
      <c r="AX2483" s="14" t="s">
        <v>71</v>
      </c>
      <c r="AY2483" s="173" t="s">
        <v>142</v>
      </c>
    </row>
    <row r="2484" spans="2:51" s="14" customFormat="1" ht="11.25">
      <c r="B2484" s="172"/>
      <c r="D2484" s="165" t="s">
        <v>153</v>
      </c>
      <c r="E2484" s="173" t="s">
        <v>3</v>
      </c>
      <c r="F2484" s="174" t="s">
        <v>2768</v>
      </c>
      <c r="H2484" s="175">
        <v>-0.6</v>
      </c>
      <c r="I2484" s="176"/>
      <c r="L2484" s="172"/>
      <c r="M2484" s="177"/>
      <c r="N2484" s="178"/>
      <c r="O2484" s="178"/>
      <c r="P2484" s="178"/>
      <c r="Q2484" s="178"/>
      <c r="R2484" s="178"/>
      <c r="S2484" s="178"/>
      <c r="T2484" s="179"/>
      <c r="AT2484" s="173" t="s">
        <v>153</v>
      </c>
      <c r="AU2484" s="173" t="s">
        <v>81</v>
      </c>
      <c r="AV2484" s="14" t="s">
        <v>81</v>
      </c>
      <c r="AW2484" s="14" t="s">
        <v>33</v>
      </c>
      <c r="AX2484" s="14" t="s">
        <v>71</v>
      </c>
      <c r="AY2484" s="173" t="s">
        <v>142</v>
      </c>
    </row>
    <row r="2485" spans="2:51" s="13" customFormat="1" ht="11.25">
      <c r="B2485" s="164"/>
      <c r="D2485" s="165" t="s">
        <v>153</v>
      </c>
      <c r="E2485" s="166" t="s">
        <v>3</v>
      </c>
      <c r="F2485" s="167" t="s">
        <v>928</v>
      </c>
      <c r="H2485" s="166" t="s">
        <v>3</v>
      </c>
      <c r="I2485" s="168"/>
      <c r="L2485" s="164"/>
      <c r="M2485" s="169"/>
      <c r="N2485" s="170"/>
      <c r="O2485" s="170"/>
      <c r="P2485" s="170"/>
      <c r="Q2485" s="170"/>
      <c r="R2485" s="170"/>
      <c r="S2485" s="170"/>
      <c r="T2485" s="171"/>
      <c r="AT2485" s="166" t="s">
        <v>153</v>
      </c>
      <c r="AU2485" s="166" t="s">
        <v>81</v>
      </c>
      <c r="AV2485" s="13" t="s">
        <v>15</v>
      </c>
      <c r="AW2485" s="13" t="s">
        <v>33</v>
      </c>
      <c r="AX2485" s="13" t="s">
        <v>71</v>
      </c>
      <c r="AY2485" s="166" t="s">
        <v>142</v>
      </c>
    </row>
    <row r="2486" spans="2:51" s="14" customFormat="1" ht="11.25">
      <c r="B2486" s="172"/>
      <c r="D2486" s="165" t="s">
        <v>153</v>
      </c>
      <c r="E2486" s="173" t="s">
        <v>3</v>
      </c>
      <c r="F2486" s="174" t="s">
        <v>3019</v>
      </c>
      <c r="H2486" s="175">
        <v>15.7</v>
      </c>
      <c r="I2486" s="176"/>
      <c r="L2486" s="172"/>
      <c r="M2486" s="177"/>
      <c r="N2486" s="178"/>
      <c r="O2486" s="178"/>
      <c r="P2486" s="178"/>
      <c r="Q2486" s="178"/>
      <c r="R2486" s="178"/>
      <c r="S2486" s="178"/>
      <c r="T2486" s="179"/>
      <c r="AT2486" s="173" t="s">
        <v>153</v>
      </c>
      <c r="AU2486" s="173" t="s">
        <v>81</v>
      </c>
      <c r="AV2486" s="14" t="s">
        <v>81</v>
      </c>
      <c r="AW2486" s="14" t="s">
        <v>33</v>
      </c>
      <c r="AX2486" s="14" t="s">
        <v>71</v>
      </c>
      <c r="AY2486" s="173" t="s">
        <v>142</v>
      </c>
    </row>
    <row r="2487" spans="2:51" s="14" customFormat="1" ht="11.25">
      <c r="B2487" s="172"/>
      <c r="D2487" s="165" t="s">
        <v>153</v>
      </c>
      <c r="E2487" s="173" t="s">
        <v>3</v>
      </c>
      <c r="F2487" s="174" t="s">
        <v>2768</v>
      </c>
      <c r="H2487" s="175">
        <v>-0.6</v>
      </c>
      <c r="I2487" s="176"/>
      <c r="L2487" s="172"/>
      <c r="M2487" s="177"/>
      <c r="N2487" s="178"/>
      <c r="O2487" s="178"/>
      <c r="P2487" s="178"/>
      <c r="Q2487" s="178"/>
      <c r="R2487" s="178"/>
      <c r="S2487" s="178"/>
      <c r="T2487" s="179"/>
      <c r="AT2487" s="173" t="s">
        <v>153</v>
      </c>
      <c r="AU2487" s="173" t="s">
        <v>81</v>
      </c>
      <c r="AV2487" s="14" t="s">
        <v>81</v>
      </c>
      <c r="AW2487" s="14" t="s">
        <v>33</v>
      </c>
      <c r="AX2487" s="14" t="s">
        <v>71</v>
      </c>
      <c r="AY2487" s="173" t="s">
        <v>142</v>
      </c>
    </row>
    <row r="2488" spans="2:51" s="16" customFormat="1" ht="11.25">
      <c r="B2488" s="201"/>
      <c r="D2488" s="165" t="s">
        <v>153</v>
      </c>
      <c r="E2488" s="202" t="s">
        <v>3</v>
      </c>
      <c r="F2488" s="203" t="s">
        <v>862</v>
      </c>
      <c r="H2488" s="204">
        <v>78.099999999999994</v>
      </c>
      <c r="I2488" s="205"/>
      <c r="L2488" s="201"/>
      <c r="M2488" s="206"/>
      <c r="N2488" s="207"/>
      <c r="O2488" s="207"/>
      <c r="P2488" s="207"/>
      <c r="Q2488" s="207"/>
      <c r="R2488" s="207"/>
      <c r="S2488" s="207"/>
      <c r="T2488" s="208"/>
      <c r="AT2488" s="202" t="s">
        <v>153</v>
      </c>
      <c r="AU2488" s="202" t="s">
        <v>81</v>
      </c>
      <c r="AV2488" s="16" t="s">
        <v>91</v>
      </c>
      <c r="AW2488" s="16" t="s">
        <v>33</v>
      </c>
      <c r="AX2488" s="16" t="s">
        <v>71</v>
      </c>
      <c r="AY2488" s="202" t="s">
        <v>142</v>
      </c>
    </row>
    <row r="2489" spans="2:51" s="13" customFormat="1" ht="11.25">
      <c r="B2489" s="164"/>
      <c r="D2489" s="165" t="s">
        <v>153</v>
      </c>
      <c r="E2489" s="166" t="s">
        <v>3</v>
      </c>
      <c r="F2489" s="167" t="s">
        <v>941</v>
      </c>
      <c r="H2489" s="166" t="s">
        <v>3</v>
      </c>
      <c r="I2489" s="168"/>
      <c r="L2489" s="164"/>
      <c r="M2489" s="169"/>
      <c r="N2489" s="170"/>
      <c r="O2489" s="170"/>
      <c r="P2489" s="170"/>
      <c r="Q2489" s="170"/>
      <c r="R2489" s="170"/>
      <c r="S2489" s="170"/>
      <c r="T2489" s="171"/>
      <c r="AT2489" s="166" t="s">
        <v>153</v>
      </c>
      <c r="AU2489" s="166" t="s">
        <v>81</v>
      </c>
      <c r="AV2489" s="13" t="s">
        <v>15</v>
      </c>
      <c r="AW2489" s="13" t="s">
        <v>33</v>
      </c>
      <c r="AX2489" s="13" t="s">
        <v>71</v>
      </c>
      <c r="AY2489" s="166" t="s">
        <v>142</v>
      </c>
    </row>
    <row r="2490" spans="2:51" s="14" customFormat="1" ht="11.25">
      <c r="B2490" s="172"/>
      <c r="D2490" s="165" t="s">
        <v>153</v>
      </c>
      <c r="E2490" s="173" t="s">
        <v>3</v>
      </c>
      <c r="F2490" s="174" t="s">
        <v>3020</v>
      </c>
      <c r="H2490" s="175">
        <v>25.7</v>
      </c>
      <c r="I2490" s="176"/>
      <c r="L2490" s="172"/>
      <c r="M2490" s="177"/>
      <c r="N2490" s="178"/>
      <c r="O2490" s="178"/>
      <c r="P2490" s="178"/>
      <c r="Q2490" s="178"/>
      <c r="R2490" s="178"/>
      <c r="S2490" s="178"/>
      <c r="T2490" s="179"/>
      <c r="AT2490" s="173" t="s">
        <v>153</v>
      </c>
      <c r="AU2490" s="173" t="s">
        <v>81</v>
      </c>
      <c r="AV2490" s="14" t="s">
        <v>81</v>
      </c>
      <c r="AW2490" s="14" t="s">
        <v>33</v>
      </c>
      <c r="AX2490" s="14" t="s">
        <v>71</v>
      </c>
      <c r="AY2490" s="173" t="s">
        <v>142</v>
      </c>
    </row>
    <row r="2491" spans="2:51" s="14" customFormat="1" ht="11.25">
      <c r="B2491" s="172"/>
      <c r="D2491" s="165" t="s">
        <v>153</v>
      </c>
      <c r="E2491" s="173" t="s">
        <v>3</v>
      </c>
      <c r="F2491" s="174" t="s">
        <v>2768</v>
      </c>
      <c r="H2491" s="175">
        <v>-0.6</v>
      </c>
      <c r="I2491" s="176"/>
      <c r="L2491" s="172"/>
      <c r="M2491" s="177"/>
      <c r="N2491" s="178"/>
      <c r="O2491" s="178"/>
      <c r="P2491" s="178"/>
      <c r="Q2491" s="178"/>
      <c r="R2491" s="178"/>
      <c r="S2491" s="178"/>
      <c r="T2491" s="179"/>
      <c r="AT2491" s="173" t="s">
        <v>153</v>
      </c>
      <c r="AU2491" s="173" t="s">
        <v>81</v>
      </c>
      <c r="AV2491" s="14" t="s">
        <v>81</v>
      </c>
      <c r="AW2491" s="14" t="s">
        <v>33</v>
      </c>
      <c r="AX2491" s="14" t="s">
        <v>71</v>
      </c>
      <c r="AY2491" s="173" t="s">
        <v>142</v>
      </c>
    </row>
    <row r="2492" spans="2:51" s="13" customFormat="1" ht="11.25">
      <c r="B2492" s="164"/>
      <c r="D2492" s="165" t="s">
        <v>153</v>
      </c>
      <c r="E2492" s="166" t="s">
        <v>3</v>
      </c>
      <c r="F2492" s="167" t="s">
        <v>945</v>
      </c>
      <c r="H2492" s="166" t="s">
        <v>3</v>
      </c>
      <c r="I2492" s="168"/>
      <c r="L2492" s="164"/>
      <c r="M2492" s="169"/>
      <c r="N2492" s="170"/>
      <c r="O2492" s="170"/>
      <c r="P2492" s="170"/>
      <c r="Q2492" s="170"/>
      <c r="R2492" s="170"/>
      <c r="S2492" s="170"/>
      <c r="T2492" s="171"/>
      <c r="AT2492" s="166" t="s">
        <v>153</v>
      </c>
      <c r="AU2492" s="166" t="s">
        <v>81</v>
      </c>
      <c r="AV2492" s="13" t="s">
        <v>15</v>
      </c>
      <c r="AW2492" s="13" t="s">
        <v>33</v>
      </c>
      <c r="AX2492" s="13" t="s">
        <v>71</v>
      </c>
      <c r="AY2492" s="166" t="s">
        <v>142</v>
      </c>
    </row>
    <row r="2493" spans="2:51" s="14" customFormat="1" ht="11.25">
      <c r="B2493" s="172"/>
      <c r="D2493" s="165" t="s">
        <v>153</v>
      </c>
      <c r="E2493" s="173" t="s">
        <v>3</v>
      </c>
      <c r="F2493" s="174" t="s">
        <v>3021</v>
      </c>
      <c r="H2493" s="175">
        <v>5.7</v>
      </c>
      <c r="I2493" s="176"/>
      <c r="L2493" s="172"/>
      <c r="M2493" s="177"/>
      <c r="N2493" s="178"/>
      <c r="O2493" s="178"/>
      <c r="P2493" s="178"/>
      <c r="Q2493" s="178"/>
      <c r="R2493" s="178"/>
      <c r="S2493" s="178"/>
      <c r="T2493" s="179"/>
      <c r="AT2493" s="173" t="s">
        <v>153</v>
      </c>
      <c r="AU2493" s="173" t="s">
        <v>81</v>
      </c>
      <c r="AV2493" s="14" t="s">
        <v>81</v>
      </c>
      <c r="AW2493" s="14" t="s">
        <v>33</v>
      </c>
      <c r="AX2493" s="14" t="s">
        <v>71</v>
      </c>
      <c r="AY2493" s="173" t="s">
        <v>142</v>
      </c>
    </row>
    <row r="2494" spans="2:51" s="13" customFormat="1" ht="11.25">
      <c r="B2494" s="164"/>
      <c r="D2494" s="165" t="s">
        <v>153</v>
      </c>
      <c r="E2494" s="166" t="s">
        <v>3</v>
      </c>
      <c r="F2494" s="167" t="s">
        <v>1017</v>
      </c>
      <c r="H2494" s="166" t="s">
        <v>3</v>
      </c>
      <c r="I2494" s="168"/>
      <c r="L2494" s="164"/>
      <c r="M2494" s="169"/>
      <c r="N2494" s="170"/>
      <c r="O2494" s="170"/>
      <c r="P2494" s="170"/>
      <c r="Q2494" s="170"/>
      <c r="R2494" s="170"/>
      <c r="S2494" s="170"/>
      <c r="T2494" s="171"/>
      <c r="AT2494" s="166" t="s">
        <v>153</v>
      </c>
      <c r="AU2494" s="166" t="s">
        <v>81</v>
      </c>
      <c r="AV2494" s="13" t="s">
        <v>15</v>
      </c>
      <c r="AW2494" s="13" t="s">
        <v>33</v>
      </c>
      <c r="AX2494" s="13" t="s">
        <v>71</v>
      </c>
      <c r="AY2494" s="166" t="s">
        <v>142</v>
      </c>
    </row>
    <row r="2495" spans="2:51" s="14" customFormat="1" ht="11.25">
      <c r="B2495" s="172"/>
      <c r="D2495" s="165" t="s">
        <v>153</v>
      </c>
      <c r="E2495" s="173" t="s">
        <v>3</v>
      </c>
      <c r="F2495" s="174" t="s">
        <v>3022</v>
      </c>
      <c r="H2495" s="175">
        <v>6.2</v>
      </c>
      <c r="I2495" s="176"/>
      <c r="L2495" s="172"/>
      <c r="M2495" s="177"/>
      <c r="N2495" s="178"/>
      <c r="O2495" s="178"/>
      <c r="P2495" s="178"/>
      <c r="Q2495" s="178"/>
      <c r="R2495" s="178"/>
      <c r="S2495" s="178"/>
      <c r="T2495" s="179"/>
      <c r="AT2495" s="173" t="s">
        <v>153</v>
      </c>
      <c r="AU2495" s="173" t="s">
        <v>81</v>
      </c>
      <c r="AV2495" s="14" t="s">
        <v>81</v>
      </c>
      <c r="AW2495" s="14" t="s">
        <v>33</v>
      </c>
      <c r="AX2495" s="14" t="s">
        <v>71</v>
      </c>
      <c r="AY2495" s="173" t="s">
        <v>142</v>
      </c>
    </row>
    <row r="2496" spans="2:51" s="13" customFormat="1" ht="11.25">
      <c r="B2496" s="164"/>
      <c r="D2496" s="165" t="s">
        <v>153</v>
      </c>
      <c r="E2496" s="166" t="s">
        <v>3</v>
      </c>
      <c r="F2496" s="167" t="s">
        <v>960</v>
      </c>
      <c r="H2496" s="166" t="s">
        <v>3</v>
      </c>
      <c r="I2496" s="168"/>
      <c r="L2496" s="164"/>
      <c r="M2496" s="169"/>
      <c r="N2496" s="170"/>
      <c r="O2496" s="170"/>
      <c r="P2496" s="170"/>
      <c r="Q2496" s="170"/>
      <c r="R2496" s="170"/>
      <c r="S2496" s="170"/>
      <c r="T2496" s="171"/>
      <c r="AT2496" s="166" t="s">
        <v>153</v>
      </c>
      <c r="AU2496" s="166" t="s">
        <v>81</v>
      </c>
      <c r="AV2496" s="13" t="s">
        <v>15</v>
      </c>
      <c r="AW2496" s="13" t="s">
        <v>33</v>
      </c>
      <c r="AX2496" s="13" t="s">
        <v>71</v>
      </c>
      <c r="AY2496" s="166" t="s">
        <v>142</v>
      </c>
    </row>
    <row r="2497" spans="1:65" s="14" customFormat="1" ht="11.25">
      <c r="B2497" s="172"/>
      <c r="D2497" s="165" t="s">
        <v>153</v>
      </c>
      <c r="E2497" s="173" t="s">
        <v>3</v>
      </c>
      <c r="F2497" s="174" t="s">
        <v>3023</v>
      </c>
      <c r="H2497" s="175">
        <v>19.100000000000001</v>
      </c>
      <c r="I2497" s="176"/>
      <c r="L2497" s="172"/>
      <c r="M2497" s="177"/>
      <c r="N2497" s="178"/>
      <c r="O2497" s="178"/>
      <c r="P2497" s="178"/>
      <c r="Q2497" s="178"/>
      <c r="R2497" s="178"/>
      <c r="S2497" s="178"/>
      <c r="T2497" s="179"/>
      <c r="AT2497" s="173" t="s">
        <v>153</v>
      </c>
      <c r="AU2497" s="173" t="s">
        <v>81</v>
      </c>
      <c r="AV2497" s="14" t="s">
        <v>81</v>
      </c>
      <c r="AW2497" s="14" t="s">
        <v>33</v>
      </c>
      <c r="AX2497" s="14" t="s">
        <v>71</v>
      </c>
      <c r="AY2497" s="173" t="s">
        <v>142</v>
      </c>
    </row>
    <row r="2498" spans="1:65" s="14" customFormat="1" ht="11.25">
      <c r="B2498" s="172"/>
      <c r="D2498" s="165" t="s">
        <v>153</v>
      </c>
      <c r="E2498" s="173" t="s">
        <v>3</v>
      </c>
      <c r="F2498" s="174" t="s">
        <v>2768</v>
      </c>
      <c r="H2498" s="175">
        <v>-0.6</v>
      </c>
      <c r="I2498" s="176"/>
      <c r="L2498" s="172"/>
      <c r="M2498" s="177"/>
      <c r="N2498" s="178"/>
      <c r="O2498" s="178"/>
      <c r="P2498" s="178"/>
      <c r="Q2498" s="178"/>
      <c r="R2498" s="178"/>
      <c r="S2498" s="178"/>
      <c r="T2498" s="179"/>
      <c r="AT2498" s="173" t="s">
        <v>153</v>
      </c>
      <c r="AU2498" s="173" t="s">
        <v>81</v>
      </c>
      <c r="AV2498" s="14" t="s">
        <v>81</v>
      </c>
      <c r="AW2498" s="14" t="s">
        <v>33</v>
      </c>
      <c r="AX2498" s="14" t="s">
        <v>71</v>
      </c>
      <c r="AY2498" s="173" t="s">
        <v>142</v>
      </c>
    </row>
    <row r="2499" spans="1:65" s="13" customFormat="1" ht="11.25">
      <c r="B2499" s="164"/>
      <c r="D2499" s="165" t="s">
        <v>153</v>
      </c>
      <c r="E2499" s="166" t="s">
        <v>3</v>
      </c>
      <c r="F2499" s="167" t="s">
        <v>963</v>
      </c>
      <c r="H2499" s="166" t="s">
        <v>3</v>
      </c>
      <c r="I2499" s="168"/>
      <c r="L2499" s="164"/>
      <c r="M2499" s="169"/>
      <c r="N2499" s="170"/>
      <c r="O2499" s="170"/>
      <c r="P2499" s="170"/>
      <c r="Q2499" s="170"/>
      <c r="R2499" s="170"/>
      <c r="S2499" s="170"/>
      <c r="T2499" s="171"/>
      <c r="AT2499" s="166" t="s">
        <v>153</v>
      </c>
      <c r="AU2499" s="166" t="s">
        <v>81</v>
      </c>
      <c r="AV2499" s="13" t="s">
        <v>15</v>
      </c>
      <c r="AW2499" s="13" t="s">
        <v>33</v>
      </c>
      <c r="AX2499" s="13" t="s">
        <v>71</v>
      </c>
      <c r="AY2499" s="166" t="s">
        <v>142</v>
      </c>
    </row>
    <row r="2500" spans="1:65" s="14" customFormat="1" ht="11.25">
      <c r="B2500" s="172"/>
      <c r="D2500" s="165" t="s">
        <v>153</v>
      </c>
      <c r="E2500" s="173" t="s">
        <v>3</v>
      </c>
      <c r="F2500" s="174" t="s">
        <v>3019</v>
      </c>
      <c r="H2500" s="175">
        <v>15.7</v>
      </c>
      <c r="I2500" s="176"/>
      <c r="L2500" s="172"/>
      <c r="M2500" s="177"/>
      <c r="N2500" s="178"/>
      <c r="O2500" s="178"/>
      <c r="P2500" s="178"/>
      <c r="Q2500" s="178"/>
      <c r="R2500" s="178"/>
      <c r="S2500" s="178"/>
      <c r="T2500" s="179"/>
      <c r="AT2500" s="173" t="s">
        <v>153</v>
      </c>
      <c r="AU2500" s="173" t="s">
        <v>81</v>
      </c>
      <c r="AV2500" s="14" t="s">
        <v>81</v>
      </c>
      <c r="AW2500" s="14" t="s">
        <v>33</v>
      </c>
      <c r="AX2500" s="14" t="s">
        <v>71</v>
      </c>
      <c r="AY2500" s="173" t="s">
        <v>142</v>
      </c>
    </row>
    <row r="2501" spans="1:65" s="14" customFormat="1" ht="11.25">
      <c r="B2501" s="172"/>
      <c r="D2501" s="165" t="s">
        <v>153</v>
      </c>
      <c r="E2501" s="173" t="s">
        <v>3</v>
      </c>
      <c r="F2501" s="174" t="s">
        <v>2768</v>
      </c>
      <c r="H2501" s="175">
        <v>-0.6</v>
      </c>
      <c r="I2501" s="176"/>
      <c r="L2501" s="172"/>
      <c r="M2501" s="177"/>
      <c r="N2501" s="178"/>
      <c r="O2501" s="178"/>
      <c r="P2501" s="178"/>
      <c r="Q2501" s="178"/>
      <c r="R2501" s="178"/>
      <c r="S2501" s="178"/>
      <c r="T2501" s="179"/>
      <c r="AT2501" s="173" t="s">
        <v>153</v>
      </c>
      <c r="AU2501" s="173" t="s">
        <v>81</v>
      </c>
      <c r="AV2501" s="14" t="s">
        <v>81</v>
      </c>
      <c r="AW2501" s="14" t="s">
        <v>33</v>
      </c>
      <c r="AX2501" s="14" t="s">
        <v>71</v>
      </c>
      <c r="AY2501" s="173" t="s">
        <v>142</v>
      </c>
    </row>
    <row r="2502" spans="1:65" s="16" customFormat="1" ht="11.25">
      <c r="B2502" s="201"/>
      <c r="D2502" s="165" t="s">
        <v>153</v>
      </c>
      <c r="E2502" s="202" t="s">
        <v>3</v>
      </c>
      <c r="F2502" s="203" t="s">
        <v>862</v>
      </c>
      <c r="H2502" s="204">
        <v>70.599999999999994</v>
      </c>
      <c r="I2502" s="205"/>
      <c r="L2502" s="201"/>
      <c r="M2502" s="206"/>
      <c r="N2502" s="207"/>
      <c r="O2502" s="207"/>
      <c r="P2502" s="207"/>
      <c r="Q2502" s="207"/>
      <c r="R2502" s="207"/>
      <c r="S2502" s="207"/>
      <c r="T2502" s="208"/>
      <c r="AT2502" s="202" t="s">
        <v>153</v>
      </c>
      <c r="AU2502" s="202" t="s">
        <v>81</v>
      </c>
      <c r="AV2502" s="16" t="s">
        <v>91</v>
      </c>
      <c r="AW2502" s="16" t="s">
        <v>33</v>
      </c>
      <c r="AX2502" s="16" t="s">
        <v>71</v>
      </c>
      <c r="AY2502" s="202" t="s">
        <v>142</v>
      </c>
    </row>
    <row r="2503" spans="1:65" s="15" customFormat="1" ht="11.25">
      <c r="B2503" s="180"/>
      <c r="D2503" s="165" t="s">
        <v>153</v>
      </c>
      <c r="E2503" s="181" t="s">
        <v>3</v>
      </c>
      <c r="F2503" s="182" t="s">
        <v>162</v>
      </c>
      <c r="H2503" s="183">
        <v>298.5</v>
      </c>
      <c r="I2503" s="184"/>
      <c r="L2503" s="180"/>
      <c r="M2503" s="185"/>
      <c r="N2503" s="186"/>
      <c r="O2503" s="186"/>
      <c r="P2503" s="186"/>
      <c r="Q2503" s="186"/>
      <c r="R2503" s="186"/>
      <c r="S2503" s="186"/>
      <c r="T2503" s="187"/>
      <c r="AT2503" s="181" t="s">
        <v>153</v>
      </c>
      <c r="AU2503" s="181" t="s">
        <v>81</v>
      </c>
      <c r="AV2503" s="15" t="s">
        <v>94</v>
      </c>
      <c r="AW2503" s="15" t="s">
        <v>33</v>
      </c>
      <c r="AX2503" s="15" t="s">
        <v>15</v>
      </c>
      <c r="AY2503" s="181" t="s">
        <v>142</v>
      </c>
    </row>
    <row r="2504" spans="1:65" s="2" customFormat="1" ht="24.2" customHeight="1">
      <c r="A2504" s="35"/>
      <c r="B2504" s="145"/>
      <c r="C2504" s="146" t="s">
        <v>3024</v>
      </c>
      <c r="D2504" s="146" t="s">
        <v>145</v>
      </c>
      <c r="E2504" s="147" t="s">
        <v>3025</v>
      </c>
      <c r="F2504" s="148" t="s">
        <v>3026</v>
      </c>
      <c r="G2504" s="149" t="s">
        <v>148</v>
      </c>
      <c r="H2504" s="150">
        <v>213.11500000000001</v>
      </c>
      <c r="I2504" s="151"/>
      <c r="J2504" s="152">
        <f>ROUND(I2504*H2504,2)</f>
        <v>0</v>
      </c>
      <c r="K2504" s="148" t="s">
        <v>149</v>
      </c>
      <c r="L2504" s="36"/>
      <c r="M2504" s="153" t="s">
        <v>3</v>
      </c>
      <c r="N2504" s="154" t="s">
        <v>43</v>
      </c>
      <c r="O2504" s="56"/>
      <c r="P2504" s="155">
        <f>O2504*H2504</f>
        <v>0</v>
      </c>
      <c r="Q2504" s="155">
        <v>5.0000000000000002E-5</v>
      </c>
      <c r="R2504" s="155">
        <f>Q2504*H2504</f>
        <v>1.065575E-2</v>
      </c>
      <c r="S2504" s="155">
        <v>0</v>
      </c>
      <c r="T2504" s="156">
        <f>S2504*H2504</f>
        <v>0</v>
      </c>
      <c r="U2504" s="35"/>
      <c r="V2504" s="35"/>
      <c r="W2504" s="35"/>
      <c r="X2504" s="35"/>
      <c r="Y2504" s="35"/>
      <c r="Z2504" s="35"/>
      <c r="AA2504" s="35"/>
      <c r="AB2504" s="35"/>
      <c r="AC2504" s="35"/>
      <c r="AD2504" s="35"/>
      <c r="AE2504" s="35"/>
      <c r="AR2504" s="157" t="s">
        <v>256</v>
      </c>
      <c r="AT2504" s="157" t="s">
        <v>145</v>
      </c>
      <c r="AU2504" s="157" t="s">
        <v>81</v>
      </c>
      <c r="AY2504" s="20" t="s">
        <v>142</v>
      </c>
      <c r="BE2504" s="158">
        <f>IF(N2504="základní",J2504,0)</f>
        <v>0</v>
      </c>
      <c r="BF2504" s="158">
        <f>IF(N2504="snížená",J2504,0)</f>
        <v>0</v>
      </c>
      <c r="BG2504" s="158">
        <f>IF(N2504="zákl. přenesená",J2504,0)</f>
        <v>0</v>
      </c>
      <c r="BH2504" s="158">
        <f>IF(N2504="sníž. přenesená",J2504,0)</f>
        <v>0</v>
      </c>
      <c r="BI2504" s="158">
        <f>IF(N2504="nulová",J2504,0)</f>
        <v>0</v>
      </c>
      <c r="BJ2504" s="20" t="s">
        <v>81</v>
      </c>
      <c r="BK2504" s="158">
        <f>ROUND(I2504*H2504,2)</f>
        <v>0</v>
      </c>
      <c r="BL2504" s="20" t="s">
        <v>256</v>
      </c>
      <c r="BM2504" s="157" t="s">
        <v>3027</v>
      </c>
    </row>
    <row r="2505" spans="1:65" s="2" customFormat="1" ht="11.25">
      <c r="A2505" s="35"/>
      <c r="B2505" s="36"/>
      <c r="C2505" s="35"/>
      <c r="D2505" s="159" t="s">
        <v>151</v>
      </c>
      <c r="E2505" s="35"/>
      <c r="F2505" s="160" t="s">
        <v>3028</v>
      </c>
      <c r="G2505" s="35"/>
      <c r="H2505" s="35"/>
      <c r="I2505" s="161"/>
      <c r="J2505" s="35"/>
      <c r="K2505" s="35"/>
      <c r="L2505" s="36"/>
      <c r="M2505" s="162"/>
      <c r="N2505" s="163"/>
      <c r="O2505" s="56"/>
      <c r="P2505" s="56"/>
      <c r="Q2505" s="56"/>
      <c r="R2505" s="56"/>
      <c r="S2505" s="56"/>
      <c r="T2505" s="57"/>
      <c r="U2505" s="35"/>
      <c r="V2505" s="35"/>
      <c r="W2505" s="35"/>
      <c r="X2505" s="35"/>
      <c r="Y2505" s="35"/>
      <c r="Z2505" s="35"/>
      <c r="AA2505" s="35"/>
      <c r="AB2505" s="35"/>
      <c r="AC2505" s="35"/>
      <c r="AD2505" s="35"/>
      <c r="AE2505" s="35"/>
      <c r="AT2505" s="20" t="s">
        <v>151</v>
      </c>
      <c r="AU2505" s="20" t="s">
        <v>81</v>
      </c>
    </row>
    <row r="2506" spans="1:65" s="2" customFormat="1" ht="55.5" customHeight="1">
      <c r="A2506" s="35"/>
      <c r="B2506" s="145"/>
      <c r="C2506" s="146" t="s">
        <v>3029</v>
      </c>
      <c r="D2506" s="146" t="s">
        <v>145</v>
      </c>
      <c r="E2506" s="147" t="s">
        <v>3030</v>
      </c>
      <c r="F2506" s="148" t="s">
        <v>3031</v>
      </c>
      <c r="G2506" s="149" t="s">
        <v>359</v>
      </c>
      <c r="H2506" s="150">
        <v>7.165</v>
      </c>
      <c r="I2506" s="151"/>
      <c r="J2506" s="152">
        <f>ROUND(I2506*H2506,2)</f>
        <v>0</v>
      </c>
      <c r="K2506" s="148" t="s">
        <v>149</v>
      </c>
      <c r="L2506" s="36"/>
      <c r="M2506" s="153" t="s">
        <v>3</v>
      </c>
      <c r="N2506" s="154" t="s">
        <v>43</v>
      </c>
      <c r="O2506" s="56"/>
      <c r="P2506" s="155">
        <f>O2506*H2506</f>
        <v>0</v>
      </c>
      <c r="Q2506" s="155">
        <v>0</v>
      </c>
      <c r="R2506" s="155">
        <f>Q2506*H2506</f>
        <v>0</v>
      </c>
      <c r="S2506" s="155">
        <v>0</v>
      </c>
      <c r="T2506" s="156">
        <f>S2506*H2506</f>
        <v>0</v>
      </c>
      <c r="U2506" s="35"/>
      <c r="V2506" s="35"/>
      <c r="W2506" s="35"/>
      <c r="X2506" s="35"/>
      <c r="Y2506" s="35"/>
      <c r="Z2506" s="35"/>
      <c r="AA2506" s="35"/>
      <c r="AB2506" s="35"/>
      <c r="AC2506" s="35"/>
      <c r="AD2506" s="35"/>
      <c r="AE2506" s="35"/>
      <c r="AR2506" s="157" t="s">
        <v>256</v>
      </c>
      <c r="AT2506" s="157" t="s">
        <v>145</v>
      </c>
      <c r="AU2506" s="157" t="s">
        <v>81</v>
      </c>
      <c r="AY2506" s="20" t="s">
        <v>142</v>
      </c>
      <c r="BE2506" s="158">
        <f>IF(N2506="základní",J2506,0)</f>
        <v>0</v>
      </c>
      <c r="BF2506" s="158">
        <f>IF(N2506="snížená",J2506,0)</f>
        <v>0</v>
      </c>
      <c r="BG2506" s="158">
        <f>IF(N2506="zákl. přenesená",J2506,0)</f>
        <v>0</v>
      </c>
      <c r="BH2506" s="158">
        <f>IF(N2506="sníž. přenesená",J2506,0)</f>
        <v>0</v>
      </c>
      <c r="BI2506" s="158">
        <f>IF(N2506="nulová",J2506,0)</f>
        <v>0</v>
      </c>
      <c r="BJ2506" s="20" t="s">
        <v>81</v>
      </c>
      <c r="BK2506" s="158">
        <f>ROUND(I2506*H2506,2)</f>
        <v>0</v>
      </c>
      <c r="BL2506" s="20" t="s">
        <v>256</v>
      </c>
      <c r="BM2506" s="157" t="s">
        <v>3032</v>
      </c>
    </row>
    <row r="2507" spans="1:65" s="2" customFormat="1" ht="11.25">
      <c r="A2507" s="35"/>
      <c r="B2507" s="36"/>
      <c r="C2507" s="35"/>
      <c r="D2507" s="159" t="s">
        <v>151</v>
      </c>
      <c r="E2507" s="35"/>
      <c r="F2507" s="160" t="s">
        <v>3033</v>
      </c>
      <c r="G2507" s="35"/>
      <c r="H2507" s="35"/>
      <c r="I2507" s="161"/>
      <c r="J2507" s="35"/>
      <c r="K2507" s="35"/>
      <c r="L2507" s="36"/>
      <c r="M2507" s="162"/>
      <c r="N2507" s="163"/>
      <c r="O2507" s="56"/>
      <c r="P2507" s="56"/>
      <c r="Q2507" s="56"/>
      <c r="R2507" s="56"/>
      <c r="S2507" s="56"/>
      <c r="T2507" s="57"/>
      <c r="U2507" s="35"/>
      <c r="V2507" s="35"/>
      <c r="W2507" s="35"/>
      <c r="X2507" s="35"/>
      <c r="Y2507" s="35"/>
      <c r="Z2507" s="35"/>
      <c r="AA2507" s="35"/>
      <c r="AB2507" s="35"/>
      <c r="AC2507" s="35"/>
      <c r="AD2507" s="35"/>
      <c r="AE2507" s="35"/>
      <c r="AT2507" s="20" t="s">
        <v>151</v>
      </c>
      <c r="AU2507" s="20" t="s">
        <v>81</v>
      </c>
    </row>
    <row r="2508" spans="1:65" s="12" customFormat="1" ht="22.9" customHeight="1">
      <c r="B2508" s="132"/>
      <c r="D2508" s="133" t="s">
        <v>70</v>
      </c>
      <c r="E2508" s="143" t="s">
        <v>3034</v>
      </c>
      <c r="F2508" s="143" t="s">
        <v>3035</v>
      </c>
      <c r="I2508" s="135"/>
      <c r="J2508" s="144">
        <f>BK2508</f>
        <v>0</v>
      </c>
      <c r="L2508" s="132"/>
      <c r="M2508" s="137"/>
      <c r="N2508" s="138"/>
      <c r="O2508" s="138"/>
      <c r="P2508" s="139">
        <f>SUM(P2509:P2527)</f>
        <v>0</v>
      </c>
      <c r="Q2508" s="138"/>
      <c r="R2508" s="139">
        <f>SUM(R2509:R2527)</f>
        <v>1.8939999999999999E-2</v>
      </c>
      <c r="S2508" s="138"/>
      <c r="T2508" s="140">
        <f>SUM(T2509:T2527)</f>
        <v>0</v>
      </c>
      <c r="AR2508" s="133" t="s">
        <v>81</v>
      </c>
      <c r="AT2508" s="141" t="s">
        <v>70</v>
      </c>
      <c r="AU2508" s="141" t="s">
        <v>15</v>
      </c>
      <c r="AY2508" s="133" t="s">
        <v>142</v>
      </c>
      <c r="BK2508" s="142">
        <f>SUM(BK2509:BK2527)</f>
        <v>0</v>
      </c>
    </row>
    <row r="2509" spans="1:65" s="2" customFormat="1" ht="24.2" customHeight="1">
      <c r="A2509" s="35"/>
      <c r="B2509" s="145"/>
      <c r="C2509" s="146" t="s">
        <v>3036</v>
      </c>
      <c r="D2509" s="146" t="s">
        <v>145</v>
      </c>
      <c r="E2509" s="147" t="s">
        <v>3037</v>
      </c>
      <c r="F2509" s="148" t="s">
        <v>3038</v>
      </c>
      <c r="G2509" s="149" t="s">
        <v>148</v>
      </c>
      <c r="H2509" s="150">
        <v>24</v>
      </c>
      <c r="I2509" s="151"/>
      <c r="J2509" s="152">
        <f>ROUND(I2509*H2509,2)</f>
        <v>0</v>
      </c>
      <c r="K2509" s="148" t="s">
        <v>149</v>
      </c>
      <c r="L2509" s="36"/>
      <c r="M2509" s="153" t="s">
        <v>3</v>
      </c>
      <c r="N2509" s="154" t="s">
        <v>43</v>
      </c>
      <c r="O2509" s="56"/>
      <c r="P2509" s="155">
        <f>O2509*H2509</f>
        <v>0</v>
      </c>
      <c r="Q2509" s="155">
        <v>6.0000000000000002E-5</v>
      </c>
      <c r="R2509" s="155">
        <f>Q2509*H2509</f>
        <v>1.4400000000000001E-3</v>
      </c>
      <c r="S2509" s="155">
        <v>0</v>
      </c>
      <c r="T2509" s="156">
        <f>S2509*H2509</f>
        <v>0</v>
      </c>
      <c r="U2509" s="35"/>
      <c r="V2509" s="35"/>
      <c r="W2509" s="35"/>
      <c r="X2509" s="35"/>
      <c r="Y2509" s="35"/>
      <c r="Z2509" s="35"/>
      <c r="AA2509" s="35"/>
      <c r="AB2509" s="35"/>
      <c r="AC2509" s="35"/>
      <c r="AD2509" s="35"/>
      <c r="AE2509" s="35"/>
      <c r="AR2509" s="157" t="s">
        <v>256</v>
      </c>
      <c r="AT2509" s="157" t="s">
        <v>145</v>
      </c>
      <c r="AU2509" s="157" t="s">
        <v>81</v>
      </c>
      <c r="AY2509" s="20" t="s">
        <v>142</v>
      </c>
      <c r="BE2509" s="158">
        <f>IF(N2509="základní",J2509,0)</f>
        <v>0</v>
      </c>
      <c r="BF2509" s="158">
        <f>IF(N2509="snížená",J2509,0)</f>
        <v>0</v>
      </c>
      <c r="BG2509" s="158">
        <f>IF(N2509="zákl. přenesená",J2509,0)</f>
        <v>0</v>
      </c>
      <c r="BH2509" s="158">
        <f>IF(N2509="sníž. přenesená",J2509,0)</f>
        <v>0</v>
      </c>
      <c r="BI2509" s="158">
        <f>IF(N2509="nulová",J2509,0)</f>
        <v>0</v>
      </c>
      <c r="BJ2509" s="20" t="s">
        <v>81</v>
      </c>
      <c r="BK2509" s="158">
        <f>ROUND(I2509*H2509,2)</f>
        <v>0</v>
      </c>
      <c r="BL2509" s="20" t="s">
        <v>256</v>
      </c>
      <c r="BM2509" s="157" t="s">
        <v>3039</v>
      </c>
    </row>
    <row r="2510" spans="1:65" s="2" customFormat="1" ht="11.25">
      <c r="A2510" s="35"/>
      <c r="B2510" s="36"/>
      <c r="C2510" s="35"/>
      <c r="D2510" s="159" t="s">
        <v>151</v>
      </c>
      <c r="E2510" s="35"/>
      <c r="F2510" s="160" t="s">
        <v>3040</v>
      </c>
      <c r="G2510" s="35"/>
      <c r="H2510" s="35"/>
      <c r="I2510" s="161"/>
      <c r="J2510" s="35"/>
      <c r="K2510" s="35"/>
      <c r="L2510" s="36"/>
      <c r="M2510" s="162"/>
      <c r="N2510" s="163"/>
      <c r="O2510" s="56"/>
      <c r="P2510" s="56"/>
      <c r="Q2510" s="56"/>
      <c r="R2510" s="56"/>
      <c r="S2510" s="56"/>
      <c r="T2510" s="57"/>
      <c r="U2510" s="35"/>
      <c r="V2510" s="35"/>
      <c r="W2510" s="35"/>
      <c r="X2510" s="35"/>
      <c r="Y2510" s="35"/>
      <c r="Z2510" s="35"/>
      <c r="AA2510" s="35"/>
      <c r="AB2510" s="35"/>
      <c r="AC2510" s="35"/>
      <c r="AD2510" s="35"/>
      <c r="AE2510" s="35"/>
      <c r="AT2510" s="20" t="s">
        <v>151</v>
      </c>
      <c r="AU2510" s="20" t="s">
        <v>81</v>
      </c>
    </row>
    <row r="2511" spans="1:65" s="13" customFormat="1" ht="11.25">
      <c r="B2511" s="164"/>
      <c r="D2511" s="165" t="s">
        <v>153</v>
      </c>
      <c r="E2511" s="166" t="s">
        <v>3</v>
      </c>
      <c r="F2511" s="167" t="s">
        <v>3041</v>
      </c>
      <c r="H2511" s="166" t="s">
        <v>3</v>
      </c>
      <c r="I2511" s="168"/>
      <c r="L2511" s="164"/>
      <c r="M2511" s="169"/>
      <c r="N2511" s="170"/>
      <c r="O2511" s="170"/>
      <c r="P2511" s="170"/>
      <c r="Q2511" s="170"/>
      <c r="R2511" s="170"/>
      <c r="S2511" s="170"/>
      <c r="T2511" s="171"/>
      <c r="AT2511" s="166" t="s">
        <v>153</v>
      </c>
      <c r="AU2511" s="166" t="s">
        <v>81</v>
      </c>
      <c r="AV2511" s="13" t="s">
        <v>15</v>
      </c>
      <c r="AW2511" s="13" t="s">
        <v>33</v>
      </c>
      <c r="AX2511" s="13" t="s">
        <v>71</v>
      </c>
      <c r="AY2511" s="166" t="s">
        <v>142</v>
      </c>
    </row>
    <row r="2512" spans="1:65" s="14" customFormat="1" ht="11.25">
      <c r="B2512" s="172"/>
      <c r="D2512" s="165" t="s">
        <v>153</v>
      </c>
      <c r="E2512" s="173" t="s">
        <v>3</v>
      </c>
      <c r="F2512" s="174" t="s">
        <v>3042</v>
      </c>
      <c r="H2512" s="175">
        <v>24</v>
      </c>
      <c r="I2512" s="176"/>
      <c r="L2512" s="172"/>
      <c r="M2512" s="177"/>
      <c r="N2512" s="178"/>
      <c r="O2512" s="178"/>
      <c r="P2512" s="178"/>
      <c r="Q2512" s="178"/>
      <c r="R2512" s="178"/>
      <c r="S2512" s="178"/>
      <c r="T2512" s="179"/>
      <c r="AT2512" s="173" t="s">
        <v>153</v>
      </c>
      <c r="AU2512" s="173" t="s">
        <v>81</v>
      </c>
      <c r="AV2512" s="14" t="s">
        <v>81</v>
      </c>
      <c r="AW2512" s="14" t="s">
        <v>33</v>
      </c>
      <c r="AX2512" s="14" t="s">
        <v>15</v>
      </c>
      <c r="AY2512" s="173" t="s">
        <v>142</v>
      </c>
    </row>
    <row r="2513" spans="1:65" s="2" customFormat="1" ht="24.2" customHeight="1">
      <c r="A2513" s="35"/>
      <c r="B2513" s="145"/>
      <c r="C2513" s="146" t="s">
        <v>3043</v>
      </c>
      <c r="D2513" s="146" t="s">
        <v>145</v>
      </c>
      <c r="E2513" s="147" t="s">
        <v>3044</v>
      </c>
      <c r="F2513" s="148" t="s">
        <v>3045</v>
      </c>
      <c r="G2513" s="149" t="s">
        <v>148</v>
      </c>
      <c r="H2513" s="150">
        <v>24</v>
      </c>
      <c r="I2513" s="151"/>
      <c r="J2513" s="152">
        <f>ROUND(I2513*H2513,2)</f>
        <v>0</v>
      </c>
      <c r="K2513" s="148" t="s">
        <v>149</v>
      </c>
      <c r="L2513" s="36"/>
      <c r="M2513" s="153" t="s">
        <v>3</v>
      </c>
      <c r="N2513" s="154" t="s">
        <v>43</v>
      </c>
      <c r="O2513" s="56"/>
      <c r="P2513" s="155">
        <f>O2513*H2513</f>
        <v>0</v>
      </c>
      <c r="Q2513" s="155">
        <v>3.6999999999999999E-4</v>
      </c>
      <c r="R2513" s="155">
        <f>Q2513*H2513</f>
        <v>8.879999999999999E-3</v>
      </c>
      <c r="S2513" s="155">
        <v>0</v>
      </c>
      <c r="T2513" s="156">
        <f>S2513*H2513</f>
        <v>0</v>
      </c>
      <c r="U2513" s="35"/>
      <c r="V2513" s="35"/>
      <c r="W2513" s="35"/>
      <c r="X2513" s="35"/>
      <c r="Y2513" s="35"/>
      <c r="Z2513" s="35"/>
      <c r="AA2513" s="35"/>
      <c r="AB2513" s="35"/>
      <c r="AC2513" s="35"/>
      <c r="AD2513" s="35"/>
      <c r="AE2513" s="35"/>
      <c r="AR2513" s="157" t="s">
        <v>256</v>
      </c>
      <c r="AT2513" s="157" t="s">
        <v>145</v>
      </c>
      <c r="AU2513" s="157" t="s">
        <v>81</v>
      </c>
      <c r="AY2513" s="20" t="s">
        <v>142</v>
      </c>
      <c r="BE2513" s="158">
        <f>IF(N2513="základní",J2513,0)</f>
        <v>0</v>
      </c>
      <c r="BF2513" s="158">
        <f>IF(N2513="snížená",J2513,0)</f>
        <v>0</v>
      </c>
      <c r="BG2513" s="158">
        <f>IF(N2513="zákl. přenesená",J2513,0)</f>
        <v>0</v>
      </c>
      <c r="BH2513" s="158">
        <f>IF(N2513="sníž. přenesená",J2513,0)</f>
        <v>0</v>
      </c>
      <c r="BI2513" s="158">
        <f>IF(N2513="nulová",J2513,0)</f>
        <v>0</v>
      </c>
      <c r="BJ2513" s="20" t="s">
        <v>81</v>
      </c>
      <c r="BK2513" s="158">
        <f>ROUND(I2513*H2513,2)</f>
        <v>0</v>
      </c>
      <c r="BL2513" s="20" t="s">
        <v>256</v>
      </c>
      <c r="BM2513" s="157" t="s">
        <v>3046</v>
      </c>
    </row>
    <row r="2514" spans="1:65" s="2" customFormat="1" ht="11.25">
      <c r="A2514" s="35"/>
      <c r="B2514" s="36"/>
      <c r="C2514" s="35"/>
      <c r="D2514" s="159" t="s">
        <v>151</v>
      </c>
      <c r="E2514" s="35"/>
      <c r="F2514" s="160" t="s">
        <v>3047</v>
      </c>
      <c r="G2514" s="35"/>
      <c r="H2514" s="35"/>
      <c r="I2514" s="161"/>
      <c r="J2514" s="35"/>
      <c r="K2514" s="35"/>
      <c r="L2514" s="36"/>
      <c r="M2514" s="162"/>
      <c r="N2514" s="163"/>
      <c r="O2514" s="56"/>
      <c r="P2514" s="56"/>
      <c r="Q2514" s="56"/>
      <c r="R2514" s="56"/>
      <c r="S2514" s="56"/>
      <c r="T2514" s="57"/>
      <c r="U2514" s="35"/>
      <c r="V2514" s="35"/>
      <c r="W2514" s="35"/>
      <c r="X2514" s="35"/>
      <c r="Y2514" s="35"/>
      <c r="Z2514" s="35"/>
      <c r="AA2514" s="35"/>
      <c r="AB2514" s="35"/>
      <c r="AC2514" s="35"/>
      <c r="AD2514" s="35"/>
      <c r="AE2514" s="35"/>
      <c r="AT2514" s="20" t="s">
        <v>151</v>
      </c>
      <c r="AU2514" s="20" t="s">
        <v>81</v>
      </c>
    </row>
    <row r="2515" spans="1:65" s="13" customFormat="1" ht="11.25">
      <c r="B2515" s="164"/>
      <c r="D2515" s="165" t="s">
        <v>153</v>
      </c>
      <c r="E2515" s="166" t="s">
        <v>3</v>
      </c>
      <c r="F2515" s="167" t="s">
        <v>3041</v>
      </c>
      <c r="H2515" s="166" t="s">
        <v>3</v>
      </c>
      <c r="I2515" s="168"/>
      <c r="L2515" s="164"/>
      <c r="M2515" s="169"/>
      <c r="N2515" s="170"/>
      <c r="O2515" s="170"/>
      <c r="P2515" s="170"/>
      <c r="Q2515" s="170"/>
      <c r="R2515" s="170"/>
      <c r="S2515" s="170"/>
      <c r="T2515" s="171"/>
      <c r="AT2515" s="166" t="s">
        <v>153</v>
      </c>
      <c r="AU2515" s="166" t="s">
        <v>81</v>
      </c>
      <c r="AV2515" s="13" t="s">
        <v>15</v>
      </c>
      <c r="AW2515" s="13" t="s">
        <v>33</v>
      </c>
      <c r="AX2515" s="13" t="s">
        <v>71</v>
      </c>
      <c r="AY2515" s="166" t="s">
        <v>142</v>
      </c>
    </row>
    <row r="2516" spans="1:65" s="14" customFormat="1" ht="11.25">
      <c r="B2516" s="172"/>
      <c r="D2516" s="165" t="s">
        <v>153</v>
      </c>
      <c r="E2516" s="173" t="s">
        <v>3</v>
      </c>
      <c r="F2516" s="174" t="s">
        <v>3042</v>
      </c>
      <c r="H2516" s="175">
        <v>24</v>
      </c>
      <c r="I2516" s="176"/>
      <c r="L2516" s="172"/>
      <c r="M2516" s="177"/>
      <c r="N2516" s="178"/>
      <c r="O2516" s="178"/>
      <c r="P2516" s="178"/>
      <c r="Q2516" s="178"/>
      <c r="R2516" s="178"/>
      <c r="S2516" s="178"/>
      <c r="T2516" s="179"/>
      <c r="AT2516" s="173" t="s">
        <v>153</v>
      </c>
      <c r="AU2516" s="173" t="s">
        <v>81</v>
      </c>
      <c r="AV2516" s="14" t="s">
        <v>81</v>
      </c>
      <c r="AW2516" s="14" t="s">
        <v>33</v>
      </c>
      <c r="AX2516" s="14" t="s">
        <v>15</v>
      </c>
      <c r="AY2516" s="173" t="s">
        <v>142</v>
      </c>
    </row>
    <row r="2517" spans="1:65" s="2" customFormat="1" ht="24.2" customHeight="1">
      <c r="A2517" s="35"/>
      <c r="B2517" s="145"/>
      <c r="C2517" s="146" t="s">
        <v>3048</v>
      </c>
      <c r="D2517" s="146" t="s">
        <v>145</v>
      </c>
      <c r="E2517" s="147" t="s">
        <v>3049</v>
      </c>
      <c r="F2517" s="148" t="s">
        <v>3050</v>
      </c>
      <c r="G2517" s="149" t="s">
        <v>148</v>
      </c>
      <c r="H2517" s="150">
        <v>42.1</v>
      </c>
      <c r="I2517" s="151"/>
      <c r="J2517" s="152">
        <f>ROUND(I2517*H2517,2)</f>
        <v>0</v>
      </c>
      <c r="K2517" s="148" t="s">
        <v>149</v>
      </c>
      <c r="L2517" s="36"/>
      <c r="M2517" s="153" t="s">
        <v>3</v>
      </c>
      <c r="N2517" s="154" t="s">
        <v>43</v>
      </c>
      <c r="O2517" s="56"/>
      <c r="P2517" s="155">
        <f>O2517*H2517</f>
        <v>0</v>
      </c>
      <c r="Q2517" s="155">
        <v>0</v>
      </c>
      <c r="R2517" s="155">
        <f>Q2517*H2517</f>
        <v>0</v>
      </c>
      <c r="S2517" s="155">
        <v>0</v>
      </c>
      <c r="T2517" s="156">
        <f>S2517*H2517</f>
        <v>0</v>
      </c>
      <c r="U2517" s="35"/>
      <c r="V2517" s="35"/>
      <c r="W2517" s="35"/>
      <c r="X2517" s="35"/>
      <c r="Y2517" s="35"/>
      <c r="Z2517" s="35"/>
      <c r="AA2517" s="35"/>
      <c r="AB2517" s="35"/>
      <c r="AC2517" s="35"/>
      <c r="AD2517" s="35"/>
      <c r="AE2517" s="35"/>
      <c r="AR2517" s="157" t="s">
        <v>256</v>
      </c>
      <c r="AT2517" s="157" t="s">
        <v>145</v>
      </c>
      <c r="AU2517" s="157" t="s">
        <v>81</v>
      </c>
      <c r="AY2517" s="20" t="s">
        <v>142</v>
      </c>
      <c r="BE2517" s="158">
        <f>IF(N2517="základní",J2517,0)</f>
        <v>0</v>
      </c>
      <c r="BF2517" s="158">
        <f>IF(N2517="snížená",J2517,0)</f>
        <v>0</v>
      </c>
      <c r="BG2517" s="158">
        <f>IF(N2517="zákl. přenesená",J2517,0)</f>
        <v>0</v>
      </c>
      <c r="BH2517" s="158">
        <f>IF(N2517="sníž. přenesená",J2517,0)</f>
        <v>0</v>
      </c>
      <c r="BI2517" s="158">
        <f>IF(N2517="nulová",J2517,0)</f>
        <v>0</v>
      </c>
      <c r="BJ2517" s="20" t="s">
        <v>81</v>
      </c>
      <c r="BK2517" s="158">
        <f>ROUND(I2517*H2517,2)</f>
        <v>0</v>
      </c>
      <c r="BL2517" s="20" t="s">
        <v>256</v>
      </c>
      <c r="BM2517" s="157" t="s">
        <v>3051</v>
      </c>
    </row>
    <row r="2518" spans="1:65" s="2" customFormat="1" ht="11.25">
      <c r="A2518" s="35"/>
      <c r="B2518" s="36"/>
      <c r="C2518" s="35"/>
      <c r="D2518" s="159" t="s">
        <v>151</v>
      </c>
      <c r="E2518" s="35"/>
      <c r="F2518" s="160" t="s">
        <v>3052</v>
      </c>
      <c r="G2518" s="35"/>
      <c r="H2518" s="35"/>
      <c r="I2518" s="161"/>
      <c r="J2518" s="35"/>
      <c r="K2518" s="35"/>
      <c r="L2518" s="36"/>
      <c r="M2518" s="162"/>
      <c r="N2518" s="163"/>
      <c r="O2518" s="56"/>
      <c r="P2518" s="56"/>
      <c r="Q2518" s="56"/>
      <c r="R2518" s="56"/>
      <c r="S2518" s="56"/>
      <c r="T2518" s="57"/>
      <c r="U2518" s="35"/>
      <c r="V2518" s="35"/>
      <c r="W2518" s="35"/>
      <c r="X2518" s="35"/>
      <c r="Y2518" s="35"/>
      <c r="Z2518" s="35"/>
      <c r="AA2518" s="35"/>
      <c r="AB2518" s="35"/>
      <c r="AC2518" s="35"/>
      <c r="AD2518" s="35"/>
      <c r="AE2518" s="35"/>
      <c r="AT2518" s="20" t="s">
        <v>151</v>
      </c>
      <c r="AU2518" s="20" t="s">
        <v>81</v>
      </c>
    </row>
    <row r="2519" spans="1:65" s="13" customFormat="1" ht="11.25">
      <c r="B2519" s="164"/>
      <c r="D2519" s="165" t="s">
        <v>153</v>
      </c>
      <c r="E2519" s="166" t="s">
        <v>3</v>
      </c>
      <c r="F2519" s="167" t="s">
        <v>3053</v>
      </c>
      <c r="H2519" s="166" t="s">
        <v>3</v>
      </c>
      <c r="I2519" s="168"/>
      <c r="L2519" s="164"/>
      <c r="M2519" s="169"/>
      <c r="N2519" s="170"/>
      <c r="O2519" s="170"/>
      <c r="P2519" s="170"/>
      <c r="Q2519" s="170"/>
      <c r="R2519" s="170"/>
      <c r="S2519" s="170"/>
      <c r="T2519" s="171"/>
      <c r="AT2519" s="166" t="s">
        <v>153</v>
      </c>
      <c r="AU2519" s="166" t="s">
        <v>81</v>
      </c>
      <c r="AV2519" s="13" t="s">
        <v>15</v>
      </c>
      <c r="AW2519" s="13" t="s">
        <v>33</v>
      </c>
      <c r="AX2519" s="13" t="s">
        <v>71</v>
      </c>
      <c r="AY2519" s="166" t="s">
        <v>142</v>
      </c>
    </row>
    <row r="2520" spans="1:65" s="14" customFormat="1" ht="11.25">
      <c r="B2520" s="172"/>
      <c r="D2520" s="165" t="s">
        <v>153</v>
      </c>
      <c r="E2520" s="173" t="s">
        <v>3</v>
      </c>
      <c r="F2520" s="174" t="s">
        <v>3054</v>
      </c>
      <c r="H2520" s="175">
        <v>11.75</v>
      </c>
      <c r="I2520" s="176"/>
      <c r="L2520" s="172"/>
      <c r="M2520" s="177"/>
      <c r="N2520" s="178"/>
      <c r="O2520" s="178"/>
      <c r="P2520" s="178"/>
      <c r="Q2520" s="178"/>
      <c r="R2520" s="178"/>
      <c r="S2520" s="178"/>
      <c r="T2520" s="179"/>
      <c r="AT2520" s="173" t="s">
        <v>153</v>
      </c>
      <c r="AU2520" s="173" t="s">
        <v>81</v>
      </c>
      <c r="AV2520" s="14" t="s">
        <v>81</v>
      </c>
      <c r="AW2520" s="14" t="s">
        <v>33</v>
      </c>
      <c r="AX2520" s="14" t="s">
        <v>71</v>
      </c>
      <c r="AY2520" s="173" t="s">
        <v>142</v>
      </c>
    </row>
    <row r="2521" spans="1:65" s="14" customFormat="1" ht="11.25">
      <c r="B2521" s="172"/>
      <c r="D2521" s="165" t="s">
        <v>153</v>
      </c>
      <c r="E2521" s="173" t="s">
        <v>3</v>
      </c>
      <c r="F2521" s="174" t="s">
        <v>3055</v>
      </c>
      <c r="H2521" s="175">
        <v>19.55</v>
      </c>
      <c r="I2521" s="176"/>
      <c r="L2521" s="172"/>
      <c r="M2521" s="177"/>
      <c r="N2521" s="178"/>
      <c r="O2521" s="178"/>
      <c r="P2521" s="178"/>
      <c r="Q2521" s="178"/>
      <c r="R2521" s="178"/>
      <c r="S2521" s="178"/>
      <c r="T2521" s="179"/>
      <c r="AT2521" s="173" t="s">
        <v>153</v>
      </c>
      <c r="AU2521" s="173" t="s">
        <v>81</v>
      </c>
      <c r="AV2521" s="14" t="s">
        <v>81</v>
      </c>
      <c r="AW2521" s="14" t="s">
        <v>33</v>
      </c>
      <c r="AX2521" s="14" t="s">
        <v>71</v>
      </c>
      <c r="AY2521" s="173" t="s">
        <v>142</v>
      </c>
    </row>
    <row r="2522" spans="1:65" s="14" customFormat="1" ht="11.25">
      <c r="B2522" s="172"/>
      <c r="D2522" s="165" t="s">
        <v>153</v>
      </c>
      <c r="E2522" s="173" t="s">
        <v>3</v>
      </c>
      <c r="F2522" s="174" t="s">
        <v>3056</v>
      </c>
      <c r="H2522" s="175">
        <v>10.8</v>
      </c>
      <c r="I2522" s="176"/>
      <c r="L2522" s="172"/>
      <c r="M2522" s="177"/>
      <c r="N2522" s="178"/>
      <c r="O2522" s="178"/>
      <c r="P2522" s="178"/>
      <c r="Q2522" s="178"/>
      <c r="R2522" s="178"/>
      <c r="S2522" s="178"/>
      <c r="T2522" s="179"/>
      <c r="AT2522" s="173" t="s">
        <v>153</v>
      </c>
      <c r="AU2522" s="173" t="s">
        <v>81</v>
      </c>
      <c r="AV2522" s="14" t="s">
        <v>81</v>
      </c>
      <c r="AW2522" s="14" t="s">
        <v>33</v>
      </c>
      <c r="AX2522" s="14" t="s">
        <v>71</v>
      </c>
      <c r="AY2522" s="173" t="s">
        <v>142</v>
      </c>
    </row>
    <row r="2523" spans="1:65" s="15" customFormat="1" ht="11.25">
      <c r="B2523" s="180"/>
      <c r="D2523" s="165" t="s">
        <v>153</v>
      </c>
      <c r="E2523" s="181" t="s">
        <v>3</v>
      </c>
      <c r="F2523" s="182" t="s">
        <v>162</v>
      </c>
      <c r="H2523" s="183">
        <v>42.1</v>
      </c>
      <c r="I2523" s="184"/>
      <c r="L2523" s="180"/>
      <c r="M2523" s="185"/>
      <c r="N2523" s="186"/>
      <c r="O2523" s="186"/>
      <c r="P2523" s="186"/>
      <c r="Q2523" s="186"/>
      <c r="R2523" s="186"/>
      <c r="S2523" s="186"/>
      <c r="T2523" s="187"/>
      <c r="AT2523" s="181" t="s">
        <v>153</v>
      </c>
      <c r="AU2523" s="181" t="s">
        <v>81</v>
      </c>
      <c r="AV2523" s="15" t="s">
        <v>94</v>
      </c>
      <c r="AW2523" s="15" t="s">
        <v>33</v>
      </c>
      <c r="AX2523" s="15" t="s">
        <v>15</v>
      </c>
      <c r="AY2523" s="181" t="s">
        <v>142</v>
      </c>
    </row>
    <row r="2524" spans="1:65" s="2" customFormat="1" ht="44.25" customHeight="1">
      <c r="A2524" s="35"/>
      <c r="B2524" s="145"/>
      <c r="C2524" s="146" t="s">
        <v>3057</v>
      </c>
      <c r="D2524" s="146" t="s">
        <v>145</v>
      </c>
      <c r="E2524" s="147" t="s">
        <v>3058</v>
      </c>
      <c r="F2524" s="148" t="s">
        <v>3059</v>
      </c>
      <c r="G2524" s="149" t="s">
        <v>148</v>
      </c>
      <c r="H2524" s="150">
        <v>43.1</v>
      </c>
      <c r="I2524" s="151"/>
      <c r="J2524" s="152">
        <f>ROUND(I2524*H2524,2)</f>
        <v>0</v>
      </c>
      <c r="K2524" s="148" t="s">
        <v>149</v>
      </c>
      <c r="L2524" s="36"/>
      <c r="M2524" s="153" t="s">
        <v>3</v>
      </c>
      <c r="N2524" s="154" t="s">
        <v>43</v>
      </c>
      <c r="O2524" s="56"/>
      <c r="P2524" s="155">
        <f>O2524*H2524</f>
        <v>0</v>
      </c>
      <c r="Q2524" s="155">
        <v>2.0000000000000001E-4</v>
      </c>
      <c r="R2524" s="155">
        <f>Q2524*H2524</f>
        <v>8.6200000000000009E-3</v>
      </c>
      <c r="S2524" s="155">
        <v>0</v>
      </c>
      <c r="T2524" s="156">
        <f>S2524*H2524</f>
        <v>0</v>
      </c>
      <c r="U2524" s="35"/>
      <c r="V2524" s="35"/>
      <c r="W2524" s="35"/>
      <c r="X2524" s="35"/>
      <c r="Y2524" s="35"/>
      <c r="Z2524" s="35"/>
      <c r="AA2524" s="35"/>
      <c r="AB2524" s="35"/>
      <c r="AC2524" s="35"/>
      <c r="AD2524" s="35"/>
      <c r="AE2524" s="35"/>
      <c r="AR2524" s="157" t="s">
        <v>256</v>
      </c>
      <c r="AT2524" s="157" t="s">
        <v>145</v>
      </c>
      <c r="AU2524" s="157" t="s">
        <v>81</v>
      </c>
      <c r="AY2524" s="20" t="s">
        <v>142</v>
      </c>
      <c r="BE2524" s="158">
        <f>IF(N2524="základní",J2524,0)</f>
        <v>0</v>
      </c>
      <c r="BF2524" s="158">
        <f>IF(N2524="snížená",J2524,0)</f>
        <v>0</v>
      </c>
      <c r="BG2524" s="158">
        <f>IF(N2524="zákl. přenesená",J2524,0)</f>
        <v>0</v>
      </c>
      <c r="BH2524" s="158">
        <f>IF(N2524="sníž. přenesená",J2524,0)</f>
        <v>0</v>
      </c>
      <c r="BI2524" s="158">
        <f>IF(N2524="nulová",J2524,0)</f>
        <v>0</v>
      </c>
      <c r="BJ2524" s="20" t="s">
        <v>81</v>
      </c>
      <c r="BK2524" s="158">
        <f>ROUND(I2524*H2524,2)</f>
        <v>0</v>
      </c>
      <c r="BL2524" s="20" t="s">
        <v>256</v>
      </c>
      <c r="BM2524" s="157" t="s">
        <v>3060</v>
      </c>
    </row>
    <row r="2525" spans="1:65" s="2" customFormat="1" ht="11.25">
      <c r="A2525" s="35"/>
      <c r="B2525" s="36"/>
      <c r="C2525" s="35"/>
      <c r="D2525" s="159" t="s">
        <v>151</v>
      </c>
      <c r="E2525" s="35"/>
      <c r="F2525" s="160" t="s">
        <v>3061</v>
      </c>
      <c r="G2525" s="35"/>
      <c r="H2525" s="35"/>
      <c r="I2525" s="161"/>
      <c r="J2525" s="35"/>
      <c r="K2525" s="35"/>
      <c r="L2525" s="36"/>
      <c r="M2525" s="162"/>
      <c r="N2525" s="163"/>
      <c r="O2525" s="56"/>
      <c r="P2525" s="56"/>
      <c r="Q2525" s="56"/>
      <c r="R2525" s="56"/>
      <c r="S2525" s="56"/>
      <c r="T2525" s="57"/>
      <c r="U2525" s="35"/>
      <c r="V2525" s="35"/>
      <c r="W2525" s="35"/>
      <c r="X2525" s="35"/>
      <c r="Y2525" s="35"/>
      <c r="Z2525" s="35"/>
      <c r="AA2525" s="35"/>
      <c r="AB2525" s="35"/>
      <c r="AC2525" s="35"/>
      <c r="AD2525" s="35"/>
      <c r="AE2525" s="35"/>
      <c r="AT2525" s="20" t="s">
        <v>151</v>
      </c>
      <c r="AU2525" s="20" t="s">
        <v>81</v>
      </c>
    </row>
    <row r="2526" spans="1:65" s="13" customFormat="1" ht="11.25">
      <c r="B2526" s="164"/>
      <c r="D2526" s="165" t="s">
        <v>153</v>
      </c>
      <c r="E2526" s="166" t="s">
        <v>3</v>
      </c>
      <c r="F2526" s="167" t="s">
        <v>3062</v>
      </c>
      <c r="H2526" s="166" t="s">
        <v>3</v>
      </c>
      <c r="I2526" s="168"/>
      <c r="L2526" s="164"/>
      <c r="M2526" s="169"/>
      <c r="N2526" s="170"/>
      <c r="O2526" s="170"/>
      <c r="P2526" s="170"/>
      <c r="Q2526" s="170"/>
      <c r="R2526" s="170"/>
      <c r="S2526" s="170"/>
      <c r="T2526" s="171"/>
      <c r="AT2526" s="166" t="s">
        <v>153</v>
      </c>
      <c r="AU2526" s="166" t="s">
        <v>81</v>
      </c>
      <c r="AV2526" s="13" t="s">
        <v>15</v>
      </c>
      <c r="AW2526" s="13" t="s">
        <v>33</v>
      </c>
      <c r="AX2526" s="13" t="s">
        <v>71</v>
      </c>
      <c r="AY2526" s="166" t="s">
        <v>142</v>
      </c>
    </row>
    <row r="2527" spans="1:65" s="14" customFormat="1" ht="11.25">
      <c r="B2527" s="172"/>
      <c r="D2527" s="165" t="s">
        <v>153</v>
      </c>
      <c r="E2527" s="173" t="s">
        <v>3</v>
      </c>
      <c r="F2527" s="174" t="s">
        <v>3063</v>
      </c>
      <c r="H2527" s="175">
        <v>43.1</v>
      </c>
      <c r="I2527" s="176"/>
      <c r="L2527" s="172"/>
      <c r="M2527" s="177"/>
      <c r="N2527" s="178"/>
      <c r="O2527" s="178"/>
      <c r="P2527" s="178"/>
      <c r="Q2527" s="178"/>
      <c r="R2527" s="178"/>
      <c r="S2527" s="178"/>
      <c r="T2527" s="179"/>
      <c r="AT2527" s="173" t="s">
        <v>153</v>
      </c>
      <c r="AU2527" s="173" t="s">
        <v>81</v>
      </c>
      <c r="AV2527" s="14" t="s">
        <v>81</v>
      </c>
      <c r="AW2527" s="14" t="s">
        <v>33</v>
      </c>
      <c r="AX2527" s="14" t="s">
        <v>15</v>
      </c>
      <c r="AY2527" s="173" t="s">
        <v>142</v>
      </c>
    </row>
    <row r="2528" spans="1:65" s="12" customFormat="1" ht="22.9" customHeight="1">
      <c r="B2528" s="132"/>
      <c r="D2528" s="133" t="s">
        <v>70</v>
      </c>
      <c r="E2528" s="143" t="s">
        <v>630</v>
      </c>
      <c r="F2528" s="143" t="s">
        <v>631</v>
      </c>
      <c r="I2528" s="135"/>
      <c r="J2528" s="144">
        <f>BK2528</f>
        <v>0</v>
      </c>
      <c r="L2528" s="132"/>
      <c r="M2528" s="137"/>
      <c r="N2528" s="138"/>
      <c r="O2528" s="138"/>
      <c r="P2528" s="139">
        <f>SUM(P2529:P2545)</f>
        <v>0</v>
      </c>
      <c r="Q2528" s="138"/>
      <c r="R2528" s="139">
        <f>SUM(R2529:R2545)</f>
        <v>0.92973922999999992</v>
      </c>
      <c r="S2528" s="138"/>
      <c r="T2528" s="140">
        <f>SUM(T2529:T2545)</f>
        <v>0</v>
      </c>
      <c r="AR2528" s="133" t="s">
        <v>81</v>
      </c>
      <c r="AT2528" s="141" t="s">
        <v>70</v>
      </c>
      <c r="AU2528" s="141" t="s">
        <v>15</v>
      </c>
      <c r="AY2528" s="133" t="s">
        <v>142</v>
      </c>
      <c r="BK2528" s="142">
        <f>SUM(BK2529:BK2545)</f>
        <v>0</v>
      </c>
    </row>
    <row r="2529" spans="1:65" s="2" customFormat="1" ht="33" customHeight="1">
      <c r="A2529" s="35"/>
      <c r="B2529" s="145"/>
      <c r="C2529" s="146" t="s">
        <v>3064</v>
      </c>
      <c r="D2529" s="146" t="s">
        <v>145</v>
      </c>
      <c r="E2529" s="147" t="s">
        <v>3065</v>
      </c>
      <c r="F2529" s="148" t="s">
        <v>3066</v>
      </c>
      <c r="G2529" s="149" t="s">
        <v>148</v>
      </c>
      <c r="H2529" s="150">
        <v>1897.4269999999999</v>
      </c>
      <c r="I2529" s="151"/>
      <c r="J2529" s="152">
        <f>ROUND(I2529*H2529,2)</f>
        <v>0</v>
      </c>
      <c r="K2529" s="148" t="s">
        <v>149</v>
      </c>
      <c r="L2529" s="36"/>
      <c r="M2529" s="153" t="s">
        <v>3</v>
      </c>
      <c r="N2529" s="154" t="s">
        <v>43</v>
      </c>
      <c r="O2529" s="56"/>
      <c r="P2529" s="155">
        <f>O2529*H2529</f>
        <v>0</v>
      </c>
      <c r="Q2529" s="155">
        <v>2.0000000000000001E-4</v>
      </c>
      <c r="R2529" s="155">
        <f>Q2529*H2529</f>
        <v>0.37948539999999997</v>
      </c>
      <c r="S2529" s="155">
        <v>0</v>
      </c>
      <c r="T2529" s="156">
        <f>S2529*H2529</f>
        <v>0</v>
      </c>
      <c r="U2529" s="35"/>
      <c r="V2529" s="35"/>
      <c r="W2529" s="35"/>
      <c r="X2529" s="35"/>
      <c r="Y2529" s="35"/>
      <c r="Z2529" s="35"/>
      <c r="AA2529" s="35"/>
      <c r="AB2529" s="35"/>
      <c r="AC2529" s="35"/>
      <c r="AD2529" s="35"/>
      <c r="AE2529" s="35"/>
      <c r="AR2529" s="157" t="s">
        <v>256</v>
      </c>
      <c r="AT2529" s="157" t="s">
        <v>145</v>
      </c>
      <c r="AU2529" s="157" t="s">
        <v>81</v>
      </c>
      <c r="AY2529" s="20" t="s">
        <v>142</v>
      </c>
      <c r="BE2529" s="158">
        <f>IF(N2529="základní",J2529,0)</f>
        <v>0</v>
      </c>
      <c r="BF2529" s="158">
        <f>IF(N2529="snížená",J2529,0)</f>
        <v>0</v>
      </c>
      <c r="BG2529" s="158">
        <f>IF(N2529="zákl. přenesená",J2529,0)</f>
        <v>0</v>
      </c>
      <c r="BH2529" s="158">
        <f>IF(N2529="sníž. přenesená",J2529,0)</f>
        <v>0</v>
      </c>
      <c r="BI2529" s="158">
        <f>IF(N2529="nulová",J2529,0)</f>
        <v>0</v>
      </c>
      <c r="BJ2529" s="20" t="s">
        <v>81</v>
      </c>
      <c r="BK2529" s="158">
        <f>ROUND(I2529*H2529,2)</f>
        <v>0</v>
      </c>
      <c r="BL2529" s="20" t="s">
        <v>256</v>
      </c>
      <c r="BM2529" s="157" t="s">
        <v>3067</v>
      </c>
    </row>
    <row r="2530" spans="1:65" s="2" customFormat="1" ht="11.25">
      <c r="A2530" s="35"/>
      <c r="B2530" s="36"/>
      <c r="C2530" s="35"/>
      <c r="D2530" s="159" t="s">
        <v>151</v>
      </c>
      <c r="E2530" s="35"/>
      <c r="F2530" s="160" t="s">
        <v>3068</v>
      </c>
      <c r="G2530" s="35"/>
      <c r="H2530" s="35"/>
      <c r="I2530" s="161"/>
      <c r="J2530" s="35"/>
      <c r="K2530" s="35"/>
      <c r="L2530" s="36"/>
      <c r="M2530" s="162"/>
      <c r="N2530" s="163"/>
      <c r="O2530" s="56"/>
      <c r="P2530" s="56"/>
      <c r="Q2530" s="56"/>
      <c r="R2530" s="56"/>
      <c r="S2530" s="56"/>
      <c r="T2530" s="57"/>
      <c r="U2530" s="35"/>
      <c r="V2530" s="35"/>
      <c r="W2530" s="35"/>
      <c r="X2530" s="35"/>
      <c r="Y2530" s="35"/>
      <c r="Z2530" s="35"/>
      <c r="AA2530" s="35"/>
      <c r="AB2530" s="35"/>
      <c r="AC2530" s="35"/>
      <c r="AD2530" s="35"/>
      <c r="AE2530" s="35"/>
      <c r="AT2530" s="20" t="s">
        <v>151</v>
      </c>
      <c r="AU2530" s="20" t="s">
        <v>81</v>
      </c>
    </row>
    <row r="2531" spans="1:65" s="13" customFormat="1" ht="11.25">
      <c r="B2531" s="164"/>
      <c r="D2531" s="165" t="s">
        <v>153</v>
      </c>
      <c r="E2531" s="166" t="s">
        <v>3</v>
      </c>
      <c r="F2531" s="167" t="s">
        <v>3069</v>
      </c>
      <c r="H2531" s="166" t="s">
        <v>3</v>
      </c>
      <c r="I2531" s="168"/>
      <c r="L2531" s="164"/>
      <c r="M2531" s="169"/>
      <c r="N2531" s="170"/>
      <c r="O2531" s="170"/>
      <c r="P2531" s="170"/>
      <c r="Q2531" s="170"/>
      <c r="R2531" s="170"/>
      <c r="S2531" s="170"/>
      <c r="T2531" s="171"/>
      <c r="AT2531" s="166" t="s">
        <v>153</v>
      </c>
      <c r="AU2531" s="166" t="s">
        <v>81</v>
      </c>
      <c r="AV2531" s="13" t="s">
        <v>15</v>
      </c>
      <c r="AW2531" s="13" t="s">
        <v>33</v>
      </c>
      <c r="AX2531" s="13" t="s">
        <v>71</v>
      </c>
      <c r="AY2531" s="166" t="s">
        <v>142</v>
      </c>
    </row>
    <row r="2532" spans="1:65" s="14" customFormat="1" ht="11.25">
      <c r="B2532" s="172"/>
      <c r="D2532" s="165" t="s">
        <v>153</v>
      </c>
      <c r="E2532" s="173" t="s">
        <v>3</v>
      </c>
      <c r="F2532" s="174" t="s">
        <v>3070</v>
      </c>
      <c r="H2532" s="175">
        <v>996.82399999999996</v>
      </c>
      <c r="I2532" s="176"/>
      <c r="L2532" s="172"/>
      <c r="M2532" s="177"/>
      <c r="N2532" s="178"/>
      <c r="O2532" s="178"/>
      <c r="P2532" s="178"/>
      <c r="Q2532" s="178"/>
      <c r="R2532" s="178"/>
      <c r="S2532" s="178"/>
      <c r="T2532" s="179"/>
      <c r="AT2532" s="173" t="s">
        <v>153</v>
      </c>
      <c r="AU2532" s="173" t="s">
        <v>81</v>
      </c>
      <c r="AV2532" s="14" t="s">
        <v>81</v>
      </c>
      <c r="AW2532" s="14" t="s">
        <v>33</v>
      </c>
      <c r="AX2532" s="14" t="s">
        <v>71</v>
      </c>
      <c r="AY2532" s="173" t="s">
        <v>142</v>
      </c>
    </row>
    <row r="2533" spans="1:65" s="13" customFormat="1" ht="11.25">
      <c r="B2533" s="164"/>
      <c r="D2533" s="165" t="s">
        <v>153</v>
      </c>
      <c r="E2533" s="166" t="s">
        <v>3</v>
      </c>
      <c r="F2533" s="167" t="s">
        <v>3071</v>
      </c>
      <c r="H2533" s="166" t="s">
        <v>3</v>
      </c>
      <c r="I2533" s="168"/>
      <c r="L2533" s="164"/>
      <c r="M2533" s="169"/>
      <c r="N2533" s="170"/>
      <c r="O2533" s="170"/>
      <c r="P2533" s="170"/>
      <c r="Q2533" s="170"/>
      <c r="R2533" s="170"/>
      <c r="S2533" s="170"/>
      <c r="T2533" s="171"/>
      <c r="AT2533" s="166" t="s">
        <v>153</v>
      </c>
      <c r="AU2533" s="166" t="s">
        <v>81</v>
      </c>
      <c r="AV2533" s="13" t="s">
        <v>15</v>
      </c>
      <c r="AW2533" s="13" t="s">
        <v>33</v>
      </c>
      <c r="AX2533" s="13" t="s">
        <v>71</v>
      </c>
      <c r="AY2533" s="166" t="s">
        <v>142</v>
      </c>
    </row>
    <row r="2534" spans="1:65" s="14" customFormat="1" ht="11.25">
      <c r="B2534" s="172"/>
      <c r="D2534" s="165" t="s">
        <v>153</v>
      </c>
      <c r="E2534" s="173" t="s">
        <v>3</v>
      </c>
      <c r="F2534" s="174" t="s">
        <v>3072</v>
      </c>
      <c r="H2534" s="175">
        <v>177.375</v>
      </c>
      <c r="I2534" s="176"/>
      <c r="L2534" s="172"/>
      <c r="M2534" s="177"/>
      <c r="N2534" s="178"/>
      <c r="O2534" s="178"/>
      <c r="P2534" s="178"/>
      <c r="Q2534" s="178"/>
      <c r="R2534" s="178"/>
      <c r="S2534" s="178"/>
      <c r="T2534" s="179"/>
      <c r="AT2534" s="173" t="s">
        <v>153</v>
      </c>
      <c r="AU2534" s="173" t="s">
        <v>81</v>
      </c>
      <c r="AV2534" s="14" t="s">
        <v>81</v>
      </c>
      <c r="AW2534" s="14" t="s">
        <v>33</v>
      </c>
      <c r="AX2534" s="14" t="s">
        <v>71</v>
      </c>
      <c r="AY2534" s="173" t="s">
        <v>142</v>
      </c>
    </row>
    <row r="2535" spans="1:65" s="13" customFormat="1" ht="11.25">
      <c r="B2535" s="164"/>
      <c r="D2535" s="165" t="s">
        <v>153</v>
      </c>
      <c r="E2535" s="166" t="s">
        <v>3</v>
      </c>
      <c r="F2535" s="167" t="s">
        <v>1060</v>
      </c>
      <c r="H2535" s="166" t="s">
        <v>3</v>
      </c>
      <c r="I2535" s="168"/>
      <c r="L2535" s="164"/>
      <c r="M2535" s="169"/>
      <c r="N2535" s="170"/>
      <c r="O2535" s="170"/>
      <c r="P2535" s="170"/>
      <c r="Q2535" s="170"/>
      <c r="R2535" s="170"/>
      <c r="S2535" s="170"/>
      <c r="T2535" s="171"/>
      <c r="AT2535" s="166" t="s">
        <v>153</v>
      </c>
      <c r="AU2535" s="166" t="s">
        <v>81</v>
      </c>
      <c r="AV2535" s="13" t="s">
        <v>15</v>
      </c>
      <c r="AW2535" s="13" t="s">
        <v>33</v>
      </c>
      <c r="AX2535" s="13" t="s">
        <v>71</v>
      </c>
      <c r="AY2535" s="166" t="s">
        <v>142</v>
      </c>
    </row>
    <row r="2536" spans="1:65" s="14" customFormat="1" ht="11.25">
      <c r="B2536" s="172"/>
      <c r="D2536" s="165" t="s">
        <v>153</v>
      </c>
      <c r="E2536" s="173" t="s">
        <v>3</v>
      </c>
      <c r="F2536" s="174" t="s">
        <v>3073</v>
      </c>
      <c r="H2536" s="175">
        <v>53.53</v>
      </c>
      <c r="I2536" s="176"/>
      <c r="L2536" s="172"/>
      <c r="M2536" s="177"/>
      <c r="N2536" s="178"/>
      <c r="O2536" s="178"/>
      <c r="P2536" s="178"/>
      <c r="Q2536" s="178"/>
      <c r="R2536" s="178"/>
      <c r="S2536" s="178"/>
      <c r="T2536" s="179"/>
      <c r="AT2536" s="173" t="s">
        <v>153</v>
      </c>
      <c r="AU2536" s="173" t="s">
        <v>81</v>
      </c>
      <c r="AV2536" s="14" t="s">
        <v>81</v>
      </c>
      <c r="AW2536" s="14" t="s">
        <v>33</v>
      </c>
      <c r="AX2536" s="14" t="s">
        <v>71</v>
      </c>
      <c r="AY2536" s="173" t="s">
        <v>142</v>
      </c>
    </row>
    <row r="2537" spans="1:65" s="13" customFormat="1" ht="11.25">
      <c r="B2537" s="164"/>
      <c r="D2537" s="165" t="s">
        <v>153</v>
      </c>
      <c r="E2537" s="166" t="s">
        <v>3</v>
      </c>
      <c r="F2537" s="167" t="s">
        <v>3074</v>
      </c>
      <c r="H2537" s="166" t="s">
        <v>3</v>
      </c>
      <c r="I2537" s="168"/>
      <c r="L2537" s="164"/>
      <c r="M2537" s="169"/>
      <c r="N2537" s="170"/>
      <c r="O2537" s="170"/>
      <c r="P2537" s="170"/>
      <c r="Q2537" s="170"/>
      <c r="R2537" s="170"/>
      <c r="S2537" s="170"/>
      <c r="T2537" s="171"/>
      <c r="AT2537" s="166" t="s">
        <v>153</v>
      </c>
      <c r="AU2537" s="166" t="s">
        <v>81</v>
      </c>
      <c r="AV2537" s="13" t="s">
        <v>15</v>
      </c>
      <c r="AW2537" s="13" t="s">
        <v>33</v>
      </c>
      <c r="AX2537" s="13" t="s">
        <v>71</v>
      </c>
      <c r="AY2537" s="166" t="s">
        <v>142</v>
      </c>
    </row>
    <row r="2538" spans="1:65" s="14" customFormat="1" ht="11.25">
      <c r="B2538" s="172"/>
      <c r="D2538" s="165" t="s">
        <v>153</v>
      </c>
      <c r="E2538" s="173" t="s">
        <v>3</v>
      </c>
      <c r="F2538" s="174" t="s">
        <v>3075</v>
      </c>
      <c r="H2538" s="175">
        <v>444.49799999999999</v>
      </c>
      <c r="I2538" s="176"/>
      <c r="L2538" s="172"/>
      <c r="M2538" s="177"/>
      <c r="N2538" s="178"/>
      <c r="O2538" s="178"/>
      <c r="P2538" s="178"/>
      <c r="Q2538" s="178"/>
      <c r="R2538" s="178"/>
      <c r="S2538" s="178"/>
      <c r="T2538" s="179"/>
      <c r="AT2538" s="173" t="s">
        <v>153</v>
      </c>
      <c r="AU2538" s="173" t="s">
        <v>81</v>
      </c>
      <c r="AV2538" s="14" t="s">
        <v>81</v>
      </c>
      <c r="AW2538" s="14" t="s">
        <v>33</v>
      </c>
      <c r="AX2538" s="14" t="s">
        <v>71</v>
      </c>
      <c r="AY2538" s="173" t="s">
        <v>142</v>
      </c>
    </row>
    <row r="2539" spans="1:65" s="13" customFormat="1" ht="11.25">
      <c r="B2539" s="164"/>
      <c r="D2539" s="165" t="s">
        <v>153</v>
      </c>
      <c r="E2539" s="166" t="s">
        <v>3</v>
      </c>
      <c r="F2539" s="167" t="s">
        <v>3076</v>
      </c>
      <c r="H2539" s="166" t="s">
        <v>3</v>
      </c>
      <c r="I2539" s="168"/>
      <c r="L2539" s="164"/>
      <c r="M2539" s="169"/>
      <c r="N2539" s="170"/>
      <c r="O2539" s="170"/>
      <c r="P2539" s="170"/>
      <c r="Q2539" s="170"/>
      <c r="R2539" s="170"/>
      <c r="S2539" s="170"/>
      <c r="T2539" s="171"/>
      <c r="AT2539" s="166" t="s">
        <v>153</v>
      </c>
      <c r="AU2539" s="166" t="s">
        <v>81</v>
      </c>
      <c r="AV2539" s="13" t="s">
        <v>15</v>
      </c>
      <c r="AW2539" s="13" t="s">
        <v>33</v>
      </c>
      <c r="AX2539" s="13" t="s">
        <v>71</v>
      </c>
      <c r="AY2539" s="166" t="s">
        <v>142</v>
      </c>
    </row>
    <row r="2540" spans="1:65" s="14" customFormat="1" ht="11.25">
      <c r="B2540" s="172"/>
      <c r="D2540" s="165" t="s">
        <v>153</v>
      </c>
      <c r="E2540" s="173" t="s">
        <v>3</v>
      </c>
      <c r="F2540" s="174" t="s">
        <v>3077</v>
      </c>
      <c r="H2540" s="175">
        <v>139.72</v>
      </c>
      <c r="I2540" s="176"/>
      <c r="L2540" s="172"/>
      <c r="M2540" s="177"/>
      <c r="N2540" s="178"/>
      <c r="O2540" s="178"/>
      <c r="P2540" s="178"/>
      <c r="Q2540" s="178"/>
      <c r="R2540" s="178"/>
      <c r="S2540" s="178"/>
      <c r="T2540" s="179"/>
      <c r="AT2540" s="173" t="s">
        <v>153</v>
      </c>
      <c r="AU2540" s="173" t="s">
        <v>81</v>
      </c>
      <c r="AV2540" s="14" t="s">
        <v>81</v>
      </c>
      <c r="AW2540" s="14" t="s">
        <v>33</v>
      </c>
      <c r="AX2540" s="14" t="s">
        <v>71</v>
      </c>
      <c r="AY2540" s="173" t="s">
        <v>142</v>
      </c>
    </row>
    <row r="2541" spans="1:65" s="13" customFormat="1" ht="11.25">
      <c r="B2541" s="164"/>
      <c r="D2541" s="165" t="s">
        <v>153</v>
      </c>
      <c r="E2541" s="166" t="s">
        <v>3</v>
      </c>
      <c r="F2541" s="167" t="s">
        <v>3078</v>
      </c>
      <c r="H2541" s="166" t="s">
        <v>3</v>
      </c>
      <c r="I2541" s="168"/>
      <c r="L2541" s="164"/>
      <c r="M2541" s="169"/>
      <c r="N2541" s="170"/>
      <c r="O2541" s="170"/>
      <c r="P2541" s="170"/>
      <c r="Q2541" s="170"/>
      <c r="R2541" s="170"/>
      <c r="S2541" s="170"/>
      <c r="T2541" s="171"/>
      <c r="AT2541" s="166" t="s">
        <v>153</v>
      </c>
      <c r="AU2541" s="166" t="s">
        <v>81</v>
      </c>
      <c r="AV2541" s="13" t="s">
        <v>15</v>
      </c>
      <c r="AW2541" s="13" t="s">
        <v>33</v>
      </c>
      <c r="AX2541" s="13" t="s">
        <v>71</v>
      </c>
      <c r="AY2541" s="166" t="s">
        <v>142</v>
      </c>
    </row>
    <row r="2542" spans="1:65" s="14" customFormat="1" ht="11.25">
      <c r="B2542" s="172"/>
      <c r="D2542" s="165" t="s">
        <v>153</v>
      </c>
      <c r="E2542" s="173" t="s">
        <v>3</v>
      </c>
      <c r="F2542" s="174" t="s">
        <v>3079</v>
      </c>
      <c r="H2542" s="175">
        <v>85.48</v>
      </c>
      <c r="I2542" s="176"/>
      <c r="L2542" s="172"/>
      <c r="M2542" s="177"/>
      <c r="N2542" s="178"/>
      <c r="O2542" s="178"/>
      <c r="P2542" s="178"/>
      <c r="Q2542" s="178"/>
      <c r="R2542" s="178"/>
      <c r="S2542" s="178"/>
      <c r="T2542" s="179"/>
      <c r="AT2542" s="173" t="s">
        <v>153</v>
      </c>
      <c r="AU2542" s="173" t="s">
        <v>81</v>
      </c>
      <c r="AV2542" s="14" t="s">
        <v>81</v>
      </c>
      <c r="AW2542" s="14" t="s">
        <v>33</v>
      </c>
      <c r="AX2542" s="14" t="s">
        <v>71</v>
      </c>
      <c r="AY2542" s="173" t="s">
        <v>142</v>
      </c>
    </row>
    <row r="2543" spans="1:65" s="15" customFormat="1" ht="11.25">
      <c r="B2543" s="180"/>
      <c r="D2543" s="165" t="s">
        <v>153</v>
      </c>
      <c r="E2543" s="181" t="s">
        <v>3</v>
      </c>
      <c r="F2543" s="182" t="s">
        <v>162</v>
      </c>
      <c r="H2543" s="183">
        <v>1897.4270000000001</v>
      </c>
      <c r="I2543" s="184"/>
      <c r="L2543" s="180"/>
      <c r="M2543" s="185"/>
      <c r="N2543" s="186"/>
      <c r="O2543" s="186"/>
      <c r="P2543" s="186"/>
      <c r="Q2543" s="186"/>
      <c r="R2543" s="186"/>
      <c r="S2543" s="186"/>
      <c r="T2543" s="187"/>
      <c r="AT2543" s="181" t="s">
        <v>153</v>
      </c>
      <c r="AU2543" s="181" t="s">
        <v>81</v>
      </c>
      <c r="AV2543" s="15" t="s">
        <v>94</v>
      </c>
      <c r="AW2543" s="15" t="s">
        <v>33</v>
      </c>
      <c r="AX2543" s="15" t="s">
        <v>15</v>
      </c>
      <c r="AY2543" s="181" t="s">
        <v>142</v>
      </c>
    </row>
    <row r="2544" spans="1:65" s="2" customFormat="1" ht="37.9" customHeight="1">
      <c r="A2544" s="35"/>
      <c r="B2544" s="145"/>
      <c r="C2544" s="146" t="s">
        <v>3080</v>
      </c>
      <c r="D2544" s="146" t="s">
        <v>145</v>
      </c>
      <c r="E2544" s="147" t="s">
        <v>3081</v>
      </c>
      <c r="F2544" s="148" t="s">
        <v>3082</v>
      </c>
      <c r="G2544" s="149" t="s">
        <v>148</v>
      </c>
      <c r="H2544" s="150">
        <v>1897.4269999999999</v>
      </c>
      <c r="I2544" s="151"/>
      <c r="J2544" s="152">
        <f>ROUND(I2544*H2544,2)</f>
        <v>0</v>
      </c>
      <c r="K2544" s="148" t="s">
        <v>149</v>
      </c>
      <c r="L2544" s="36"/>
      <c r="M2544" s="153" t="s">
        <v>3</v>
      </c>
      <c r="N2544" s="154" t="s">
        <v>43</v>
      </c>
      <c r="O2544" s="56"/>
      <c r="P2544" s="155">
        <f>O2544*H2544</f>
        <v>0</v>
      </c>
      <c r="Q2544" s="155">
        <v>2.9E-4</v>
      </c>
      <c r="R2544" s="155">
        <f>Q2544*H2544</f>
        <v>0.55025382999999994</v>
      </c>
      <c r="S2544" s="155">
        <v>0</v>
      </c>
      <c r="T2544" s="156">
        <f>S2544*H2544</f>
        <v>0</v>
      </c>
      <c r="U2544" s="35"/>
      <c r="V2544" s="35"/>
      <c r="W2544" s="35"/>
      <c r="X2544" s="35"/>
      <c r="Y2544" s="35"/>
      <c r="Z2544" s="35"/>
      <c r="AA2544" s="35"/>
      <c r="AB2544" s="35"/>
      <c r="AC2544" s="35"/>
      <c r="AD2544" s="35"/>
      <c r="AE2544" s="35"/>
      <c r="AR2544" s="157" t="s">
        <v>256</v>
      </c>
      <c r="AT2544" s="157" t="s">
        <v>145</v>
      </c>
      <c r="AU2544" s="157" t="s">
        <v>81</v>
      </c>
      <c r="AY2544" s="20" t="s">
        <v>142</v>
      </c>
      <c r="BE2544" s="158">
        <f>IF(N2544="základní",J2544,0)</f>
        <v>0</v>
      </c>
      <c r="BF2544" s="158">
        <f>IF(N2544="snížená",J2544,0)</f>
        <v>0</v>
      </c>
      <c r="BG2544" s="158">
        <f>IF(N2544="zákl. přenesená",J2544,0)</f>
        <v>0</v>
      </c>
      <c r="BH2544" s="158">
        <f>IF(N2544="sníž. přenesená",J2544,0)</f>
        <v>0</v>
      </c>
      <c r="BI2544" s="158">
        <f>IF(N2544="nulová",J2544,0)</f>
        <v>0</v>
      </c>
      <c r="BJ2544" s="20" t="s">
        <v>81</v>
      </c>
      <c r="BK2544" s="158">
        <f>ROUND(I2544*H2544,2)</f>
        <v>0</v>
      </c>
      <c r="BL2544" s="20" t="s">
        <v>256</v>
      </c>
      <c r="BM2544" s="157" t="s">
        <v>3083</v>
      </c>
    </row>
    <row r="2545" spans="1:47" s="2" customFormat="1" ht="11.25">
      <c r="A2545" s="35"/>
      <c r="B2545" s="36"/>
      <c r="C2545" s="35"/>
      <c r="D2545" s="159" t="s">
        <v>151</v>
      </c>
      <c r="E2545" s="35"/>
      <c r="F2545" s="160" t="s">
        <v>3084</v>
      </c>
      <c r="G2545" s="35"/>
      <c r="H2545" s="35"/>
      <c r="I2545" s="161"/>
      <c r="J2545" s="35"/>
      <c r="K2545" s="35"/>
      <c r="L2545" s="36"/>
      <c r="M2545" s="210"/>
      <c r="N2545" s="211"/>
      <c r="O2545" s="212"/>
      <c r="P2545" s="212"/>
      <c r="Q2545" s="212"/>
      <c r="R2545" s="212"/>
      <c r="S2545" s="212"/>
      <c r="T2545" s="213"/>
      <c r="U2545" s="35"/>
      <c r="V2545" s="35"/>
      <c r="W2545" s="35"/>
      <c r="X2545" s="35"/>
      <c r="Y2545" s="35"/>
      <c r="Z2545" s="35"/>
      <c r="AA2545" s="35"/>
      <c r="AB2545" s="35"/>
      <c r="AC2545" s="35"/>
      <c r="AD2545" s="35"/>
      <c r="AE2545" s="35"/>
      <c r="AT2545" s="20" t="s">
        <v>151</v>
      </c>
      <c r="AU2545" s="20" t="s">
        <v>81</v>
      </c>
    </row>
    <row r="2546" spans="1:47" s="2" customFormat="1" ht="6.95" customHeight="1">
      <c r="A2546" s="35"/>
      <c r="B2546" s="45"/>
      <c r="C2546" s="46"/>
      <c r="D2546" s="46"/>
      <c r="E2546" s="46"/>
      <c r="F2546" s="46"/>
      <c r="G2546" s="46"/>
      <c r="H2546" s="46"/>
      <c r="I2546" s="46"/>
      <c r="J2546" s="46"/>
      <c r="K2546" s="46"/>
      <c r="L2546" s="36"/>
      <c r="M2546" s="35"/>
      <c r="O2546" s="35"/>
      <c r="P2546" s="35"/>
      <c r="Q2546" s="35"/>
      <c r="R2546" s="35"/>
      <c r="S2546" s="35"/>
      <c r="T2546" s="35"/>
      <c r="U2546" s="35"/>
      <c r="V2546" s="35"/>
      <c r="W2546" s="35"/>
      <c r="X2546" s="35"/>
      <c r="Y2546" s="35"/>
      <c r="Z2546" s="35"/>
      <c r="AA2546" s="35"/>
      <c r="AB2546" s="35"/>
      <c r="AC2546" s="35"/>
      <c r="AD2546" s="35"/>
      <c r="AE2546" s="35"/>
    </row>
  </sheetData>
  <autoFilter ref="C115:K2545"/>
  <mergeCells count="12">
    <mergeCell ref="E108:H108"/>
    <mergeCell ref="L2:V2"/>
    <mergeCell ref="E50:H50"/>
    <mergeCell ref="E52:H52"/>
    <mergeCell ref="E54:H54"/>
    <mergeCell ref="E104:H104"/>
    <mergeCell ref="E106:H106"/>
    <mergeCell ref="E7:H7"/>
    <mergeCell ref="E9:H9"/>
    <mergeCell ref="E11:H11"/>
    <mergeCell ref="E20:H20"/>
    <mergeCell ref="E29:H29"/>
  </mergeCells>
  <hyperlinks>
    <hyperlink ref="F120" r:id="rId1"/>
    <hyperlink ref="F122" r:id="rId2"/>
    <hyperlink ref="F130" r:id="rId3"/>
    <hyperlink ref="F134" r:id="rId4"/>
    <hyperlink ref="F137" r:id="rId5"/>
    <hyperlink ref="F140" r:id="rId6"/>
    <hyperlink ref="F142" r:id="rId7"/>
    <hyperlink ref="F149" r:id="rId8"/>
    <hyperlink ref="F159" r:id="rId9"/>
    <hyperlink ref="F169" r:id="rId10"/>
    <hyperlink ref="F183" r:id="rId11"/>
    <hyperlink ref="F187" r:id="rId12"/>
    <hyperlink ref="F208" r:id="rId13"/>
    <hyperlink ref="F214" r:id="rId14"/>
    <hyperlink ref="F218" r:id="rId15"/>
    <hyperlink ref="F225" r:id="rId16"/>
    <hyperlink ref="F227" r:id="rId17"/>
    <hyperlink ref="F251" r:id="rId18"/>
    <hyperlink ref="F260" r:id="rId19"/>
    <hyperlink ref="F262" r:id="rId20"/>
    <hyperlink ref="F265" r:id="rId21"/>
    <hyperlink ref="F267" r:id="rId22"/>
    <hyperlink ref="F466" r:id="rId23"/>
    <hyperlink ref="F484" r:id="rId24"/>
    <hyperlink ref="F532" r:id="rId25"/>
    <hyperlink ref="F604" r:id="rId26"/>
    <hyperlink ref="F608" r:id="rId27"/>
    <hyperlink ref="F642" r:id="rId28"/>
    <hyperlink ref="F644" r:id="rId29"/>
    <hyperlink ref="F646" r:id="rId30"/>
    <hyperlink ref="F659" r:id="rId31"/>
    <hyperlink ref="F661" r:id="rId32"/>
    <hyperlink ref="F686" r:id="rId33"/>
    <hyperlink ref="F698" r:id="rId34"/>
    <hyperlink ref="F721" r:id="rId35"/>
    <hyperlink ref="F732" r:id="rId36"/>
    <hyperlink ref="F744" r:id="rId37"/>
    <hyperlink ref="F814" r:id="rId38"/>
    <hyperlink ref="F816" r:id="rId39"/>
    <hyperlink ref="F822" r:id="rId40"/>
    <hyperlink ref="F824" r:id="rId41"/>
    <hyperlink ref="F826" r:id="rId42"/>
    <hyperlink ref="F828" r:id="rId43"/>
    <hyperlink ref="F838" r:id="rId44"/>
    <hyperlink ref="F847" r:id="rId45"/>
    <hyperlink ref="F849" r:id="rId46"/>
    <hyperlink ref="F855" r:id="rId47"/>
    <hyperlink ref="F861" r:id="rId48"/>
    <hyperlink ref="F867" r:id="rId49"/>
    <hyperlink ref="F870" r:id="rId50"/>
    <hyperlink ref="F876" r:id="rId51"/>
    <hyperlink ref="F884" r:id="rId52"/>
    <hyperlink ref="F890" r:id="rId53"/>
    <hyperlink ref="F904" r:id="rId54"/>
    <hyperlink ref="F913" r:id="rId55"/>
    <hyperlink ref="F942" r:id="rId56"/>
    <hyperlink ref="F947" r:id="rId57"/>
    <hyperlink ref="F954" r:id="rId58"/>
    <hyperlink ref="F965" r:id="rId59"/>
    <hyperlink ref="F973" r:id="rId60"/>
    <hyperlink ref="F987" r:id="rId61"/>
    <hyperlink ref="F1012" r:id="rId62"/>
    <hyperlink ref="F1019" r:id="rId63"/>
    <hyperlink ref="F1043" r:id="rId64"/>
    <hyperlink ref="F1050" r:id="rId65"/>
    <hyperlink ref="F1052" r:id="rId66"/>
    <hyperlink ref="F1054" r:id="rId67"/>
    <hyperlink ref="F1061" r:id="rId68"/>
    <hyperlink ref="F1063" r:id="rId69"/>
    <hyperlink ref="F1076" r:id="rId70"/>
    <hyperlink ref="F1079" r:id="rId71"/>
    <hyperlink ref="F1081" r:id="rId72"/>
    <hyperlink ref="F1109" r:id="rId73"/>
    <hyperlink ref="F1112" r:id="rId74"/>
    <hyperlink ref="F1121" r:id="rId75"/>
    <hyperlink ref="F1132" r:id="rId76"/>
    <hyperlink ref="F1135" r:id="rId77"/>
    <hyperlink ref="F1137" r:id="rId78"/>
    <hyperlink ref="F1139" r:id="rId79"/>
    <hyperlink ref="F1141" r:id="rId80"/>
    <hyperlink ref="F1143" r:id="rId81"/>
    <hyperlink ref="F1155" r:id="rId82"/>
    <hyperlink ref="F1158" r:id="rId83"/>
    <hyperlink ref="F1161" r:id="rId84"/>
    <hyperlink ref="F1163" r:id="rId85"/>
    <hyperlink ref="F1180" r:id="rId86"/>
    <hyperlink ref="F1184" r:id="rId87"/>
    <hyperlink ref="F1187" r:id="rId88"/>
    <hyperlink ref="F1189" r:id="rId89"/>
    <hyperlink ref="F1192" r:id="rId90"/>
    <hyperlink ref="F1198" r:id="rId91"/>
    <hyperlink ref="F1202" r:id="rId92"/>
    <hyperlink ref="F1208" r:id="rId93"/>
    <hyperlink ref="F1211" r:id="rId94"/>
    <hyperlink ref="F1213" r:id="rId95"/>
    <hyperlink ref="F1215" r:id="rId96"/>
    <hyperlink ref="F1218" r:id="rId97"/>
    <hyperlink ref="F1228" r:id="rId98"/>
    <hyperlink ref="F1238" r:id="rId99"/>
    <hyperlink ref="F1246" r:id="rId100"/>
    <hyperlink ref="F1254" r:id="rId101"/>
    <hyperlink ref="F1263" r:id="rId102"/>
    <hyperlink ref="F1273" r:id="rId103"/>
    <hyperlink ref="F1279" r:id="rId104"/>
    <hyperlink ref="F1285" r:id="rId105"/>
    <hyperlink ref="F1291" r:id="rId106"/>
    <hyperlink ref="F1293" r:id="rId107"/>
    <hyperlink ref="F1300" r:id="rId108"/>
    <hyperlink ref="F1307" r:id="rId109"/>
    <hyperlink ref="F1314" r:id="rId110"/>
    <hyperlink ref="F1323" r:id="rId111"/>
    <hyperlink ref="F1338" r:id="rId112"/>
    <hyperlink ref="F1344" r:id="rId113"/>
    <hyperlink ref="F1351" r:id="rId114"/>
    <hyperlink ref="F1358" r:id="rId115"/>
    <hyperlink ref="F1361" r:id="rId116"/>
    <hyperlink ref="F1388" r:id="rId117"/>
    <hyperlink ref="F1408" r:id="rId118"/>
    <hyperlink ref="F1412" r:id="rId119"/>
    <hyperlink ref="F1445" r:id="rId120"/>
    <hyperlink ref="F1465" r:id="rId121"/>
    <hyperlink ref="F1494" r:id="rId122"/>
    <hyperlink ref="F1503" r:id="rId123"/>
    <hyperlink ref="F1523" r:id="rId124"/>
    <hyperlink ref="F1531" r:id="rId125"/>
    <hyperlink ref="F1546" r:id="rId126"/>
    <hyperlink ref="F1549" r:id="rId127"/>
    <hyperlink ref="F1555" r:id="rId128"/>
    <hyperlink ref="F1561" r:id="rId129"/>
    <hyperlink ref="F1573" r:id="rId130"/>
    <hyperlink ref="F1581" r:id="rId131"/>
    <hyperlink ref="F1594" r:id="rId132"/>
    <hyperlink ref="F1622" r:id="rId133"/>
    <hyperlink ref="F1629" r:id="rId134"/>
    <hyperlink ref="F1642" r:id="rId135"/>
    <hyperlink ref="F1653" r:id="rId136"/>
    <hyperlink ref="F1669" r:id="rId137"/>
    <hyperlink ref="F1683" r:id="rId138"/>
    <hyperlink ref="F1689" r:id="rId139"/>
    <hyperlink ref="F1702" r:id="rId140"/>
    <hyperlink ref="F1710" r:id="rId141"/>
    <hyperlink ref="F1718" r:id="rId142"/>
    <hyperlink ref="F1722" r:id="rId143"/>
    <hyperlink ref="F1726" r:id="rId144"/>
    <hyperlink ref="F1748" r:id="rId145"/>
    <hyperlink ref="F1751" r:id="rId146"/>
    <hyperlink ref="F1762" r:id="rId147"/>
    <hyperlink ref="F1767" r:id="rId148"/>
    <hyperlink ref="F1774" r:id="rId149"/>
    <hyperlink ref="F1798" r:id="rId150"/>
    <hyperlink ref="F1801" r:id="rId151"/>
    <hyperlink ref="F1808" r:id="rId152"/>
    <hyperlink ref="F1817" r:id="rId153"/>
    <hyperlink ref="F1829" r:id="rId154"/>
    <hyperlink ref="F1838" r:id="rId155"/>
    <hyperlink ref="F1886" r:id="rId156"/>
    <hyperlink ref="F1907" r:id="rId157"/>
    <hyperlink ref="F1910" r:id="rId158"/>
    <hyperlink ref="F1915" r:id="rId159"/>
    <hyperlink ref="F1918" r:id="rId160"/>
    <hyperlink ref="F1926" r:id="rId161"/>
    <hyperlink ref="F1940" r:id="rId162"/>
    <hyperlink ref="F1944" r:id="rId163"/>
    <hyperlink ref="F1975" r:id="rId164"/>
    <hyperlink ref="F1977" r:id="rId165"/>
    <hyperlink ref="F1983" r:id="rId166"/>
    <hyperlink ref="F1997" r:id="rId167"/>
    <hyperlink ref="F2003" r:id="rId168"/>
    <hyperlink ref="F2017" r:id="rId169"/>
    <hyperlink ref="F2029" r:id="rId170"/>
    <hyperlink ref="F2066" r:id="rId171"/>
    <hyperlink ref="F2087" r:id="rId172"/>
    <hyperlink ref="F2144" r:id="rId173"/>
    <hyperlink ref="F2152" r:id="rId174"/>
    <hyperlink ref="F2163" r:id="rId175"/>
    <hyperlink ref="F2166" r:id="rId176"/>
    <hyperlink ref="F2168" r:id="rId177"/>
    <hyperlink ref="F2170" r:id="rId178"/>
    <hyperlink ref="F2174" r:id="rId179"/>
    <hyperlink ref="F2178" r:id="rId180"/>
    <hyperlink ref="F2185" r:id="rId181"/>
    <hyperlink ref="F2192" r:id="rId182"/>
    <hyperlink ref="F2205" r:id="rId183"/>
    <hyperlink ref="F2209" r:id="rId184"/>
    <hyperlink ref="F2264" r:id="rId185"/>
    <hyperlink ref="F2266" r:id="rId186"/>
    <hyperlink ref="F2269" r:id="rId187"/>
    <hyperlink ref="F2271" r:id="rId188"/>
    <hyperlink ref="F2273" r:id="rId189"/>
    <hyperlink ref="F2331" r:id="rId190"/>
    <hyperlink ref="F2397" r:id="rId191"/>
    <hyperlink ref="F2424" r:id="rId192"/>
    <hyperlink ref="F2428" r:id="rId193"/>
    <hyperlink ref="F2439" r:id="rId194"/>
    <hyperlink ref="F2505" r:id="rId195"/>
    <hyperlink ref="F2507" r:id="rId196"/>
    <hyperlink ref="F2510" r:id="rId197"/>
    <hyperlink ref="F2514" r:id="rId198"/>
    <hyperlink ref="F2518" r:id="rId199"/>
    <hyperlink ref="F2525" r:id="rId200"/>
    <hyperlink ref="F2530" r:id="rId201"/>
    <hyperlink ref="F2545" r:id="rId20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2" t="s">
        <v>6</v>
      </c>
      <c r="M2" s="317"/>
      <c r="N2" s="317"/>
      <c r="O2" s="317"/>
      <c r="P2" s="317"/>
      <c r="Q2" s="317"/>
      <c r="R2" s="317"/>
      <c r="S2" s="317"/>
      <c r="T2" s="317"/>
      <c r="U2" s="317"/>
      <c r="V2" s="317"/>
      <c r="AT2" s="20" t="s">
        <v>88</v>
      </c>
    </row>
    <row r="3" spans="1:46" s="1" customFormat="1" ht="6.95" customHeight="1">
      <c r="B3" s="21"/>
      <c r="C3" s="22"/>
      <c r="D3" s="22"/>
      <c r="E3" s="22"/>
      <c r="F3" s="22"/>
      <c r="G3" s="22"/>
      <c r="H3" s="22"/>
      <c r="I3" s="22"/>
      <c r="J3" s="22"/>
      <c r="K3" s="22"/>
      <c r="L3" s="23"/>
      <c r="AT3" s="20" t="s">
        <v>15</v>
      </c>
    </row>
    <row r="4" spans="1:46" s="1" customFormat="1" ht="24.95" customHeight="1">
      <c r="B4" s="23"/>
      <c r="D4" s="24" t="s">
        <v>104</v>
      </c>
      <c r="L4" s="23"/>
      <c r="M4" s="96" t="s">
        <v>11</v>
      </c>
      <c r="AT4" s="20" t="s">
        <v>4</v>
      </c>
    </row>
    <row r="5" spans="1:46" s="1" customFormat="1" ht="6.95" customHeight="1">
      <c r="B5" s="23"/>
      <c r="L5" s="23"/>
    </row>
    <row r="6" spans="1:46" s="1" customFormat="1" ht="12" customHeight="1">
      <c r="B6" s="23"/>
      <c r="D6" s="30" t="s">
        <v>17</v>
      </c>
      <c r="L6" s="23"/>
    </row>
    <row r="7" spans="1:46" s="1" customFormat="1" ht="16.5" customHeight="1">
      <c r="B7" s="23"/>
      <c r="E7" s="347" t="str">
        <f>'Rekapitulace stavby'!K6</f>
        <v>Stavební úpravy BD Komenského 27, Karlovy Vary</v>
      </c>
      <c r="F7" s="348"/>
      <c r="G7" s="348"/>
      <c r="H7" s="348"/>
      <c r="L7" s="23"/>
    </row>
    <row r="8" spans="1:46" s="1" customFormat="1" ht="12" customHeight="1">
      <c r="B8" s="23"/>
      <c r="D8" s="30" t="s">
        <v>105</v>
      </c>
      <c r="L8" s="23"/>
    </row>
    <row r="9" spans="1:46" s="2" customFormat="1" ht="16.5" customHeight="1">
      <c r="A9" s="35"/>
      <c r="B9" s="36"/>
      <c r="C9" s="35"/>
      <c r="D9" s="35"/>
      <c r="E9" s="347" t="s">
        <v>3085</v>
      </c>
      <c r="F9" s="349"/>
      <c r="G9" s="349"/>
      <c r="H9" s="349"/>
      <c r="I9" s="35"/>
      <c r="J9" s="35"/>
      <c r="K9" s="35"/>
      <c r="L9" s="97"/>
      <c r="S9" s="35"/>
      <c r="T9" s="35"/>
      <c r="U9" s="35"/>
      <c r="V9" s="35"/>
      <c r="W9" s="35"/>
      <c r="X9" s="35"/>
      <c r="Y9" s="35"/>
      <c r="Z9" s="35"/>
      <c r="AA9" s="35"/>
      <c r="AB9" s="35"/>
      <c r="AC9" s="35"/>
      <c r="AD9" s="35"/>
      <c r="AE9" s="35"/>
    </row>
    <row r="10" spans="1:46" s="2" customFormat="1" ht="12" customHeight="1">
      <c r="A10" s="35"/>
      <c r="B10" s="36"/>
      <c r="C10" s="35"/>
      <c r="D10" s="30" t="s">
        <v>107</v>
      </c>
      <c r="E10" s="35"/>
      <c r="F10" s="35"/>
      <c r="G10" s="35"/>
      <c r="H10" s="35"/>
      <c r="I10" s="35"/>
      <c r="J10" s="35"/>
      <c r="K10" s="35"/>
      <c r="L10" s="97"/>
      <c r="S10" s="35"/>
      <c r="T10" s="35"/>
      <c r="U10" s="35"/>
      <c r="V10" s="35"/>
      <c r="W10" s="35"/>
      <c r="X10" s="35"/>
      <c r="Y10" s="35"/>
      <c r="Z10" s="35"/>
      <c r="AA10" s="35"/>
      <c r="AB10" s="35"/>
      <c r="AC10" s="35"/>
      <c r="AD10" s="35"/>
      <c r="AE10" s="35"/>
    </row>
    <row r="11" spans="1:46" s="2" customFormat="1" ht="16.5" customHeight="1">
      <c r="A11" s="35"/>
      <c r="B11" s="36"/>
      <c r="C11" s="35"/>
      <c r="D11" s="35"/>
      <c r="E11" s="310" t="s">
        <v>3086</v>
      </c>
      <c r="F11" s="349"/>
      <c r="G11" s="349"/>
      <c r="H11" s="349"/>
      <c r="I11" s="35"/>
      <c r="J11" s="35"/>
      <c r="K11" s="35"/>
      <c r="L11" s="97"/>
      <c r="S11" s="35"/>
      <c r="T11" s="35"/>
      <c r="U11" s="35"/>
      <c r="V11" s="35"/>
      <c r="W11" s="35"/>
      <c r="X11" s="35"/>
      <c r="Y11" s="35"/>
      <c r="Z11" s="35"/>
      <c r="AA11" s="35"/>
      <c r="AB11" s="35"/>
      <c r="AC11" s="35"/>
      <c r="AD11" s="35"/>
      <c r="AE11" s="35"/>
    </row>
    <row r="12" spans="1:46" s="2" customFormat="1" ht="11.25">
      <c r="A12" s="35"/>
      <c r="B12" s="36"/>
      <c r="C12" s="35"/>
      <c r="D12" s="35"/>
      <c r="E12" s="35"/>
      <c r="F12" s="35"/>
      <c r="G12" s="35"/>
      <c r="H12" s="35"/>
      <c r="I12" s="35"/>
      <c r="J12" s="35"/>
      <c r="K12" s="35"/>
      <c r="L12" s="97"/>
      <c r="S12" s="35"/>
      <c r="T12" s="35"/>
      <c r="U12" s="35"/>
      <c r="V12" s="35"/>
      <c r="W12" s="35"/>
      <c r="X12" s="35"/>
      <c r="Y12" s="35"/>
      <c r="Z12" s="35"/>
      <c r="AA12" s="35"/>
      <c r="AB12" s="35"/>
      <c r="AC12" s="35"/>
      <c r="AD12" s="35"/>
      <c r="AE12" s="35"/>
    </row>
    <row r="13" spans="1:46" s="2" customFormat="1" ht="12" customHeight="1">
      <c r="A13" s="35"/>
      <c r="B13" s="36"/>
      <c r="C13" s="35"/>
      <c r="D13" s="30" t="s">
        <v>19</v>
      </c>
      <c r="E13" s="35"/>
      <c r="F13" s="28" t="s">
        <v>3</v>
      </c>
      <c r="G13" s="35"/>
      <c r="H13" s="35"/>
      <c r="I13" s="30" t="s">
        <v>20</v>
      </c>
      <c r="J13" s="28" t="s">
        <v>3</v>
      </c>
      <c r="K13" s="35"/>
      <c r="L13" s="97"/>
      <c r="S13" s="35"/>
      <c r="T13" s="35"/>
      <c r="U13" s="35"/>
      <c r="V13" s="35"/>
      <c r="W13" s="35"/>
      <c r="X13" s="35"/>
      <c r="Y13" s="35"/>
      <c r="Z13" s="35"/>
      <c r="AA13" s="35"/>
      <c r="AB13" s="35"/>
      <c r="AC13" s="35"/>
      <c r="AD13" s="35"/>
      <c r="AE13" s="35"/>
    </row>
    <row r="14" spans="1:46" s="2" customFormat="1" ht="12" customHeight="1">
      <c r="A14" s="35"/>
      <c r="B14" s="36"/>
      <c r="C14" s="35"/>
      <c r="D14" s="30" t="s">
        <v>21</v>
      </c>
      <c r="E14" s="35"/>
      <c r="F14" s="28" t="s">
        <v>22</v>
      </c>
      <c r="G14" s="35"/>
      <c r="H14" s="35"/>
      <c r="I14" s="30" t="s">
        <v>23</v>
      </c>
      <c r="J14" s="53" t="str">
        <f>'Rekapitulace stavby'!AN8</f>
        <v>16. 5. 2023</v>
      </c>
      <c r="K14" s="35"/>
      <c r="L14" s="97"/>
      <c r="S14" s="35"/>
      <c r="T14" s="35"/>
      <c r="U14" s="35"/>
      <c r="V14" s="35"/>
      <c r="W14" s="35"/>
      <c r="X14" s="35"/>
      <c r="Y14" s="35"/>
      <c r="Z14" s="35"/>
      <c r="AA14" s="35"/>
      <c r="AB14" s="35"/>
      <c r="AC14" s="35"/>
      <c r="AD14" s="35"/>
      <c r="AE14" s="35"/>
    </row>
    <row r="15" spans="1:46" s="2" customFormat="1" ht="10.9" customHeight="1">
      <c r="A15" s="35"/>
      <c r="B15" s="36"/>
      <c r="C15" s="35"/>
      <c r="D15" s="35"/>
      <c r="E15" s="35"/>
      <c r="F15" s="35"/>
      <c r="G15" s="35"/>
      <c r="H15" s="35"/>
      <c r="I15" s="35"/>
      <c r="J15" s="35"/>
      <c r="K15" s="35"/>
      <c r="L15" s="97"/>
      <c r="S15" s="35"/>
      <c r="T15" s="35"/>
      <c r="U15" s="35"/>
      <c r="V15" s="35"/>
      <c r="W15" s="35"/>
      <c r="X15" s="35"/>
      <c r="Y15" s="35"/>
      <c r="Z15" s="35"/>
      <c r="AA15" s="35"/>
      <c r="AB15" s="35"/>
      <c r="AC15" s="35"/>
      <c r="AD15" s="35"/>
      <c r="AE15" s="35"/>
    </row>
    <row r="16" spans="1:46" s="2" customFormat="1" ht="12" customHeight="1">
      <c r="A16" s="35"/>
      <c r="B16" s="36"/>
      <c r="C16" s="35"/>
      <c r="D16" s="30" t="s">
        <v>25</v>
      </c>
      <c r="E16" s="35"/>
      <c r="F16" s="35"/>
      <c r="G16" s="35"/>
      <c r="H16" s="35"/>
      <c r="I16" s="30" t="s">
        <v>26</v>
      </c>
      <c r="J16" s="28" t="str">
        <f>IF('Rekapitulace stavby'!AN10="","",'Rekapitulace stavby'!AN10)</f>
        <v/>
      </c>
      <c r="K16" s="35"/>
      <c r="L16" s="97"/>
      <c r="S16" s="35"/>
      <c r="T16" s="35"/>
      <c r="U16" s="35"/>
      <c r="V16" s="35"/>
      <c r="W16" s="35"/>
      <c r="X16" s="35"/>
      <c r="Y16" s="35"/>
      <c r="Z16" s="35"/>
      <c r="AA16" s="35"/>
      <c r="AB16" s="35"/>
      <c r="AC16" s="35"/>
      <c r="AD16" s="35"/>
      <c r="AE16" s="35"/>
    </row>
    <row r="17" spans="1:31" s="2" customFormat="1" ht="18" customHeight="1">
      <c r="A17" s="35"/>
      <c r="B17" s="36"/>
      <c r="C17" s="35"/>
      <c r="D17" s="35"/>
      <c r="E17" s="28" t="str">
        <f>IF('Rekapitulace stavby'!E11="","",'Rekapitulace stavby'!E11)</f>
        <v>STATUTÁRNÍ MĚSTO KARLOVY VARY</v>
      </c>
      <c r="F17" s="35"/>
      <c r="G17" s="35"/>
      <c r="H17" s="35"/>
      <c r="I17" s="30" t="s">
        <v>28</v>
      </c>
      <c r="J17" s="28" t="str">
        <f>IF('Rekapitulace stavby'!AN11="","",'Rekapitulace stavby'!AN11)</f>
        <v/>
      </c>
      <c r="K17" s="35"/>
      <c r="L17" s="97"/>
      <c r="S17" s="35"/>
      <c r="T17" s="35"/>
      <c r="U17" s="35"/>
      <c r="V17" s="35"/>
      <c r="W17" s="35"/>
      <c r="X17" s="35"/>
      <c r="Y17" s="35"/>
      <c r="Z17" s="35"/>
      <c r="AA17" s="35"/>
      <c r="AB17" s="35"/>
      <c r="AC17" s="35"/>
      <c r="AD17" s="35"/>
      <c r="AE17" s="35"/>
    </row>
    <row r="18" spans="1:31" s="2" customFormat="1" ht="6.95" customHeight="1">
      <c r="A18" s="35"/>
      <c r="B18" s="36"/>
      <c r="C18" s="35"/>
      <c r="D18" s="35"/>
      <c r="E18" s="35"/>
      <c r="F18" s="35"/>
      <c r="G18" s="35"/>
      <c r="H18" s="35"/>
      <c r="I18" s="35"/>
      <c r="J18" s="35"/>
      <c r="K18" s="35"/>
      <c r="L18" s="97"/>
      <c r="S18" s="35"/>
      <c r="T18" s="35"/>
      <c r="U18" s="35"/>
      <c r="V18" s="35"/>
      <c r="W18" s="35"/>
      <c r="X18" s="35"/>
      <c r="Y18" s="35"/>
      <c r="Z18" s="35"/>
      <c r="AA18" s="35"/>
      <c r="AB18" s="35"/>
      <c r="AC18" s="35"/>
      <c r="AD18" s="35"/>
      <c r="AE18" s="35"/>
    </row>
    <row r="19" spans="1:31" s="2" customFormat="1" ht="12" customHeight="1">
      <c r="A19" s="35"/>
      <c r="B19" s="36"/>
      <c r="C19" s="35"/>
      <c r="D19" s="30" t="s">
        <v>29</v>
      </c>
      <c r="E19" s="35"/>
      <c r="F19" s="35"/>
      <c r="G19" s="35"/>
      <c r="H19" s="35"/>
      <c r="I19" s="30" t="s">
        <v>26</v>
      </c>
      <c r="J19" s="31" t="str">
        <f>'Rekapitulace stavby'!AN13</f>
        <v>Vyplň údaj</v>
      </c>
      <c r="K19" s="35"/>
      <c r="L19" s="97"/>
      <c r="S19" s="35"/>
      <c r="T19" s="35"/>
      <c r="U19" s="35"/>
      <c r="V19" s="35"/>
      <c r="W19" s="35"/>
      <c r="X19" s="35"/>
      <c r="Y19" s="35"/>
      <c r="Z19" s="35"/>
      <c r="AA19" s="35"/>
      <c r="AB19" s="35"/>
      <c r="AC19" s="35"/>
      <c r="AD19" s="35"/>
      <c r="AE19" s="35"/>
    </row>
    <row r="20" spans="1:31" s="2" customFormat="1" ht="18" customHeight="1">
      <c r="A20" s="35"/>
      <c r="B20" s="36"/>
      <c r="C20" s="35"/>
      <c r="D20" s="35"/>
      <c r="E20" s="350" t="str">
        <f>'Rekapitulace stavby'!E14</f>
        <v>Vyplň údaj</v>
      </c>
      <c r="F20" s="316"/>
      <c r="G20" s="316"/>
      <c r="H20" s="316"/>
      <c r="I20" s="30" t="s">
        <v>28</v>
      </c>
      <c r="J20" s="31" t="str">
        <f>'Rekapitulace stavby'!AN14</f>
        <v>Vyplň údaj</v>
      </c>
      <c r="K20" s="35"/>
      <c r="L20" s="97"/>
      <c r="S20" s="35"/>
      <c r="T20" s="35"/>
      <c r="U20" s="35"/>
      <c r="V20" s="35"/>
      <c r="W20" s="35"/>
      <c r="X20" s="35"/>
      <c r="Y20" s="35"/>
      <c r="Z20" s="35"/>
      <c r="AA20" s="35"/>
      <c r="AB20" s="35"/>
      <c r="AC20" s="35"/>
      <c r="AD20" s="35"/>
      <c r="AE20" s="35"/>
    </row>
    <row r="21" spans="1:31" s="2" customFormat="1" ht="6.95" customHeight="1">
      <c r="A21" s="35"/>
      <c r="B21" s="36"/>
      <c r="C21" s="35"/>
      <c r="D21" s="35"/>
      <c r="E21" s="35"/>
      <c r="F21" s="35"/>
      <c r="G21" s="35"/>
      <c r="H21" s="35"/>
      <c r="I21" s="35"/>
      <c r="J21" s="35"/>
      <c r="K21" s="35"/>
      <c r="L21" s="97"/>
      <c r="S21" s="35"/>
      <c r="T21" s="35"/>
      <c r="U21" s="35"/>
      <c r="V21" s="35"/>
      <c r="W21" s="35"/>
      <c r="X21" s="35"/>
      <c r="Y21" s="35"/>
      <c r="Z21" s="35"/>
      <c r="AA21" s="35"/>
      <c r="AB21" s="35"/>
      <c r="AC21" s="35"/>
      <c r="AD21" s="35"/>
      <c r="AE21" s="35"/>
    </row>
    <row r="22" spans="1:31" s="2" customFormat="1" ht="12" customHeight="1">
      <c r="A22" s="35"/>
      <c r="B22" s="36"/>
      <c r="C22" s="35"/>
      <c r="D22" s="30" t="s">
        <v>31</v>
      </c>
      <c r="E22" s="35"/>
      <c r="F22" s="35"/>
      <c r="G22" s="35"/>
      <c r="H22" s="35"/>
      <c r="I22" s="30" t="s">
        <v>26</v>
      </c>
      <c r="J22" s="28" t="str">
        <f>IF('Rekapitulace stavby'!AN16="","",'Rekapitulace stavby'!AN16)</f>
        <v/>
      </c>
      <c r="K22" s="35"/>
      <c r="L22" s="97"/>
      <c r="S22" s="35"/>
      <c r="T22" s="35"/>
      <c r="U22" s="35"/>
      <c r="V22" s="35"/>
      <c r="W22" s="35"/>
      <c r="X22" s="35"/>
      <c r="Y22" s="35"/>
      <c r="Z22" s="35"/>
      <c r="AA22" s="35"/>
      <c r="AB22" s="35"/>
      <c r="AC22" s="35"/>
      <c r="AD22" s="35"/>
      <c r="AE22" s="35"/>
    </row>
    <row r="23" spans="1:31" s="2" customFormat="1" ht="18" customHeight="1">
      <c r="A23" s="35"/>
      <c r="B23" s="36"/>
      <c r="C23" s="35"/>
      <c r="D23" s="35"/>
      <c r="E23" s="28" t="str">
        <f>IF('Rekapitulace stavby'!E17="","",'Rekapitulace stavby'!E17)</f>
        <v>ARD architects s.r.o.</v>
      </c>
      <c r="F23" s="35"/>
      <c r="G23" s="35"/>
      <c r="H23" s="35"/>
      <c r="I23" s="30" t="s">
        <v>28</v>
      </c>
      <c r="J23" s="28" t="str">
        <f>IF('Rekapitulace stavby'!AN17="","",'Rekapitulace stavby'!AN17)</f>
        <v/>
      </c>
      <c r="K23" s="35"/>
      <c r="L23" s="97"/>
      <c r="S23" s="35"/>
      <c r="T23" s="35"/>
      <c r="U23" s="35"/>
      <c r="V23" s="35"/>
      <c r="W23" s="35"/>
      <c r="X23" s="35"/>
      <c r="Y23" s="35"/>
      <c r="Z23" s="35"/>
      <c r="AA23" s="35"/>
      <c r="AB23" s="35"/>
      <c r="AC23" s="35"/>
      <c r="AD23" s="35"/>
      <c r="AE23" s="35"/>
    </row>
    <row r="24" spans="1:31" s="2" customFormat="1" ht="6.95" customHeight="1">
      <c r="A24" s="35"/>
      <c r="B24" s="36"/>
      <c r="C24" s="35"/>
      <c r="D24" s="35"/>
      <c r="E24" s="35"/>
      <c r="F24" s="35"/>
      <c r="G24" s="35"/>
      <c r="H24" s="35"/>
      <c r="I24" s="35"/>
      <c r="J24" s="35"/>
      <c r="K24" s="35"/>
      <c r="L24" s="97"/>
      <c r="S24" s="35"/>
      <c r="T24" s="35"/>
      <c r="U24" s="35"/>
      <c r="V24" s="35"/>
      <c r="W24" s="35"/>
      <c r="X24" s="35"/>
      <c r="Y24" s="35"/>
      <c r="Z24" s="35"/>
      <c r="AA24" s="35"/>
      <c r="AB24" s="35"/>
      <c r="AC24" s="35"/>
      <c r="AD24" s="35"/>
      <c r="AE24" s="35"/>
    </row>
    <row r="25" spans="1:31" s="2" customFormat="1" ht="12" customHeight="1">
      <c r="A25" s="35"/>
      <c r="B25" s="36"/>
      <c r="C25" s="35"/>
      <c r="D25" s="30" t="s">
        <v>34</v>
      </c>
      <c r="E25" s="35"/>
      <c r="F25" s="35"/>
      <c r="G25" s="35"/>
      <c r="H25" s="35"/>
      <c r="I25" s="30" t="s">
        <v>26</v>
      </c>
      <c r="J25" s="28" t="str">
        <f>IF('Rekapitulace stavby'!AN19="","",'Rekapitulace stavby'!AN19)</f>
        <v/>
      </c>
      <c r="K25" s="35"/>
      <c r="L25" s="97"/>
      <c r="S25" s="35"/>
      <c r="T25" s="35"/>
      <c r="U25" s="35"/>
      <c r="V25" s="35"/>
      <c r="W25" s="35"/>
      <c r="X25" s="35"/>
      <c r="Y25" s="35"/>
      <c r="Z25" s="35"/>
      <c r="AA25" s="35"/>
      <c r="AB25" s="35"/>
      <c r="AC25" s="35"/>
      <c r="AD25" s="35"/>
      <c r="AE25" s="35"/>
    </row>
    <row r="26" spans="1:31" s="2" customFormat="1" ht="18" customHeight="1">
      <c r="A26" s="35"/>
      <c r="B26" s="36"/>
      <c r="C26" s="35"/>
      <c r="D26" s="35"/>
      <c r="E26" s="28" t="str">
        <f>IF('Rekapitulace stavby'!E20="","",'Rekapitulace stavby'!E20)</f>
        <v xml:space="preserve"> </v>
      </c>
      <c r="F26" s="35"/>
      <c r="G26" s="35"/>
      <c r="H26" s="35"/>
      <c r="I26" s="30" t="s">
        <v>28</v>
      </c>
      <c r="J26" s="28" t="str">
        <f>IF('Rekapitulace stavby'!AN20="","",'Rekapitulace stavby'!AN20)</f>
        <v/>
      </c>
      <c r="K26" s="35"/>
      <c r="L26" s="97"/>
      <c r="S26" s="35"/>
      <c r="T26" s="35"/>
      <c r="U26" s="35"/>
      <c r="V26" s="35"/>
      <c r="W26" s="35"/>
      <c r="X26" s="35"/>
      <c r="Y26" s="35"/>
      <c r="Z26" s="35"/>
      <c r="AA26" s="35"/>
      <c r="AB26" s="35"/>
      <c r="AC26" s="35"/>
      <c r="AD26" s="35"/>
      <c r="AE26" s="35"/>
    </row>
    <row r="27" spans="1:31" s="2" customFormat="1" ht="6.95" customHeight="1">
      <c r="A27" s="35"/>
      <c r="B27" s="36"/>
      <c r="C27" s="35"/>
      <c r="D27" s="35"/>
      <c r="E27" s="35"/>
      <c r="F27" s="35"/>
      <c r="G27" s="35"/>
      <c r="H27" s="35"/>
      <c r="I27" s="35"/>
      <c r="J27" s="35"/>
      <c r="K27" s="35"/>
      <c r="L27" s="97"/>
      <c r="S27" s="35"/>
      <c r="T27" s="35"/>
      <c r="U27" s="35"/>
      <c r="V27" s="35"/>
      <c r="W27" s="35"/>
      <c r="X27" s="35"/>
      <c r="Y27" s="35"/>
      <c r="Z27" s="35"/>
      <c r="AA27" s="35"/>
      <c r="AB27" s="35"/>
      <c r="AC27" s="35"/>
      <c r="AD27" s="35"/>
      <c r="AE27" s="35"/>
    </row>
    <row r="28" spans="1:31" s="2" customFormat="1" ht="12" customHeight="1">
      <c r="A28" s="35"/>
      <c r="B28" s="36"/>
      <c r="C28" s="35"/>
      <c r="D28" s="30" t="s">
        <v>35</v>
      </c>
      <c r="E28" s="35"/>
      <c r="F28" s="35"/>
      <c r="G28" s="35"/>
      <c r="H28" s="35"/>
      <c r="I28" s="35"/>
      <c r="J28" s="35"/>
      <c r="K28" s="35"/>
      <c r="L28" s="97"/>
      <c r="S28" s="35"/>
      <c r="T28" s="35"/>
      <c r="U28" s="35"/>
      <c r="V28" s="35"/>
      <c r="W28" s="35"/>
      <c r="X28" s="35"/>
      <c r="Y28" s="35"/>
      <c r="Z28" s="35"/>
      <c r="AA28" s="35"/>
      <c r="AB28" s="35"/>
      <c r="AC28" s="35"/>
      <c r="AD28" s="35"/>
      <c r="AE28" s="35"/>
    </row>
    <row r="29" spans="1:31" s="8" customFormat="1" ht="16.5" customHeight="1">
      <c r="A29" s="98"/>
      <c r="B29" s="99"/>
      <c r="C29" s="98"/>
      <c r="D29" s="98"/>
      <c r="E29" s="321" t="s">
        <v>3</v>
      </c>
      <c r="F29" s="321"/>
      <c r="G29" s="321"/>
      <c r="H29" s="321"/>
      <c r="I29" s="98"/>
      <c r="J29" s="98"/>
      <c r="K29" s="98"/>
      <c r="L29" s="100"/>
      <c r="S29" s="98"/>
      <c r="T29" s="98"/>
      <c r="U29" s="98"/>
      <c r="V29" s="98"/>
      <c r="W29" s="98"/>
      <c r="X29" s="98"/>
      <c r="Y29" s="98"/>
      <c r="Z29" s="98"/>
      <c r="AA29" s="98"/>
      <c r="AB29" s="98"/>
      <c r="AC29" s="98"/>
      <c r="AD29" s="98"/>
      <c r="AE29" s="98"/>
    </row>
    <row r="30" spans="1:31" s="2" customFormat="1" ht="6.95" customHeight="1">
      <c r="A30" s="35"/>
      <c r="B30" s="36"/>
      <c r="C30" s="35"/>
      <c r="D30" s="35"/>
      <c r="E30" s="35"/>
      <c r="F30" s="35"/>
      <c r="G30" s="35"/>
      <c r="H30" s="35"/>
      <c r="I30" s="35"/>
      <c r="J30" s="35"/>
      <c r="K30" s="35"/>
      <c r="L30" s="97"/>
      <c r="S30" s="35"/>
      <c r="T30" s="35"/>
      <c r="U30" s="35"/>
      <c r="V30" s="35"/>
      <c r="W30" s="35"/>
      <c r="X30" s="35"/>
      <c r="Y30" s="35"/>
      <c r="Z30" s="35"/>
      <c r="AA30" s="35"/>
      <c r="AB30" s="35"/>
      <c r="AC30" s="35"/>
      <c r="AD30" s="35"/>
      <c r="AE30" s="35"/>
    </row>
    <row r="31" spans="1:31" s="2" customFormat="1" ht="6.95" customHeight="1">
      <c r="A31" s="35"/>
      <c r="B31" s="36"/>
      <c r="C31" s="35"/>
      <c r="D31" s="64"/>
      <c r="E31" s="64"/>
      <c r="F31" s="64"/>
      <c r="G31" s="64"/>
      <c r="H31" s="64"/>
      <c r="I31" s="64"/>
      <c r="J31" s="64"/>
      <c r="K31" s="64"/>
      <c r="L31" s="97"/>
      <c r="S31" s="35"/>
      <c r="T31" s="35"/>
      <c r="U31" s="35"/>
      <c r="V31" s="35"/>
      <c r="W31" s="35"/>
      <c r="X31" s="35"/>
      <c r="Y31" s="35"/>
      <c r="Z31" s="35"/>
      <c r="AA31" s="35"/>
      <c r="AB31" s="35"/>
      <c r="AC31" s="35"/>
      <c r="AD31" s="35"/>
      <c r="AE31" s="35"/>
    </row>
    <row r="32" spans="1:31" s="2" customFormat="1" ht="25.35" customHeight="1">
      <c r="A32" s="35"/>
      <c r="B32" s="36"/>
      <c r="C32" s="35"/>
      <c r="D32" s="101" t="s">
        <v>37</v>
      </c>
      <c r="E32" s="35"/>
      <c r="F32" s="35"/>
      <c r="G32" s="35"/>
      <c r="H32" s="35"/>
      <c r="I32" s="35"/>
      <c r="J32" s="69">
        <f>ROUND(J92, 2)</f>
        <v>0</v>
      </c>
      <c r="K32" s="35"/>
      <c r="L32" s="97"/>
      <c r="S32" s="35"/>
      <c r="T32" s="35"/>
      <c r="U32" s="35"/>
      <c r="V32" s="35"/>
      <c r="W32" s="35"/>
      <c r="X32" s="35"/>
      <c r="Y32" s="35"/>
      <c r="Z32" s="35"/>
      <c r="AA32" s="35"/>
      <c r="AB32" s="35"/>
      <c r="AC32" s="35"/>
      <c r="AD32" s="35"/>
      <c r="AE32" s="35"/>
    </row>
    <row r="33" spans="1:31" s="2" customFormat="1" ht="6.95" customHeight="1">
      <c r="A33" s="35"/>
      <c r="B33" s="36"/>
      <c r="C33" s="35"/>
      <c r="D33" s="64"/>
      <c r="E33" s="64"/>
      <c r="F33" s="64"/>
      <c r="G33" s="64"/>
      <c r="H33" s="64"/>
      <c r="I33" s="64"/>
      <c r="J33" s="64"/>
      <c r="K33" s="64"/>
      <c r="L33" s="97"/>
      <c r="S33" s="35"/>
      <c r="T33" s="35"/>
      <c r="U33" s="35"/>
      <c r="V33" s="35"/>
      <c r="W33" s="35"/>
      <c r="X33" s="35"/>
      <c r="Y33" s="35"/>
      <c r="Z33" s="35"/>
      <c r="AA33" s="35"/>
      <c r="AB33" s="35"/>
      <c r="AC33" s="35"/>
      <c r="AD33" s="35"/>
      <c r="AE33" s="35"/>
    </row>
    <row r="34" spans="1:31" s="2" customFormat="1" ht="14.45" customHeight="1">
      <c r="A34" s="35"/>
      <c r="B34" s="36"/>
      <c r="C34" s="35"/>
      <c r="D34" s="35"/>
      <c r="E34" s="35"/>
      <c r="F34" s="39" t="s">
        <v>39</v>
      </c>
      <c r="G34" s="35"/>
      <c r="H34" s="35"/>
      <c r="I34" s="39" t="s">
        <v>38</v>
      </c>
      <c r="J34" s="39" t="s">
        <v>40</v>
      </c>
      <c r="K34" s="35"/>
      <c r="L34" s="97"/>
      <c r="S34" s="35"/>
      <c r="T34" s="35"/>
      <c r="U34" s="35"/>
      <c r="V34" s="35"/>
      <c r="W34" s="35"/>
      <c r="X34" s="35"/>
      <c r="Y34" s="35"/>
      <c r="Z34" s="35"/>
      <c r="AA34" s="35"/>
      <c r="AB34" s="35"/>
      <c r="AC34" s="35"/>
      <c r="AD34" s="35"/>
      <c r="AE34" s="35"/>
    </row>
    <row r="35" spans="1:31" s="2" customFormat="1" ht="14.45" customHeight="1">
      <c r="A35" s="35"/>
      <c r="B35" s="36"/>
      <c r="C35" s="35"/>
      <c r="D35" s="102" t="s">
        <v>41</v>
      </c>
      <c r="E35" s="30" t="s">
        <v>42</v>
      </c>
      <c r="F35" s="103">
        <f>ROUND((SUM(BE92:BE203)),  2)</f>
        <v>0</v>
      </c>
      <c r="G35" s="35"/>
      <c r="H35" s="35"/>
      <c r="I35" s="104">
        <v>0.21</v>
      </c>
      <c r="J35" s="103">
        <f>ROUND(((SUM(BE92:BE203))*I35),  2)</f>
        <v>0</v>
      </c>
      <c r="K35" s="35"/>
      <c r="L35" s="97"/>
      <c r="S35" s="35"/>
      <c r="T35" s="35"/>
      <c r="U35" s="35"/>
      <c r="V35" s="35"/>
      <c r="W35" s="35"/>
      <c r="X35" s="35"/>
      <c r="Y35" s="35"/>
      <c r="Z35" s="35"/>
      <c r="AA35" s="35"/>
      <c r="AB35" s="35"/>
      <c r="AC35" s="35"/>
      <c r="AD35" s="35"/>
      <c r="AE35" s="35"/>
    </row>
    <row r="36" spans="1:31" s="2" customFormat="1" ht="14.45" customHeight="1">
      <c r="A36" s="35"/>
      <c r="B36" s="36"/>
      <c r="C36" s="35"/>
      <c r="D36" s="35"/>
      <c r="E36" s="30" t="s">
        <v>43</v>
      </c>
      <c r="F36" s="103">
        <f>ROUND((SUM(BF92:BF203)),  2)</f>
        <v>0</v>
      </c>
      <c r="G36" s="35"/>
      <c r="H36" s="35"/>
      <c r="I36" s="104">
        <v>0.12</v>
      </c>
      <c r="J36" s="103">
        <f>ROUND(((SUM(BF92:BF203))*I36),  2)</f>
        <v>0</v>
      </c>
      <c r="K36" s="35"/>
      <c r="L36" s="97"/>
      <c r="S36" s="35"/>
      <c r="T36" s="35"/>
      <c r="U36" s="35"/>
      <c r="V36" s="35"/>
      <c r="W36" s="35"/>
      <c r="X36" s="35"/>
      <c r="Y36" s="35"/>
      <c r="Z36" s="35"/>
      <c r="AA36" s="35"/>
      <c r="AB36" s="35"/>
      <c r="AC36" s="35"/>
      <c r="AD36" s="35"/>
      <c r="AE36" s="35"/>
    </row>
    <row r="37" spans="1:31" s="2" customFormat="1" ht="14.45" hidden="1" customHeight="1">
      <c r="A37" s="35"/>
      <c r="B37" s="36"/>
      <c r="C37" s="35"/>
      <c r="D37" s="35"/>
      <c r="E37" s="30" t="s">
        <v>44</v>
      </c>
      <c r="F37" s="103">
        <f>ROUND((SUM(BG92:BG203)),  2)</f>
        <v>0</v>
      </c>
      <c r="G37" s="35"/>
      <c r="H37" s="35"/>
      <c r="I37" s="104">
        <v>0.21</v>
      </c>
      <c r="J37" s="103">
        <f>0</f>
        <v>0</v>
      </c>
      <c r="K37" s="35"/>
      <c r="L37" s="97"/>
      <c r="S37" s="35"/>
      <c r="T37" s="35"/>
      <c r="U37" s="35"/>
      <c r="V37" s="35"/>
      <c r="W37" s="35"/>
      <c r="X37" s="35"/>
      <c r="Y37" s="35"/>
      <c r="Z37" s="35"/>
      <c r="AA37" s="35"/>
      <c r="AB37" s="35"/>
      <c r="AC37" s="35"/>
      <c r="AD37" s="35"/>
      <c r="AE37" s="35"/>
    </row>
    <row r="38" spans="1:31" s="2" customFormat="1" ht="14.45" hidden="1" customHeight="1">
      <c r="A38" s="35"/>
      <c r="B38" s="36"/>
      <c r="C38" s="35"/>
      <c r="D38" s="35"/>
      <c r="E38" s="30" t="s">
        <v>45</v>
      </c>
      <c r="F38" s="103">
        <f>ROUND((SUM(BH92:BH203)),  2)</f>
        <v>0</v>
      </c>
      <c r="G38" s="35"/>
      <c r="H38" s="35"/>
      <c r="I38" s="104">
        <v>0.12</v>
      </c>
      <c r="J38" s="103">
        <f>0</f>
        <v>0</v>
      </c>
      <c r="K38" s="35"/>
      <c r="L38" s="97"/>
      <c r="S38" s="35"/>
      <c r="T38" s="35"/>
      <c r="U38" s="35"/>
      <c r="V38" s="35"/>
      <c r="W38" s="35"/>
      <c r="X38" s="35"/>
      <c r="Y38" s="35"/>
      <c r="Z38" s="35"/>
      <c r="AA38" s="35"/>
      <c r="AB38" s="35"/>
      <c r="AC38" s="35"/>
      <c r="AD38" s="35"/>
      <c r="AE38" s="35"/>
    </row>
    <row r="39" spans="1:31" s="2" customFormat="1" ht="14.45" hidden="1" customHeight="1">
      <c r="A39" s="35"/>
      <c r="B39" s="36"/>
      <c r="C39" s="35"/>
      <c r="D39" s="35"/>
      <c r="E39" s="30" t="s">
        <v>46</v>
      </c>
      <c r="F39" s="103">
        <f>ROUND((SUM(BI92:BI203)),  2)</f>
        <v>0</v>
      </c>
      <c r="G39" s="35"/>
      <c r="H39" s="35"/>
      <c r="I39" s="104">
        <v>0</v>
      </c>
      <c r="J39" s="103">
        <f>0</f>
        <v>0</v>
      </c>
      <c r="K39" s="35"/>
      <c r="L39" s="97"/>
      <c r="S39" s="35"/>
      <c r="T39" s="35"/>
      <c r="U39" s="35"/>
      <c r="V39" s="35"/>
      <c r="W39" s="35"/>
      <c r="X39" s="35"/>
      <c r="Y39" s="35"/>
      <c r="Z39" s="35"/>
      <c r="AA39" s="35"/>
      <c r="AB39" s="35"/>
      <c r="AC39" s="35"/>
      <c r="AD39" s="35"/>
      <c r="AE39" s="35"/>
    </row>
    <row r="40" spans="1:31" s="2" customFormat="1" ht="6.95" customHeight="1">
      <c r="A40" s="35"/>
      <c r="B40" s="36"/>
      <c r="C40" s="35"/>
      <c r="D40" s="35"/>
      <c r="E40" s="35"/>
      <c r="F40" s="35"/>
      <c r="G40" s="35"/>
      <c r="H40" s="35"/>
      <c r="I40" s="35"/>
      <c r="J40" s="35"/>
      <c r="K40" s="35"/>
      <c r="L40" s="97"/>
      <c r="S40" s="35"/>
      <c r="T40" s="35"/>
      <c r="U40" s="35"/>
      <c r="V40" s="35"/>
      <c r="W40" s="35"/>
      <c r="X40" s="35"/>
      <c r="Y40" s="35"/>
      <c r="Z40" s="35"/>
      <c r="AA40" s="35"/>
      <c r="AB40" s="35"/>
      <c r="AC40" s="35"/>
      <c r="AD40" s="35"/>
      <c r="AE40" s="35"/>
    </row>
    <row r="41" spans="1:31" s="2" customFormat="1" ht="25.35" customHeight="1">
      <c r="A41" s="35"/>
      <c r="B41" s="36"/>
      <c r="C41" s="105"/>
      <c r="D41" s="106" t="s">
        <v>47</v>
      </c>
      <c r="E41" s="58"/>
      <c r="F41" s="58"/>
      <c r="G41" s="107" t="s">
        <v>48</v>
      </c>
      <c r="H41" s="108" t="s">
        <v>49</v>
      </c>
      <c r="I41" s="58"/>
      <c r="J41" s="109">
        <f>SUM(J32:J39)</f>
        <v>0</v>
      </c>
      <c r="K41" s="110"/>
      <c r="L41" s="97"/>
      <c r="S41" s="35"/>
      <c r="T41" s="35"/>
      <c r="U41" s="35"/>
      <c r="V41" s="35"/>
      <c r="W41" s="35"/>
      <c r="X41" s="35"/>
      <c r="Y41" s="35"/>
      <c r="Z41" s="35"/>
      <c r="AA41" s="35"/>
      <c r="AB41" s="35"/>
      <c r="AC41" s="35"/>
      <c r="AD41" s="35"/>
      <c r="AE41" s="35"/>
    </row>
    <row r="42" spans="1:31" s="2" customFormat="1" ht="14.45" customHeight="1">
      <c r="A42" s="35"/>
      <c r="B42" s="45"/>
      <c r="C42" s="46"/>
      <c r="D42" s="46"/>
      <c r="E42" s="46"/>
      <c r="F42" s="46"/>
      <c r="G42" s="46"/>
      <c r="H42" s="46"/>
      <c r="I42" s="46"/>
      <c r="J42" s="46"/>
      <c r="K42" s="46"/>
      <c r="L42" s="97"/>
      <c r="S42" s="35"/>
      <c r="T42" s="35"/>
      <c r="U42" s="35"/>
      <c r="V42" s="35"/>
      <c r="W42" s="35"/>
      <c r="X42" s="35"/>
      <c r="Y42" s="35"/>
      <c r="Z42" s="35"/>
      <c r="AA42" s="35"/>
      <c r="AB42" s="35"/>
      <c r="AC42" s="35"/>
      <c r="AD42" s="35"/>
      <c r="AE42" s="35"/>
    </row>
    <row r="46" spans="1:31" s="2" customFormat="1" ht="6.95" customHeight="1">
      <c r="A46" s="35"/>
      <c r="B46" s="47"/>
      <c r="C46" s="48"/>
      <c r="D46" s="48"/>
      <c r="E46" s="48"/>
      <c r="F46" s="48"/>
      <c r="G46" s="48"/>
      <c r="H46" s="48"/>
      <c r="I46" s="48"/>
      <c r="J46" s="48"/>
      <c r="K46" s="48"/>
      <c r="L46" s="97"/>
      <c r="S46" s="35"/>
      <c r="T46" s="35"/>
      <c r="U46" s="35"/>
      <c r="V46" s="35"/>
      <c r="W46" s="35"/>
      <c r="X46" s="35"/>
      <c r="Y46" s="35"/>
      <c r="Z46" s="35"/>
      <c r="AA46" s="35"/>
      <c r="AB46" s="35"/>
      <c r="AC46" s="35"/>
      <c r="AD46" s="35"/>
      <c r="AE46" s="35"/>
    </row>
    <row r="47" spans="1:31" s="2" customFormat="1" ht="24.95" customHeight="1">
      <c r="A47" s="35"/>
      <c r="B47" s="36"/>
      <c r="C47" s="24" t="s">
        <v>109</v>
      </c>
      <c r="D47" s="35"/>
      <c r="E47" s="35"/>
      <c r="F47" s="35"/>
      <c r="G47" s="35"/>
      <c r="H47" s="35"/>
      <c r="I47" s="35"/>
      <c r="J47" s="35"/>
      <c r="K47" s="35"/>
      <c r="L47" s="97"/>
      <c r="S47" s="35"/>
      <c r="T47" s="35"/>
      <c r="U47" s="35"/>
      <c r="V47" s="35"/>
      <c r="W47" s="35"/>
      <c r="X47" s="35"/>
      <c r="Y47" s="35"/>
      <c r="Z47" s="35"/>
      <c r="AA47" s="35"/>
      <c r="AB47" s="35"/>
      <c r="AC47" s="35"/>
      <c r="AD47" s="35"/>
      <c r="AE47" s="35"/>
    </row>
    <row r="48" spans="1:31" s="2" customFormat="1" ht="6.95" customHeight="1">
      <c r="A48" s="35"/>
      <c r="B48" s="36"/>
      <c r="C48" s="35"/>
      <c r="D48" s="35"/>
      <c r="E48" s="35"/>
      <c r="F48" s="35"/>
      <c r="G48" s="35"/>
      <c r="H48" s="35"/>
      <c r="I48" s="35"/>
      <c r="J48" s="35"/>
      <c r="K48" s="35"/>
      <c r="L48" s="97"/>
      <c r="S48" s="35"/>
      <c r="T48" s="35"/>
      <c r="U48" s="35"/>
      <c r="V48" s="35"/>
      <c r="W48" s="35"/>
      <c r="X48" s="35"/>
      <c r="Y48" s="35"/>
      <c r="Z48" s="35"/>
      <c r="AA48" s="35"/>
      <c r="AB48" s="35"/>
      <c r="AC48" s="35"/>
      <c r="AD48" s="35"/>
      <c r="AE48" s="35"/>
    </row>
    <row r="49" spans="1:47" s="2" customFormat="1" ht="12" customHeight="1">
      <c r="A49" s="35"/>
      <c r="B49" s="36"/>
      <c r="C49" s="30" t="s">
        <v>17</v>
      </c>
      <c r="D49" s="35"/>
      <c r="E49" s="35"/>
      <c r="F49" s="35"/>
      <c r="G49" s="35"/>
      <c r="H49" s="35"/>
      <c r="I49" s="35"/>
      <c r="J49" s="35"/>
      <c r="K49" s="35"/>
      <c r="L49" s="97"/>
      <c r="S49" s="35"/>
      <c r="T49" s="35"/>
      <c r="U49" s="35"/>
      <c r="V49" s="35"/>
      <c r="W49" s="35"/>
      <c r="X49" s="35"/>
      <c r="Y49" s="35"/>
      <c r="Z49" s="35"/>
      <c r="AA49" s="35"/>
      <c r="AB49" s="35"/>
      <c r="AC49" s="35"/>
      <c r="AD49" s="35"/>
      <c r="AE49" s="35"/>
    </row>
    <row r="50" spans="1:47" s="2" customFormat="1" ht="16.5" customHeight="1">
      <c r="A50" s="35"/>
      <c r="B50" s="36"/>
      <c r="C50" s="35"/>
      <c r="D50" s="35"/>
      <c r="E50" s="347" t="str">
        <f>E7</f>
        <v>Stavební úpravy BD Komenského 27, Karlovy Vary</v>
      </c>
      <c r="F50" s="348"/>
      <c r="G50" s="348"/>
      <c r="H50" s="348"/>
      <c r="I50" s="35"/>
      <c r="J50" s="35"/>
      <c r="K50" s="35"/>
      <c r="L50" s="97"/>
      <c r="S50" s="35"/>
      <c r="T50" s="35"/>
      <c r="U50" s="35"/>
      <c r="V50" s="35"/>
      <c r="W50" s="35"/>
      <c r="X50" s="35"/>
      <c r="Y50" s="35"/>
      <c r="Z50" s="35"/>
      <c r="AA50" s="35"/>
      <c r="AB50" s="35"/>
      <c r="AC50" s="35"/>
      <c r="AD50" s="35"/>
      <c r="AE50" s="35"/>
    </row>
    <row r="51" spans="1:47" s="1" customFormat="1" ht="12" customHeight="1">
      <c r="B51" s="23"/>
      <c r="C51" s="30" t="s">
        <v>105</v>
      </c>
      <c r="L51" s="23"/>
    </row>
    <row r="52" spans="1:47" s="2" customFormat="1" ht="16.5" customHeight="1">
      <c r="A52" s="35"/>
      <c r="B52" s="36"/>
      <c r="C52" s="35"/>
      <c r="D52" s="35"/>
      <c r="E52" s="347" t="s">
        <v>3085</v>
      </c>
      <c r="F52" s="349"/>
      <c r="G52" s="349"/>
      <c r="H52" s="349"/>
      <c r="I52" s="35"/>
      <c r="J52" s="35"/>
      <c r="K52" s="35"/>
      <c r="L52" s="97"/>
      <c r="S52" s="35"/>
      <c r="T52" s="35"/>
      <c r="U52" s="35"/>
      <c r="V52" s="35"/>
      <c r="W52" s="35"/>
      <c r="X52" s="35"/>
      <c r="Y52" s="35"/>
      <c r="Z52" s="35"/>
      <c r="AA52" s="35"/>
      <c r="AB52" s="35"/>
      <c r="AC52" s="35"/>
      <c r="AD52" s="35"/>
      <c r="AE52" s="35"/>
    </row>
    <row r="53" spans="1:47" s="2" customFormat="1" ht="12" customHeight="1">
      <c r="A53" s="35"/>
      <c r="B53" s="36"/>
      <c r="C53" s="30" t="s">
        <v>107</v>
      </c>
      <c r="D53" s="35"/>
      <c r="E53" s="35"/>
      <c r="F53" s="35"/>
      <c r="G53" s="35"/>
      <c r="H53" s="35"/>
      <c r="I53" s="35"/>
      <c r="J53" s="35"/>
      <c r="K53" s="35"/>
      <c r="L53" s="97"/>
      <c r="S53" s="35"/>
      <c r="T53" s="35"/>
      <c r="U53" s="35"/>
      <c r="V53" s="35"/>
      <c r="W53" s="35"/>
      <c r="X53" s="35"/>
      <c r="Y53" s="35"/>
      <c r="Z53" s="35"/>
      <c r="AA53" s="35"/>
      <c r="AB53" s="35"/>
      <c r="AC53" s="35"/>
      <c r="AD53" s="35"/>
      <c r="AE53" s="35"/>
    </row>
    <row r="54" spans="1:47" s="2" customFormat="1" ht="16.5" customHeight="1">
      <c r="A54" s="35"/>
      <c r="B54" s="36"/>
      <c r="C54" s="35"/>
      <c r="D54" s="35"/>
      <c r="E54" s="310" t="str">
        <f>E11</f>
        <v>1 - Ústřední vytápění</v>
      </c>
      <c r="F54" s="349"/>
      <c r="G54" s="349"/>
      <c r="H54" s="349"/>
      <c r="I54" s="35"/>
      <c r="J54" s="35"/>
      <c r="K54" s="35"/>
      <c r="L54" s="97"/>
      <c r="S54" s="35"/>
      <c r="T54" s="35"/>
      <c r="U54" s="35"/>
      <c r="V54" s="35"/>
      <c r="W54" s="35"/>
      <c r="X54" s="35"/>
      <c r="Y54" s="35"/>
      <c r="Z54" s="35"/>
      <c r="AA54" s="35"/>
      <c r="AB54" s="35"/>
      <c r="AC54" s="35"/>
      <c r="AD54" s="35"/>
      <c r="AE54" s="35"/>
    </row>
    <row r="55" spans="1:47" s="2" customFormat="1" ht="6.95" customHeight="1">
      <c r="A55" s="35"/>
      <c r="B55" s="36"/>
      <c r="C55" s="35"/>
      <c r="D55" s="35"/>
      <c r="E55" s="35"/>
      <c r="F55" s="35"/>
      <c r="G55" s="35"/>
      <c r="H55" s="35"/>
      <c r="I55" s="35"/>
      <c r="J55" s="35"/>
      <c r="K55" s="35"/>
      <c r="L55" s="97"/>
      <c r="S55" s="35"/>
      <c r="T55" s="35"/>
      <c r="U55" s="35"/>
      <c r="V55" s="35"/>
      <c r="W55" s="35"/>
      <c r="X55" s="35"/>
      <c r="Y55" s="35"/>
      <c r="Z55" s="35"/>
      <c r="AA55" s="35"/>
      <c r="AB55" s="35"/>
      <c r="AC55" s="35"/>
      <c r="AD55" s="35"/>
      <c r="AE55" s="35"/>
    </row>
    <row r="56" spans="1:47" s="2" customFormat="1" ht="12" customHeight="1">
      <c r="A56" s="35"/>
      <c r="B56" s="36"/>
      <c r="C56" s="30" t="s">
        <v>21</v>
      </c>
      <c r="D56" s="35"/>
      <c r="E56" s="35"/>
      <c r="F56" s="28" t="str">
        <f>F14</f>
        <v xml:space="preserve"> </v>
      </c>
      <c r="G56" s="35"/>
      <c r="H56" s="35"/>
      <c r="I56" s="30" t="s">
        <v>23</v>
      </c>
      <c r="J56" s="53" t="str">
        <f>IF(J14="","",J14)</f>
        <v>16. 5. 2023</v>
      </c>
      <c r="K56" s="35"/>
      <c r="L56" s="97"/>
      <c r="S56" s="35"/>
      <c r="T56" s="35"/>
      <c r="U56" s="35"/>
      <c r="V56" s="35"/>
      <c r="W56" s="35"/>
      <c r="X56" s="35"/>
      <c r="Y56" s="35"/>
      <c r="Z56" s="35"/>
      <c r="AA56" s="35"/>
      <c r="AB56" s="35"/>
      <c r="AC56" s="35"/>
      <c r="AD56" s="35"/>
      <c r="AE56" s="35"/>
    </row>
    <row r="57" spans="1:47" s="2" customFormat="1" ht="6.95" customHeight="1">
      <c r="A57" s="35"/>
      <c r="B57" s="36"/>
      <c r="C57" s="35"/>
      <c r="D57" s="35"/>
      <c r="E57" s="35"/>
      <c r="F57" s="35"/>
      <c r="G57" s="35"/>
      <c r="H57" s="35"/>
      <c r="I57" s="35"/>
      <c r="J57" s="35"/>
      <c r="K57" s="35"/>
      <c r="L57" s="97"/>
      <c r="S57" s="35"/>
      <c r="T57" s="35"/>
      <c r="U57" s="35"/>
      <c r="V57" s="35"/>
      <c r="W57" s="35"/>
      <c r="X57" s="35"/>
      <c r="Y57" s="35"/>
      <c r="Z57" s="35"/>
      <c r="AA57" s="35"/>
      <c r="AB57" s="35"/>
      <c r="AC57" s="35"/>
      <c r="AD57" s="35"/>
      <c r="AE57" s="35"/>
    </row>
    <row r="58" spans="1:47" s="2" customFormat="1" ht="15.2" customHeight="1">
      <c r="A58" s="35"/>
      <c r="B58" s="36"/>
      <c r="C58" s="30" t="s">
        <v>25</v>
      </c>
      <c r="D58" s="35"/>
      <c r="E58" s="35"/>
      <c r="F58" s="28" t="str">
        <f>E17</f>
        <v>STATUTÁRNÍ MĚSTO KARLOVY VARY</v>
      </c>
      <c r="G58" s="35"/>
      <c r="H58" s="35"/>
      <c r="I58" s="30" t="s">
        <v>31</v>
      </c>
      <c r="J58" s="33" t="str">
        <f>E23</f>
        <v>ARD architects s.r.o.</v>
      </c>
      <c r="K58" s="35"/>
      <c r="L58" s="97"/>
      <c r="S58" s="35"/>
      <c r="T58" s="35"/>
      <c r="U58" s="35"/>
      <c r="V58" s="35"/>
      <c r="W58" s="35"/>
      <c r="X58" s="35"/>
      <c r="Y58" s="35"/>
      <c r="Z58" s="35"/>
      <c r="AA58" s="35"/>
      <c r="AB58" s="35"/>
      <c r="AC58" s="35"/>
      <c r="AD58" s="35"/>
      <c r="AE58" s="35"/>
    </row>
    <row r="59" spans="1:47" s="2" customFormat="1" ht="15.2" customHeight="1">
      <c r="A59" s="35"/>
      <c r="B59" s="36"/>
      <c r="C59" s="30" t="s">
        <v>29</v>
      </c>
      <c r="D59" s="35"/>
      <c r="E59" s="35"/>
      <c r="F59" s="28" t="str">
        <f>IF(E20="","",E20)</f>
        <v>Vyplň údaj</v>
      </c>
      <c r="G59" s="35"/>
      <c r="H59" s="35"/>
      <c r="I59" s="30" t="s">
        <v>34</v>
      </c>
      <c r="J59" s="33" t="str">
        <f>E26</f>
        <v xml:space="preserve"> </v>
      </c>
      <c r="K59" s="35"/>
      <c r="L59" s="97"/>
      <c r="S59" s="35"/>
      <c r="T59" s="35"/>
      <c r="U59" s="35"/>
      <c r="V59" s="35"/>
      <c r="W59" s="35"/>
      <c r="X59" s="35"/>
      <c r="Y59" s="35"/>
      <c r="Z59" s="35"/>
      <c r="AA59" s="35"/>
      <c r="AB59" s="35"/>
      <c r="AC59" s="35"/>
      <c r="AD59" s="35"/>
      <c r="AE59" s="35"/>
    </row>
    <row r="60" spans="1:47" s="2" customFormat="1" ht="10.35" customHeight="1">
      <c r="A60" s="35"/>
      <c r="B60" s="36"/>
      <c r="C60" s="35"/>
      <c r="D60" s="35"/>
      <c r="E60" s="35"/>
      <c r="F60" s="35"/>
      <c r="G60" s="35"/>
      <c r="H60" s="35"/>
      <c r="I60" s="35"/>
      <c r="J60" s="35"/>
      <c r="K60" s="35"/>
      <c r="L60" s="97"/>
      <c r="S60" s="35"/>
      <c r="T60" s="35"/>
      <c r="U60" s="35"/>
      <c r="V60" s="35"/>
      <c r="W60" s="35"/>
      <c r="X60" s="35"/>
      <c r="Y60" s="35"/>
      <c r="Z60" s="35"/>
      <c r="AA60" s="35"/>
      <c r="AB60" s="35"/>
      <c r="AC60" s="35"/>
      <c r="AD60" s="35"/>
      <c r="AE60" s="35"/>
    </row>
    <row r="61" spans="1:47" s="2" customFormat="1" ht="29.25" customHeight="1">
      <c r="A61" s="35"/>
      <c r="B61" s="36"/>
      <c r="C61" s="111" t="s">
        <v>110</v>
      </c>
      <c r="D61" s="105"/>
      <c r="E61" s="105"/>
      <c r="F61" s="105"/>
      <c r="G61" s="105"/>
      <c r="H61" s="105"/>
      <c r="I61" s="105"/>
      <c r="J61" s="112" t="s">
        <v>111</v>
      </c>
      <c r="K61" s="105"/>
      <c r="L61" s="97"/>
      <c r="S61" s="35"/>
      <c r="T61" s="35"/>
      <c r="U61" s="35"/>
      <c r="V61" s="35"/>
      <c r="W61" s="35"/>
      <c r="X61" s="35"/>
      <c r="Y61" s="35"/>
      <c r="Z61" s="35"/>
      <c r="AA61" s="35"/>
      <c r="AB61" s="35"/>
      <c r="AC61" s="35"/>
      <c r="AD61" s="35"/>
      <c r="AE61" s="35"/>
    </row>
    <row r="62" spans="1:47" s="2" customFormat="1" ht="10.35" customHeight="1">
      <c r="A62" s="35"/>
      <c r="B62" s="36"/>
      <c r="C62" s="35"/>
      <c r="D62" s="35"/>
      <c r="E62" s="35"/>
      <c r="F62" s="35"/>
      <c r="G62" s="35"/>
      <c r="H62" s="35"/>
      <c r="I62" s="35"/>
      <c r="J62" s="35"/>
      <c r="K62" s="35"/>
      <c r="L62" s="97"/>
      <c r="S62" s="35"/>
      <c r="T62" s="35"/>
      <c r="U62" s="35"/>
      <c r="V62" s="35"/>
      <c r="W62" s="35"/>
      <c r="X62" s="35"/>
      <c r="Y62" s="35"/>
      <c r="Z62" s="35"/>
      <c r="AA62" s="35"/>
      <c r="AB62" s="35"/>
      <c r="AC62" s="35"/>
      <c r="AD62" s="35"/>
      <c r="AE62" s="35"/>
    </row>
    <row r="63" spans="1:47" s="2" customFormat="1" ht="22.9" customHeight="1">
      <c r="A63" s="35"/>
      <c r="B63" s="36"/>
      <c r="C63" s="113" t="s">
        <v>69</v>
      </c>
      <c r="D63" s="35"/>
      <c r="E63" s="35"/>
      <c r="F63" s="35"/>
      <c r="G63" s="35"/>
      <c r="H63" s="35"/>
      <c r="I63" s="35"/>
      <c r="J63" s="69">
        <f>J92</f>
        <v>0</v>
      </c>
      <c r="K63" s="35"/>
      <c r="L63" s="97"/>
      <c r="S63" s="35"/>
      <c r="T63" s="35"/>
      <c r="U63" s="35"/>
      <c r="V63" s="35"/>
      <c r="W63" s="35"/>
      <c r="X63" s="35"/>
      <c r="Y63" s="35"/>
      <c r="Z63" s="35"/>
      <c r="AA63" s="35"/>
      <c r="AB63" s="35"/>
      <c r="AC63" s="35"/>
      <c r="AD63" s="35"/>
      <c r="AE63" s="35"/>
      <c r="AU63" s="20" t="s">
        <v>112</v>
      </c>
    </row>
    <row r="64" spans="1:47" s="9" customFormat="1" ht="24.95" customHeight="1">
      <c r="B64" s="114"/>
      <c r="D64" s="115" t="s">
        <v>3087</v>
      </c>
      <c r="E64" s="116"/>
      <c r="F64" s="116"/>
      <c r="G64" s="116"/>
      <c r="H64" s="116"/>
      <c r="I64" s="116"/>
      <c r="J64" s="117">
        <f>J93</f>
        <v>0</v>
      </c>
      <c r="L64" s="114"/>
    </row>
    <row r="65" spans="1:31" s="9" customFormat="1" ht="24.95" customHeight="1">
      <c r="B65" s="114"/>
      <c r="D65" s="115" t="s">
        <v>3088</v>
      </c>
      <c r="E65" s="116"/>
      <c r="F65" s="116"/>
      <c r="G65" s="116"/>
      <c r="H65" s="116"/>
      <c r="I65" s="116"/>
      <c r="J65" s="117">
        <f>J96</f>
        <v>0</v>
      </c>
      <c r="L65" s="114"/>
    </row>
    <row r="66" spans="1:31" s="9" customFormat="1" ht="24.95" customHeight="1">
      <c r="B66" s="114"/>
      <c r="D66" s="115" t="s">
        <v>3089</v>
      </c>
      <c r="E66" s="116"/>
      <c r="F66" s="116"/>
      <c r="G66" s="116"/>
      <c r="H66" s="116"/>
      <c r="I66" s="116"/>
      <c r="J66" s="117">
        <f>J103</f>
        <v>0</v>
      </c>
      <c r="L66" s="114"/>
    </row>
    <row r="67" spans="1:31" s="9" customFormat="1" ht="24.95" customHeight="1">
      <c r="B67" s="114"/>
      <c r="D67" s="115" t="s">
        <v>3090</v>
      </c>
      <c r="E67" s="116"/>
      <c r="F67" s="116"/>
      <c r="G67" s="116"/>
      <c r="H67" s="116"/>
      <c r="I67" s="116"/>
      <c r="J67" s="117">
        <f>J127</f>
        <v>0</v>
      </c>
      <c r="L67" s="114"/>
    </row>
    <row r="68" spans="1:31" s="9" customFormat="1" ht="24.95" customHeight="1">
      <c r="B68" s="114"/>
      <c r="D68" s="115" t="s">
        <v>3091</v>
      </c>
      <c r="E68" s="116"/>
      <c r="F68" s="116"/>
      <c r="G68" s="116"/>
      <c r="H68" s="116"/>
      <c r="I68" s="116"/>
      <c r="J68" s="117">
        <f>J138</f>
        <v>0</v>
      </c>
      <c r="L68" s="114"/>
    </row>
    <row r="69" spans="1:31" s="9" customFormat="1" ht="24.95" customHeight="1">
      <c r="B69" s="114"/>
      <c r="D69" s="115" t="s">
        <v>3092</v>
      </c>
      <c r="E69" s="116"/>
      <c r="F69" s="116"/>
      <c r="G69" s="116"/>
      <c r="H69" s="116"/>
      <c r="I69" s="116"/>
      <c r="J69" s="117">
        <f>J149</f>
        <v>0</v>
      </c>
      <c r="L69" s="114"/>
    </row>
    <row r="70" spans="1:31" s="9" customFormat="1" ht="24.95" customHeight="1">
      <c r="B70" s="114"/>
      <c r="D70" s="115" t="s">
        <v>3093</v>
      </c>
      <c r="E70" s="116"/>
      <c r="F70" s="116"/>
      <c r="G70" s="116"/>
      <c r="H70" s="116"/>
      <c r="I70" s="116"/>
      <c r="J70" s="117">
        <f>J182</f>
        <v>0</v>
      </c>
      <c r="L70" s="114"/>
    </row>
    <row r="71" spans="1:31" s="2" customFormat="1" ht="21.75" customHeight="1">
      <c r="A71" s="35"/>
      <c r="B71" s="36"/>
      <c r="C71" s="35"/>
      <c r="D71" s="35"/>
      <c r="E71" s="35"/>
      <c r="F71" s="35"/>
      <c r="G71" s="35"/>
      <c r="H71" s="35"/>
      <c r="I71" s="35"/>
      <c r="J71" s="35"/>
      <c r="K71" s="35"/>
      <c r="L71" s="97"/>
      <c r="S71" s="35"/>
      <c r="T71" s="35"/>
      <c r="U71" s="35"/>
      <c r="V71" s="35"/>
      <c r="W71" s="35"/>
      <c r="X71" s="35"/>
      <c r="Y71" s="35"/>
      <c r="Z71" s="35"/>
      <c r="AA71" s="35"/>
      <c r="AB71" s="35"/>
      <c r="AC71" s="35"/>
      <c r="AD71" s="35"/>
      <c r="AE71" s="35"/>
    </row>
    <row r="72" spans="1:31" s="2" customFormat="1" ht="6.95" customHeight="1">
      <c r="A72" s="35"/>
      <c r="B72" s="45"/>
      <c r="C72" s="46"/>
      <c r="D72" s="46"/>
      <c r="E72" s="46"/>
      <c r="F72" s="46"/>
      <c r="G72" s="46"/>
      <c r="H72" s="46"/>
      <c r="I72" s="46"/>
      <c r="J72" s="46"/>
      <c r="K72" s="46"/>
      <c r="L72" s="97"/>
      <c r="S72" s="35"/>
      <c r="T72" s="35"/>
      <c r="U72" s="35"/>
      <c r="V72" s="35"/>
      <c r="W72" s="35"/>
      <c r="X72" s="35"/>
      <c r="Y72" s="35"/>
      <c r="Z72" s="35"/>
      <c r="AA72" s="35"/>
      <c r="AB72" s="35"/>
      <c r="AC72" s="35"/>
      <c r="AD72" s="35"/>
      <c r="AE72" s="35"/>
    </row>
    <row r="76" spans="1:31" s="2" customFormat="1" ht="6.95" customHeight="1">
      <c r="A76" s="35"/>
      <c r="B76" s="47"/>
      <c r="C76" s="48"/>
      <c r="D76" s="48"/>
      <c r="E76" s="48"/>
      <c r="F76" s="48"/>
      <c r="G76" s="48"/>
      <c r="H76" s="48"/>
      <c r="I76" s="48"/>
      <c r="J76" s="48"/>
      <c r="K76" s="48"/>
      <c r="L76" s="97"/>
      <c r="S76" s="35"/>
      <c r="T76" s="35"/>
      <c r="U76" s="35"/>
      <c r="V76" s="35"/>
      <c r="W76" s="35"/>
      <c r="X76" s="35"/>
      <c r="Y76" s="35"/>
      <c r="Z76" s="35"/>
      <c r="AA76" s="35"/>
      <c r="AB76" s="35"/>
      <c r="AC76" s="35"/>
      <c r="AD76" s="35"/>
      <c r="AE76" s="35"/>
    </row>
    <row r="77" spans="1:31" s="2" customFormat="1" ht="24.95" customHeight="1">
      <c r="A77" s="35"/>
      <c r="B77" s="36"/>
      <c r="C77" s="24" t="s">
        <v>127</v>
      </c>
      <c r="D77" s="35"/>
      <c r="E77" s="35"/>
      <c r="F77" s="35"/>
      <c r="G77" s="35"/>
      <c r="H77" s="35"/>
      <c r="I77" s="35"/>
      <c r="J77" s="35"/>
      <c r="K77" s="35"/>
      <c r="L77" s="97"/>
      <c r="S77" s="35"/>
      <c r="T77" s="35"/>
      <c r="U77" s="35"/>
      <c r="V77" s="35"/>
      <c r="W77" s="35"/>
      <c r="X77" s="35"/>
      <c r="Y77" s="35"/>
      <c r="Z77" s="35"/>
      <c r="AA77" s="35"/>
      <c r="AB77" s="35"/>
      <c r="AC77" s="35"/>
      <c r="AD77" s="35"/>
      <c r="AE77" s="35"/>
    </row>
    <row r="78" spans="1:31" s="2" customFormat="1" ht="6.95" customHeight="1">
      <c r="A78" s="35"/>
      <c r="B78" s="36"/>
      <c r="C78" s="35"/>
      <c r="D78" s="35"/>
      <c r="E78" s="35"/>
      <c r="F78" s="35"/>
      <c r="G78" s="35"/>
      <c r="H78" s="35"/>
      <c r="I78" s="35"/>
      <c r="J78" s="35"/>
      <c r="K78" s="35"/>
      <c r="L78" s="97"/>
      <c r="S78" s="35"/>
      <c r="T78" s="35"/>
      <c r="U78" s="35"/>
      <c r="V78" s="35"/>
      <c r="W78" s="35"/>
      <c r="X78" s="35"/>
      <c r="Y78" s="35"/>
      <c r="Z78" s="35"/>
      <c r="AA78" s="35"/>
      <c r="AB78" s="35"/>
      <c r="AC78" s="35"/>
      <c r="AD78" s="35"/>
      <c r="AE78" s="35"/>
    </row>
    <row r="79" spans="1:31" s="2" customFormat="1" ht="12" customHeight="1">
      <c r="A79" s="35"/>
      <c r="B79" s="36"/>
      <c r="C79" s="30" t="s">
        <v>17</v>
      </c>
      <c r="D79" s="35"/>
      <c r="E79" s="35"/>
      <c r="F79" s="35"/>
      <c r="G79" s="35"/>
      <c r="H79" s="35"/>
      <c r="I79" s="35"/>
      <c r="J79" s="35"/>
      <c r="K79" s="35"/>
      <c r="L79" s="97"/>
      <c r="S79" s="35"/>
      <c r="T79" s="35"/>
      <c r="U79" s="35"/>
      <c r="V79" s="35"/>
      <c r="W79" s="35"/>
      <c r="X79" s="35"/>
      <c r="Y79" s="35"/>
      <c r="Z79" s="35"/>
      <c r="AA79" s="35"/>
      <c r="AB79" s="35"/>
      <c r="AC79" s="35"/>
      <c r="AD79" s="35"/>
      <c r="AE79" s="35"/>
    </row>
    <row r="80" spans="1:31" s="2" customFormat="1" ht="16.5" customHeight="1">
      <c r="A80" s="35"/>
      <c r="B80" s="36"/>
      <c r="C80" s="35"/>
      <c r="D80" s="35"/>
      <c r="E80" s="347" t="str">
        <f>E7</f>
        <v>Stavební úpravy BD Komenského 27, Karlovy Vary</v>
      </c>
      <c r="F80" s="348"/>
      <c r="G80" s="348"/>
      <c r="H80" s="348"/>
      <c r="I80" s="35"/>
      <c r="J80" s="35"/>
      <c r="K80" s="35"/>
      <c r="L80" s="97"/>
      <c r="S80" s="35"/>
      <c r="T80" s="35"/>
      <c r="U80" s="35"/>
      <c r="V80" s="35"/>
      <c r="W80" s="35"/>
      <c r="X80" s="35"/>
      <c r="Y80" s="35"/>
      <c r="Z80" s="35"/>
      <c r="AA80" s="35"/>
      <c r="AB80" s="35"/>
      <c r="AC80" s="35"/>
      <c r="AD80" s="35"/>
      <c r="AE80" s="35"/>
    </row>
    <row r="81" spans="1:65" s="1" customFormat="1" ht="12" customHeight="1">
      <c r="B81" s="23"/>
      <c r="C81" s="30" t="s">
        <v>105</v>
      </c>
      <c r="L81" s="23"/>
    </row>
    <row r="82" spans="1:65" s="2" customFormat="1" ht="16.5" customHeight="1">
      <c r="A82" s="35"/>
      <c r="B82" s="36"/>
      <c r="C82" s="35"/>
      <c r="D82" s="35"/>
      <c r="E82" s="347" t="s">
        <v>3085</v>
      </c>
      <c r="F82" s="349"/>
      <c r="G82" s="349"/>
      <c r="H82" s="349"/>
      <c r="I82" s="35"/>
      <c r="J82" s="35"/>
      <c r="K82" s="35"/>
      <c r="L82" s="97"/>
      <c r="S82" s="35"/>
      <c r="T82" s="35"/>
      <c r="U82" s="35"/>
      <c r="V82" s="35"/>
      <c r="W82" s="35"/>
      <c r="X82" s="35"/>
      <c r="Y82" s="35"/>
      <c r="Z82" s="35"/>
      <c r="AA82" s="35"/>
      <c r="AB82" s="35"/>
      <c r="AC82" s="35"/>
      <c r="AD82" s="35"/>
      <c r="AE82" s="35"/>
    </row>
    <row r="83" spans="1:65" s="2" customFormat="1" ht="12" customHeight="1">
      <c r="A83" s="35"/>
      <c r="B83" s="36"/>
      <c r="C83" s="30" t="s">
        <v>107</v>
      </c>
      <c r="D83" s="35"/>
      <c r="E83" s="35"/>
      <c r="F83" s="35"/>
      <c r="G83" s="35"/>
      <c r="H83" s="35"/>
      <c r="I83" s="35"/>
      <c r="J83" s="35"/>
      <c r="K83" s="35"/>
      <c r="L83" s="97"/>
      <c r="S83" s="35"/>
      <c r="T83" s="35"/>
      <c r="U83" s="35"/>
      <c r="V83" s="35"/>
      <c r="W83" s="35"/>
      <c r="X83" s="35"/>
      <c r="Y83" s="35"/>
      <c r="Z83" s="35"/>
      <c r="AA83" s="35"/>
      <c r="AB83" s="35"/>
      <c r="AC83" s="35"/>
      <c r="AD83" s="35"/>
      <c r="AE83" s="35"/>
    </row>
    <row r="84" spans="1:65" s="2" customFormat="1" ht="16.5" customHeight="1">
      <c r="A84" s="35"/>
      <c r="B84" s="36"/>
      <c r="C84" s="35"/>
      <c r="D84" s="35"/>
      <c r="E84" s="310" t="str">
        <f>E11</f>
        <v>1 - Ústřední vytápění</v>
      </c>
      <c r="F84" s="349"/>
      <c r="G84" s="349"/>
      <c r="H84" s="349"/>
      <c r="I84" s="35"/>
      <c r="J84" s="35"/>
      <c r="K84" s="35"/>
      <c r="L84" s="97"/>
      <c r="S84" s="35"/>
      <c r="T84" s="35"/>
      <c r="U84" s="35"/>
      <c r="V84" s="35"/>
      <c r="W84" s="35"/>
      <c r="X84" s="35"/>
      <c r="Y84" s="35"/>
      <c r="Z84" s="35"/>
      <c r="AA84" s="35"/>
      <c r="AB84" s="35"/>
      <c r="AC84" s="35"/>
      <c r="AD84" s="35"/>
      <c r="AE84" s="35"/>
    </row>
    <row r="85" spans="1:65" s="2" customFormat="1" ht="6.95" customHeight="1">
      <c r="A85" s="35"/>
      <c r="B85" s="36"/>
      <c r="C85" s="35"/>
      <c r="D85" s="35"/>
      <c r="E85" s="35"/>
      <c r="F85" s="35"/>
      <c r="G85" s="35"/>
      <c r="H85" s="35"/>
      <c r="I85" s="35"/>
      <c r="J85" s="35"/>
      <c r="K85" s="35"/>
      <c r="L85" s="97"/>
      <c r="S85" s="35"/>
      <c r="T85" s="35"/>
      <c r="U85" s="35"/>
      <c r="V85" s="35"/>
      <c r="W85" s="35"/>
      <c r="X85" s="35"/>
      <c r="Y85" s="35"/>
      <c r="Z85" s="35"/>
      <c r="AA85" s="35"/>
      <c r="AB85" s="35"/>
      <c r="AC85" s="35"/>
      <c r="AD85" s="35"/>
      <c r="AE85" s="35"/>
    </row>
    <row r="86" spans="1:65" s="2" customFormat="1" ht="12" customHeight="1">
      <c r="A86" s="35"/>
      <c r="B86" s="36"/>
      <c r="C86" s="30" t="s">
        <v>21</v>
      </c>
      <c r="D86" s="35"/>
      <c r="E86" s="35"/>
      <c r="F86" s="28" t="str">
        <f>F14</f>
        <v xml:space="preserve"> </v>
      </c>
      <c r="G86" s="35"/>
      <c r="H86" s="35"/>
      <c r="I86" s="30" t="s">
        <v>23</v>
      </c>
      <c r="J86" s="53" t="str">
        <f>IF(J14="","",J14)</f>
        <v>16. 5. 2023</v>
      </c>
      <c r="K86" s="35"/>
      <c r="L86" s="97"/>
      <c r="S86" s="35"/>
      <c r="T86" s="35"/>
      <c r="U86" s="35"/>
      <c r="V86" s="35"/>
      <c r="W86" s="35"/>
      <c r="X86" s="35"/>
      <c r="Y86" s="35"/>
      <c r="Z86" s="35"/>
      <c r="AA86" s="35"/>
      <c r="AB86" s="35"/>
      <c r="AC86" s="35"/>
      <c r="AD86" s="35"/>
      <c r="AE86" s="35"/>
    </row>
    <row r="87" spans="1:65" s="2" customFormat="1" ht="6.95" customHeight="1">
      <c r="A87" s="35"/>
      <c r="B87" s="36"/>
      <c r="C87" s="35"/>
      <c r="D87" s="35"/>
      <c r="E87" s="35"/>
      <c r="F87" s="35"/>
      <c r="G87" s="35"/>
      <c r="H87" s="35"/>
      <c r="I87" s="35"/>
      <c r="J87" s="35"/>
      <c r="K87" s="35"/>
      <c r="L87" s="97"/>
      <c r="S87" s="35"/>
      <c r="T87" s="35"/>
      <c r="U87" s="35"/>
      <c r="V87" s="35"/>
      <c r="W87" s="35"/>
      <c r="X87" s="35"/>
      <c r="Y87" s="35"/>
      <c r="Z87" s="35"/>
      <c r="AA87" s="35"/>
      <c r="AB87" s="35"/>
      <c r="AC87" s="35"/>
      <c r="AD87" s="35"/>
      <c r="AE87" s="35"/>
    </row>
    <row r="88" spans="1:65" s="2" customFormat="1" ht="15.2" customHeight="1">
      <c r="A88" s="35"/>
      <c r="B88" s="36"/>
      <c r="C88" s="30" t="s">
        <v>25</v>
      </c>
      <c r="D88" s="35"/>
      <c r="E88" s="35"/>
      <c r="F88" s="28" t="str">
        <f>E17</f>
        <v>STATUTÁRNÍ MĚSTO KARLOVY VARY</v>
      </c>
      <c r="G88" s="35"/>
      <c r="H88" s="35"/>
      <c r="I88" s="30" t="s">
        <v>31</v>
      </c>
      <c r="J88" s="33" t="str">
        <f>E23</f>
        <v>ARD architects s.r.o.</v>
      </c>
      <c r="K88" s="35"/>
      <c r="L88" s="97"/>
      <c r="S88" s="35"/>
      <c r="T88" s="35"/>
      <c r="U88" s="35"/>
      <c r="V88" s="35"/>
      <c r="W88" s="35"/>
      <c r="X88" s="35"/>
      <c r="Y88" s="35"/>
      <c r="Z88" s="35"/>
      <c r="AA88" s="35"/>
      <c r="AB88" s="35"/>
      <c r="AC88" s="35"/>
      <c r="AD88" s="35"/>
      <c r="AE88" s="35"/>
    </row>
    <row r="89" spans="1:65" s="2" customFormat="1" ht="15.2" customHeight="1">
      <c r="A89" s="35"/>
      <c r="B89" s="36"/>
      <c r="C89" s="30" t="s">
        <v>29</v>
      </c>
      <c r="D89" s="35"/>
      <c r="E89" s="35"/>
      <c r="F89" s="28" t="str">
        <f>IF(E20="","",E20)</f>
        <v>Vyplň údaj</v>
      </c>
      <c r="G89" s="35"/>
      <c r="H89" s="35"/>
      <c r="I89" s="30" t="s">
        <v>34</v>
      </c>
      <c r="J89" s="33" t="str">
        <f>E26</f>
        <v xml:space="preserve"> </v>
      </c>
      <c r="K89" s="35"/>
      <c r="L89" s="97"/>
      <c r="S89" s="35"/>
      <c r="T89" s="35"/>
      <c r="U89" s="35"/>
      <c r="V89" s="35"/>
      <c r="W89" s="35"/>
      <c r="X89" s="35"/>
      <c r="Y89" s="35"/>
      <c r="Z89" s="35"/>
      <c r="AA89" s="35"/>
      <c r="AB89" s="35"/>
      <c r="AC89" s="35"/>
      <c r="AD89" s="35"/>
      <c r="AE89" s="35"/>
    </row>
    <row r="90" spans="1:65" s="2" customFormat="1" ht="10.35" customHeight="1">
      <c r="A90" s="35"/>
      <c r="B90" s="36"/>
      <c r="C90" s="35"/>
      <c r="D90" s="35"/>
      <c r="E90" s="35"/>
      <c r="F90" s="35"/>
      <c r="G90" s="35"/>
      <c r="H90" s="35"/>
      <c r="I90" s="35"/>
      <c r="J90" s="35"/>
      <c r="K90" s="35"/>
      <c r="L90" s="97"/>
      <c r="S90" s="35"/>
      <c r="T90" s="35"/>
      <c r="U90" s="35"/>
      <c r="V90" s="35"/>
      <c r="W90" s="35"/>
      <c r="X90" s="35"/>
      <c r="Y90" s="35"/>
      <c r="Z90" s="35"/>
      <c r="AA90" s="35"/>
      <c r="AB90" s="35"/>
      <c r="AC90" s="35"/>
      <c r="AD90" s="35"/>
      <c r="AE90" s="35"/>
    </row>
    <row r="91" spans="1:65" s="11" customFormat="1" ht="29.25" customHeight="1">
      <c r="A91" s="122"/>
      <c r="B91" s="123"/>
      <c r="C91" s="124" t="s">
        <v>128</v>
      </c>
      <c r="D91" s="125" t="s">
        <v>56</v>
      </c>
      <c r="E91" s="125" t="s">
        <v>52</v>
      </c>
      <c r="F91" s="125" t="s">
        <v>53</v>
      </c>
      <c r="G91" s="125" t="s">
        <v>129</v>
      </c>
      <c r="H91" s="125" t="s">
        <v>130</v>
      </c>
      <c r="I91" s="125" t="s">
        <v>131</v>
      </c>
      <c r="J91" s="125" t="s">
        <v>111</v>
      </c>
      <c r="K91" s="126" t="s">
        <v>132</v>
      </c>
      <c r="L91" s="127"/>
      <c r="M91" s="60" t="s">
        <v>3</v>
      </c>
      <c r="N91" s="61" t="s">
        <v>41</v>
      </c>
      <c r="O91" s="61" t="s">
        <v>133</v>
      </c>
      <c r="P91" s="61" t="s">
        <v>134</v>
      </c>
      <c r="Q91" s="61" t="s">
        <v>135</v>
      </c>
      <c r="R91" s="61" t="s">
        <v>136</v>
      </c>
      <c r="S91" s="61" t="s">
        <v>137</v>
      </c>
      <c r="T91" s="62" t="s">
        <v>138</v>
      </c>
      <c r="U91" s="122"/>
      <c r="V91" s="122"/>
      <c r="W91" s="122"/>
      <c r="X91" s="122"/>
      <c r="Y91" s="122"/>
      <c r="Z91" s="122"/>
      <c r="AA91" s="122"/>
      <c r="AB91" s="122"/>
      <c r="AC91" s="122"/>
      <c r="AD91" s="122"/>
      <c r="AE91" s="122"/>
    </row>
    <row r="92" spans="1:65" s="2" customFormat="1" ht="22.9" customHeight="1">
      <c r="A92" s="35"/>
      <c r="B92" s="36"/>
      <c r="C92" s="67" t="s">
        <v>139</v>
      </c>
      <c r="D92" s="35"/>
      <c r="E92" s="35"/>
      <c r="F92" s="35"/>
      <c r="G92" s="35"/>
      <c r="H92" s="35"/>
      <c r="I92" s="35"/>
      <c r="J92" s="128">
        <f>BK92</f>
        <v>0</v>
      </c>
      <c r="K92" s="35"/>
      <c r="L92" s="36"/>
      <c r="M92" s="63"/>
      <c r="N92" s="54"/>
      <c r="O92" s="64"/>
      <c r="P92" s="129">
        <f>P93+P96+P103+P127+P138+P149+P182</f>
        <v>0</v>
      </c>
      <c r="Q92" s="64"/>
      <c r="R92" s="129">
        <f>R93+R96+R103+R127+R138+R149+R182</f>
        <v>0</v>
      </c>
      <c r="S92" s="64"/>
      <c r="T92" s="130">
        <f>T93+T96+T103+T127+T138+T149+T182</f>
        <v>0</v>
      </c>
      <c r="U92" s="35"/>
      <c r="V92" s="35"/>
      <c r="W92" s="35"/>
      <c r="X92" s="35"/>
      <c r="Y92" s="35"/>
      <c r="Z92" s="35"/>
      <c r="AA92" s="35"/>
      <c r="AB92" s="35"/>
      <c r="AC92" s="35"/>
      <c r="AD92" s="35"/>
      <c r="AE92" s="35"/>
      <c r="AT92" s="20" t="s">
        <v>70</v>
      </c>
      <c r="AU92" s="20" t="s">
        <v>112</v>
      </c>
      <c r="BK92" s="131">
        <f>BK93+BK96+BK103+BK127+BK138+BK149+BK182</f>
        <v>0</v>
      </c>
    </row>
    <row r="93" spans="1:65" s="12" customFormat="1" ht="25.9" customHeight="1">
      <c r="B93" s="132"/>
      <c r="D93" s="133" t="s">
        <v>70</v>
      </c>
      <c r="E93" s="134" t="s">
        <v>3094</v>
      </c>
      <c r="F93" s="134" t="s">
        <v>3095</v>
      </c>
      <c r="I93" s="135"/>
      <c r="J93" s="136">
        <f>BK93</f>
        <v>0</v>
      </c>
      <c r="L93" s="132"/>
      <c r="M93" s="137"/>
      <c r="N93" s="138"/>
      <c r="O93" s="138"/>
      <c r="P93" s="139">
        <f>SUM(P94:P95)</f>
        <v>0</v>
      </c>
      <c r="Q93" s="138"/>
      <c r="R93" s="139">
        <f>SUM(R94:R95)</f>
        <v>0</v>
      </c>
      <c r="S93" s="138"/>
      <c r="T93" s="140">
        <f>SUM(T94:T95)</f>
        <v>0</v>
      </c>
      <c r="AR93" s="133" t="s">
        <v>15</v>
      </c>
      <c r="AT93" s="141" t="s">
        <v>70</v>
      </c>
      <c r="AU93" s="141" t="s">
        <v>71</v>
      </c>
      <c r="AY93" s="133" t="s">
        <v>142</v>
      </c>
      <c r="BK93" s="142">
        <f>SUM(BK94:BK95)</f>
        <v>0</v>
      </c>
    </row>
    <row r="94" spans="1:65" s="2" customFormat="1" ht="24.2" customHeight="1">
      <c r="A94" s="35"/>
      <c r="B94" s="145"/>
      <c r="C94" s="146" t="s">
        <v>15</v>
      </c>
      <c r="D94" s="146" t="s">
        <v>145</v>
      </c>
      <c r="E94" s="147" t="s">
        <v>3096</v>
      </c>
      <c r="F94" s="148" t="s">
        <v>3097</v>
      </c>
      <c r="G94" s="149" t="s">
        <v>3098</v>
      </c>
      <c r="H94" s="150">
        <v>18</v>
      </c>
      <c r="I94" s="151"/>
      <c r="J94" s="152">
        <f>ROUND(I94*H94,2)</f>
        <v>0</v>
      </c>
      <c r="K94" s="148" t="s">
        <v>3</v>
      </c>
      <c r="L94" s="36"/>
      <c r="M94" s="153" t="s">
        <v>3</v>
      </c>
      <c r="N94" s="154" t="s">
        <v>43</v>
      </c>
      <c r="O94" s="56"/>
      <c r="P94" s="155">
        <f>O94*H94</f>
        <v>0</v>
      </c>
      <c r="Q94" s="155">
        <v>0</v>
      </c>
      <c r="R94" s="155">
        <f>Q94*H94</f>
        <v>0</v>
      </c>
      <c r="S94" s="155">
        <v>0</v>
      </c>
      <c r="T94" s="156">
        <f>S94*H94</f>
        <v>0</v>
      </c>
      <c r="U94" s="35"/>
      <c r="V94" s="35"/>
      <c r="W94" s="35"/>
      <c r="X94" s="35"/>
      <c r="Y94" s="35"/>
      <c r="Z94" s="35"/>
      <c r="AA94" s="35"/>
      <c r="AB94" s="35"/>
      <c r="AC94" s="35"/>
      <c r="AD94" s="35"/>
      <c r="AE94" s="35"/>
      <c r="AR94" s="157" t="s">
        <v>94</v>
      </c>
      <c r="AT94" s="157" t="s">
        <v>145</v>
      </c>
      <c r="AU94" s="157" t="s">
        <v>15</v>
      </c>
      <c r="AY94" s="20" t="s">
        <v>142</v>
      </c>
      <c r="BE94" s="158">
        <f>IF(N94="základní",J94,0)</f>
        <v>0</v>
      </c>
      <c r="BF94" s="158">
        <f>IF(N94="snížená",J94,0)</f>
        <v>0</v>
      </c>
      <c r="BG94" s="158">
        <f>IF(N94="zákl. přenesená",J94,0)</f>
        <v>0</v>
      </c>
      <c r="BH94" s="158">
        <f>IF(N94="sníž. přenesená",J94,0)</f>
        <v>0</v>
      </c>
      <c r="BI94" s="158">
        <f>IF(N94="nulová",J94,0)</f>
        <v>0</v>
      </c>
      <c r="BJ94" s="20" t="s">
        <v>81</v>
      </c>
      <c r="BK94" s="158">
        <f>ROUND(I94*H94,2)</f>
        <v>0</v>
      </c>
      <c r="BL94" s="20" t="s">
        <v>94</v>
      </c>
      <c r="BM94" s="157" t="s">
        <v>81</v>
      </c>
    </row>
    <row r="95" spans="1:65" s="2" customFormat="1" ht="16.5" customHeight="1">
      <c r="A95" s="35"/>
      <c r="B95" s="145"/>
      <c r="C95" s="146" t="s">
        <v>81</v>
      </c>
      <c r="D95" s="146" t="s">
        <v>145</v>
      </c>
      <c r="E95" s="147" t="s">
        <v>3099</v>
      </c>
      <c r="F95" s="148" t="s">
        <v>3100</v>
      </c>
      <c r="G95" s="149" t="s">
        <v>391</v>
      </c>
      <c r="H95" s="150">
        <v>1</v>
      </c>
      <c r="I95" s="151"/>
      <c r="J95" s="152">
        <f>ROUND(I95*H95,2)</f>
        <v>0</v>
      </c>
      <c r="K95" s="148" t="s">
        <v>3</v>
      </c>
      <c r="L95" s="36"/>
      <c r="M95" s="153" t="s">
        <v>3</v>
      </c>
      <c r="N95" s="154" t="s">
        <v>43</v>
      </c>
      <c r="O95" s="56"/>
      <c r="P95" s="155">
        <f>O95*H95</f>
        <v>0</v>
      </c>
      <c r="Q95" s="155">
        <v>0</v>
      </c>
      <c r="R95" s="155">
        <f>Q95*H95</f>
        <v>0</v>
      </c>
      <c r="S95" s="155">
        <v>0</v>
      </c>
      <c r="T95" s="156">
        <f>S95*H95</f>
        <v>0</v>
      </c>
      <c r="U95" s="35"/>
      <c r="V95" s="35"/>
      <c r="W95" s="35"/>
      <c r="X95" s="35"/>
      <c r="Y95" s="35"/>
      <c r="Z95" s="35"/>
      <c r="AA95" s="35"/>
      <c r="AB95" s="35"/>
      <c r="AC95" s="35"/>
      <c r="AD95" s="35"/>
      <c r="AE95" s="35"/>
      <c r="AR95" s="157" t="s">
        <v>94</v>
      </c>
      <c r="AT95" s="157" t="s">
        <v>145</v>
      </c>
      <c r="AU95" s="157" t="s">
        <v>15</v>
      </c>
      <c r="AY95" s="20" t="s">
        <v>142</v>
      </c>
      <c r="BE95" s="158">
        <f>IF(N95="základní",J95,0)</f>
        <v>0</v>
      </c>
      <c r="BF95" s="158">
        <f>IF(N95="snížená",J95,0)</f>
        <v>0</v>
      </c>
      <c r="BG95" s="158">
        <f>IF(N95="zákl. přenesená",J95,0)</f>
        <v>0</v>
      </c>
      <c r="BH95" s="158">
        <f>IF(N95="sníž. přenesená",J95,0)</f>
        <v>0</v>
      </c>
      <c r="BI95" s="158">
        <f>IF(N95="nulová",J95,0)</f>
        <v>0</v>
      </c>
      <c r="BJ95" s="20" t="s">
        <v>81</v>
      </c>
      <c r="BK95" s="158">
        <f>ROUND(I95*H95,2)</f>
        <v>0</v>
      </c>
      <c r="BL95" s="20" t="s">
        <v>94</v>
      </c>
      <c r="BM95" s="157" t="s">
        <v>94</v>
      </c>
    </row>
    <row r="96" spans="1:65" s="12" customFormat="1" ht="25.9" customHeight="1">
      <c r="B96" s="132"/>
      <c r="D96" s="133" t="s">
        <v>70</v>
      </c>
      <c r="E96" s="134" t="s">
        <v>395</v>
      </c>
      <c r="F96" s="134" t="s">
        <v>396</v>
      </c>
      <c r="I96" s="135"/>
      <c r="J96" s="136">
        <f>BK96</f>
        <v>0</v>
      </c>
      <c r="L96" s="132"/>
      <c r="M96" s="137"/>
      <c r="N96" s="138"/>
      <c r="O96" s="138"/>
      <c r="P96" s="139">
        <f>SUM(P97:P102)</f>
        <v>0</v>
      </c>
      <c r="Q96" s="138"/>
      <c r="R96" s="139">
        <f>SUM(R97:R102)</f>
        <v>0</v>
      </c>
      <c r="S96" s="138"/>
      <c r="T96" s="140">
        <f>SUM(T97:T102)</f>
        <v>0</v>
      </c>
      <c r="AR96" s="133" t="s">
        <v>81</v>
      </c>
      <c r="AT96" s="141" t="s">
        <v>70</v>
      </c>
      <c r="AU96" s="141" t="s">
        <v>71</v>
      </c>
      <c r="AY96" s="133" t="s">
        <v>142</v>
      </c>
      <c r="BK96" s="142">
        <f>SUM(BK97:BK102)</f>
        <v>0</v>
      </c>
    </row>
    <row r="97" spans="1:65" s="2" customFormat="1" ht="21.75" customHeight="1">
      <c r="A97" s="35"/>
      <c r="B97" s="145"/>
      <c r="C97" s="146" t="s">
        <v>91</v>
      </c>
      <c r="D97" s="146" t="s">
        <v>145</v>
      </c>
      <c r="E97" s="147" t="s">
        <v>3101</v>
      </c>
      <c r="F97" s="148" t="s">
        <v>3102</v>
      </c>
      <c r="G97" s="149" t="s">
        <v>225</v>
      </c>
      <c r="H97" s="150">
        <v>50</v>
      </c>
      <c r="I97" s="151"/>
      <c r="J97" s="152">
        <f t="shared" ref="J97:J102" si="0">ROUND(I97*H97,2)</f>
        <v>0</v>
      </c>
      <c r="K97" s="148" t="s">
        <v>3</v>
      </c>
      <c r="L97" s="36"/>
      <c r="M97" s="153" t="s">
        <v>3</v>
      </c>
      <c r="N97" s="154" t="s">
        <v>43</v>
      </c>
      <c r="O97" s="56"/>
      <c r="P97" s="155">
        <f t="shared" ref="P97:P102" si="1">O97*H97</f>
        <v>0</v>
      </c>
      <c r="Q97" s="155">
        <v>0</v>
      </c>
      <c r="R97" s="155">
        <f t="shared" ref="R97:R102" si="2">Q97*H97</f>
        <v>0</v>
      </c>
      <c r="S97" s="155">
        <v>0</v>
      </c>
      <c r="T97" s="156">
        <f t="shared" ref="T97:T102" si="3">S97*H97</f>
        <v>0</v>
      </c>
      <c r="U97" s="35"/>
      <c r="V97" s="35"/>
      <c r="W97" s="35"/>
      <c r="X97" s="35"/>
      <c r="Y97" s="35"/>
      <c r="Z97" s="35"/>
      <c r="AA97" s="35"/>
      <c r="AB97" s="35"/>
      <c r="AC97" s="35"/>
      <c r="AD97" s="35"/>
      <c r="AE97" s="35"/>
      <c r="AR97" s="157" t="s">
        <v>256</v>
      </c>
      <c r="AT97" s="157" t="s">
        <v>145</v>
      </c>
      <c r="AU97" s="157" t="s">
        <v>15</v>
      </c>
      <c r="AY97" s="20" t="s">
        <v>142</v>
      </c>
      <c r="BE97" s="158">
        <f t="shared" ref="BE97:BE102" si="4">IF(N97="základní",J97,0)</f>
        <v>0</v>
      </c>
      <c r="BF97" s="158">
        <f t="shared" ref="BF97:BF102" si="5">IF(N97="snížená",J97,0)</f>
        <v>0</v>
      </c>
      <c r="BG97" s="158">
        <f t="shared" ref="BG97:BG102" si="6">IF(N97="zákl. přenesená",J97,0)</f>
        <v>0</v>
      </c>
      <c r="BH97" s="158">
        <f t="shared" ref="BH97:BH102" si="7">IF(N97="sníž. přenesená",J97,0)</f>
        <v>0</v>
      </c>
      <c r="BI97" s="158">
        <f t="shared" ref="BI97:BI102" si="8">IF(N97="nulová",J97,0)</f>
        <v>0</v>
      </c>
      <c r="BJ97" s="20" t="s">
        <v>81</v>
      </c>
      <c r="BK97" s="158">
        <f t="shared" ref="BK97:BK102" si="9">ROUND(I97*H97,2)</f>
        <v>0</v>
      </c>
      <c r="BL97" s="20" t="s">
        <v>256</v>
      </c>
      <c r="BM97" s="157" t="s">
        <v>195</v>
      </c>
    </row>
    <row r="98" spans="1:65" s="2" customFormat="1" ht="21.75" customHeight="1">
      <c r="A98" s="35"/>
      <c r="B98" s="145"/>
      <c r="C98" s="146" t="s">
        <v>94</v>
      </c>
      <c r="D98" s="146" t="s">
        <v>145</v>
      </c>
      <c r="E98" s="147" t="s">
        <v>3103</v>
      </c>
      <c r="F98" s="148" t="s">
        <v>3104</v>
      </c>
      <c r="G98" s="149" t="s">
        <v>225</v>
      </c>
      <c r="H98" s="150">
        <v>10</v>
      </c>
      <c r="I98" s="151"/>
      <c r="J98" s="152">
        <f t="shared" si="0"/>
        <v>0</v>
      </c>
      <c r="K98" s="148" t="s">
        <v>3</v>
      </c>
      <c r="L98" s="36"/>
      <c r="M98" s="153" t="s">
        <v>3</v>
      </c>
      <c r="N98" s="154" t="s">
        <v>43</v>
      </c>
      <c r="O98" s="56"/>
      <c r="P98" s="155">
        <f t="shared" si="1"/>
        <v>0</v>
      </c>
      <c r="Q98" s="155">
        <v>0</v>
      </c>
      <c r="R98" s="155">
        <f t="shared" si="2"/>
        <v>0</v>
      </c>
      <c r="S98" s="155">
        <v>0</v>
      </c>
      <c r="T98" s="156">
        <f t="shared" si="3"/>
        <v>0</v>
      </c>
      <c r="U98" s="35"/>
      <c r="V98" s="35"/>
      <c r="W98" s="35"/>
      <c r="X98" s="35"/>
      <c r="Y98" s="35"/>
      <c r="Z98" s="35"/>
      <c r="AA98" s="35"/>
      <c r="AB98" s="35"/>
      <c r="AC98" s="35"/>
      <c r="AD98" s="35"/>
      <c r="AE98" s="35"/>
      <c r="AR98" s="157" t="s">
        <v>256</v>
      </c>
      <c r="AT98" s="157" t="s">
        <v>145</v>
      </c>
      <c r="AU98" s="157" t="s">
        <v>15</v>
      </c>
      <c r="AY98" s="20" t="s">
        <v>142</v>
      </c>
      <c r="BE98" s="158">
        <f t="shared" si="4"/>
        <v>0</v>
      </c>
      <c r="BF98" s="158">
        <f t="shared" si="5"/>
        <v>0</v>
      </c>
      <c r="BG98" s="158">
        <f t="shared" si="6"/>
        <v>0</v>
      </c>
      <c r="BH98" s="158">
        <f t="shared" si="7"/>
        <v>0</v>
      </c>
      <c r="BI98" s="158">
        <f t="shared" si="8"/>
        <v>0</v>
      </c>
      <c r="BJ98" s="20" t="s">
        <v>81</v>
      </c>
      <c r="BK98" s="158">
        <f t="shared" si="9"/>
        <v>0</v>
      </c>
      <c r="BL98" s="20" t="s">
        <v>256</v>
      </c>
      <c r="BM98" s="157" t="s">
        <v>209</v>
      </c>
    </row>
    <row r="99" spans="1:65" s="2" customFormat="1" ht="21.75" customHeight="1">
      <c r="A99" s="35"/>
      <c r="B99" s="145"/>
      <c r="C99" s="146" t="s">
        <v>181</v>
      </c>
      <c r="D99" s="146" t="s">
        <v>145</v>
      </c>
      <c r="E99" s="147" t="s">
        <v>3105</v>
      </c>
      <c r="F99" s="148" t="s">
        <v>3106</v>
      </c>
      <c r="G99" s="149" t="s">
        <v>225</v>
      </c>
      <c r="H99" s="150">
        <v>25</v>
      </c>
      <c r="I99" s="151"/>
      <c r="J99" s="152">
        <f t="shared" si="0"/>
        <v>0</v>
      </c>
      <c r="K99" s="148" t="s">
        <v>3</v>
      </c>
      <c r="L99" s="36"/>
      <c r="M99" s="153" t="s">
        <v>3</v>
      </c>
      <c r="N99" s="154" t="s">
        <v>43</v>
      </c>
      <c r="O99" s="56"/>
      <c r="P99" s="155">
        <f t="shared" si="1"/>
        <v>0</v>
      </c>
      <c r="Q99" s="155">
        <v>0</v>
      </c>
      <c r="R99" s="155">
        <f t="shared" si="2"/>
        <v>0</v>
      </c>
      <c r="S99" s="155">
        <v>0</v>
      </c>
      <c r="T99" s="156">
        <f t="shared" si="3"/>
        <v>0</v>
      </c>
      <c r="U99" s="35"/>
      <c r="V99" s="35"/>
      <c r="W99" s="35"/>
      <c r="X99" s="35"/>
      <c r="Y99" s="35"/>
      <c r="Z99" s="35"/>
      <c r="AA99" s="35"/>
      <c r="AB99" s="35"/>
      <c r="AC99" s="35"/>
      <c r="AD99" s="35"/>
      <c r="AE99" s="35"/>
      <c r="AR99" s="157" t="s">
        <v>256</v>
      </c>
      <c r="AT99" s="157" t="s">
        <v>145</v>
      </c>
      <c r="AU99" s="157" t="s">
        <v>15</v>
      </c>
      <c r="AY99" s="20" t="s">
        <v>142</v>
      </c>
      <c r="BE99" s="158">
        <f t="shared" si="4"/>
        <v>0</v>
      </c>
      <c r="BF99" s="158">
        <f t="shared" si="5"/>
        <v>0</v>
      </c>
      <c r="BG99" s="158">
        <f t="shared" si="6"/>
        <v>0</v>
      </c>
      <c r="BH99" s="158">
        <f t="shared" si="7"/>
        <v>0</v>
      </c>
      <c r="BI99" s="158">
        <f t="shared" si="8"/>
        <v>0</v>
      </c>
      <c r="BJ99" s="20" t="s">
        <v>81</v>
      </c>
      <c r="BK99" s="158">
        <f t="shared" si="9"/>
        <v>0</v>
      </c>
      <c r="BL99" s="20" t="s">
        <v>256</v>
      </c>
      <c r="BM99" s="157" t="s">
        <v>222</v>
      </c>
    </row>
    <row r="100" spans="1:65" s="2" customFormat="1" ht="21.75" customHeight="1">
      <c r="A100" s="35"/>
      <c r="B100" s="145"/>
      <c r="C100" s="146" t="s">
        <v>195</v>
      </c>
      <c r="D100" s="146" t="s">
        <v>145</v>
      </c>
      <c r="E100" s="147" t="s">
        <v>3107</v>
      </c>
      <c r="F100" s="148" t="s">
        <v>3108</v>
      </c>
      <c r="G100" s="149" t="s">
        <v>225</v>
      </c>
      <c r="H100" s="150">
        <v>7</v>
      </c>
      <c r="I100" s="151"/>
      <c r="J100" s="152">
        <f t="shared" si="0"/>
        <v>0</v>
      </c>
      <c r="K100" s="148" t="s">
        <v>3</v>
      </c>
      <c r="L100" s="36"/>
      <c r="M100" s="153" t="s">
        <v>3</v>
      </c>
      <c r="N100" s="154" t="s">
        <v>43</v>
      </c>
      <c r="O100" s="56"/>
      <c r="P100" s="155">
        <f t="shared" si="1"/>
        <v>0</v>
      </c>
      <c r="Q100" s="155">
        <v>0</v>
      </c>
      <c r="R100" s="155">
        <f t="shared" si="2"/>
        <v>0</v>
      </c>
      <c r="S100" s="155">
        <v>0</v>
      </c>
      <c r="T100" s="156">
        <f t="shared" si="3"/>
        <v>0</v>
      </c>
      <c r="U100" s="35"/>
      <c r="V100" s="35"/>
      <c r="W100" s="35"/>
      <c r="X100" s="35"/>
      <c r="Y100" s="35"/>
      <c r="Z100" s="35"/>
      <c r="AA100" s="35"/>
      <c r="AB100" s="35"/>
      <c r="AC100" s="35"/>
      <c r="AD100" s="35"/>
      <c r="AE100" s="35"/>
      <c r="AR100" s="157" t="s">
        <v>256</v>
      </c>
      <c r="AT100" s="157" t="s">
        <v>145</v>
      </c>
      <c r="AU100" s="157" t="s">
        <v>15</v>
      </c>
      <c r="AY100" s="20" t="s">
        <v>142</v>
      </c>
      <c r="BE100" s="158">
        <f t="shared" si="4"/>
        <v>0</v>
      </c>
      <c r="BF100" s="158">
        <f t="shared" si="5"/>
        <v>0</v>
      </c>
      <c r="BG100" s="158">
        <f t="shared" si="6"/>
        <v>0</v>
      </c>
      <c r="BH100" s="158">
        <f t="shared" si="7"/>
        <v>0</v>
      </c>
      <c r="BI100" s="158">
        <f t="shared" si="8"/>
        <v>0</v>
      </c>
      <c r="BJ100" s="20" t="s">
        <v>81</v>
      </c>
      <c r="BK100" s="158">
        <f t="shared" si="9"/>
        <v>0</v>
      </c>
      <c r="BL100" s="20" t="s">
        <v>256</v>
      </c>
      <c r="BM100" s="157" t="s">
        <v>9</v>
      </c>
    </row>
    <row r="101" spans="1:65" s="2" customFormat="1" ht="16.5" customHeight="1">
      <c r="A101" s="35"/>
      <c r="B101" s="145"/>
      <c r="C101" s="146" t="s">
        <v>202</v>
      </c>
      <c r="D101" s="146" t="s">
        <v>145</v>
      </c>
      <c r="E101" s="147" t="s">
        <v>3109</v>
      </c>
      <c r="F101" s="148" t="s">
        <v>3110</v>
      </c>
      <c r="G101" s="149" t="s">
        <v>225</v>
      </c>
      <c r="H101" s="150">
        <v>92</v>
      </c>
      <c r="I101" s="151"/>
      <c r="J101" s="152">
        <f t="shared" si="0"/>
        <v>0</v>
      </c>
      <c r="K101" s="148" t="s">
        <v>3</v>
      </c>
      <c r="L101" s="36"/>
      <c r="M101" s="153" t="s">
        <v>3</v>
      </c>
      <c r="N101" s="154" t="s">
        <v>43</v>
      </c>
      <c r="O101" s="56"/>
      <c r="P101" s="155">
        <f t="shared" si="1"/>
        <v>0</v>
      </c>
      <c r="Q101" s="155">
        <v>0</v>
      </c>
      <c r="R101" s="155">
        <f t="shared" si="2"/>
        <v>0</v>
      </c>
      <c r="S101" s="155">
        <v>0</v>
      </c>
      <c r="T101" s="156">
        <f t="shared" si="3"/>
        <v>0</v>
      </c>
      <c r="U101" s="35"/>
      <c r="V101" s="35"/>
      <c r="W101" s="35"/>
      <c r="X101" s="35"/>
      <c r="Y101" s="35"/>
      <c r="Z101" s="35"/>
      <c r="AA101" s="35"/>
      <c r="AB101" s="35"/>
      <c r="AC101" s="35"/>
      <c r="AD101" s="35"/>
      <c r="AE101" s="35"/>
      <c r="AR101" s="157" t="s">
        <v>256</v>
      </c>
      <c r="AT101" s="157" t="s">
        <v>145</v>
      </c>
      <c r="AU101" s="157" t="s">
        <v>15</v>
      </c>
      <c r="AY101" s="20" t="s">
        <v>142</v>
      </c>
      <c r="BE101" s="158">
        <f t="shared" si="4"/>
        <v>0</v>
      </c>
      <c r="BF101" s="158">
        <f t="shared" si="5"/>
        <v>0</v>
      </c>
      <c r="BG101" s="158">
        <f t="shared" si="6"/>
        <v>0</v>
      </c>
      <c r="BH101" s="158">
        <f t="shared" si="7"/>
        <v>0</v>
      </c>
      <c r="BI101" s="158">
        <f t="shared" si="8"/>
        <v>0</v>
      </c>
      <c r="BJ101" s="20" t="s">
        <v>81</v>
      </c>
      <c r="BK101" s="158">
        <f t="shared" si="9"/>
        <v>0</v>
      </c>
      <c r="BL101" s="20" t="s">
        <v>256</v>
      </c>
      <c r="BM101" s="157" t="s">
        <v>244</v>
      </c>
    </row>
    <row r="102" spans="1:65" s="2" customFormat="1" ht="16.5" customHeight="1">
      <c r="A102" s="35"/>
      <c r="B102" s="145"/>
      <c r="C102" s="146" t="s">
        <v>209</v>
      </c>
      <c r="D102" s="146" t="s">
        <v>145</v>
      </c>
      <c r="E102" s="147" t="s">
        <v>3111</v>
      </c>
      <c r="F102" s="148" t="s">
        <v>3112</v>
      </c>
      <c r="G102" s="149" t="s">
        <v>2341</v>
      </c>
      <c r="H102" s="209"/>
      <c r="I102" s="151"/>
      <c r="J102" s="152">
        <f t="shared" si="0"/>
        <v>0</v>
      </c>
      <c r="K102" s="148" t="s">
        <v>3</v>
      </c>
      <c r="L102" s="36"/>
      <c r="M102" s="153" t="s">
        <v>3</v>
      </c>
      <c r="N102" s="154" t="s">
        <v>43</v>
      </c>
      <c r="O102" s="56"/>
      <c r="P102" s="155">
        <f t="shared" si="1"/>
        <v>0</v>
      </c>
      <c r="Q102" s="155">
        <v>0</v>
      </c>
      <c r="R102" s="155">
        <f t="shared" si="2"/>
        <v>0</v>
      </c>
      <c r="S102" s="155">
        <v>0</v>
      </c>
      <c r="T102" s="156">
        <f t="shared" si="3"/>
        <v>0</v>
      </c>
      <c r="U102" s="35"/>
      <c r="V102" s="35"/>
      <c r="W102" s="35"/>
      <c r="X102" s="35"/>
      <c r="Y102" s="35"/>
      <c r="Z102" s="35"/>
      <c r="AA102" s="35"/>
      <c r="AB102" s="35"/>
      <c r="AC102" s="35"/>
      <c r="AD102" s="35"/>
      <c r="AE102" s="35"/>
      <c r="AR102" s="157" t="s">
        <v>256</v>
      </c>
      <c r="AT102" s="157" t="s">
        <v>145</v>
      </c>
      <c r="AU102" s="157" t="s">
        <v>15</v>
      </c>
      <c r="AY102" s="20" t="s">
        <v>142</v>
      </c>
      <c r="BE102" s="158">
        <f t="shared" si="4"/>
        <v>0</v>
      </c>
      <c r="BF102" s="158">
        <f t="shared" si="5"/>
        <v>0</v>
      </c>
      <c r="BG102" s="158">
        <f t="shared" si="6"/>
        <v>0</v>
      </c>
      <c r="BH102" s="158">
        <f t="shared" si="7"/>
        <v>0</v>
      </c>
      <c r="BI102" s="158">
        <f t="shared" si="8"/>
        <v>0</v>
      </c>
      <c r="BJ102" s="20" t="s">
        <v>81</v>
      </c>
      <c r="BK102" s="158">
        <f t="shared" si="9"/>
        <v>0</v>
      </c>
      <c r="BL102" s="20" t="s">
        <v>256</v>
      </c>
      <c r="BM102" s="157" t="s">
        <v>256</v>
      </c>
    </row>
    <row r="103" spans="1:65" s="12" customFormat="1" ht="25.9" customHeight="1">
      <c r="B103" s="132"/>
      <c r="D103" s="133" t="s">
        <v>70</v>
      </c>
      <c r="E103" s="134" t="s">
        <v>3113</v>
      </c>
      <c r="F103" s="134" t="s">
        <v>3114</v>
      </c>
      <c r="I103" s="135"/>
      <c r="J103" s="136">
        <f>BK103</f>
        <v>0</v>
      </c>
      <c r="L103" s="132"/>
      <c r="M103" s="137"/>
      <c r="N103" s="138"/>
      <c r="O103" s="138"/>
      <c r="P103" s="139">
        <f>SUM(P104:P126)</f>
        <v>0</v>
      </c>
      <c r="Q103" s="138"/>
      <c r="R103" s="139">
        <f>SUM(R104:R126)</f>
        <v>0</v>
      </c>
      <c r="S103" s="138"/>
      <c r="T103" s="140">
        <f>SUM(T104:T126)</f>
        <v>0</v>
      </c>
      <c r="AR103" s="133" t="s">
        <v>81</v>
      </c>
      <c r="AT103" s="141" t="s">
        <v>70</v>
      </c>
      <c r="AU103" s="141" t="s">
        <v>71</v>
      </c>
      <c r="AY103" s="133" t="s">
        <v>142</v>
      </c>
      <c r="BK103" s="142">
        <f>SUM(BK104:BK126)</f>
        <v>0</v>
      </c>
    </row>
    <row r="104" spans="1:65" s="2" customFormat="1" ht="16.5" customHeight="1">
      <c r="A104" s="35"/>
      <c r="B104" s="145"/>
      <c r="C104" s="146" t="s">
        <v>143</v>
      </c>
      <c r="D104" s="146" t="s">
        <v>145</v>
      </c>
      <c r="E104" s="147" t="s">
        <v>3115</v>
      </c>
      <c r="F104" s="148" t="s">
        <v>3116</v>
      </c>
      <c r="G104" s="149" t="s">
        <v>391</v>
      </c>
      <c r="H104" s="150">
        <v>1</v>
      </c>
      <c r="I104" s="151"/>
      <c r="J104" s="152">
        <f t="shared" ref="J104:J126" si="10">ROUND(I104*H104,2)</f>
        <v>0</v>
      </c>
      <c r="K104" s="148" t="s">
        <v>3</v>
      </c>
      <c r="L104" s="36"/>
      <c r="M104" s="153" t="s">
        <v>3</v>
      </c>
      <c r="N104" s="154" t="s">
        <v>43</v>
      </c>
      <c r="O104" s="56"/>
      <c r="P104" s="155">
        <f t="shared" ref="P104:P126" si="11">O104*H104</f>
        <v>0</v>
      </c>
      <c r="Q104" s="155">
        <v>0</v>
      </c>
      <c r="R104" s="155">
        <f t="shared" ref="R104:R126" si="12">Q104*H104</f>
        <v>0</v>
      </c>
      <c r="S104" s="155">
        <v>0</v>
      </c>
      <c r="T104" s="156">
        <f t="shared" ref="T104:T126" si="13">S104*H104</f>
        <v>0</v>
      </c>
      <c r="U104" s="35"/>
      <c r="V104" s="35"/>
      <c r="W104" s="35"/>
      <c r="X104" s="35"/>
      <c r="Y104" s="35"/>
      <c r="Z104" s="35"/>
      <c r="AA104" s="35"/>
      <c r="AB104" s="35"/>
      <c r="AC104" s="35"/>
      <c r="AD104" s="35"/>
      <c r="AE104" s="35"/>
      <c r="AR104" s="157" t="s">
        <v>256</v>
      </c>
      <c r="AT104" s="157" t="s">
        <v>145</v>
      </c>
      <c r="AU104" s="157" t="s">
        <v>15</v>
      </c>
      <c r="AY104" s="20" t="s">
        <v>142</v>
      </c>
      <c r="BE104" s="158">
        <f t="shared" ref="BE104:BE126" si="14">IF(N104="základní",J104,0)</f>
        <v>0</v>
      </c>
      <c r="BF104" s="158">
        <f t="shared" ref="BF104:BF126" si="15">IF(N104="snížená",J104,0)</f>
        <v>0</v>
      </c>
      <c r="BG104" s="158">
        <f t="shared" ref="BG104:BG126" si="16">IF(N104="zákl. přenesená",J104,0)</f>
        <v>0</v>
      </c>
      <c r="BH104" s="158">
        <f t="shared" ref="BH104:BH126" si="17">IF(N104="sníž. přenesená",J104,0)</f>
        <v>0</v>
      </c>
      <c r="BI104" s="158">
        <f t="shared" ref="BI104:BI126" si="18">IF(N104="nulová",J104,0)</f>
        <v>0</v>
      </c>
      <c r="BJ104" s="20" t="s">
        <v>81</v>
      </c>
      <c r="BK104" s="158">
        <f t="shared" ref="BK104:BK126" si="19">ROUND(I104*H104,2)</f>
        <v>0</v>
      </c>
      <c r="BL104" s="20" t="s">
        <v>256</v>
      </c>
      <c r="BM104" s="157" t="s">
        <v>273</v>
      </c>
    </row>
    <row r="105" spans="1:65" s="2" customFormat="1" ht="24.2" customHeight="1">
      <c r="A105" s="35"/>
      <c r="B105" s="145"/>
      <c r="C105" s="146" t="s">
        <v>222</v>
      </c>
      <c r="D105" s="146" t="s">
        <v>145</v>
      </c>
      <c r="E105" s="147" t="s">
        <v>3117</v>
      </c>
      <c r="F105" s="148" t="s">
        <v>3118</v>
      </c>
      <c r="G105" s="149" t="s">
        <v>236</v>
      </c>
      <c r="H105" s="150">
        <v>1</v>
      </c>
      <c r="I105" s="151"/>
      <c r="J105" s="152">
        <f t="shared" si="10"/>
        <v>0</v>
      </c>
      <c r="K105" s="148" t="s">
        <v>3</v>
      </c>
      <c r="L105" s="36"/>
      <c r="M105" s="153" t="s">
        <v>3</v>
      </c>
      <c r="N105" s="154" t="s">
        <v>43</v>
      </c>
      <c r="O105" s="56"/>
      <c r="P105" s="155">
        <f t="shared" si="11"/>
        <v>0</v>
      </c>
      <c r="Q105" s="155">
        <v>0</v>
      </c>
      <c r="R105" s="155">
        <f t="shared" si="12"/>
        <v>0</v>
      </c>
      <c r="S105" s="155">
        <v>0</v>
      </c>
      <c r="T105" s="156">
        <f t="shared" si="13"/>
        <v>0</v>
      </c>
      <c r="U105" s="35"/>
      <c r="V105" s="35"/>
      <c r="W105" s="35"/>
      <c r="X105" s="35"/>
      <c r="Y105" s="35"/>
      <c r="Z105" s="35"/>
      <c r="AA105" s="35"/>
      <c r="AB105" s="35"/>
      <c r="AC105" s="35"/>
      <c r="AD105" s="35"/>
      <c r="AE105" s="35"/>
      <c r="AR105" s="157" t="s">
        <v>256</v>
      </c>
      <c r="AT105" s="157" t="s">
        <v>145</v>
      </c>
      <c r="AU105" s="157" t="s">
        <v>15</v>
      </c>
      <c r="AY105" s="20" t="s">
        <v>142</v>
      </c>
      <c r="BE105" s="158">
        <f t="shared" si="14"/>
        <v>0</v>
      </c>
      <c r="BF105" s="158">
        <f t="shared" si="15"/>
        <v>0</v>
      </c>
      <c r="BG105" s="158">
        <f t="shared" si="16"/>
        <v>0</v>
      </c>
      <c r="BH105" s="158">
        <f t="shared" si="17"/>
        <v>0</v>
      </c>
      <c r="BI105" s="158">
        <f t="shared" si="18"/>
        <v>0</v>
      </c>
      <c r="BJ105" s="20" t="s">
        <v>81</v>
      </c>
      <c r="BK105" s="158">
        <f t="shared" si="19"/>
        <v>0</v>
      </c>
      <c r="BL105" s="20" t="s">
        <v>256</v>
      </c>
      <c r="BM105" s="157" t="s">
        <v>288</v>
      </c>
    </row>
    <row r="106" spans="1:65" s="2" customFormat="1" ht="24.2" customHeight="1">
      <c r="A106" s="35"/>
      <c r="B106" s="145"/>
      <c r="C106" s="146" t="s">
        <v>229</v>
      </c>
      <c r="D106" s="146" t="s">
        <v>145</v>
      </c>
      <c r="E106" s="147" t="s">
        <v>3119</v>
      </c>
      <c r="F106" s="148" t="s">
        <v>3120</v>
      </c>
      <c r="G106" s="149" t="s">
        <v>1563</v>
      </c>
      <c r="H106" s="150">
        <v>1</v>
      </c>
      <c r="I106" s="151"/>
      <c r="J106" s="152">
        <f t="shared" si="10"/>
        <v>0</v>
      </c>
      <c r="K106" s="148" t="s">
        <v>3</v>
      </c>
      <c r="L106" s="36"/>
      <c r="M106" s="153" t="s">
        <v>3</v>
      </c>
      <c r="N106" s="154" t="s">
        <v>43</v>
      </c>
      <c r="O106" s="56"/>
      <c r="P106" s="155">
        <f t="shared" si="11"/>
        <v>0</v>
      </c>
      <c r="Q106" s="155">
        <v>0</v>
      </c>
      <c r="R106" s="155">
        <f t="shared" si="12"/>
        <v>0</v>
      </c>
      <c r="S106" s="155">
        <v>0</v>
      </c>
      <c r="T106" s="156">
        <f t="shared" si="13"/>
        <v>0</v>
      </c>
      <c r="U106" s="35"/>
      <c r="V106" s="35"/>
      <c r="W106" s="35"/>
      <c r="X106" s="35"/>
      <c r="Y106" s="35"/>
      <c r="Z106" s="35"/>
      <c r="AA106" s="35"/>
      <c r="AB106" s="35"/>
      <c r="AC106" s="35"/>
      <c r="AD106" s="35"/>
      <c r="AE106" s="35"/>
      <c r="AR106" s="157" t="s">
        <v>256</v>
      </c>
      <c r="AT106" s="157" t="s">
        <v>145</v>
      </c>
      <c r="AU106" s="157" t="s">
        <v>15</v>
      </c>
      <c r="AY106" s="20" t="s">
        <v>142</v>
      </c>
      <c r="BE106" s="158">
        <f t="shared" si="14"/>
        <v>0</v>
      </c>
      <c r="BF106" s="158">
        <f t="shared" si="15"/>
        <v>0</v>
      </c>
      <c r="BG106" s="158">
        <f t="shared" si="16"/>
        <v>0</v>
      </c>
      <c r="BH106" s="158">
        <f t="shared" si="17"/>
        <v>0</v>
      </c>
      <c r="BI106" s="158">
        <f t="shared" si="18"/>
        <v>0</v>
      </c>
      <c r="BJ106" s="20" t="s">
        <v>81</v>
      </c>
      <c r="BK106" s="158">
        <f t="shared" si="19"/>
        <v>0</v>
      </c>
      <c r="BL106" s="20" t="s">
        <v>256</v>
      </c>
      <c r="BM106" s="157" t="s">
        <v>299</v>
      </c>
    </row>
    <row r="107" spans="1:65" s="2" customFormat="1" ht="24.2" customHeight="1">
      <c r="A107" s="35"/>
      <c r="B107" s="145"/>
      <c r="C107" s="146" t="s">
        <v>9</v>
      </c>
      <c r="D107" s="146" t="s">
        <v>145</v>
      </c>
      <c r="E107" s="147" t="s">
        <v>3121</v>
      </c>
      <c r="F107" s="148" t="s">
        <v>3122</v>
      </c>
      <c r="G107" s="149" t="s">
        <v>236</v>
      </c>
      <c r="H107" s="150">
        <v>1</v>
      </c>
      <c r="I107" s="151"/>
      <c r="J107" s="152">
        <f t="shared" si="10"/>
        <v>0</v>
      </c>
      <c r="K107" s="148" t="s">
        <v>3</v>
      </c>
      <c r="L107" s="36"/>
      <c r="M107" s="153" t="s">
        <v>3</v>
      </c>
      <c r="N107" s="154" t="s">
        <v>43</v>
      </c>
      <c r="O107" s="56"/>
      <c r="P107" s="155">
        <f t="shared" si="11"/>
        <v>0</v>
      </c>
      <c r="Q107" s="155">
        <v>0</v>
      </c>
      <c r="R107" s="155">
        <f t="shared" si="12"/>
        <v>0</v>
      </c>
      <c r="S107" s="155">
        <v>0</v>
      </c>
      <c r="T107" s="156">
        <f t="shared" si="13"/>
        <v>0</v>
      </c>
      <c r="U107" s="35"/>
      <c r="V107" s="35"/>
      <c r="W107" s="35"/>
      <c r="X107" s="35"/>
      <c r="Y107" s="35"/>
      <c r="Z107" s="35"/>
      <c r="AA107" s="35"/>
      <c r="AB107" s="35"/>
      <c r="AC107" s="35"/>
      <c r="AD107" s="35"/>
      <c r="AE107" s="35"/>
      <c r="AR107" s="157" t="s">
        <v>256</v>
      </c>
      <c r="AT107" s="157" t="s">
        <v>145</v>
      </c>
      <c r="AU107" s="157" t="s">
        <v>15</v>
      </c>
      <c r="AY107" s="20" t="s">
        <v>142</v>
      </c>
      <c r="BE107" s="158">
        <f t="shared" si="14"/>
        <v>0</v>
      </c>
      <c r="BF107" s="158">
        <f t="shared" si="15"/>
        <v>0</v>
      </c>
      <c r="BG107" s="158">
        <f t="shared" si="16"/>
        <v>0</v>
      </c>
      <c r="BH107" s="158">
        <f t="shared" si="17"/>
        <v>0</v>
      </c>
      <c r="BI107" s="158">
        <f t="shared" si="18"/>
        <v>0</v>
      </c>
      <c r="BJ107" s="20" t="s">
        <v>81</v>
      </c>
      <c r="BK107" s="158">
        <f t="shared" si="19"/>
        <v>0</v>
      </c>
      <c r="BL107" s="20" t="s">
        <v>256</v>
      </c>
      <c r="BM107" s="157" t="s">
        <v>313</v>
      </c>
    </row>
    <row r="108" spans="1:65" s="2" customFormat="1" ht="24.2" customHeight="1">
      <c r="A108" s="35"/>
      <c r="B108" s="145"/>
      <c r="C108" s="146" t="s">
        <v>239</v>
      </c>
      <c r="D108" s="146" t="s">
        <v>145</v>
      </c>
      <c r="E108" s="147" t="s">
        <v>3123</v>
      </c>
      <c r="F108" s="148" t="s">
        <v>3124</v>
      </c>
      <c r="G108" s="149" t="s">
        <v>236</v>
      </c>
      <c r="H108" s="150">
        <v>1</v>
      </c>
      <c r="I108" s="151"/>
      <c r="J108" s="152">
        <f t="shared" si="10"/>
        <v>0</v>
      </c>
      <c r="K108" s="148" t="s">
        <v>3</v>
      </c>
      <c r="L108" s="36"/>
      <c r="M108" s="153" t="s">
        <v>3</v>
      </c>
      <c r="N108" s="154" t="s">
        <v>43</v>
      </c>
      <c r="O108" s="56"/>
      <c r="P108" s="155">
        <f t="shared" si="11"/>
        <v>0</v>
      </c>
      <c r="Q108" s="155">
        <v>0</v>
      </c>
      <c r="R108" s="155">
        <f t="shared" si="12"/>
        <v>0</v>
      </c>
      <c r="S108" s="155">
        <v>0</v>
      </c>
      <c r="T108" s="156">
        <f t="shared" si="13"/>
        <v>0</v>
      </c>
      <c r="U108" s="35"/>
      <c r="V108" s="35"/>
      <c r="W108" s="35"/>
      <c r="X108" s="35"/>
      <c r="Y108" s="35"/>
      <c r="Z108" s="35"/>
      <c r="AA108" s="35"/>
      <c r="AB108" s="35"/>
      <c r="AC108" s="35"/>
      <c r="AD108" s="35"/>
      <c r="AE108" s="35"/>
      <c r="AR108" s="157" t="s">
        <v>256</v>
      </c>
      <c r="AT108" s="157" t="s">
        <v>145</v>
      </c>
      <c r="AU108" s="157" t="s">
        <v>15</v>
      </c>
      <c r="AY108" s="20" t="s">
        <v>142</v>
      </c>
      <c r="BE108" s="158">
        <f t="shared" si="14"/>
        <v>0</v>
      </c>
      <c r="BF108" s="158">
        <f t="shared" si="15"/>
        <v>0</v>
      </c>
      <c r="BG108" s="158">
        <f t="shared" si="16"/>
        <v>0</v>
      </c>
      <c r="BH108" s="158">
        <f t="shared" si="17"/>
        <v>0</v>
      </c>
      <c r="BI108" s="158">
        <f t="shared" si="18"/>
        <v>0</v>
      </c>
      <c r="BJ108" s="20" t="s">
        <v>81</v>
      </c>
      <c r="BK108" s="158">
        <f t="shared" si="19"/>
        <v>0</v>
      </c>
      <c r="BL108" s="20" t="s">
        <v>256</v>
      </c>
      <c r="BM108" s="157" t="s">
        <v>334</v>
      </c>
    </row>
    <row r="109" spans="1:65" s="2" customFormat="1" ht="16.5" customHeight="1">
      <c r="A109" s="35"/>
      <c r="B109" s="145"/>
      <c r="C109" s="146" t="s">
        <v>244</v>
      </c>
      <c r="D109" s="146" t="s">
        <v>145</v>
      </c>
      <c r="E109" s="147" t="s">
        <v>3125</v>
      </c>
      <c r="F109" s="148" t="s">
        <v>3126</v>
      </c>
      <c r="G109" s="149" t="s">
        <v>236</v>
      </c>
      <c r="H109" s="150">
        <v>2</v>
      </c>
      <c r="I109" s="151"/>
      <c r="J109" s="152">
        <f t="shared" si="10"/>
        <v>0</v>
      </c>
      <c r="K109" s="148" t="s">
        <v>3</v>
      </c>
      <c r="L109" s="36"/>
      <c r="M109" s="153" t="s">
        <v>3</v>
      </c>
      <c r="N109" s="154" t="s">
        <v>43</v>
      </c>
      <c r="O109" s="56"/>
      <c r="P109" s="155">
        <f t="shared" si="11"/>
        <v>0</v>
      </c>
      <c r="Q109" s="155">
        <v>0</v>
      </c>
      <c r="R109" s="155">
        <f t="shared" si="12"/>
        <v>0</v>
      </c>
      <c r="S109" s="155">
        <v>0</v>
      </c>
      <c r="T109" s="156">
        <f t="shared" si="13"/>
        <v>0</v>
      </c>
      <c r="U109" s="35"/>
      <c r="V109" s="35"/>
      <c r="W109" s="35"/>
      <c r="X109" s="35"/>
      <c r="Y109" s="35"/>
      <c r="Z109" s="35"/>
      <c r="AA109" s="35"/>
      <c r="AB109" s="35"/>
      <c r="AC109" s="35"/>
      <c r="AD109" s="35"/>
      <c r="AE109" s="35"/>
      <c r="AR109" s="157" t="s">
        <v>256</v>
      </c>
      <c r="AT109" s="157" t="s">
        <v>145</v>
      </c>
      <c r="AU109" s="157" t="s">
        <v>15</v>
      </c>
      <c r="AY109" s="20" t="s">
        <v>142</v>
      </c>
      <c r="BE109" s="158">
        <f t="shared" si="14"/>
        <v>0</v>
      </c>
      <c r="BF109" s="158">
        <f t="shared" si="15"/>
        <v>0</v>
      </c>
      <c r="BG109" s="158">
        <f t="shared" si="16"/>
        <v>0</v>
      </c>
      <c r="BH109" s="158">
        <f t="shared" si="17"/>
        <v>0</v>
      </c>
      <c r="BI109" s="158">
        <f t="shared" si="18"/>
        <v>0</v>
      </c>
      <c r="BJ109" s="20" t="s">
        <v>81</v>
      </c>
      <c r="BK109" s="158">
        <f t="shared" si="19"/>
        <v>0</v>
      </c>
      <c r="BL109" s="20" t="s">
        <v>256</v>
      </c>
      <c r="BM109" s="157" t="s">
        <v>356</v>
      </c>
    </row>
    <row r="110" spans="1:65" s="2" customFormat="1" ht="16.5" customHeight="1">
      <c r="A110" s="35"/>
      <c r="B110" s="145"/>
      <c r="C110" s="146" t="s">
        <v>250</v>
      </c>
      <c r="D110" s="146" t="s">
        <v>145</v>
      </c>
      <c r="E110" s="147" t="s">
        <v>3127</v>
      </c>
      <c r="F110" s="148" t="s">
        <v>3128</v>
      </c>
      <c r="G110" s="149" t="s">
        <v>236</v>
      </c>
      <c r="H110" s="150">
        <v>1</v>
      </c>
      <c r="I110" s="151"/>
      <c r="J110" s="152">
        <f t="shared" si="10"/>
        <v>0</v>
      </c>
      <c r="K110" s="148" t="s">
        <v>3</v>
      </c>
      <c r="L110" s="36"/>
      <c r="M110" s="153" t="s">
        <v>3</v>
      </c>
      <c r="N110" s="154" t="s">
        <v>43</v>
      </c>
      <c r="O110" s="56"/>
      <c r="P110" s="155">
        <f t="shared" si="11"/>
        <v>0</v>
      </c>
      <c r="Q110" s="155">
        <v>0</v>
      </c>
      <c r="R110" s="155">
        <f t="shared" si="12"/>
        <v>0</v>
      </c>
      <c r="S110" s="155">
        <v>0</v>
      </c>
      <c r="T110" s="156">
        <f t="shared" si="13"/>
        <v>0</v>
      </c>
      <c r="U110" s="35"/>
      <c r="V110" s="35"/>
      <c r="W110" s="35"/>
      <c r="X110" s="35"/>
      <c r="Y110" s="35"/>
      <c r="Z110" s="35"/>
      <c r="AA110" s="35"/>
      <c r="AB110" s="35"/>
      <c r="AC110" s="35"/>
      <c r="AD110" s="35"/>
      <c r="AE110" s="35"/>
      <c r="AR110" s="157" t="s">
        <v>256</v>
      </c>
      <c r="AT110" s="157" t="s">
        <v>145</v>
      </c>
      <c r="AU110" s="157" t="s">
        <v>15</v>
      </c>
      <c r="AY110" s="20" t="s">
        <v>142</v>
      </c>
      <c r="BE110" s="158">
        <f t="shared" si="14"/>
        <v>0</v>
      </c>
      <c r="BF110" s="158">
        <f t="shared" si="15"/>
        <v>0</v>
      </c>
      <c r="BG110" s="158">
        <f t="shared" si="16"/>
        <v>0</v>
      </c>
      <c r="BH110" s="158">
        <f t="shared" si="17"/>
        <v>0</v>
      </c>
      <c r="BI110" s="158">
        <f t="shared" si="18"/>
        <v>0</v>
      </c>
      <c r="BJ110" s="20" t="s">
        <v>81</v>
      </c>
      <c r="BK110" s="158">
        <f t="shared" si="19"/>
        <v>0</v>
      </c>
      <c r="BL110" s="20" t="s">
        <v>256</v>
      </c>
      <c r="BM110" s="157" t="s">
        <v>367</v>
      </c>
    </row>
    <row r="111" spans="1:65" s="2" customFormat="1" ht="16.5" customHeight="1">
      <c r="A111" s="35"/>
      <c r="B111" s="145"/>
      <c r="C111" s="146" t="s">
        <v>256</v>
      </c>
      <c r="D111" s="146" t="s">
        <v>145</v>
      </c>
      <c r="E111" s="147" t="s">
        <v>3129</v>
      </c>
      <c r="F111" s="148" t="s">
        <v>3130</v>
      </c>
      <c r="G111" s="149" t="s">
        <v>236</v>
      </c>
      <c r="H111" s="150">
        <v>2</v>
      </c>
      <c r="I111" s="151"/>
      <c r="J111" s="152">
        <f t="shared" si="10"/>
        <v>0</v>
      </c>
      <c r="K111" s="148" t="s">
        <v>3</v>
      </c>
      <c r="L111" s="36"/>
      <c r="M111" s="153" t="s">
        <v>3</v>
      </c>
      <c r="N111" s="154" t="s">
        <v>43</v>
      </c>
      <c r="O111" s="56"/>
      <c r="P111" s="155">
        <f t="shared" si="11"/>
        <v>0</v>
      </c>
      <c r="Q111" s="155">
        <v>0</v>
      </c>
      <c r="R111" s="155">
        <f t="shared" si="12"/>
        <v>0</v>
      </c>
      <c r="S111" s="155">
        <v>0</v>
      </c>
      <c r="T111" s="156">
        <f t="shared" si="13"/>
        <v>0</v>
      </c>
      <c r="U111" s="35"/>
      <c r="V111" s="35"/>
      <c r="W111" s="35"/>
      <c r="X111" s="35"/>
      <c r="Y111" s="35"/>
      <c r="Z111" s="35"/>
      <c r="AA111" s="35"/>
      <c r="AB111" s="35"/>
      <c r="AC111" s="35"/>
      <c r="AD111" s="35"/>
      <c r="AE111" s="35"/>
      <c r="AR111" s="157" t="s">
        <v>256</v>
      </c>
      <c r="AT111" s="157" t="s">
        <v>145</v>
      </c>
      <c r="AU111" s="157" t="s">
        <v>15</v>
      </c>
      <c r="AY111" s="20" t="s">
        <v>142</v>
      </c>
      <c r="BE111" s="158">
        <f t="shared" si="14"/>
        <v>0</v>
      </c>
      <c r="BF111" s="158">
        <f t="shared" si="15"/>
        <v>0</v>
      </c>
      <c r="BG111" s="158">
        <f t="shared" si="16"/>
        <v>0</v>
      </c>
      <c r="BH111" s="158">
        <f t="shared" si="17"/>
        <v>0</v>
      </c>
      <c r="BI111" s="158">
        <f t="shared" si="18"/>
        <v>0</v>
      </c>
      <c r="BJ111" s="20" t="s">
        <v>81</v>
      </c>
      <c r="BK111" s="158">
        <f t="shared" si="19"/>
        <v>0</v>
      </c>
      <c r="BL111" s="20" t="s">
        <v>256</v>
      </c>
      <c r="BM111" s="157" t="s">
        <v>378</v>
      </c>
    </row>
    <row r="112" spans="1:65" s="2" customFormat="1" ht="21.75" customHeight="1">
      <c r="A112" s="35"/>
      <c r="B112" s="145"/>
      <c r="C112" s="146" t="s">
        <v>262</v>
      </c>
      <c r="D112" s="146" t="s">
        <v>145</v>
      </c>
      <c r="E112" s="147" t="s">
        <v>3131</v>
      </c>
      <c r="F112" s="148" t="s">
        <v>3132</v>
      </c>
      <c r="G112" s="149" t="s">
        <v>236</v>
      </c>
      <c r="H112" s="150">
        <v>1</v>
      </c>
      <c r="I112" s="151"/>
      <c r="J112" s="152">
        <f t="shared" si="10"/>
        <v>0</v>
      </c>
      <c r="K112" s="148" t="s">
        <v>3</v>
      </c>
      <c r="L112" s="36"/>
      <c r="M112" s="153" t="s">
        <v>3</v>
      </c>
      <c r="N112" s="154" t="s">
        <v>43</v>
      </c>
      <c r="O112" s="56"/>
      <c r="P112" s="155">
        <f t="shared" si="11"/>
        <v>0</v>
      </c>
      <c r="Q112" s="155">
        <v>0</v>
      </c>
      <c r="R112" s="155">
        <f t="shared" si="12"/>
        <v>0</v>
      </c>
      <c r="S112" s="155">
        <v>0</v>
      </c>
      <c r="T112" s="156">
        <f t="shared" si="13"/>
        <v>0</v>
      </c>
      <c r="U112" s="35"/>
      <c r="V112" s="35"/>
      <c r="W112" s="35"/>
      <c r="X112" s="35"/>
      <c r="Y112" s="35"/>
      <c r="Z112" s="35"/>
      <c r="AA112" s="35"/>
      <c r="AB112" s="35"/>
      <c r="AC112" s="35"/>
      <c r="AD112" s="35"/>
      <c r="AE112" s="35"/>
      <c r="AR112" s="157" t="s">
        <v>256</v>
      </c>
      <c r="AT112" s="157" t="s">
        <v>145</v>
      </c>
      <c r="AU112" s="157" t="s">
        <v>15</v>
      </c>
      <c r="AY112" s="20" t="s">
        <v>142</v>
      </c>
      <c r="BE112" s="158">
        <f t="shared" si="14"/>
        <v>0</v>
      </c>
      <c r="BF112" s="158">
        <f t="shared" si="15"/>
        <v>0</v>
      </c>
      <c r="BG112" s="158">
        <f t="shared" si="16"/>
        <v>0</v>
      </c>
      <c r="BH112" s="158">
        <f t="shared" si="17"/>
        <v>0</v>
      </c>
      <c r="BI112" s="158">
        <f t="shared" si="18"/>
        <v>0</v>
      </c>
      <c r="BJ112" s="20" t="s">
        <v>81</v>
      </c>
      <c r="BK112" s="158">
        <f t="shared" si="19"/>
        <v>0</v>
      </c>
      <c r="BL112" s="20" t="s">
        <v>256</v>
      </c>
      <c r="BM112" s="157" t="s">
        <v>388</v>
      </c>
    </row>
    <row r="113" spans="1:65" s="2" customFormat="1" ht="16.5" customHeight="1">
      <c r="A113" s="35"/>
      <c r="B113" s="145"/>
      <c r="C113" s="146" t="s">
        <v>273</v>
      </c>
      <c r="D113" s="146" t="s">
        <v>145</v>
      </c>
      <c r="E113" s="147" t="s">
        <v>3133</v>
      </c>
      <c r="F113" s="148" t="s">
        <v>3134</v>
      </c>
      <c r="G113" s="149" t="s">
        <v>236</v>
      </c>
      <c r="H113" s="150">
        <v>5</v>
      </c>
      <c r="I113" s="151"/>
      <c r="J113" s="152">
        <f t="shared" si="10"/>
        <v>0</v>
      </c>
      <c r="K113" s="148" t="s">
        <v>3</v>
      </c>
      <c r="L113" s="36"/>
      <c r="M113" s="153" t="s">
        <v>3</v>
      </c>
      <c r="N113" s="154" t="s">
        <v>43</v>
      </c>
      <c r="O113" s="56"/>
      <c r="P113" s="155">
        <f t="shared" si="11"/>
        <v>0</v>
      </c>
      <c r="Q113" s="155">
        <v>0</v>
      </c>
      <c r="R113" s="155">
        <f t="shared" si="12"/>
        <v>0</v>
      </c>
      <c r="S113" s="155">
        <v>0</v>
      </c>
      <c r="T113" s="156">
        <f t="shared" si="13"/>
        <v>0</v>
      </c>
      <c r="U113" s="35"/>
      <c r="V113" s="35"/>
      <c r="W113" s="35"/>
      <c r="X113" s="35"/>
      <c r="Y113" s="35"/>
      <c r="Z113" s="35"/>
      <c r="AA113" s="35"/>
      <c r="AB113" s="35"/>
      <c r="AC113" s="35"/>
      <c r="AD113" s="35"/>
      <c r="AE113" s="35"/>
      <c r="AR113" s="157" t="s">
        <v>256</v>
      </c>
      <c r="AT113" s="157" t="s">
        <v>145</v>
      </c>
      <c r="AU113" s="157" t="s">
        <v>15</v>
      </c>
      <c r="AY113" s="20" t="s">
        <v>142</v>
      </c>
      <c r="BE113" s="158">
        <f t="shared" si="14"/>
        <v>0</v>
      </c>
      <c r="BF113" s="158">
        <f t="shared" si="15"/>
        <v>0</v>
      </c>
      <c r="BG113" s="158">
        <f t="shared" si="16"/>
        <v>0</v>
      </c>
      <c r="BH113" s="158">
        <f t="shared" si="17"/>
        <v>0</v>
      </c>
      <c r="BI113" s="158">
        <f t="shared" si="18"/>
        <v>0</v>
      </c>
      <c r="BJ113" s="20" t="s">
        <v>81</v>
      </c>
      <c r="BK113" s="158">
        <f t="shared" si="19"/>
        <v>0</v>
      </c>
      <c r="BL113" s="20" t="s">
        <v>256</v>
      </c>
      <c r="BM113" s="157" t="s">
        <v>408</v>
      </c>
    </row>
    <row r="114" spans="1:65" s="2" customFormat="1" ht="16.5" customHeight="1">
      <c r="A114" s="35"/>
      <c r="B114" s="145"/>
      <c r="C114" s="146" t="s">
        <v>279</v>
      </c>
      <c r="D114" s="146" t="s">
        <v>145</v>
      </c>
      <c r="E114" s="147" t="s">
        <v>3135</v>
      </c>
      <c r="F114" s="148" t="s">
        <v>3136</v>
      </c>
      <c r="G114" s="149" t="s">
        <v>236</v>
      </c>
      <c r="H114" s="150">
        <v>1</v>
      </c>
      <c r="I114" s="151"/>
      <c r="J114" s="152">
        <f t="shared" si="10"/>
        <v>0</v>
      </c>
      <c r="K114" s="148" t="s">
        <v>3</v>
      </c>
      <c r="L114" s="36"/>
      <c r="M114" s="153" t="s">
        <v>3</v>
      </c>
      <c r="N114" s="154" t="s">
        <v>43</v>
      </c>
      <c r="O114" s="56"/>
      <c r="P114" s="155">
        <f t="shared" si="11"/>
        <v>0</v>
      </c>
      <c r="Q114" s="155">
        <v>0</v>
      </c>
      <c r="R114" s="155">
        <f t="shared" si="12"/>
        <v>0</v>
      </c>
      <c r="S114" s="155">
        <v>0</v>
      </c>
      <c r="T114" s="156">
        <f t="shared" si="13"/>
        <v>0</v>
      </c>
      <c r="U114" s="35"/>
      <c r="V114" s="35"/>
      <c r="W114" s="35"/>
      <c r="X114" s="35"/>
      <c r="Y114" s="35"/>
      <c r="Z114" s="35"/>
      <c r="AA114" s="35"/>
      <c r="AB114" s="35"/>
      <c r="AC114" s="35"/>
      <c r="AD114" s="35"/>
      <c r="AE114" s="35"/>
      <c r="AR114" s="157" t="s">
        <v>256</v>
      </c>
      <c r="AT114" s="157" t="s">
        <v>145</v>
      </c>
      <c r="AU114" s="157" t="s">
        <v>15</v>
      </c>
      <c r="AY114" s="20" t="s">
        <v>142</v>
      </c>
      <c r="BE114" s="158">
        <f t="shared" si="14"/>
        <v>0</v>
      </c>
      <c r="BF114" s="158">
        <f t="shared" si="15"/>
        <v>0</v>
      </c>
      <c r="BG114" s="158">
        <f t="shared" si="16"/>
        <v>0</v>
      </c>
      <c r="BH114" s="158">
        <f t="shared" si="17"/>
        <v>0</v>
      </c>
      <c r="BI114" s="158">
        <f t="shared" si="18"/>
        <v>0</v>
      </c>
      <c r="BJ114" s="20" t="s">
        <v>81</v>
      </c>
      <c r="BK114" s="158">
        <f t="shared" si="19"/>
        <v>0</v>
      </c>
      <c r="BL114" s="20" t="s">
        <v>256</v>
      </c>
      <c r="BM114" s="157" t="s">
        <v>425</v>
      </c>
    </row>
    <row r="115" spans="1:65" s="2" customFormat="1" ht="16.5" customHeight="1">
      <c r="A115" s="35"/>
      <c r="B115" s="145"/>
      <c r="C115" s="146" t="s">
        <v>288</v>
      </c>
      <c r="D115" s="146" t="s">
        <v>145</v>
      </c>
      <c r="E115" s="147" t="s">
        <v>3137</v>
      </c>
      <c r="F115" s="148" t="s">
        <v>3138</v>
      </c>
      <c r="G115" s="149" t="s">
        <v>236</v>
      </c>
      <c r="H115" s="150">
        <v>1</v>
      </c>
      <c r="I115" s="151"/>
      <c r="J115" s="152">
        <f t="shared" si="10"/>
        <v>0</v>
      </c>
      <c r="K115" s="148" t="s">
        <v>3</v>
      </c>
      <c r="L115" s="36"/>
      <c r="M115" s="153" t="s">
        <v>3</v>
      </c>
      <c r="N115" s="154" t="s">
        <v>43</v>
      </c>
      <c r="O115" s="56"/>
      <c r="P115" s="155">
        <f t="shared" si="11"/>
        <v>0</v>
      </c>
      <c r="Q115" s="155">
        <v>0</v>
      </c>
      <c r="R115" s="155">
        <f t="shared" si="12"/>
        <v>0</v>
      </c>
      <c r="S115" s="155">
        <v>0</v>
      </c>
      <c r="T115" s="156">
        <f t="shared" si="13"/>
        <v>0</v>
      </c>
      <c r="U115" s="35"/>
      <c r="V115" s="35"/>
      <c r="W115" s="35"/>
      <c r="X115" s="35"/>
      <c r="Y115" s="35"/>
      <c r="Z115" s="35"/>
      <c r="AA115" s="35"/>
      <c r="AB115" s="35"/>
      <c r="AC115" s="35"/>
      <c r="AD115" s="35"/>
      <c r="AE115" s="35"/>
      <c r="AR115" s="157" t="s">
        <v>256</v>
      </c>
      <c r="AT115" s="157" t="s">
        <v>145</v>
      </c>
      <c r="AU115" s="157" t="s">
        <v>15</v>
      </c>
      <c r="AY115" s="20" t="s">
        <v>142</v>
      </c>
      <c r="BE115" s="158">
        <f t="shared" si="14"/>
        <v>0</v>
      </c>
      <c r="BF115" s="158">
        <f t="shared" si="15"/>
        <v>0</v>
      </c>
      <c r="BG115" s="158">
        <f t="shared" si="16"/>
        <v>0</v>
      </c>
      <c r="BH115" s="158">
        <f t="shared" si="17"/>
        <v>0</v>
      </c>
      <c r="BI115" s="158">
        <f t="shared" si="18"/>
        <v>0</v>
      </c>
      <c r="BJ115" s="20" t="s">
        <v>81</v>
      </c>
      <c r="BK115" s="158">
        <f t="shared" si="19"/>
        <v>0</v>
      </c>
      <c r="BL115" s="20" t="s">
        <v>256</v>
      </c>
      <c r="BM115" s="157" t="s">
        <v>434</v>
      </c>
    </row>
    <row r="116" spans="1:65" s="2" customFormat="1" ht="16.5" customHeight="1">
      <c r="A116" s="35"/>
      <c r="B116" s="145"/>
      <c r="C116" s="146" t="s">
        <v>8</v>
      </c>
      <c r="D116" s="146" t="s">
        <v>145</v>
      </c>
      <c r="E116" s="147" t="s">
        <v>3139</v>
      </c>
      <c r="F116" s="148" t="s">
        <v>3140</v>
      </c>
      <c r="G116" s="149" t="s">
        <v>236</v>
      </c>
      <c r="H116" s="150">
        <v>1</v>
      </c>
      <c r="I116" s="151"/>
      <c r="J116" s="152">
        <f t="shared" si="10"/>
        <v>0</v>
      </c>
      <c r="K116" s="148" t="s">
        <v>3</v>
      </c>
      <c r="L116" s="36"/>
      <c r="M116" s="153" t="s">
        <v>3</v>
      </c>
      <c r="N116" s="154" t="s">
        <v>43</v>
      </c>
      <c r="O116" s="56"/>
      <c r="P116" s="155">
        <f t="shared" si="11"/>
        <v>0</v>
      </c>
      <c r="Q116" s="155">
        <v>0</v>
      </c>
      <c r="R116" s="155">
        <f t="shared" si="12"/>
        <v>0</v>
      </c>
      <c r="S116" s="155">
        <v>0</v>
      </c>
      <c r="T116" s="156">
        <f t="shared" si="13"/>
        <v>0</v>
      </c>
      <c r="U116" s="35"/>
      <c r="V116" s="35"/>
      <c r="W116" s="35"/>
      <c r="X116" s="35"/>
      <c r="Y116" s="35"/>
      <c r="Z116" s="35"/>
      <c r="AA116" s="35"/>
      <c r="AB116" s="35"/>
      <c r="AC116" s="35"/>
      <c r="AD116" s="35"/>
      <c r="AE116" s="35"/>
      <c r="AR116" s="157" t="s">
        <v>256</v>
      </c>
      <c r="AT116" s="157" t="s">
        <v>145</v>
      </c>
      <c r="AU116" s="157" t="s">
        <v>15</v>
      </c>
      <c r="AY116" s="20" t="s">
        <v>142</v>
      </c>
      <c r="BE116" s="158">
        <f t="shared" si="14"/>
        <v>0</v>
      </c>
      <c r="BF116" s="158">
        <f t="shared" si="15"/>
        <v>0</v>
      </c>
      <c r="BG116" s="158">
        <f t="shared" si="16"/>
        <v>0</v>
      </c>
      <c r="BH116" s="158">
        <f t="shared" si="17"/>
        <v>0</v>
      </c>
      <c r="BI116" s="158">
        <f t="shared" si="18"/>
        <v>0</v>
      </c>
      <c r="BJ116" s="20" t="s">
        <v>81</v>
      </c>
      <c r="BK116" s="158">
        <f t="shared" si="19"/>
        <v>0</v>
      </c>
      <c r="BL116" s="20" t="s">
        <v>256</v>
      </c>
      <c r="BM116" s="157" t="s">
        <v>445</v>
      </c>
    </row>
    <row r="117" spans="1:65" s="2" customFormat="1" ht="21.75" customHeight="1">
      <c r="A117" s="35"/>
      <c r="B117" s="145"/>
      <c r="C117" s="146" t="s">
        <v>299</v>
      </c>
      <c r="D117" s="146" t="s">
        <v>145</v>
      </c>
      <c r="E117" s="147" t="s">
        <v>3141</v>
      </c>
      <c r="F117" s="148" t="s">
        <v>3142</v>
      </c>
      <c r="G117" s="149" t="s">
        <v>236</v>
      </c>
      <c r="H117" s="150">
        <v>1</v>
      </c>
      <c r="I117" s="151"/>
      <c r="J117" s="152">
        <f t="shared" si="10"/>
        <v>0</v>
      </c>
      <c r="K117" s="148" t="s">
        <v>3</v>
      </c>
      <c r="L117" s="36"/>
      <c r="M117" s="153" t="s">
        <v>3</v>
      </c>
      <c r="N117" s="154" t="s">
        <v>43</v>
      </c>
      <c r="O117" s="56"/>
      <c r="P117" s="155">
        <f t="shared" si="11"/>
        <v>0</v>
      </c>
      <c r="Q117" s="155">
        <v>0</v>
      </c>
      <c r="R117" s="155">
        <f t="shared" si="12"/>
        <v>0</v>
      </c>
      <c r="S117" s="155">
        <v>0</v>
      </c>
      <c r="T117" s="156">
        <f t="shared" si="13"/>
        <v>0</v>
      </c>
      <c r="U117" s="35"/>
      <c r="V117" s="35"/>
      <c r="W117" s="35"/>
      <c r="X117" s="35"/>
      <c r="Y117" s="35"/>
      <c r="Z117" s="35"/>
      <c r="AA117" s="35"/>
      <c r="AB117" s="35"/>
      <c r="AC117" s="35"/>
      <c r="AD117" s="35"/>
      <c r="AE117" s="35"/>
      <c r="AR117" s="157" t="s">
        <v>256</v>
      </c>
      <c r="AT117" s="157" t="s">
        <v>145</v>
      </c>
      <c r="AU117" s="157" t="s">
        <v>15</v>
      </c>
      <c r="AY117" s="20" t="s">
        <v>142</v>
      </c>
      <c r="BE117" s="158">
        <f t="shared" si="14"/>
        <v>0</v>
      </c>
      <c r="BF117" s="158">
        <f t="shared" si="15"/>
        <v>0</v>
      </c>
      <c r="BG117" s="158">
        <f t="shared" si="16"/>
        <v>0</v>
      </c>
      <c r="BH117" s="158">
        <f t="shared" si="17"/>
        <v>0</v>
      </c>
      <c r="BI117" s="158">
        <f t="shared" si="18"/>
        <v>0</v>
      </c>
      <c r="BJ117" s="20" t="s">
        <v>81</v>
      </c>
      <c r="BK117" s="158">
        <f t="shared" si="19"/>
        <v>0</v>
      </c>
      <c r="BL117" s="20" t="s">
        <v>256</v>
      </c>
      <c r="BM117" s="157" t="s">
        <v>460</v>
      </c>
    </row>
    <row r="118" spans="1:65" s="2" customFormat="1" ht="24.2" customHeight="1">
      <c r="A118" s="35"/>
      <c r="B118" s="145"/>
      <c r="C118" s="146" t="s">
        <v>303</v>
      </c>
      <c r="D118" s="146" t="s">
        <v>145</v>
      </c>
      <c r="E118" s="147" t="s">
        <v>3143</v>
      </c>
      <c r="F118" s="148" t="s">
        <v>3144</v>
      </c>
      <c r="G118" s="149" t="s">
        <v>236</v>
      </c>
      <c r="H118" s="150">
        <v>6</v>
      </c>
      <c r="I118" s="151"/>
      <c r="J118" s="152">
        <f t="shared" si="10"/>
        <v>0</v>
      </c>
      <c r="K118" s="148" t="s">
        <v>3</v>
      </c>
      <c r="L118" s="36"/>
      <c r="M118" s="153" t="s">
        <v>3</v>
      </c>
      <c r="N118" s="154" t="s">
        <v>43</v>
      </c>
      <c r="O118" s="56"/>
      <c r="P118" s="155">
        <f t="shared" si="11"/>
        <v>0</v>
      </c>
      <c r="Q118" s="155">
        <v>0</v>
      </c>
      <c r="R118" s="155">
        <f t="shared" si="12"/>
        <v>0</v>
      </c>
      <c r="S118" s="155">
        <v>0</v>
      </c>
      <c r="T118" s="156">
        <f t="shared" si="13"/>
        <v>0</v>
      </c>
      <c r="U118" s="35"/>
      <c r="V118" s="35"/>
      <c r="W118" s="35"/>
      <c r="X118" s="35"/>
      <c r="Y118" s="35"/>
      <c r="Z118" s="35"/>
      <c r="AA118" s="35"/>
      <c r="AB118" s="35"/>
      <c r="AC118" s="35"/>
      <c r="AD118" s="35"/>
      <c r="AE118" s="35"/>
      <c r="AR118" s="157" t="s">
        <v>256</v>
      </c>
      <c r="AT118" s="157" t="s">
        <v>145</v>
      </c>
      <c r="AU118" s="157" t="s">
        <v>15</v>
      </c>
      <c r="AY118" s="20" t="s">
        <v>142</v>
      </c>
      <c r="BE118" s="158">
        <f t="shared" si="14"/>
        <v>0</v>
      </c>
      <c r="BF118" s="158">
        <f t="shared" si="15"/>
        <v>0</v>
      </c>
      <c r="BG118" s="158">
        <f t="shared" si="16"/>
        <v>0</v>
      </c>
      <c r="BH118" s="158">
        <f t="shared" si="17"/>
        <v>0</v>
      </c>
      <c r="BI118" s="158">
        <f t="shared" si="18"/>
        <v>0</v>
      </c>
      <c r="BJ118" s="20" t="s">
        <v>81</v>
      </c>
      <c r="BK118" s="158">
        <f t="shared" si="19"/>
        <v>0</v>
      </c>
      <c r="BL118" s="20" t="s">
        <v>256</v>
      </c>
      <c r="BM118" s="157" t="s">
        <v>473</v>
      </c>
    </row>
    <row r="119" spans="1:65" s="2" customFormat="1" ht="16.5" customHeight="1">
      <c r="A119" s="35"/>
      <c r="B119" s="145"/>
      <c r="C119" s="146" t="s">
        <v>313</v>
      </c>
      <c r="D119" s="146" t="s">
        <v>145</v>
      </c>
      <c r="E119" s="147" t="s">
        <v>3145</v>
      </c>
      <c r="F119" s="148" t="s">
        <v>3146</v>
      </c>
      <c r="G119" s="149" t="s">
        <v>236</v>
      </c>
      <c r="H119" s="150">
        <v>1</v>
      </c>
      <c r="I119" s="151"/>
      <c r="J119" s="152">
        <f t="shared" si="10"/>
        <v>0</v>
      </c>
      <c r="K119" s="148" t="s">
        <v>3</v>
      </c>
      <c r="L119" s="36"/>
      <c r="M119" s="153" t="s">
        <v>3</v>
      </c>
      <c r="N119" s="154" t="s">
        <v>43</v>
      </c>
      <c r="O119" s="56"/>
      <c r="P119" s="155">
        <f t="shared" si="11"/>
        <v>0</v>
      </c>
      <c r="Q119" s="155">
        <v>0</v>
      </c>
      <c r="R119" s="155">
        <f t="shared" si="12"/>
        <v>0</v>
      </c>
      <c r="S119" s="155">
        <v>0</v>
      </c>
      <c r="T119" s="156">
        <f t="shared" si="13"/>
        <v>0</v>
      </c>
      <c r="U119" s="35"/>
      <c r="V119" s="35"/>
      <c r="W119" s="35"/>
      <c r="X119" s="35"/>
      <c r="Y119" s="35"/>
      <c r="Z119" s="35"/>
      <c r="AA119" s="35"/>
      <c r="AB119" s="35"/>
      <c r="AC119" s="35"/>
      <c r="AD119" s="35"/>
      <c r="AE119" s="35"/>
      <c r="AR119" s="157" t="s">
        <v>256</v>
      </c>
      <c r="AT119" s="157" t="s">
        <v>145</v>
      </c>
      <c r="AU119" s="157" t="s">
        <v>15</v>
      </c>
      <c r="AY119" s="20" t="s">
        <v>142</v>
      </c>
      <c r="BE119" s="158">
        <f t="shared" si="14"/>
        <v>0</v>
      </c>
      <c r="BF119" s="158">
        <f t="shared" si="15"/>
        <v>0</v>
      </c>
      <c r="BG119" s="158">
        <f t="shared" si="16"/>
        <v>0</v>
      </c>
      <c r="BH119" s="158">
        <f t="shared" si="17"/>
        <v>0</v>
      </c>
      <c r="BI119" s="158">
        <f t="shared" si="18"/>
        <v>0</v>
      </c>
      <c r="BJ119" s="20" t="s">
        <v>81</v>
      </c>
      <c r="BK119" s="158">
        <f t="shared" si="19"/>
        <v>0</v>
      </c>
      <c r="BL119" s="20" t="s">
        <v>256</v>
      </c>
      <c r="BM119" s="157" t="s">
        <v>489</v>
      </c>
    </row>
    <row r="120" spans="1:65" s="2" customFormat="1" ht="16.5" customHeight="1">
      <c r="A120" s="35"/>
      <c r="B120" s="145"/>
      <c r="C120" s="146" t="s">
        <v>323</v>
      </c>
      <c r="D120" s="146" t="s">
        <v>145</v>
      </c>
      <c r="E120" s="147" t="s">
        <v>3147</v>
      </c>
      <c r="F120" s="148" t="s">
        <v>3148</v>
      </c>
      <c r="G120" s="149" t="s">
        <v>236</v>
      </c>
      <c r="H120" s="150">
        <v>1</v>
      </c>
      <c r="I120" s="151"/>
      <c r="J120" s="152">
        <f t="shared" si="10"/>
        <v>0</v>
      </c>
      <c r="K120" s="148" t="s">
        <v>3</v>
      </c>
      <c r="L120" s="36"/>
      <c r="M120" s="153" t="s">
        <v>3</v>
      </c>
      <c r="N120" s="154" t="s">
        <v>43</v>
      </c>
      <c r="O120" s="56"/>
      <c r="P120" s="155">
        <f t="shared" si="11"/>
        <v>0</v>
      </c>
      <c r="Q120" s="155">
        <v>0</v>
      </c>
      <c r="R120" s="155">
        <f t="shared" si="12"/>
        <v>0</v>
      </c>
      <c r="S120" s="155">
        <v>0</v>
      </c>
      <c r="T120" s="156">
        <f t="shared" si="13"/>
        <v>0</v>
      </c>
      <c r="U120" s="35"/>
      <c r="V120" s="35"/>
      <c r="W120" s="35"/>
      <c r="X120" s="35"/>
      <c r="Y120" s="35"/>
      <c r="Z120" s="35"/>
      <c r="AA120" s="35"/>
      <c r="AB120" s="35"/>
      <c r="AC120" s="35"/>
      <c r="AD120" s="35"/>
      <c r="AE120" s="35"/>
      <c r="AR120" s="157" t="s">
        <v>256</v>
      </c>
      <c r="AT120" s="157" t="s">
        <v>145</v>
      </c>
      <c r="AU120" s="157" t="s">
        <v>15</v>
      </c>
      <c r="AY120" s="20" t="s">
        <v>142</v>
      </c>
      <c r="BE120" s="158">
        <f t="shared" si="14"/>
        <v>0</v>
      </c>
      <c r="BF120" s="158">
        <f t="shared" si="15"/>
        <v>0</v>
      </c>
      <c r="BG120" s="158">
        <f t="shared" si="16"/>
        <v>0</v>
      </c>
      <c r="BH120" s="158">
        <f t="shared" si="17"/>
        <v>0</v>
      </c>
      <c r="BI120" s="158">
        <f t="shared" si="18"/>
        <v>0</v>
      </c>
      <c r="BJ120" s="20" t="s">
        <v>81</v>
      </c>
      <c r="BK120" s="158">
        <f t="shared" si="19"/>
        <v>0</v>
      </c>
      <c r="BL120" s="20" t="s">
        <v>256</v>
      </c>
      <c r="BM120" s="157" t="s">
        <v>502</v>
      </c>
    </row>
    <row r="121" spans="1:65" s="2" customFormat="1" ht="16.5" customHeight="1">
      <c r="A121" s="35"/>
      <c r="B121" s="145"/>
      <c r="C121" s="146" t="s">
        <v>334</v>
      </c>
      <c r="D121" s="146" t="s">
        <v>145</v>
      </c>
      <c r="E121" s="147" t="s">
        <v>3149</v>
      </c>
      <c r="F121" s="148" t="s">
        <v>3150</v>
      </c>
      <c r="G121" s="149" t="s">
        <v>391</v>
      </c>
      <c r="H121" s="150">
        <v>1</v>
      </c>
      <c r="I121" s="151"/>
      <c r="J121" s="152">
        <f t="shared" si="10"/>
        <v>0</v>
      </c>
      <c r="K121" s="148" t="s">
        <v>3</v>
      </c>
      <c r="L121" s="36"/>
      <c r="M121" s="153" t="s">
        <v>3</v>
      </c>
      <c r="N121" s="154" t="s">
        <v>43</v>
      </c>
      <c r="O121" s="56"/>
      <c r="P121" s="155">
        <f t="shared" si="11"/>
        <v>0</v>
      </c>
      <c r="Q121" s="155">
        <v>0</v>
      </c>
      <c r="R121" s="155">
        <f t="shared" si="12"/>
        <v>0</v>
      </c>
      <c r="S121" s="155">
        <v>0</v>
      </c>
      <c r="T121" s="156">
        <f t="shared" si="13"/>
        <v>0</v>
      </c>
      <c r="U121" s="35"/>
      <c r="V121" s="35"/>
      <c r="W121" s="35"/>
      <c r="X121" s="35"/>
      <c r="Y121" s="35"/>
      <c r="Z121" s="35"/>
      <c r="AA121" s="35"/>
      <c r="AB121" s="35"/>
      <c r="AC121" s="35"/>
      <c r="AD121" s="35"/>
      <c r="AE121" s="35"/>
      <c r="AR121" s="157" t="s">
        <v>256</v>
      </c>
      <c r="AT121" s="157" t="s">
        <v>145</v>
      </c>
      <c r="AU121" s="157" t="s">
        <v>15</v>
      </c>
      <c r="AY121" s="20" t="s">
        <v>142</v>
      </c>
      <c r="BE121" s="158">
        <f t="shared" si="14"/>
        <v>0</v>
      </c>
      <c r="BF121" s="158">
        <f t="shared" si="15"/>
        <v>0</v>
      </c>
      <c r="BG121" s="158">
        <f t="shared" si="16"/>
        <v>0</v>
      </c>
      <c r="BH121" s="158">
        <f t="shared" si="17"/>
        <v>0</v>
      </c>
      <c r="BI121" s="158">
        <f t="shared" si="18"/>
        <v>0</v>
      </c>
      <c r="BJ121" s="20" t="s">
        <v>81</v>
      </c>
      <c r="BK121" s="158">
        <f t="shared" si="19"/>
        <v>0</v>
      </c>
      <c r="BL121" s="20" t="s">
        <v>256</v>
      </c>
      <c r="BM121" s="157" t="s">
        <v>517</v>
      </c>
    </row>
    <row r="122" spans="1:65" s="2" customFormat="1" ht="16.5" customHeight="1">
      <c r="A122" s="35"/>
      <c r="B122" s="145"/>
      <c r="C122" s="146" t="s">
        <v>349</v>
      </c>
      <c r="D122" s="146" t="s">
        <v>145</v>
      </c>
      <c r="E122" s="147" t="s">
        <v>3151</v>
      </c>
      <c r="F122" s="148" t="s">
        <v>3152</v>
      </c>
      <c r="G122" s="149" t="s">
        <v>1563</v>
      </c>
      <c r="H122" s="150">
        <v>1</v>
      </c>
      <c r="I122" s="151"/>
      <c r="J122" s="152">
        <f t="shared" si="10"/>
        <v>0</v>
      </c>
      <c r="K122" s="148" t="s">
        <v>3</v>
      </c>
      <c r="L122" s="36"/>
      <c r="M122" s="153" t="s">
        <v>3</v>
      </c>
      <c r="N122" s="154" t="s">
        <v>43</v>
      </c>
      <c r="O122" s="56"/>
      <c r="P122" s="155">
        <f t="shared" si="11"/>
        <v>0</v>
      </c>
      <c r="Q122" s="155">
        <v>0</v>
      </c>
      <c r="R122" s="155">
        <f t="shared" si="12"/>
        <v>0</v>
      </c>
      <c r="S122" s="155">
        <v>0</v>
      </c>
      <c r="T122" s="156">
        <f t="shared" si="13"/>
        <v>0</v>
      </c>
      <c r="U122" s="35"/>
      <c r="V122" s="35"/>
      <c r="W122" s="35"/>
      <c r="X122" s="35"/>
      <c r="Y122" s="35"/>
      <c r="Z122" s="35"/>
      <c r="AA122" s="35"/>
      <c r="AB122" s="35"/>
      <c r="AC122" s="35"/>
      <c r="AD122" s="35"/>
      <c r="AE122" s="35"/>
      <c r="AR122" s="157" t="s">
        <v>256</v>
      </c>
      <c r="AT122" s="157" t="s">
        <v>145</v>
      </c>
      <c r="AU122" s="157" t="s">
        <v>15</v>
      </c>
      <c r="AY122" s="20" t="s">
        <v>142</v>
      </c>
      <c r="BE122" s="158">
        <f t="shared" si="14"/>
        <v>0</v>
      </c>
      <c r="BF122" s="158">
        <f t="shared" si="15"/>
        <v>0</v>
      </c>
      <c r="BG122" s="158">
        <f t="shared" si="16"/>
        <v>0</v>
      </c>
      <c r="BH122" s="158">
        <f t="shared" si="17"/>
        <v>0</v>
      </c>
      <c r="BI122" s="158">
        <f t="shared" si="18"/>
        <v>0</v>
      </c>
      <c r="BJ122" s="20" t="s">
        <v>81</v>
      </c>
      <c r="BK122" s="158">
        <f t="shared" si="19"/>
        <v>0</v>
      </c>
      <c r="BL122" s="20" t="s">
        <v>256</v>
      </c>
      <c r="BM122" s="157" t="s">
        <v>528</v>
      </c>
    </row>
    <row r="123" spans="1:65" s="2" customFormat="1" ht="16.5" customHeight="1">
      <c r="A123" s="35"/>
      <c r="B123" s="145"/>
      <c r="C123" s="146" t="s">
        <v>356</v>
      </c>
      <c r="D123" s="146" t="s">
        <v>145</v>
      </c>
      <c r="E123" s="147" t="s">
        <v>3153</v>
      </c>
      <c r="F123" s="148" t="s">
        <v>3154</v>
      </c>
      <c r="G123" s="149" t="s">
        <v>2341</v>
      </c>
      <c r="H123" s="209"/>
      <c r="I123" s="151"/>
      <c r="J123" s="152">
        <f t="shared" si="10"/>
        <v>0</v>
      </c>
      <c r="K123" s="148" t="s">
        <v>3</v>
      </c>
      <c r="L123" s="36"/>
      <c r="M123" s="153" t="s">
        <v>3</v>
      </c>
      <c r="N123" s="154" t="s">
        <v>43</v>
      </c>
      <c r="O123" s="56"/>
      <c r="P123" s="155">
        <f t="shared" si="11"/>
        <v>0</v>
      </c>
      <c r="Q123" s="155">
        <v>0</v>
      </c>
      <c r="R123" s="155">
        <f t="shared" si="12"/>
        <v>0</v>
      </c>
      <c r="S123" s="155">
        <v>0</v>
      </c>
      <c r="T123" s="156">
        <f t="shared" si="13"/>
        <v>0</v>
      </c>
      <c r="U123" s="35"/>
      <c r="V123" s="35"/>
      <c r="W123" s="35"/>
      <c r="X123" s="35"/>
      <c r="Y123" s="35"/>
      <c r="Z123" s="35"/>
      <c r="AA123" s="35"/>
      <c r="AB123" s="35"/>
      <c r="AC123" s="35"/>
      <c r="AD123" s="35"/>
      <c r="AE123" s="35"/>
      <c r="AR123" s="157" t="s">
        <v>256</v>
      </c>
      <c r="AT123" s="157" t="s">
        <v>145</v>
      </c>
      <c r="AU123" s="157" t="s">
        <v>15</v>
      </c>
      <c r="AY123" s="20" t="s">
        <v>142</v>
      </c>
      <c r="BE123" s="158">
        <f t="shared" si="14"/>
        <v>0</v>
      </c>
      <c r="BF123" s="158">
        <f t="shared" si="15"/>
        <v>0</v>
      </c>
      <c r="BG123" s="158">
        <f t="shared" si="16"/>
        <v>0</v>
      </c>
      <c r="BH123" s="158">
        <f t="shared" si="17"/>
        <v>0</v>
      </c>
      <c r="BI123" s="158">
        <f t="shared" si="18"/>
        <v>0</v>
      </c>
      <c r="BJ123" s="20" t="s">
        <v>81</v>
      </c>
      <c r="BK123" s="158">
        <f t="shared" si="19"/>
        <v>0</v>
      </c>
      <c r="BL123" s="20" t="s">
        <v>256</v>
      </c>
      <c r="BM123" s="157" t="s">
        <v>540</v>
      </c>
    </row>
    <row r="124" spans="1:65" s="2" customFormat="1" ht="21.75" customHeight="1">
      <c r="A124" s="35"/>
      <c r="B124" s="145"/>
      <c r="C124" s="146" t="s">
        <v>362</v>
      </c>
      <c r="D124" s="146" t="s">
        <v>145</v>
      </c>
      <c r="E124" s="147" t="s">
        <v>3155</v>
      </c>
      <c r="F124" s="148" t="s">
        <v>3156</v>
      </c>
      <c r="G124" s="149" t="s">
        <v>236</v>
      </c>
      <c r="H124" s="150">
        <v>1</v>
      </c>
      <c r="I124" s="151"/>
      <c r="J124" s="152">
        <f t="shared" si="10"/>
        <v>0</v>
      </c>
      <c r="K124" s="148" t="s">
        <v>3</v>
      </c>
      <c r="L124" s="36"/>
      <c r="M124" s="153" t="s">
        <v>3</v>
      </c>
      <c r="N124" s="154" t="s">
        <v>43</v>
      </c>
      <c r="O124" s="56"/>
      <c r="P124" s="155">
        <f t="shared" si="11"/>
        <v>0</v>
      </c>
      <c r="Q124" s="155">
        <v>0</v>
      </c>
      <c r="R124" s="155">
        <f t="shared" si="12"/>
        <v>0</v>
      </c>
      <c r="S124" s="155">
        <v>0</v>
      </c>
      <c r="T124" s="156">
        <f t="shared" si="13"/>
        <v>0</v>
      </c>
      <c r="U124" s="35"/>
      <c r="V124" s="35"/>
      <c r="W124" s="35"/>
      <c r="X124" s="35"/>
      <c r="Y124" s="35"/>
      <c r="Z124" s="35"/>
      <c r="AA124" s="35"/>
      <c r="AB124" s="35"/>
      <c r="AC124" s="35"/>
      <c r="AD124" s="35"/>
      <c r="AE124" s="35"/>
      <c r="AR124" s="157" t="s">
        <v>256</v>
      </c>
      <c r="AT124" s="157" t="s">
        <v>145</v>
      </c>
      <c r="AU124" s="157" t="s">
        <v>15</v>
      </c>
      <c r="AY124" s="20" t="s">
        <v>142</v>
      </c>
      <c r="BE124" s="158">
        <f t="shared" si="14"/>
        <v>0</v>
      </c>
      <c r="BF124" s="158">
        <f t="shared" si="15"/>
        <v>0</v>
      </c>
      <c r="BG124" s="158">
        <f t="shared" si="16"/>
        <v>0</v>
      </c>
      <c r="BH124" s="158">
        <f t="shared" si="17"/>
        <v>0</v>
      </c>
      <c r="BI124" s="158">
        <f t="shared" si="18"/>
        <v>0</v>
      </c>
      <c r="BJ124" s="20" t="s">
        <v>81</v>
      </c>
      <c r="BK124" s="158">
        <f t="shared" si="19"/>
        <v>0</v>
      </c>
      <c r="BL124" s="20" t="s">
        <v>256</v>
      </c>
      <c r="BM124" s="157" t="s">
        <v>551</v>
      </c>
    </row>
    <row r="125" spans="1:65" s="2" customFormat="1" ht="24.2" customHeight="1">
      <c r="A125" s="35"/>
      <c r="B125" s="145"/>
      <c r="C125" s="146" t="s">
        <v>367</v>
      </c>
      <c r="D125" s="146" t="s">
        <v>145</v>
      </c>
      <c r="E125" s="147" t="s">
        <v>3157</v>
      </c>
      <c r="F125" s="148" t="s">
        <v>3158</v>
      </c>
      <c r="G125" s="149" t="s">
        <v>236</v>
      </c>
      <c r="H125" s="150">
        <v>1</v>
      </c>
      <c r="I125" s="151"/>
      <c r="J125" s="152">
        <f t="shared" si="10"/>
        <v>0</v>
      </c>
      <c r="K125" s="148" t="s">
        <v>3</v>
      </c>
      <c r="L125" s="36"/>
      <c r="M125" s="153" t="s">
        <v>3</v>
      </c>
      <c r="N125" s="154" t="s">
        <v>43</v>
      </c>
      <c r="O125" s="56"/>
      <c r="P125" s="155">
        <f t="shared" si="11"/>
        <v>0</v>
      </c>
      <c r="Q125" s="155">
        <v>0</v>
      </c>
      <c r="R125" s="155">
        <f t="shared" si="12"/>
        <v>0</v>
      </c>
      <c r="S125" s="155">
        <v>0</v>
      </c>
      <c r="T125" s="156">
        <f t="shared" si="13"/>
        <v>0</v>
      </c>
      <c r="U125" s="35"/>
      <c r="V125" s="35"/>
      <c r="W125" s="35"/>
      <c r="X125" s="35"/>
      <c r="Y125" s="35"/>
      <c r="Z125" s="35"/>
      <c r="AA125" s="35"/>
      <c r="AB125" s="35"/>
      <c r="AC125" s="35"/>
      <c r="AD125" s="35"/>
      <c r="AE125" s="35"/>
      <c r="AR125" s="157" t="s">
        <v>256</v>
      </c>
      <c r="AT125" s="157" t="s">
        <v>145</v>
      </c>
      <c r="AU125" s="157" t="s">
        <v>15</v>
      </c>
      <c r="AY125" s="20" t="s">
        <v>142</v>
      </c>
      <c r="BE125" s="158">
        <f t="shared" si="14"/>
        <v>0</v>
      </c>
      <c r="BF125" s="158">
        <f t="shared" si="15"/>
        <v>0</v>
      </c>
      <c r="BG125" s="158">
        <f t="shared" si="16"/>
        <v>0</v>
      </c>
      <c r="BH125" s="158">
        <f t="shared" si="17"/>
        <v>0</v>
      </c>
      <c r="BI125" s="158">
        <f t="shared" si="18"/>
        <v>0</v>
      </c>
      <c r="BJ125" s="20" t="s">
        <v>81</v>
      </c>
      <c r="BK125" s="158">
        <f t="shared" si="19"/>
        <v>0</v>
      </c>
      <c r="BL125" s="20" t="s">
        <v>256</v>
      </c>
      <c r="BM125" s="157" t="s">
        <v>560</v>
      </c>
    </row>
    <row r="126" spans="1:65" s="2" customFormat="1" ht="16.5" customHeight="1">
      <c r="A126" s="35"/>
      <c r="B126" s="145"/>
      <c r="C126" s="146" t="s">
        <v>373</v>
      </c>
      <c r="D126" s="146" t="s">
        <v>145</v>
      </c>
      <c r="E126" s="147" t="s">
        <v>3159</v>
      </c>
      <c r="F126" s="148" t="s">
        <v>3160</v>
      </c>
      <c r="G126" s="149" t="s">
        <v>359</v>
      </c>
      <c r="H126" s="150">
        <v>0.30599999999999999</v>
      </c>
      <c r="I126" s="151"/>
      <c r="J126" s="152">
        <f t="shared" si="10"/>
        <v>0</v>
      </c>
      <c r="K126" s="148" t="s">
        <v>3</v>
      </c>
      <c r="L126" s="36"/>
      <c r="M126" s="153" t="s">
        <v>3</v>
      </c>
      <c r="N126" s="154" t="s">
        <v>43</v>
      </c>
      <c r="O126" s="56"/>
      <c r="P126" s="155">
        <f t="shared" si="11"/>
        <v>0</v>
      </c>
      <c r="Q126" s="155">
        <v>0</v>
      </c>
      <c r="R126" s="155">
        <f t="shared" si="12"/>
        <v>0</v>
      </c>
      <c r="S126" s="155">
        <v>0</v>
      </c>
      <c r="T126" s="156">
        <f t="shared" si="13"/>
        <v>0</v>
      </c>
      <c r="U126" s="35"/>
      <c r="V126" s="35"/>
      <c r="W126" s="35"/>
      <c r="X126" s="35"/>
      <c r="Y126" s="35"/>
      <c r="Z126" s="35"/>
      <c r="AA126" s="35"/>
      <c r="AB126" s="35"/>
      <c r="AC126" s="35"/>
      <c r="AD126" s="35"/>
      <c r="AE126" s="35"/>
      <c r="AR126" s="157" t="s">
        <v>256</v>
      </c>
      <c r="AT126" s="157" t="s">
        <v>145</v>
      </c>
      <c r="AU126" s="157" t="s">
        <v>15</v>
      </c>
      <c r="AY126" s="20" t="s">
        <v>142</v>
      </c>
      <c r="BE126" s="158">
        <f t="shared" si="14"/>
        <v>0</v>
      </c>
      <c r="BF126" s="158">
        <f t="shared" si="15"/>
        <v>0</v>
      </c>
      <c r="BG126" s="158">
        <f t="shared" si="16"/>
        <v>0</v>
      </c>
      <c r="BH126" s="158">
        <f t="shared" si="17"/>
        <v>0</v>
      </c>
      <c r="BI126" s="158">
        <f t="shared" si="18"/>
        <v>0</v>
      </c>
      <c r="BJ126" s="20" t="s">
        <v>81</v>
      </c>
      <c r="BK126" s="158">
        <f t="shared" si="19"/>
        <v>0</v>
      </c>
      <c r="BL126" s="20" t="s">
        <v>256</v>
      </c>
      <c r="BM126" s="157" t="s">
        <v>570</v>
      </c>
    </row>
    <row r="127" spans="1:65" s="12" customFormat="1" ht="25.9" customHeight="1">
      <c r="B127" s="132"/>
      <c r="D127" s="133" t="s">
        <v>70</v>
      </c>
      <c r="E127" s="134" t="s">
        <v>3161</v>
      </c>
      <c r="F127" s="134" t="s">
        <v>3162</v>
      </c>
      <c r="I127" s="135"/>
      <c r="J127" s="136">
        <f>BK127</f>
        <v>0</v>
      </c>
      <c r="L127" s="132"/>
      <c r="M127" s="137"/>
      <c r="N127" s="138"/>
      <c r="O127" s="138"/>
      <c r="P127" s="139">
        <f>SUM(P128:P137)</f>
        <v>0</v>
      </c>
      <c r="Q127" s="138"/>
      <c r="R127" s="139">
        <f>SUM(R128:R137)</f>
        <v>0</v>
      </c>
      <c r="S127" s="138"/>
      <c r="T127" s="140">
        <f>SUM(T128:T137)</f>
        <v>0</v>
      </c>
      <c r="AR127" s="133" t="s">
        <v>81</v>
      </c>
      <c r="AT127" s="141" t="s">
        <v>70</v>
      </c>
      <c r="AU127" s="141" t="s">
        <v>71</v>
      </c>
      <c r="AY127" s="133" t="s">
        <v>142</v>
      </c>
      <c r="BK127" s="142">
        <f>SUM(BK128:BK137)</f>
        <v>0</v>
      </c>
    </row>
    <row r="128" spans="1:65" s="2" customFormat="1" ht="24.2" customHeight="1">
      <c r="A128" s="35"/>
      <c r="B128" s="145"/>
      <c r="C128" s="146" t="s">
        <v>378</v>
      </c>
      <c r="D128" s="146" t="s">
        <v>145</v>
      </c>
      <c r="E128" s="147" t="s">
        <v>3163</v>
      </c>
      <c r="F128" s="148" t="s">
        <v>3164</v>
      </c>
      <c r="G128" s="149" t="s">
        <v>1563</v>
      </c>
      <c r="H128" s="150">
        <v>1</v>
      </c>
      <c r="I128" s="151"/>
      <c r="J128" s="152">
        <f t="shared" ref="J128:J137" si="20">ROUND(I128*H128,2)</f>
        <v>0</v>
      </c>
      <c r="K128" s="148" t="s">
        <v>3</v>
      </c>
      <c r="L128" s="36"/>
      <c r="M128" s="153" t="s">
        <v>3</v>
      </c>
      <c r="N128" s="154" t="s">
        <v>43</v>
      </c>
      <c r="O128" s="56"/>
      <c r="P128" s="155">
        <f t="shared" ref="P128:P137" si="21">O128*H128</f>
        <v>0</v>
      </c>
      <c r="Q128" s="155">
        <v>0</v>
      </c>
      <c r="R128" s="155">
        <f t="shared" ref="R128:R137" si="22">Q128*H128</f>
        <v>0</v>
      </c>
      <c r="S128" s="155">
        <v>0</v>
      </c>
      <c r="T128" s="156">
        <f t="shared" ref="T128:T137" si="23">S128*H128</f>
        <v>0</v>
      </c>
      <c r="U128" s="35"/>
      <c r="V128" s="35"/>
      <c r="W128" s="35"/>
      <c r="X128" s="35"/>
      <c r="Y128" s="35"/>
      <c r="Z128" s="35"/>
      <c r="AA128" s="35"/>
      <c r="AB128" s="35"/>
      <c r="AC128" s="35"/>
      <c r="AD128" s="35"/>
      <c r="AE128" s="35"/>
      <c r="AR128" s="157" t="s">
        <v>256</v>
      </c>
      <c r="AT128" s="157" t="s">
        <v>145</v>
      </c>
      <c r="AU128" s="157" t="s">
        <v>15</v>
      </c>
      <c r="AY128" s="20" t="s">
        <v>142</v>
      </c>
      <c r="BE128" s="158">
        <f t="shared" ref="BE128:BE137" si="24">IF(N128="základní",J128,0)</f>
        <v>0</v>
      </c>
      <c r="BF128" s="158">
        <f t="shared" ref="BF128:BF137" si="25">IF(N128="snížená",J128,0)</f>
        <v>0</v>
      </c>
      <c r="BG128" s="158">
        <f t="shared" ref="BG128:BG137" si="26">IF(N128="zákl. přenesená",J128,0)</f>
        <v>0</v>
      </c>
      <c r="BH128" s="158">
        <f t="shared" ref="BH128:BH137" si="27">IF(N128="sníž. přenesená",J128,0)</f>
        <v>0</v>
      </c>
      <c r="BI128" s="158">
        <f t="shared" ref="BI128:BI137" si="28">IF(N128="nulová",J128,0)</f>
        <v>0</v>
      </c>
      <c r="BJ128" s="20" t="s">
        <v>81</v>
      </c>
      <c r="BK128" s="158">
        <f t="shared" ref="BK128:BK137" si="29">ROUND(I128*H128,2)</f>
        <v>0</v>
      </c>
      <c r="BL128" s="20" t="s">
        <v>256</v>
      </c>
      <c r="BM128" s="157" t="s">
        <v>586</v>
      </c>
    </row>
    <row r="129" spans="1:65" s="2" customFormat="1" ht="16.5" customHeight="1">
      <c r="A129" s="35"/>
      <c r="B129" s="145"/>
      <c r="C129" s="146" t="s">
        <v>383</v>
      </c>
      <c r="D129" s="146" t="s">
        <v>145</v>
      </c>
      <c r="E129" s="147" t="s">
        <v>3165</v>
      </c>
      <c r="F129" s="148" t="s">
        <v>3166</v>
      </c>
      <c r="G129" s="149" t="s">
        <v>1563</v>
      </c>
      <c r="H129" s="150">
        <v>1</v>
      </c>
      <c r="I129" s="151"/>
      <c r="J129" s="152">
        <f t="shared" si="20"/>
        <v>0</v>
      </c>
      <c r="K129" s="148" t="s">
        <v>3</v>
      </c>
      <c r="L129" s="36"/>
      <c r="M129" s="153" t="s">
        <v>3</v>
      </c>
      <c r="N129" s="154" t="s">
        <v>43</v>
      </c>
      <c r="O129" s="56"/>
      <c r="P129" s="155">
        <f t="shared" si="21"/>
        <v>0</v>
      </c>
      <c r="Q129" s="155">
        <v>0</v>
      </c>
      <c r="R129" s="155">
        <f t="shared" si="22"/>
        <v>0</v>
      </c>
      <c r="S129" s="155">
        <v>0</v>
      </c>
      <c r="T129" s="156">
        <f t="shared" si="23"/>
        <v>0</v>
      </c>
      <c r="U129" s="35"/>
      <c r="V129" s="35"/>
      <c r="W129" s="35"/>
      <c r="X129" s="35"/>
      <c r="Y129" s="35"/>
      <c r="Z129" s="35"/>
      <c r="AA129" s="35"/>
      <c r="AB129" s="35"/>
      <c r="AC129" s="35"/>
      <c r="AD129" s="35"/>
      <c r="AE129" s="35"/>
      <c r="AR129" s="157" t="s">
        <v>256</v>
      </c>
      <c r="AT129" s="157" t="s">
        <v>145</v>
      </c>
      <c r="AU129" s="157" t="s">
        <v>15</v>
      </c>
      <c r="AY129" s="20" t="s">
        <v>142</v>
      </c>
      <c r="BE129" s="158">
        <f t="shared" si="24"/>
        <v>0</v>
      </c>
      <c r="BF129" s="158">
        <f t="shared" si="25"/>
        <v>0</v>
      </c>
      <c r="BG129" s="158">
        <f t="shared" si="26"/>
        <v>0</v>
      </c>
      <c r="BH129" s="158">
        <f t="shared" si="27"/>
        <v>0</v>
      </c>
      <c r="BI129" s="158">
        <f t="shared" si="28"/>
        <v>0</v>
      </c>
      <c r="BJ129" s="20" t="s">
        <v>81</v>
      </c>
      <c r="BK129" s="158">
        <f t="shared" si="29"/>
        <v>0</v>
      </c>
      <c r="BL129" s="20" t="s">
        <v>256</v>
      </c>
      <c r="BM129" s="157" t="s">
        <v>604</v>
      </c>
    </row>
    <row r="130" spans="1:65" s="2" customFormat="1" ht="24.2" customHeight="1">
      <c r="A130" s="35"/>
      <c r="B130" s="145"/>
      <c r="C130" s="146" t="s">
        <v>388</v>
      </c>
      <c r="D130" s="146" t="s">
        <v>145</v>
      </c>
      <c r="E130" s="147" t="s">
        <v>3167</v>
      </c>
      <c r="F130" s="148" t="s">
        <v>3168</v>
      </c>
      <c r="G130" s="149" t="s">
        <v>236</v>
      </c>
      <c r="H130" s="150">
        <v>1</v>
      </c>
      <c r="I130" s="151"/>
      <c r="J130" s="152">
        <f t="shared" si="20"/>
        <v>0</v>
      </c>
      <c r="K130" s="148" t="s">
        <v>3</v>
      </c>
      <c r="L130" s="36"/>
      <c r="M130" s="153" t="s">
        <v>3</v>
      </c>
      <c r="N130" s="154" t="s">
        <v>43</v>
      </c>
      <c r="O130" s="56"/>
      <c r="P130" s="155">
        <f t="shared" si="21"/>
        <v>0</v>
      </c>
      <c r="Q130" s="155">
        <v>0</v>
      </c>
      <c r="R130" s="155">
        <f t="shared" si="22"/>
        <v>0</v>
      </c>
      <c r="S130" s="155">
        <v>0</v>
      </c>
      <c r="T130" s="156">
        <f t="shared" si="23"/>
        <v>0</v>
      </c>
      <c r="U130" s="35"/>
      <c r="V130" s="35"/>
      <c r="W130" s="35"/>
      <c r="X130" s="35"/>
      <c r="Y130" s="35"/>
      <c r="Z130" s="35"/>
      <c r="AA130" s="35"/>
      <c r="AB130" s="35"/>
      <c r="AC130" s="35"/>
      <c r="AD130" s="35"/>
      <c r="AE130" s="35"/>
      <c r="AR130" s="157" t="s">
        <v>256</v>
      </c>
      <c r="AT130" s="157" t="s">
        <v>145</v>
      </c>
      <c r="AU130" s="157" t="s">
        <v>15</v>
      </c>
      <c r="AY130" s="20" t="s">
        <v>142</v>
      </c>
      <c r="BE130" s="158">
        <f t="shared" si="24"/>
        <v>0</v>
      </c>
      <c r="BF130" s="158">
        <f t="shared" si="25"/>
        <v>0</v>
      </c>
      <c r="BG130" s="158">
        <f t="shared" si="26"/>
        <v>0</v>
      </c>
      <c r="BH130" s="158">
        <f t="shared" si="27"/>
        <v>0</v>
      </c>
      <c r="BI130" s="158">
        <f t="shared" si="28"/>
        <v>0</v>
      </c>
      <c r="BJ130" s="20" t="s">
        <v>81</v>
      </c>
      <c r="BK130" s="158">
        <f t="shared" si="29"/>
        <v>0</v>
      </c>
      <c r="BL130" s="20" t="s">
        <v>256</v>
      </c>
      <c r="BM130" s="157" t="s">
        <v>632</v>
      </c>
    </row>
    <row r="131" spans="1:65" s="2" customFormat="1" ht="16.5" customHeight="1">
      <c r="A131" s="35"/>
      <c r="B131" s="145"/>
      <c r="C131" s="146" t="s">
        <v>397</v>
      </c>
      <c r="D131" s="146" t="s">
        <v>145</v>
      </c>
      <c r="E131" s="147" t="s">
        <v>3169</v>
      </c>
      <c r="F131" s="148" t="s">
        <v>3170</v>
      </c>
      <c r="G131" s="149" t="s">
        <v>2341</v>
      </c>
      <c r="H131" s="209"/>
      <c r="I131" s="151"/>
      <c r="J131" s="152">
        <f t="shared" si="20"/>
        <v>0</v>
      </c>
      <c r="K131" s="148" t="s">
        <v>3</v>
      </c>
      <c r="L131" s="36"/>
      <c r="M131" s="153" t="s">
        <v>3</v>
      </c>
      <c r="N131" s="154" t="s">
        <v>43</v>
      </c>
      <c r="O131" s="56"/>
      <c r="P131" s="155">
        <f t="shared" si="21"/>
        <v>0</v>
      </c>
      <c r="Q131" s="155">
        <v>0</v>
      </c>
      <c r="R131" s="155">
        <f t="shared" si="22"/>
        <v>0</v>
      </c>
      <c r="S131" s="155">
        <v>0</v>
      </c>
      <c r="T131" s="156">
        <f t="shared" si="23"/>
        <v>0</v>
      </c>
      <c r="U131" s="35"/>
      <c r="V131" s="35"/>
      <c r="W131" s="35"/>
      <c r="X131" s="35"/>
      <c r="Y131" s="35"/>
      <c r="Z131" s="35"/>
      <c r="AA131" s="35"/>
      <c r="AB131" s="35"/>
      <c r="AC131" s="35"/>
      <c r="AD131" s="35"/>
      <c r="AE131" s="35"/>
      <c r="AR131" s="157" t="s">
        <v>256</v>
      </c>
      <c r="AT131" s="157" t="s">
        <v>145</v>
      </c>
      <c r="AU131" s="157" t="s">
        <v>15</v>
      </c>
      <c r="AY131" s="20" t="s">
        <v>142</v>
      </c>
      <c r="BE131" s="158">
        <f t="shared" si="24"/>
        <v>0</v>
      </c>
      <c r="BF131" s="158">
        <f t="shared" si="25"/>
        <v>0</v>
      </c>
      <c r="BG131" s="158">
        <f t="shared" si="26"/>
        <v>0</v>
      </c>
      <c r="BH131" s="158">
        <f t="shared" si="27"/>
        <v>0</v>
      </c>
      <c r="BI131" s="158">
        <f t="shared" si="28"/>
        <v>0</v>
      </c>
      <c r="BJ131" s="20" t="s">
        <v>81</v>
      </c>
      <c r="BK131" s="158">
        <f t="shared" si="29"/>
        <v>0</v>
      </c>
      <c r="BL131" s="20" t="s">
        <v>256</v>
      </c>
      <c r="BM131" s="157" t="s">
        <v>1286</v>
      </c>
    </row>
    <row r="132" spans="1:65" s="2" customFormat="1" ht="21.75" customHeight="1">
      <c r="A132" s="35"/>
      <c r="B132" s="145"/>
      <c r="C132" s="146" t="s">
        <v>408</v>
      </c>
      <c r="D132" s="146" t="s">
        <v>145</v>
      </c>
      <c r="E132" s="147" t="s">
        <v>3171</v>
      </c>
      <c r="F132" s="148" t="s">
        <v>3172</v>
      </c>
      <c r="G132" s="149" t="s">
        <v>236</v>
      </c>
      <c r="H132" s="150">
        <v>1</v>
      </c>
      <c r="I132" s="151"/>
      <c r="J132" s="152">
        <f t="shared" si="20"/>
        <v>0</v>
      </c>
      <c r="K132" s="148" t="s">
        <v>3</v>
      </c>
      <c r="L132" s="36"/>
      <c r="M132" s="153" t="s">
        <v>3</v>
      </c>
      <c r="N132" s="154" t="s">
        <v>43</v>
      </c>
      <c r="O132" s="56"/>
      <c r="P132" s="155">
        <f t="shared" si="21"/>
        <v>0</v>
      </c>
      <c r="Q132" s="155">
        <v>0</v>
      </c>
      <c r="R132" s="155">
        <f t="shared" si="22"/>
        <v>0</v>
      </c>
      <c r="S132" s="155">
        <v>0</v>
      </c>
      <c r="T132" s="156">
        <f t="shared" si="23"/>
        <v>0</v>
      </c>
      <c r="U132" s="35"/>
      <c r="V132" s="35"/>
      <c r="W132" s="35"/>
      <c r="X132" s="35"/>
      <c r="Y132" s="35"/>
      <c r="Z132" s="35"/>
      <c r="AA132" s="35"/>
      <c r="AB132" s="35"/>
      <c r="AC132" s="35"/>
      <c r="AD132" s="35"/>
      <c r="AE132" s="35"/>
      <c r="AR132" s="157" t="s">
        <v>256</v>
      </c>
      <c r="AT132" s="157" t="s">
        <v>145</v>
      </c>
      <c r="AU132" s="157" t="s">
        <v>15</v>
      </c>
      <c r="AY132" s="20" t="s">
        <v>142</v>
      </c>
      <c r="BE132" s="158">
        <f t="shared" si="24"/>
        <v>0</v>
      </c>
      <c r="BF132" s="158">
        <f t="shared" si="25"/>
        <v>0</v>
      </c>
      <c r="BG132" s="158">
        <f t="shared" si="26"/>
        <v>0</v>
      </c>
      <c r="BH132" s="158">
        <f t="shared" si="27"/>
        <v>0</v>
      </c>
      <c r="BI132" s="158">
        <f t="shared" si="28"/>
        <v>0</v>
      </c>
      <c r="BJ132" s="20" t="s">
        <v>81</v>
      </c>
      <c r="BK132" s="158">
        <f t="shared" si="29"/>
        <v>0</v>
      </c>
      <c r="BL132" s="20" t="s">
        <v>256</v>
      </c>
      <c r="BM132" s="157" t="s">
        <v>1303</v>
      </c>
    </row>
    <row r="133" spans="1:65" s="2" customFormat="1" ht="16.5" customHeight="1">
      <c r="A133" s="35"/>
      <c r="B133" s="145"/>
      <c r="C133" s="146" t="s">
        <v>415</v>
      </c>
      <c r="D133" s="146" t="s">
        <v>145</v>
      </c>
      <c r="E133" s="147" t="s">
        <v>3173</v>
      </c>
      <c r="F133" s="148" t="s">
        <v>3174</v>
      </c>
      <c r="G133" s="149" t="s">
        <v>236</v>
      </c>
      <c r="H133" s="150">
        <v>1</v>
      </c>
      <c r="I133" s="151"/>
      <c r="J133" s="152">
        <f t="shared" si="20"/>
        <v>0</v>
      </c>
      <c r="K133" s="148" t="s">
        <v>3</v>
      </c>
      <c r="L133" s="36"/>
      <c r="M133" s="153" t="s">
        <v>3</v>
      </c>
      <c r="N133" s="154" t="s">
        <v>43</v>
      </c>
      <c r="O133" s="56"/>
      <c r="P133" s="155">
        <f t="shared" si="21"/>
        <v>0</v>
      </c>
      <c r="Q133" s="155">
        <v>0</v>
      </c>
      <c r="R133" s="155">
        <f t="shared" si="22"/>
        <v>0</v>
      </c>
      <c r="S133" s="155">
        <v>0</v>
      </c>
      <c r="T133" s="156">
        <f t="shared" si="23"/>
        <v>0</v>
      </c>
      <c r="U133" s="35"/>
      <c r="V133" s="35"/>
      <c r="W133" s="35"/>
      <c r="X133" s="35"/>
      <c r="Y133" s="35"/>
      <c r="Z133" s="35"/>
      <c r="AA133" s="35"/>
      <c r="AB133" s="35"/>
      <c r="AC133" s="35"/>
      <c r="AD133" s="35"/>
      <c r="AE133" s="35"/>
      <c r="AR133" s="157" t="s">
        <v>256</v>
      </c>
      <c r="AT133" s="157" t="s">
        <v>145</v>
      </c>
      <c r="AU133" s="157" t="s">
        <v>15</v>
      </c>
      <c r="AY133" s="20" t="s">
        <v>142</v>
      </c>
      <c r="BE133" s="158">
        <f t="shared" si="24"/>
        <v>0</v>
      </c>
      <c r="BF133" s="158">
        <f t="shared" si="25"/>
        <v>0</v>
      </c>
      <c r="BG133" s="158">
        <f t="shared" si="26"/>
        <v>0</v>
      </c>
      <c r="BH133" s="158">
        <f t="shared" si="27"/>
        <v>0</v>
      </c>
      <c r="BI133" s="158">
        <f t="shared" si="28"/>
        <v>0</v>
      </c>
      <c r="BJ133" s="20" t="s">
        <v>81</v>
      </c>
      <c r="BK133" s="158">
        <f t="shared" si="29"/>
        <v>0</v>
      </c>
      <c r="BL133" s="20" t="s">
        <v>256</v>
      </c>
      <c r="BM133" s="157" t="s">
        <v>1315</v>
      </c>
    </row>
    <row r="134" spans="1:65" s="2" customFormat="1" ht="16.5" customHeight="1">
      <c r="A134" s="35"/>
      <c r="B134" s="145"/>
      <c r="C134" s="146" t="s">
        <v>425</v>
      </c>
      <c r="D134" s="146" t="s">
        <v>145</v>
      </c>
      <c r="E134" s="147" t="s">
        <v>3175</v>
      </c>
      <c r="F134" s="148" t="s">
        <v>3176</v>
      </c>
      <c r="G134" s="149" t="s">
        <v>236</v>
      </c>
      <c r="H134" s="150">
        <v>1</v>
      </c>
      <c r="I134" s="151"/>
      <c r="J134" s="152">
        <f t="shared" si="20"/>
        <v>0</v>
      </c>
      <c r="K134" s="148" t="s">
        <v>3</v>
      </c>
      <c r="L134" s="36"/>
      <c r="M134" s="153" t="s">
        <v>3</v>
      </c>
      <c r="N134" s="154" t="s">
        <v>43</v>
      </c>
      <c r="O134" s="56"/>
      <c r="P134" s="155">
        <f t="shared" si="21"/>
        <v>0</v>
      </c>
      <c r="Q134" s="155">
        <v>0</v>
      </c>
      <c r="R134" s="155">
        <f t="shared" si="22"/>
        <v>0</v>
      </c>
      <c r="S134" s="155">
        <v>0</v>
      </c>
      <c r="T134" s="156">
        <f t="shared" si="23"/>
        <v>0</v>
      </c>
      <c r="U134" s="35"/>
      <c r="V134" s="35"/>
      <c r="W134" s="35"/>
      <c r="X134" s="35"/>
      <c r="Y134" s="35"/>
      <c r="Z134" s="35"/>
      <c r="AA134" s="35"/>
      <c r="AB134" s="35"/>
      <c r="AC134" s="35"/>
      <c r="AD134" s="35"/>
      <c r="AE134" s="35"/>
      <c r="AR134" s="157" t="s">
        <v>256</v>
      </c>
      <c r="AT134" s="157" t="s">
        <v>145</v>
      </c>
      <c r="AU134" s="157" t="s">
        <v>15</v>
      </c>
      <c r="AY134" s="20" t="s">
        <v>142</v>
      </c>
      <c r="BE134" s="158">
        <f t="shared" si="24"/>
        <v>0</v>
      </c>
      <c r="BF134" s="158">
        <f t="shared" si="25"/>
        <v>0</v>
      </c>
      <c r="BG134" s="158">
        <f t="shared" si="26"/>
        <v>0</v>
      </c>
      <c r="BH134" s="158">
        <f t="shared" si="27"/>
        <v>0</v>
      </c>
      <c r="BI134" s="158">
        <f t="shared" si="28"/>
        <v>0</v>
      </c>
      <c r="BJ134" s="20" t="s">
        <v>81</v>
      </c>
      <c r="BK134" s="158">
        <f t="shared" si="29"/>
        <v>0</v>
      </c>
      <c r="BL134" s="20" t="s">
        <v>256</v>
      </c>
      <c r="BM134" s="157" t="s">
        <v>1341</v>
      </c>
    </row>
    <row r="135" spans="1:65" s="2" customFormat="1" ht="16.5" customHeight="1">
      <c r="A135" s="35"/>
      <c r="B135" s="145"/>
      <c r="C135" s="146" t="s">
        <v>430</v>
      </c>
      <c r="D135" s="146" t="s">
        <v>145</v>
      </c>
      <c r="E135" s="147" t="s">
        <v>3177</v>
      </c>
      <c r="F135" s="148" t="s">
        <v>3178</v>
      </c>
      <c r="G135" s="149" t="s">
        <v>236</v>
      </c>
      <c r="H135" s="150">
        <v>1</v>
      </c>
      <c r="I135" s="151"/>
      <c r="J135" s="152">
        <f t="shared" si="20"/>
        <v>0</v>
      </c>
      <c r="K135" s="148" t="s">
        <v>3</v>
      </c>
      <c r="L135" s="36"/>
      <c r="M135" s="153" t="s">
        <v>3</v>
      </c>
      <c r="N135" s="154" t="s">
        <v>43</v>
      </c>
      <c r="O135" s="56"/>
      <c r="P135" s="155">
        <f t="shared" si="21"/>
        <v>0</v>
      </c>
      <c r="Q135" s="155">
        <v>0</v>
      </c>
      <c r="R135" s="155">
        <f t="shared" si="22"/>
        <v>0</v>
      </c>
      <c r="S135" s="155">
        <v>0</v>
      </c>
      <c r="T135" s="156">
        <f t="shared" si="23"/>
        <v>0</v>
      </c>
      <c r="U135" s="35"/>
      <c r="V135" s="35"/>
      <c r="W135" s="35"/>
      <c r="X135" s="35"/>
      <c r="Y135" s="35"/>
      <c r="Z135" s="35"/>
      <c r="AA135" s="35"/>
      <c r="AB135" s="35"/>
      <c r="AC135" s="35"/>
      <c r="AD135" s="35"/>
      <c r="AE135" s="35"/>
      <c r="AR135" s="157" t="s">
        <v>256</v>
      </c>
      <c r="AT135" s="157" t="s">
        <v>145</v>
      </c>
      <c r="AU135" s="157" t="s">
        <v>15</v>
      </c>
      <c r="AY135" s="20" t="s">
        <v>142</v>
      </c>
      <c r="BE135" s="158">
        <f t="shared" si="24"/>
        <v>0</v>
      </c>
      <c r="BF135" s="158">
        <f t="shared" si="25"/>
        <v>0</v>
      </c>
      <c r="BG135" s="158">
        <f t="shared" si="26"/>
        <v>0</v>
      </c>
      <c r="BH135" s="158">
        <f t="shared" si="27"/>
        <v>0</v>
      </c>
      <c r="BI135" s="158">
        <f t="shared" si="28"/>
        <v>0</v>
      </c>
      <c r="BJ135" s="20" t="s">
        <v>81</v>
      </c>
      <c r="BK135" s="158">
        <f t="shared" si="29"/>
        <v>0</v>
      </c>
      <c r="BL135" s="20" t="s">
        <v>256</v>
      </c>
      <c r="BM135" s="157" t="s">
        <v>1351</v>
      </c>
    </row>
    <row r="136" spans="1:65" s="2" customFormat="1" ht="16.5" customHeight="1">
      <c r="A136" s="35"/>
      <c r="B136" s="145"/>
      <c r="C136" s="146" t="s">
        <v>434</v>
      </c>
      <c r="D136" s="146" t="s">
        <v>145</v>
      </c>
      <c r="E136" s="147" t="s">
        <v>3179</v>
      </c>
      <c r="F136" s="148" t="s">
        <v>3180</v>
      </c>
      <c r="G136" s="149" t="s">
        <v>236</v>
      </c>
      <c r="H136" s="150">
        <v>1</v>
      </c>
      <c r="I136" s="151"/>
      <c r="J136" s="152">
        <f t="shared" si="20"/>
        <v>0</v>
      </c>
      <c r="K136" s="148" t="s">
        <v>3</v>
      </c>
      <c r="L136" s="36"/>
      <c r="M136" s="153" t="s">
        <v>3</v>
      </c>
      <c r="N136" s="154" t="s">
        <v>43</v>
      </c>
      <c r="O136" s="56"/>
      <c r="P136" s="155">
        <f t="shared" si="21"/>
        <v>0</v>
      </c>
      <c r="Q136" s="155">
        <v>0</v>
      </c>
      <c r="R136" s="155">
        <f t="shared" si="22"/>
        <v>0</v>
      </c>
      <c r="S136" s="155">
        <v>0</v>
      </c>
      <c r="T136" s="156">
        <f t="shared" si="23"/>
        <v>0</v>
      </c>
      <c r="U136" s="35"/>
      <c r="V136" s="35"/>
      <c r="W136" s="35"/>
      <c r="X136" s="35"/>
      <c r="Y136" s="35"/>
      <c r="Z136" s="35"/>
      <c r="AA136" s="35"/>
      <c r="AB136" s="35"/>
      <c r="AC136" s="35"/>
      <c r="AD136" s="35"/>
      <c r="AE136" s="35"/>
      <c r="AR136" s="157" t="s">
        <v>256</v>
      </c>
      <c r="AT136" s="157" t="s">
        <v>145</v>
      </c>
      <c r="AU136" s="157" t="s">
        <v>15</v>
      </c>
      <c r="AY136" s="20" t="s">
        <v>142</v>
      </c>
      <c r="BE136" s="158">
        <f t="shared" si="24"/>
        <v>0</v>
      </c>
      <c r="BF136" s="158">
        <f t="shared" si="25"/>
        <v>0</v>
      </c>
      <c r="BG136" s="158">
        <f t="shared" si="26"/>
        <v>0</v>
      </c>
      <c r="BH136" s="158">
        <f t="shared" si="27"/>
        <v>0</v>
      </c>
      <c r="BI136" s="158">
        <f t="shared" si="28"/>
        <v>0</v>
      </c>
      <c r="BJ136" s="20" t="s">
        <v>81</v>
      </c>
      <c r="BK136" s="158">
        <f t="shared" si="29"/>
        <v>0</v>
      </c>
      <c r="BL136" s="20" t="s">
        <v>256</v>
      </c>
      <c r="BM136" s="157" t="s">
        <v>1367</v>
      </c>
    </row>
    <row r="137" spans="1:65" s="2" customFormat="1" ht="21.75" customHeight="1">
      <c r="A137" s="35"/>
      <c r="B137" s="145"/>
      <c r="C137" s="146" t="s">
        <v>439</v>
      </c>
      <c r="D137" s="146" t="s">
        <v>145</v>
      </c>
      <c r="E137" s="147" t="s">
        <v>3181</v>
      </c>
      <c r="F137" s="148" t="s">
        <v>3182</v>
      </c>
      <c r="G137" s="149" t="s">
        <v>359</v>
      </c>
      <c r="H137" s="150">
        <v>0.52</v>
      </c>
      <c r="I137" s="151"/>
      <c r="J137" s="152">
        <f t="shared" si="20"/>
        <v>0</v>
      </c>
      <c r="K137" s="148" t="s">
        <v>3</v>
      </c>
      <c r="L137" s="36"/>
      <c r="M137" s="153" t="s">
        <v>3</v>
      </c>
      <c r="N137" s="154" t="s">
        <v>43</v>
      </c>
      <c r="O137" s="56"/>
      <c r="P137" s="155">
        <f t="shared" si="21"/>
        <v>0</v>
      </c>
      <c r="Q137" s="155">
        <v>0</v>
      </c>
      <c r="R137" s="155">
        <f t="shared" si="22"/>
        <v>0</v>
      </c>
      <c r="S137" s="155">
        <v>0</v>
      </c>
      <c r="T137" s="156">
        <f t="shared" si="23"/>
        <v>0</v>
      </c>
      <c r="U137" s="35"/>
      <c r="V137" s="35"/>
      <c r="W137" s="35"/>
      <c r="X137" s="35"/>
      <c r="Y137" s="35"/>
      <c r="Z137" s="35"/>
      <c r="AA137" s="35"/>
      <c r="AB137" s="35"/>
      <c r="AC137" s="35"/>
      <c r="AD137" s="35"/>
      <c r="AE137" s="35"/>
      <c r="AR137" s="157" t="s">
        <v>256</v>
      </c>
      <c r="AT137" s="157" t="s">
        <v>145</v>
      </c>
      <c r="AU137" s="157" t="s">
        <v>15</v>
      </c>
      <c r="AY137" s="20" t="s">
        <v>142</v>
      </c>
      <c r="BE137" s="158">
        <f t="shared" si="24"/>
        <v>0</v>
      </c>
      <c r="BF137" s="158">
        <f t="shared" si="25"/>
        <v>0</v>
      </c>
      <c r="BG137" s="158">
        <f t="shared" si="26"/>
        <v>0</v>
      </c>
      <c r="BH137" s="158">
        <f t="shared" si="27"/>
        <v>0</v>
      </c>
      <c r="BI137" s="158">
        <f t="shared" si="28"/>
        <v>0</v>
      </c>
      <c r="BJ137" s="20" t="s">
        <v>81</v>
      </c>
      <c r="BK137" s="158">
        <f t="shared" si="29"/>
        <v>0</v>
      </c>
      <c r="BL137" s="20" t="s">
        <v>256</v>
      </c>
      <c r="BM137" s="157" t="s">
        <v>1378</v>
      </c>
    </row>
    <row r="138" spans="1:65" s="12" customFormat="1" ht="25.9" customHeight="1">
      <c r="B138" s="132"/>
      <c r="D138" s="133" t="s">
        <v>70</v>
      </c>
      <c r="E138" s="134" t="s">
        <v>3183</v>
      </c>
      <c r="F138" s="134" t="s">
        <v>3184</v>
      </c>
      <c r="I138" s="135"/>
      <c r="J138" s="136">
        <f>BK138</f>
        <v>0</v>
      </c>
      <c r="L138" s="132"/>
      <c r="M138" s="137"/>
      <c r="N138" s="138"/>
      <c r="O138" s="138"/>
      <c r="P138" s="139">
        <f>SUM(P139:P148)</f>
        <v>0</v>
      </c>
      <c r="Q138" s="138"/>
      <c r="R138" s="139">
        <f>SUM(R139:R148)</f>
        <v>0</v>
      </c>
      <c r="S138" s="138"/>
      <c r="T138" s="140">
        <f>SUM(T139:T148)</f>
        <v>0</v>
      </c>
      <c r="AR138" s="133" t="s">
        <v>81</v>
      </c>
      <c r="AT138" s="141" t="s">
        <v>70</v>
      </c>
      <c r="AU138" s="141" t="s">
        <v>71</v>
      </c>
      <c r="AY138" s="133" t="s">
        <v>142</v>
      </c>
      <c r="BK138" s="142">
        <f>SUM(BK139:BK148)</f>
        <v>0</v>
      </c>
    </row>
    <row r="139" spans="1:65" s="2" customFormat="1" ht="16.5" customHeight="1">
      <c r="A139" s="35"/>
      <c r="B139" s="145"/>
      <c r="C139" s="146" t="s">
        <v>445</v>
      </c>
      <c r="D139" s="146" t="s">
        <v>145</v>
      </c>
      <c r="E139" s="147" t="s">
        <v>3185</v>
      </c>
      <c r="F139" s="148" t="s">
        <v>3186</v>
      </c>
      <c r="G139" s="149" t="s">
        <v>225</v>
      </c>
      <c r="H139" s="150">
        <v>430</v>
      </c>
      <c r="I139" s="151"/>
      <c r="J139" s="152">
        <f t="shared" ref="J139:J148" si="30">ROUND(I139*H139,2)</f>
        <v>0</v>
      </c>
      <c r="K139" s="148" t="s">
        <v>3</v>
      </c>
      <c r="L139" s="36"/>
      <c r="M139" s="153" t="s">
        <v>3</v>
      </c>
      <c r="N139" s="154" t="s">
        <v>43</v>
      </c>
      <c r="O139" s="56"/>
      <c r="P139" s="155">
        <f t="shared" ref="P139:P148" si="31">O139*H139</f>
        <v>0</v>
      </c>
      <c r="Q139" s="155">
        <v>0</v>
      </c>
      <c r="R139" s="155">
        <f t="shared" ref="R139:R148" si="32">Q139*H139</f>
        <v>0</v>
      </c>
      <c r="S139" s="155">
        <v>0</v>
      </c>
      <c r="T139" s="156">
        <f t="shared" ref="T139:T148" si="33">S139*H139</f>
        <v>0</v>
      </c>
      <c r="U139" s="35"/>
      <c r="V139" s="35"/>
      <c r="W139" s="35"/>
      <c r="X139" s="35"/>
      <c r="Y139" s="35"/>
      <c r="Z139" s="35"/>
      <c r="AA139" s="35"/>
      <c r="AB139" s="35"/>
      <c r="AC139" s="35"/>
      <c r="AD139" s="35"/>
      <c r="AE139" s="35"/>
      <c r="AR139" s="157" t="s">
        <v>256</v>
      </c>
      <c r="AT139" s="157" t="s">
        <v>145</v>
      </c>
      <c r="AU139" s="157" t="s">
        <v>15</v>
      </c>
      <c r="AY139" s="20" t="s">
        <v>142</v>
      </c>
      <c r="BE139" s="158">
        <f t="shared" ref="BE139:BE148" si="34">IF(N139="základní",J139,0)</f>
        <v>0</v>
      </c>
      <c r="BF139" s="158">
        <f t="shared" ref="BF139:BF148" si="35">IF(N139="snížená",J139,0)</f>
        <v>0</v>
      </c>
      <c r="BG139" s="158">
        <f t="shared" ref="BG139:BG148" si="36">IF(N139="zákl. přenesená",J139,0)</f>
        <v>0</v>
      </c>
      <c r="BH139" s="158">
        <f t="shared" ref="BH139:BH148" si="37">IF(N139="sníž. přenesená",J139,0)</f>
        <v>0</v>
      </c>
      <c r="BI139" s="158">
        <f t="shared" ref="BI139:BI148" si="38">IF(N139="nulová",J139,0)</f>
        <v>0</v>
      </c>
      <c r="BJ139" s="20" t="s">
        <v>81</v>
      </c>
      <c r="BK139" s="158">
        <f t="shared" ref="BK139:BK148" si="39">ROUND(I139*H139,2)</f>
        <v>0</v>
      </c>
      <c r="BL139" s="20" t="s">
        <v>256</v>
      </c>
      <c r="BM139" s="157" t="s">
        <v>1390</v>
      </c>
    </row>
    <row r="140" spans="1:65" s="2" customFormat="1" ht="16.5" customHeight="1">
      <c r="A140" s="35"/>
      <c r="B140" s="145"/>
      <c r="C140" s="146" t="s">
        <v>450</v>
      </c>
      <c r="D140" s="146" t="s">
        <v>145</v>
      </c>
      <c r="E140" s="147" t="s">
        <v>3187</v>
      </c>
      <c r="F140" s="148" t="s">
        <v>3188</v>
      </c>
      <c r="G140" s="149" t="s">
        <v>225</v>
      </c>
      <c r="H140" s="150">
        <v>42</v>
      </c>
      <c r="I140" s="151"/>
      <c r="J140" s="152">
        <f t="shared" si="30"/>
        <v>0</v>
      </c>
      <c r="K140" s="148" t="s">
        <v>3</v>
      </c>
      <c r="L140" s="36"/>
      <c r="M140" s="153" t="s">
        <v>3</v>
      </c>
      <c r="N140" s="154" t="s">
        <v>43</v>
      </c>
      <c r="O140" s="56"/>
      <c r="P140" s="155">
        <f t="shared" si="31"/>
        <v>0</v>
      </c>
      <c r="Q140" s="155">
        <v>0</v>
      </c>
      <c r="R140" s="155">
        <f t="shared" si="32"/>
        <v>0</v>
      </c>
      <c r="S140" s="155">
        <v>0</v>
      </c>
      <c r="T140" s="156">
        <f t="shared" si="33"/>
        <v>0</v>
      </c>
      <c r="U140" s="35"/>
      <c r="V140" s="35"/>
      <c r="W140" s="35"/>
      <c r="X140" s="35"/>
      <c r="Y140" s="35"/>
      <c r="Z140" s="35"/>
      <c r="AA140" s="35"/>
      <c r="AB140" s="35"/>
      <c r="AC140" s="35"/>
      <c r="AD140" s="35"/>
      <c r="AE140" s="35"/>
      <c r="AR140" s="157" t="s">
        <v>256</v>
      </c>
      <c r="AT140" s="157" t="s">
        <v>145</v>
      </c>
      <c r="AU140" s="157" t="s">
        <v>15</v>
      </c>
      <c r="AY140" s="20" t="s">
        <v>142</v>
      </c>
      <c r="BE140" s="158">
        <f t="shared" si="34"/>
        <v>0</v>
      </c>
      <c r="BF140" s="158">
        <f t="shared" si="35"/>
        <v>0</v>
      </c>
      <c r="BG140" s="158">
        <f t="shared" si="36"/>
        <v>0</v>
      </c>
      <c r="BH140" s="158">
        <f t="shared" si="37"/>
        <v>0</v>
      </c>
      <c r="BI140" s="158">
        <f t="shared" si="38"/>
        <v>0</v>
      </c>
      <c r="BJ140" s="20" t="s">
        <v>81</v>
      </c>
      <c r="BK140" s="158">
        <f t="shared" si="39"/>
        <v>0</v>
      </c>
      <c r="BL140" s="20" t="s">
        <v>256</v>
      </c>
      <c r="BM140" s="157" t="s">
        <v>1396</v>
      </c>
    </row>
    <row r="141" spans="1:65" s="2" customFormat="1" ht="16.5" customHeight="1">
      <c r="A141" s="35"/>
      <c r="B141" s="145"/>
      <c r="C141" s="146" t="s">
        <v>460</v>
      </c>
      <c r="D141" s="146" t="s">
        <v>145</v>
      </c>
      <c r="E141" s="147" t="s">
        <v>3189</v>
      </c>
      <c r="F141" s="148" t="s">
        <v>3190</v>
      </c>
      <c r="G141" s="149" t="s">
        <v>225</v>
      </c>
      <c r="H141" s="150">
        <v>10</v>
      </c>
      <c r="I141" s="151"/>
      <c r="J141" s="152">
        <f t="shared" si="30"/>
        <v>0</v>
      </c>
      <c r="K141" s="148" t="s">
        <v>3</v>
      </c>
      <c r="L141" s="36"/>
      <c r="M141" s="153" t="s">
        <v>3</v>
      </c>
      <c r="N141" s="154" t="s">
        <v>43</v>
      </c>
      <c r="O141" s="56"/>
      <c r="P141" s="155">
        <f t="shared" si="31"/>
        <v>0</v>
      </c>
      <c r="Q141" s="155">
        <v>0</v>
      </c>
      <c r="R141" s="155">
        <f t="shared" si="32"/>
        <v>0</v>
      </c>
      <c r="S141" s="155">
        <v>0</v>
      </c>
      <c r="T141" s="156">
        <f t="shared" si="33"/>
        <v>0</v>
      </c>
      <c r="U141" s="35"/>
      <c r="V141" s="35"/>
      <c r="W141" s="35"/>
      <c r="X141" s="35"/>
      <c r="Y141" s="35"/>
      <c r="Z141" s="35"/>
      <c r="AA141" s="35"/>
      <c r="AB141" s="35"/>
      <c r="AC141" s="35"/>
      <c r="AD141" s="35"/>
      <c r="AE141" s="35"/>
      <c r="AR141" s="157" t="s">
        <v>256</v>
      </c>
      <c r="AT141" s="157" t="s">
        <v>145</v>
      </c>
      <c r="AU141" s="157" t="s">
        <v>15</v>
      </c>
      <c r="AY141" s="20" t="s">
        <v>142</v>
      </c>
      <c r="BE141" s="158">
        <f t="shared" si="34"/>
        <v>0</v>
      </c>
      <c r="BF141" s="158">
        <f t="shared" si="35"/>
        <v>0</v>
      </c>
      <c r="BG141" s="158">
        <f t="shared" si="36"/>
        <v>0</v>
      </c>
      <c r="BH141" s="158">
        <f t="shared" si="37"/>
        <v>0</v>
      </c>
      <c r="BI141" s="158">
        <f t="shared" si="38"/>
        <v>0</v>
      </c>
      <c r="BJ141" s="20" t="s">
        <v>81</v>
      </c>
      <c r="BK141" s="158">
        <f t="shared" si="39"/>
        <v>0</v>
      </c>
      <c r="BL141" s="20" t="s">
        <v>256</v>
      </c>
      <c r="BM141" s="157" t="s">
        <v>1406</v>
      </c>
    </row>
    <row r="142" spans="1:65" s="2" customFormat="1" ht="16.5" customHeight="1">
      <c r="A142" s="35"/>
      <c r="B142" s="145"/>
      <c r="C142" s="146" t="s">
        <v>465</v>
      </c>
      <c r="D142" s="146" t="s">
        <v>145</v>
      </c>
      <c r="E142" s="147" t="s">
        <v>3191</v>
      </c>
      <c r="F142" s="148" t="s">
        <v>3192</v>
      </c>
      <c r="G142" s="149" t="s">
        <v>225</v>
      </c>
      <c r="H142" s="150">
        <v>25</v>
      </c>
      <c r="I142" s="151"/>
      <c r="J142" s="152">
        <f t="shared" si="30"/>
        <v>0</v>
      </c>
      <c r="K142" s="148" t="s">
        <v>3</v>
      </c>
      <c r="L142" s="36"/>
      <c r="M142" s="153" t="s">
        <v>3</v>
      </c>
      <c r="N142" s="154" t="s">
        <v>43</v>
      </c>
      <c r="O142" s="56"/>
      <c r="P142" s="155">
        <f t="shared" si="31"/>
        <v>0</v>
      </c>
      <c r="Q142" s="155">
        <v>0</v>
      </c>
      <c r="R142" s="155">
        <f t="shared" si="32"/>
        <v>0</v>
      </c>
      <c r="S142" s="155">
        <v>0</v>
      </c>
      <c r="T142" s="156">
        <f t="shared" si="33"/>
        <v>0</v>
      </c>
      <c r="U142" s="35"/>
      <c r="V142" s="35"/>
      <c r="W142" s="35"/>
      <c r="X142" s="35"/>
      <c r="Y142" s="35"/>
      <c r="Z142" s="35"/>
      <c r="AA142" s="35"/>
      <c r="AB142" s="35"/>
      <c r="AC142" s="35"/>
      <c r="AD142" s="35"/>
      <c r="AE142" s="35"/>
      <c r="AR142" s="157" t="s">
        <v>256</v>
      </c>
      <c r="AT142" s="157" t="s">
        <v>145</v>
      </c>
      <c r="AU142" s="157" t="s">
        <v>15</v>
      </c>
      <c r="AY142" s="20" t="s">
        <v>142</v>
      </c>
      <c r="BE142" s="158">
        <f t="shared" si="34"/>
        <v>0</v>
      </c>
      <c r="BF142" s="158">
        <f t="shared" si="35"/>
        <v>0</v>
      </c>
      <c r="BG142" s="158">
        <f t="shared" si="36"/>
        <v>0</v>
      </c>
      <c r="BH142" s="158">
        <f t="shared" si="37"/>
        <v>0</v>
      </c>
      <c r="BI142" s="158">
        <f t="shared" si="38"/>
        <v>0</v>
      </c>
      <c r="BJ142" s="20" t="s">
        <v>81</v>
      </c>
      <c r="BK142" s="158">
        <f t="shared" si="39"/>
        <v>0</v>
      </c>
      <c r="BL142" s="20" t="s">
        <v>256</v>
      </c>
      <c r="BM142" s="157" t="s">
        <v>1416</v>
      </c>
    </row>
    <row r="143" spans="1:65" s="2" customFormat="1" ht="16.5" customHeight="1">
      <c r="A143" s="35"/>
      <c r="B143" s="145"/>
      <c r="C143" s="146" t="s">
        <v>473</v>
      </c>
      <c r="D143" s="146" t="s">
        <v>145</v>
      </c>
      <c r="E143" s="147" t="s">
        <v>3193</v>
      </c>
      <c r="F143" s="148" t="s">
        <v>3194</v>
      </c>
      <c r="G143" s="149" t="s">
        <v>225</v>
      </c>
      <c r="H143" s="150">
        <v>7</v>
      </c>
      <c r="I143" s="151"/>
      <c r="J143" s="152">
        <f t="shared" si="30"/>
        <v>0</v>
      </c>
      <c r="K143" s="148" t="s">
        <v>3</v>
      </c>
      <c r="L143" s="36"/>
      <c r="M143" s="153" t="s">
        <v>3</v>
      </c>
      <c r="N143" s="154" t="s">
        <v>43</v>
      </c>
      <c r="O143" s="56"/>
      <c r="P143" s="155">
        <f t="shared" si="31"/>
        <v>0</v>
      </c>
      <c r="Q143" s="155">
        <v>0</v>
      </c>
      <c r="R143" s="155">
        <f t="shared" si="32"/>
        <v>0</v>
      </c>
      <c r="S143" s="155">
        <v>0</v>
      </c>
      <c r="T143" s="156">
        <f t="shared" si="33"/>
        <v>0</v>
      </c>
      <c r="U143" s="35"/>
      <c r="V143" s="35"/>
      <c r="W143" s="35"/>
      <c r="X143" s="35"/>
      <c r="Y143" s="35"/>
      <c r="Z143" s="35"/>
      <c r="AA143" s="35"/>
      <c r="AB143" s="35"/>
      <c r="AC143" s="35"/>
      <c r="AD143" s="35"/>
      <c r="AE143" s="35"/>
      <c r="AR143" s="157" t="s">
        <v>256</v>
      </c>
      <c r="AT143" s="157" t="s">
        <v>145</v>
      </c>
      <c r="AU143" s="157" t="s">
        <v>15</v>
      </c>
      <c r="AY143" s="20" t="s">
        <v>142</v>
      </c>
      <c r="BE143" s="158">
        <f t="shared" si="34"/>
        <v>0</v>
      </c>
      <c r="BF143" s="158">
        <f t="shared" si="35"/>
        <v>0</v>
      </c>
      <c r="BG143" s="158">
        <f t="shared" si="36"/>
        <v>0</v>
      </c>
      <c r="BH143" s="158">
        <f t="shared" si="37"/>
        <v>0</v>
      </c>
      <c r="BI143" s="158">
        <f t="shared" si="38"/>
        <v>0</v>
      </c>
      <c r="BJ143" s="20" t="s">
        <v>81</v>
      </c>
      <c r="BK143" s="158">
        <f t="shared" si="39"/>
        <v>0</v>
      </c>
      <c r="BL143" s="20" t="s">
        <v>256</v>
      </c>
      <c r="BM143" s="157" t="s">
        <v>1430</v>
      </c>
    </row>
    <row r="144" spans="1:65" s="2" customFormat="1" ht="16.5" customHeight="1">
      <c r="A144" s="35"/>
      <c r="B144" s="145"/>
      <c r="C144" s="146" t="s">
        <v>480</v>
      </c>
      <c r="D144" s="146" t="s">
        <v>145</v>
      </c>
      <c r="E144" s="147" t="s">
        <v>3195</v>
      </c>
      <c r="F144" s="148" t="s">
        <v>3196</v>
      </c>
      <c r="G144" s="149" t="s">
        <v>3098</v>
      </c>
      <c r="H144" s="150">
        <v>6</v>
      </c>
      <c r="I144" s="151"/>
      <c r="J144" s="152">
        <f t="shared" si="30"/>
        <v>0</v>
      </c>
      <c r="K144" s="148" t="s">
        <v>3</v>
      </c>
      <c r="L144" s="36"/>
      <c r="M144" s="153" t="s">
        <v>3</v>
      </c>
      <c r="N144" s="154" t="s">
        <v>43</v>
      </c>
      <c r="O144" s="56"/>
      <c r="P144" s="155">
        <f t="shared" si="31"/>
        <v>0</v>
      </c>
      <c r="Q144" s="155">
        <v>0</v>
      </c>
      <c r="R144" s="155">
        <f t="shared" si="32"/>
        <v>0</v>
      </c>
      <c r="S144" s="155">
        <v>0</v>
      </c>
      <c r="T144" s="156">
        <f t="shared" si="33"/>
        <v>0</v>
      </c>
      <c r="U144" s="35"/>
      <c r="V144" s="35"/>
      <c r="W144" s="35"/>
      <c r="X144" s="35"/>
      <c r="Y144" s="35"/>
      <c r="Z144" s="35"/>
      <c r="AA144" s="35"/>
      <c r="AB144" s="35"/>
      <c r="AC144" s="35"/>
      <c r="AD144" s="35"/>
      <c r="AE144" s="35"/>
      <c r="AR144" s="157" t="s">
        <v>256</v>
      </c>
      <c r="AT144" s="157" t="s">
        <v>145</v>
      </c>
      <c r="AU144" s="157" t="s">
        <v>15</v>
      </c>
      <c r="AY144" s="20" t="s">
        <v>142</v>
      </c>
      <c r="BE144" s="158">
        <f t="shared" si="34"/>
        <v>0</v>
      </c>
      <c r="BF144" s="158">
        <f t="shared" si="35"/>
        <v>0</v>
      </c>
      <c r="BG144" s="158">
        <f t="shared" si="36"/>
        <v>0</v>
      </c>
      <c r="BH144" s="158">
        <f t="shared" si="37"/>
        <v>0</v>
      </c>
      <c r="BI144" s="158">
        <f t="shared" si="38"/>
        <v>0</v>
      </c>
      <c r="BJ144" s="20" t="s">
        <v>81</v>
      </c>
      <c r="BK144" s="158">
        <f t="shared" si="39"/>
        <v>0</v>
      </c>
      <c r="BL144" s="20" t="s">
        <v>256</v>
      </c>
      <c r="BM144" s="157" t="s">
        <v>1442</v>
      </c>
    </row>
    <row r="145" spans="1:65" s="2" customFormat="1" ht="16.5" customHeight="1">
      <c r="A145" s="35"/>
      <c r="B145" s="145"/>
      <c r="C145" s="146" t="s">
        <v>489</v>
      </c>
      <c r="D145" s="146" t="s">
        <v>145</v>
      </c>
      <c r="E145" s="147" t="s">
        <v>3197</v>
      </c>
      <c r="F145" s="148" t="s">
        <v>3198</v>
      </c>
      <c r="G145" s="149" t="s">
        <v>225</v>
      </c>
      <c r="H145" s="150">
        <v>514</v>
      </c>
      <c r="I145" s="151"/>
      <c r="J145" s="152">
        <f t="shared" si="30"/>
        <v>0</v>
      </c>
      <c r="K145" s="148" t="s">
        <v>3</v>
      </c>
      <c r="L145" s="36"/>
      <c r="M145" s="153" t="s">
        <v>3</v>
      </c>
      <c r="N145" s="154" t="s">
        <v>43</v>
      </c>
      <c r="O145" s="56"/>
      <c r="P145" s="155">
        <f t="shared" si="31"/>
        <v>0</v>
      </c>
      <c r="Q145" s="155">
        <v>0</v>
      </c>
      <c r="R145" s="155">
        <f t="shared" si="32"/>
        <v>0</v>
      </c>
      <c r="S145" s="155">
        <v>0</v>
      </c>
      <c r="T145" s="156">
        <f t="shared" si="33"/>
        <v>0</v>
      </c>
      <c r="U145" s="35"/>
      <c r="V145" s="35"/>
      <c r="W145" s="35"/>
      <c r="X145" s="35"/>
      <c r="Y145" s="35"/>
      <c r="Z145" s="35"/>
      <c r="AA145" s="35"/>
      <c r="AB145" s="35"/>
      <c r="AC145" s="35"/>
      <c r="AD145" s="35"/>
      <c r="AE145" s="35"/>
      <c r="AR145" s="157" t="s">
        <v>256</v>
      </c>
      <c r="AT145" s="157" t="s">
        <v>145</v>
      </c>
      <c r="AU145" s="157" t="s">
        <v>15</v>
      </c>
      <c r="AY145" s="20" t="s">
        <v>142</v>
      </c>
      <c r="BE145" s="158">
        <f t="shared" si="34"/>
        <v>0</v>
      </c>
      <c r="BF145" s="158">
        <f t="shared" si="35"/>
        <v>0</v>
      </c>
      <c r="BG145" s="158">
        <f t="shared" si="36"/>
        <v>0</v>
      </c>
      <c r="BH145" s="158">
        <f t="shared" si="37"/>
        <v>0</v>
      </c>
      <c r="BI145" s="158">
        <f t="shared" si="38"/>
        <v>0</v>
      </c>
      <c r="BJ145" s="20" t="s">
        <v>81</v>
      </c>
      <c r="BK145" s="158">
        <f t="shared" si="39"/>
        <v>0</v>
      </c>
      <c r="BL145" s="20" t="s">
        <v>256</v>
      </c>
      <c r="BM145" s="157" t="s">
        <v>1454</v>
      </c>
    </row>
    <row r="146" spans="1:65" s="2" customFormat="1" ht="16.5" customHeight="1">
      <c r="A146" s="35"/>
      <c r="B146" s="145"/>
      <c r="C146" s="146" t="s">
        <v>494</v>
      </c>
      <c r="D146" s="146" t="s">
        <v>145</v>
      </c>
      <c r="E146" s="147" t="s">
        <v>3199</v>
      </c>
      <c r="F146" s="148" t="s">
        <v>3200</v>
      </c>
      <c r="G146" s="149" t="s">
        <v>2341</v>
      </c>
      <c r="H146" s="209"/>
      <c r="I146" s="151"/>
      <c r="J146" s="152">
        <f t="shared" si="30"/>
        <v>0</v>
      </c>
      <c r="K146" s="148" t="s">
        <v>3</v>
      </c>
      <c r="L146" s="36"/>
      <c r="M146" s="153" t="s">
        <v>3</v>
      </c>
      <c r="N146" s="154" t="s">
        <v>43</v>
      </c>
      <c r="O146" s="56"/>
      <c r="P146" s="155">
        <f t="shared" si="31"/>
        <v>0</v>
      </c>
      <c r="Q146" s="155">
        <v>0</v>
      </c>
      <c r="R146" s="155">
        <f t="shared" si="32"/>
        <v>0</v>
      </c>
      <c r="S146" s="155">
        <v>0</v>
      </c>
      <c r="T146" s="156">
        <f t="shared" si="33"/>
        <v>0</v>
      </c>
      <c r="U146" s="35"/>
      <c r="V146" s="35"/>
      <c r="W146" s="35"/>
      <c r="X146" s="35"/>
      <c r="Y146" s="35"/>
      <c r="Z146" s="35"/>
      <c r="AA146" s="35"/>
      <c r="AB146" s="35"/>
      <c r="AC146" s="35"/>
      <c r="AD146" s="35"/>
      <c r="AE146" s="35"/>
      <c r="AR146" s="157" t="s">
        <v>256</v>
      </c>
      <c r="AT146" s="157" t="s">
        <v>145</v>
      </c>
      <c r="AU146" s="157" t="s">
        <v>15</v>
      </c>
      <c r="AY146" s="20" t="s">
        <v>142</v>
      </c>
      <c r="BE146" s="158">
        <f t="shared" si="34"/>
        <v>0</v>
      </c>
      <c r="BF146" s="158">
        <f t="shared" si="35"/>
        <v>0</v>
      </c>
      <c r="BG146" s="158">
        <f t="shared" si="36"/>
        <v>0</v>
      </c>
      <c r="BH146" s="158">
        <f t="shared" si="37"/>
        <v>0</v>
      </c>
      <c r="BI146" s="158">
        <f t="shared" si="38"/>
        <v>0</v>
      </c>
      <c r="BJ146" s="20" t="s">
        <v>81</v>
      </c>
      <c r="BK146" s="158">
        <f t="shared" si="39"/>
        <v>0</v>
      </c>
      <c r="BL146" s="20" t="s">
        <v>256</v>
      </c>
      <c r="BM146" s="157" t="s">
        <v>1464</v>
      </c>
    </row>
    <row r="147" spans="1:65" s="2" customFormat="1" ht="16.5" customHeight="1">
      <c r="A147" s="35"/>
      <c r="B147" s="145"/>
      <c r="C147" s="146" t="s">
        <v>502</v>
      </c>
      <c r="D147" s="146" t="s">
        <v>145</v>
      </c>
      <c r="E147" s="147" t="s">
        <v>3201</v>
      </c>
      <c r="F147" s="148" t="s">
        <v>3202</v>
      </c>
      <c r="G147" s="149" t="s">
        <v>225</v>
      </c>
      <c r="H147" s="150">
        <v>260</v>
      </c>
      <c r="I147" s="151"/>
      <c r="J147" s="152">
        <f t="shared" si="30"/>
        <v>0</v>
      </c>
      <c r="K147" s="148" t="s">
        <v>3</v>
      </c>
      <c r="L147" s="36"/>
      <c r="M147" s="153" t="s">
        <v>3</v>
      </c>
      <c r="N147" s="154" t="s">
        <v>43</v>
      </c>
      <c r="O147" s="56"/>
      <c r="P147" s="155">
        <f t="shared" si="31"/>
        <v>0</v>
      </c>
      <c r="Q147" s="155">
        <v>0</v>
      </c>
      <c r="R147" s="155">
        <f t="shared" si="32"/>
        <v>0</v>
      </c>
      <c r="S147" s="155">
        <v>0</v>
      </c>
      <c r="T147" s="156">
        <f t="shared" si="33"/>
        <v>0</v>
      </c>
      <c r="U147" s="35"/>
      <c r="V147" s="35"/>
      <c r="W147" s="35"/>
      <c r="X147" s="35"/>
      <c r="Y147" s="35"/>
      <c r="Z147" s="35"/>
      <c r="AA147" s="35"/>
      <c r="AB147" s="35"/>
      <c r="AC147" s="35"/>
      <c r="AD147" s="35"/>
      <c r="AE147" s="35"/>
      <c r="AR147" s="157" t="s">
        <v>256</v>
      </c>
      <c r="AT147" s="157" t="s">
        <v>145</v>
      </c>
      <c r="AU147" s="157" t="s">
        <v>15</v>
      </c>
      <c r="AY147" s="20" t="s">
        <v>142</v>
      </c>
      <c r="BE147" s="158">
        <f t="shared" si="34"/>
        <v>0</v>
      </c>
      <c r="BF147" s="158">
        <f t="shared" si="35"/>
        <v>0</v>
      </c>
      <c r="BG147" s="158">
        <f t="shared" si="36"/>
        <v>0</v>
      </c>
      <c r="BH147" s="158">
        <f t="shared" si="37"/>
        <v>0</v>
      </c>
      <c r="BI147" s="158">
        <f t="shared" si="38"/>
        <v>0</v>
      </c>
      <c r="BJ147" s="20" t="s">
        <v>81</v>
      </c>
      <c r="BK147" s="158">
        <f t="shared" si="39"/>
        <v>0</v>
      </c>
      <c r="BL147" s="20" t="s">
        <v>256</v>
      </c>
      <c r="BM147" s="157" t="s">
        <v>1475</v>
      </c>
    </row>
    <row r="148" spans="1:65" s="2" customFormat="1" ht="24.2" customHeight="1">
      <c r="A148" s="35"/>
      <c r="B148" s="145"/>
      <c r="C148" s="146" t="s">
        <v>512</v>
      </c>
      <c r="D148" s="146" t="s">
        <v>145</v>
      </c>
      <c r="E148" s="147" t="s">
        <v>3203</v>
      </c>
      <c r="F148" s="148" t="s">
        <v>3204</v>
      </c>
      <c r="G148" s="149" t="s">
        <v>359</v>
      </c>
      <c r="H148" s="150">
        <v>1.39</v>
      </c>
      <c r="I148" s="151"/>
      <c r="J148" s="152">
        <f t="shared" si="30"/>
        <v>0</v>
      </c>
      <c r="K148" s="148" t="s">
        <v>3</v>
      </c>
      <c r="L148" s="36"/>
      <c r="M148" s="153" t="s">
        <v>3</v>
      </c>
      <c r="N148" s="154" t="s">
        <v>43</v>
      </c>
      <c r="O148" s="56"/>
      <c r="P148" s="155">
        <f t="shared" si="31"/>
        <v>0</v>
      </c>
      <c r="Q148" s="155">
        <v>0</v>
      </c>
      <c r="R148" s="155">
        <f t="shared" si="32"/>
        <v>0</v>
      </c>
      <c r="S148" s="155">
        <v>0</v>
      </c>
      <c r="T148" s="156">
        <f t="shared" si="33"/>
        <v>0</v>
      </c>
      <c r="U148" s="35"/>
      <c r="V148" s="35"/>
      <c r="W148" s="35"/>
      <c r="X148" s="35"/>
      <c r="Y148" s="35"/>
      <c r="Z148" s="35"/>
      <c r="AA148" s="35"/>
      <c r="AB148" s="35"/>
      <c r="AC148" s="35"/>
      <c r="AD148" s="35"/>
      <c r="AE148" s="35"/>
      <c r="AR148" s="157" t="s">
        <v>256</v>
      </c>
      <c r="AT148" s="157" t="s">
        <v>145</v>
      </c>
      <c r="AU148" s="157" t="s">
        <v>15</v>
      </c>
      <c r="AY148" s="20" t="s">
        <v>142</v>
      </c>
      <c r="BE148" s="158">
        <f t="shared" si="34"/>
        <v>0</v>
      </c>
      <c r="BF148" s="158">
        <f t="shared" si="35"/>
        <v>0</v>
      </c>
      <c r="BG148" s="158">
        <f t="shared" si="36"/>
        <v>0</v>
      </c>
      <c r="BH148" s="158">
        <f t="shared" si="37"/>
        <v>0</v>
      </c>
      <c r="BI148" s="158">
        <f t="shared" si="38"/>
        <v>0</v>
      </c>
      <c r="BJ148" s="20" t="s">
        <v>81</v>
      </c>
      <c r="BK148" s="158">
        <f t="shared" si="39"/>
        <v>0</v>
      </c>
      <c r="BL148" s="20" t="s">
        <v>256</v>
      </c>
      <c r="BM148" s="157" t="s">
        <v>1502</v>
      </c>
    </row>
    <row r="149" spans="1:65" s="12" customFormat="1" ht="25.9" customHeight="1">
      <c r="B149" s="132"/>
      <c r="D149" s="133" t="s">
        <v>70</v>
      </c>
      <c r="E149" s="134" t="s">
        <v>3205</v>
      </c>
      <c r="F149" s="134" t="s">
        <v>3206</v>
      </c>
      <c r="I149" s="135"/>
      <c r="J149" s="136">
        <f>BK149</f>
        <v>0</v>
      </c>
      <c r="L149" s="132"/>
      <c r="M149" s="137"/>
      <c r="N149" s="138"/>
      <c r="O149" s="138"/>
      <c r="P149" s="139">
        <f>SUM(P150:P181)</f>
        <v>0</v>
      </c>
      <c r="Q149" s="138"/>
      <c r="R149" s="139">
        <f>SUM(R150:R181)</f>
        <v>0</v>
      </c>
      <c r="S149" s="138"/>
      <c r="T149" s="140">
        <f>SUM(T150:T181)</f>
        <v>0</v>
      </c>
      <c r="AR149" s="133" t="s">
        <v>81</v>
      </c>
      <c r="AT149" s="141" t="s">
        <v>70</v>
      </c>
      <c r="AU149" s="141" t="s">
        <v>71</v>
      </c>
      <c r="AY149" s="133" t="s">
        <v>142</v>
      </c>
      <c r="BK149" s="142">
        <f>SUM(BK150:BK181)</f>
        <v>0</v>
      </c>
    </row>
    <row r="150" spans="1:65" s="2" customFormat="1" ht="16.5" customHeight="1">
      <c r="A150" s="35"/>
      <c r="B150" s="145"/>
      <c r="C150" s="146" t="s">
        <v>517</v>
      </c>
      <c r="D150" s="146" t="s">
        <v>145</v>
      </c>
      <c r="E150" s="147" t="s">
        <v>3207</v>
      </c>
      <c r="F150" s="148" t="s">
        <v>3208</v>
      </c>
      <c r="G150" s="149" t="s">
        <v>236</v>
      </c>
      <c r="H150" s="150">
        <v>15</v>
      </c>
      <c r="I150" s="151"/>
      <c r="J150" s="152">
        <f t="shared" ref="J150:J181" si="40">ROUND(I150*H150,2)</f>
        <v>0</v>
      </c>
      <c r="K150" s="148" t="s">
        <v>3</v>
      </c>
      <c r="L150" s="36"/>
      <c r="M150" s="153" t="s">
        <v>3</v>
      </c>
      <c r="N150" s="154" t="s">
        <v>43</v>
      </c>
      <c r="O150" s="56"/>
      <c r="P150" s="155">
        <f t="shared" ref="P150:P181" si="41">O150*H150</f>
        <v>0</v>
      </c>
      <c r="Q150" s="155">
        <v>0</v>
      </c>
      <c r="R150" s="155">
        <f t="shared" ref="R150:R181" si="42">Q150*H150</f>
        <v>0</v>
      </c>
      <c r="S150" s="155">
        <v>0</v>
      </c>
      <c r="T150" s="156">
        <f t="shared" ref="T150:T181" si="43">S150*H150</f>
        <v>0</v>
      </c>
      <c r="U150" s="35"/>
      <c r="V150" s="35"/>
      <c r="W150" s="35"/>
      <c r="X150" s="35"/>
      <c r="Y150" s="35"/>
      <c r="Z150" s="35"/>
      <c r="AA150" s="35"/>
      <c r="AB150" s="35"/>
      <c r="AC150" s="35"/>
      <c r="AD150" s="35"/>
      <c r="AE150" s="35"/>
      <c r="AR150" s="157" t="s">
        <v>256</v>
      </c>
      <c r="AT150" s="157" t="s">
        <v>145</v>
      </c>
      <c r="AU150" s="157" t="s">
        <v>15</v>
      </c>
      <c r="AY150" s="20" t="s">
        <v>142</v>
      </c>
      <c r="BE150" s="158">
        <f t="shared" ref="BE150:BE181" si="44">IF(N150="základní",J150,0)</f>
        <v>0</v>
      </c>
      <c r="BF150" s="158">
        <f t="shared" ref="BF150:BF181" si="45">IF(N150="snížená",J150,0)</f>
        <v>0</v>
      </c>
      <c r="BG150" s="158">
        <f t="shared" ref="BG150:BG181" si="46">IF(N150="zákl. přenesená",J150,0)</f>
        <v>0</v>
      </c>
      <c r="BH150" s="158">
        <f t="shared" ref="BH150:BH181" si="47">IF(N150="sníž. přenesená",J150,0)</f>
        <v>0</v>
      </c>
      <c r="BI150" s="158">
        <f t="shared" ref="BI150:BI181" si="48">IF(N150="nulová",J150,0)</f>
        <v>0</v>
      </c>
      <c r="BJ150" s="20" t="s">
        <v>81</v>
      </c>
      <c r="BK150" s="158">
        <f t="shared" ref="BK150:BK181" si="49">ROUND(I150*H150,2)</f>
        <v>0</v>
      </c>
      <c r="BL150" s="20" t="s">
        <v>256</v>
      </c>
      <c r="BM150" s="157" t="s">
        <v>1514</v>
      </c>
    </row>
    <row r="151" spans="1:65" s="2" customFormat="1" ht="16.5" customHeight="1">
      <c r="A151" s="35"/>
      <c r="B151" s="145"/>
      <c r="C151" s="146" t="s">
        <v>523</v>
      </c>
      <c r="D151" s="146" t="s">
        <v>145</v>
      </c>
      <c r="E151" s="147" t="s">
        <v>3209</v>
      </c>
      <c r="F151" s="148" t="s">
        <v>3210</v>
      </c>
      <c r="G151" s="149" t="s">
        <v>236</v>
      </c>
      <c r="H151" s="150">
        <v>53</v>
      </c>
      <c r="I151" s="151"/>
      <c r="J151" s="152">
        <f t="shared" si="40"/>
        <v>0</v>
      </c>
      <c r="K151" s="148" t="s">
        <v>3</v>
      </c>
      <c r="L151" s="36"/>
      <c r="M151" s="153" t="s">
        <v>3</v>
      </c>
      <c r="N151" s="154" t="s">
        <v>43</v>
      </c>
      <c r="O151" s="56"/>
      <c r="P151" s="155">
        <f t="shared" si="41"/>
        <v>0</v>
      </c>
      <c r="Q151" s="155">
        <v>0</v>
      </c>
      <c r="R151" s="155">
        <f t="shared" si="42"/>
        <v>0</v>
      </c>
      <c r="S151" s="155">
        <v>0</v>
      </c>
      <c r="T151" s="156">
        <f t="shared" si="43"/>
        <v>0</v>
      </c>
      <c r="U151" s="35"/>
      <c r="V151" s="35"/>
      <c r="W151" s="35"/>
      <c r="X151" s="35"/>
      <c r="Y151" s="35"/>
      <c r="Z151" s="35"/>
      <c r="AA151" s="35"/>
      <c r="AB151" s="35"/>
      <c r="AC151" s="35"/>
      <c r="AD151" s="35"/>
      <c r="AE151" s="35"/>
      <c r="AR151" s="157" t="s">
        <v>256</v>
      </c>
      <c r="AT151" s="157" t="s">
        <v>145</v>
      </c>
      <c r="AU151" s="157" t="s">
        <v>15</v>
      </c>
      <c r="AY151" s="20" t="s">
        <v>142</v>
      </c>
      <c r="BE151" s="158">
        <f t="shared" si="44"/>
        <v>0</v>
      </c>
      <c r="BF151" s="158">
        <f t="shared" si="45"/>
        <v>0</v>
      </c>
      <c r="BG151" s="158">
        <f t="shared" si="46"/>
        <v>0</v>
      </c>
      <c r="BH151" s="158">
        <f t="shared" si="47"/>
        <v>0</v>
      </c>
      <c r="BI151" s="158">
        <f t="shared" si="48"/>
        <v>0</v>
      </c>
      <c r="BJ151" s="20" t="s">
        <v>81</v>
      </c>
      <c r="BK151" s="158">
        <f t="shared" si="49"/>
        <v>0</v>
      </c>
      <c r="BL151" s="20" t="s">
        <v>256</v>
      </c>
      <c r="BM151" s="157" t="s">
        <v>1528</v>
      </c>
    </row>
    <row r="152" spans="1:65" s="2" customFormat="1" ht="16.5" customHeight="1">
      <c r="A152" s="35"/>
      <c r="B152" s="145"/>
      <c r="C152" s="146" t="s">
        <v>528</v>
      </c>
      <c r="D152" s="146" t="s">
        <v>145</v>
      </c>
      <c r="E152" s="147" t="s">
        <v>3211</v>
      </c>
      <c r="F152" s="148" t="s">
        <v>3212</v>
      </c>
      <c r="G152" s="149" t="s">
        <v>236</v>
      </c>
      <c r="H152" s="150">
        <v>3</v>
      </c>
      <c r="I152" s="151"/>
      <c r="J152" s="152">
        <f t="shared" si="40"/>
        <v>0</v>
      </c>
      <c r="K152" s="148" t="s">
        <v>3</v>
      </c>
      <c r="L152" s="36"/>
      <c r="M152" s="153" t="s">
        <v>3</v>
      </c>
      <c r="N152" s="154" t="s">
        <v>43</v>
      </c>
      <c r="O152" s="56"/>
      <c r="P152" s="155">
        <f t="shared" si="41"/>
        <v>0</v>
      </c>
      <c r="Q152" s="155">
        <v>0</v>
      </c>
      <c r="R152" s="155">
        <f t="shared" si="42"/>
        <v>0</v>
      </c>
      <c r="S152" s="155">
        <v>0</v>
      </c>
      <c r="T152" s="156">
        <f t="shared" si="43"/>
        <v>0</v>
      </c>
      <c r="U152" s="35"/>
      <c r="V152" s="35"/>
      <c r="W152" s="35"/>
      <c r="X152" s="35"/>
      <c r="Y152" s="35"/>
      <c r="Z152" s="35"/>
      <c r="AA152" s="35"/>
      <c r="AB152" s="35"/>
      <c r="AC152" s="35"/>
      <c r="AD152" s="35"/>
      <c r="AE152" s="35"/>
      <c r="AR152" s="157" t="s">
        <v>256</v>
      </c>
      <c r="AT152" s="157" t="s">
        <v>145</v>
      </c>
      <c r="AU152" s="157" t="s">
        <v>15</v>
      </c>
      <c r="AY152" s="20" t="s">
        <v>142</v>
      </c>
      <c r="BE152" s="158">
        <f t="shared" si="44"/>
        <v>0</v>
      </c>
      <c r="BF152" s="158">
        <f t="shared" si="45"/>
        <v>0</v>
      </c>
      <c r="BG152" s="158">
        <f t="shared" si="46"/>
        <v>0</v>
      </c>
      <c r="BH152" s="158">
        <f t="shared" si="47"/>
        <v>0</v>
      </c>
      <c r="BI152" s="158">
        <f t="shared" si="48"/>
        <v>0</v>
      </c>
      <c r="BJ152" s="20" t="s">
        <v>81</v>
      </c>
      <c r="BK152" s="158">
        <f t="shared" si="49"/>
        <v>0</v>
      </c>
      <c r="BL152" s="20" t="s">
        <v>256</v>
      </c>
      <c r="BM152" s="157" t="s">
        <v>1539</v>
      </c>
    </row>
    <row r="153" spans="1:65" s="2" customFormat="1" ht="16.5" customHeight="1">
      <c r="A153" s="35"/>
      <c r="B153" s="145"/>
      <c r="C153" s="146" t="s">
        <v>533</v>
      </c>
      <c r="D153" s="146" t="s">
        <v>145</v>
      </c>
      <c r="E153" s="147" t="s">
        <v>3213</v>
      </c>
      <c r="F153" s="148" t="s">
        <v>3214</v>
      </c>
      <c r="G153" s="149" t="s">
        <v>236</v>
      </c>
      <c r="H153" s="150">
        <v>1</v>
      </c>
      <c r="I153" s="151"/>
      <c r="J153" s="152">
        <f t="shared" si="40"/>
        <v>0</v>
      </c>
      <c r="K153" s="148" t="s">
        <v>3</v>
      </c>
      <c r="L153" s="36"/>
      <c r="M153" s="153" t="s">
        <v>3</v>
      </c>
      <c r="N153" s="154" t="s">
        <v>43</v>
      </c>
      <c r="O153" s="56"/>
      <c r="P153" s="155">
        <f t="shared" si="41"/>
        <v>0</v>
      </c>
      <c r="Q153" s="155">
        <v>0</v>
      </c>
      <c r="R153" s="155">
        <f t="shared" si="42"/>
        <v>0</v>
      </c>
      <c r="S153" s="155">
        <v>0</v>
      </c>
      <c r="T153" s="156">
        <f t="shared" si="43"/>
        <v>0</v>
      </c>
      <c r="U153" s="35"/>
      <c r="V153" s="35"/>
      <c r="W153" s="35"/>
      <c r="X153" s="35"/>
      <c r="Y153" s="35"/>
      <c r="Z153" s="35"/>
      <c r="AA153" s="35"/>
      <c r="AB153" s="35"/>
      <c r="AC153" s="35"/>
      <c r="AD153" s="35"/>
      <c r="AE153" s="35"/>
      <c r="AR153" s="157" t="s">
        <v>256</v>
      </c>
      <c r="AT153" s="157" t="s">
        <v>145</v>
      </c>
      <c r="AU153" s="157" t="s">
        <v>15</v>
      </c>
      <c r="AY153" s="20" t="s">
        <v>142</v>
      </c>
      <c r="BE153" s="158">
        <f t="shared" si="44"/>
        <v>0</v>
      </c>
      <c r="BF153" s="158">
        <f t="shared" si="45"/>
        <v>0</v>
      </c>
      <c r="BG153" s="158">
        <f t="shared" si="46"/>
        <v>0</v>
      </c>
      <c r="BH153" s="158">
        <f t="shared" si="47"/>
        <v>0</v>
      </c>
      <c r="BI153" s="158">
        <f t="shared" si="48"/>
        <v>0</v>
      </c>
      <c r="BJ153" s="20" t="s">
        <v>81</v>
      </c>
      <c r="BK153" s="158">
        <f t="shared" si="49"/>
        <v>0</v>
      </c>
      <c r="BL153" s="20" t="s">
        <v>256</v>
      </c>
      <c r="BM153" s="157" t="s">
        <v>1549</v>
      </c>
    </row>
    <row r="154" spans="1:65" s="2" customFormat="1" ht="16.5" customHeight="1">
      <c r="A154" s="35"/>
      <c r="B154" s="145"/>
      <c r="C154" s="146" t="s">
        <v>540</v>
      </c>
      <c r="D154" s="146" t="s">
        <v>145</v>
      </c>
      <c r="E154" s="147" t="s">
        <v>3215</v>
      </c>
      <c r="F154" s="148" t="s">
        <v>3216</v>
      </c>
      <c r="G154" s="149" t="s">
        <v>236</v>
      </c>
      <c r="H154" s="150">
        <v>3</v>
      </c>
      <c r="I154" s="151"/>
      <c r="J154" s="152">
        <f t="shared" si="40"/>
        <v>0</v>
      </c>
      <c r="K154" s="148" t="s">
        <v>3</v>
      </c>
      <c r="L154" s="36"/>
      <c r="M154" s="153" t="s">
        <v>3</v>
      </c>
      <c r="N154" s="154" t="s">
        <v>43</v>
      </c>
      <c r="O154" s="56"/>
      <c r="P154" s="155">
        <f t="shared" si="41"/>
        <v>0</v>
      </c>
      <c r="Q154" s="155">
        <v>0</v>
      </c>
      <c r="R154" s="155">
        <f t="shared" si="42"/>
        <v>0</v>
      </c>
      <c r="S154" s="155">
        <v>0</v>
      </c>
      <c r="T154" s="156">
        <f t="shared" si="43"/>
        <v>0</v>
      </c>
      <c r="U154" s="35"/>
      <c r="V154" s="35"/>
      <c r="W154" s="35"/>
      <c r="X154" s="35"/>
      <c r="Y154" s="35"/>
      <c r="Z154" s="35"/>
      <c r="AA154" s="35"/>
      <c r="AB154" s="35"/>
      <c r="AC154" s="35"/>
      <c r="AD154" s="35"/>
      <c r="AE154" s="35"/>
      <c r="AR154" s="157" t="s">
        <v>256</v>
      </c>
      <c r="AT154" s="157" t="s">
        <v>145</v>
      </c>
      <c r="AU154" s="157" t="s">
        <v>15</v>
      </c>
      <c r="AY154" s="20" t="s">
        <v>142</v>
      </c>
      <c r="BE154" s="158">
        <f t="shared" si="44"/>
        <v>0</v>
      </c>
      <c r="BF154" s="158">
        <f t="shared" si="45"/>
        <v>0</v>
      </c>
      <c r="BG154" s="158">
        <f t="shared" si="46"/>
        <v>0</v>
      </c>
      <c r="BH154" s="158">
        <f t="shared" si="47"/>
        <v>0</v>
      </c>
      <c r="BI154" s="158">
        <f t="shared" si="48"/>
        <v>0</v>
      </c>
      <c r="BJ154" s="20" t="s">
        <v>81</v>
      </c>
      <c r="BK154" s="158">
        <f t="shared" si="49"/>
        <v>0</v>
      </c>
      <c r="BL154" s="20" t="s">
        <v>256</v>
      </c>
      <c r="BM154" s="157" t="s">
        <v>1560</v>
      </c>
    </row>
    <row r="155" spans="1:65" s="2" customFormat="1" ht="16.5" customHeight="1">
      <c r="A155" s="35"/>
      <c r="B155" s="145"/>
      <c r="C155" s="146" t="s">
        <v>546</v>
      </c>
      <c r="D155" s="146" t="s">
        <v>145</v>
      </c>
      <c r="E155" s="147" t="s">
        <v>3217</v>
      </c>
      <c r="F155" s="148" t="s">
        <v>3218</v>
      </c>
      <c r="G155" s="149" t="s">
        <v>236</v>
      </c>
      <c r="H155" s="150">
        <v>1</v>
      </c>
      <c r="I155" s="151"/>
      <c r="J155" s="152">
        <f t="shared" si="40"/>
        <v>0</v>
      </c>
      <c r="K155" s="148" t="s">
        <v>3</v>
      </c>
      <c r="L155" s="36"/>
      <c r="M155" s="153" t="s">
        <v>3</v>
      </c>
      <c r="N155" s="154" t="s">
        <v>43</v>
      </c>
      <c r="O155" s="56"/>
      <c r="P155" s="155">
        <f t="shared" si="41"/>
        <v>0</v>
      </c>
      <c r="Q155" s="155">
        <v>0</v>
      </c>
      <c r="R155" s="155">
        <f t="shared" si="42"/>
        <v>0</v>
      </c>
      <c r="S155" s="155">
        <v>0</v>
      </c>
      <c r="T155" s="156">
        <f t="shared" si="43"/>
        <v>0</v>
      </c>
      <c r="U155" s="35"/>
      <c r="V155" s="35"/>
      <c r="W155" s="35"/>
      <c r="X155" s="35"/>
      <c r="Y155" s="35"/>
      <c r="Z155" s="35"/>
      <c r="AA155" s="35"/>
      <c r="AB155" s="35"/>
      <c r="AC155" s="35"/>
      <c r="AD155" s="35"/>
      <c r="AE155" s="35"/>
      <c r="AR155" s="157" t="s">
        <v>256</v>
      </c>
      <c r="AT155" s="157" t="s">
        <v>145</v>
      </c>
      <c r="AU155" s="157" t="s">
        <v>15</v>
      </c>
      <c r="AY155" s="20" t="s">
        <v>142</v>
      </c>
      <c r="BE155" s="158">
        <f t="shared" si="44"/>
        <v>0</v>
      </c>
      <c r="BF155" s="158">
        <f t="shared" si="45"/>
        <v>0</v>
      </c>
      <c r="BG155" s="158">
        <f t="shared" si="46"/>
        <v>0</v>
      </c>
      <c r="BH155" s="158">
        <f t="shared" si="47"/>
        <v>0</v>
      </c>
      <c r="BI155" s="158">
        <f t="shared" si="48"/>
        <v>0</v>
      </c>
      <c r="BJ155" s="20" t="s">
        <v>81</v>
      </c>
      <c r="BK155" s="158">
        <f t="shared" si="49"/>
        <v>0</v>
      </c>
      <c r="BL155" s="20" t="s">
        <v>256</v>
      </c>
      <c r="BM155" s="157" t="s">
        <v>1572</v>
      </c>
    </row>
    <row r="156" spans="1:65" s="2" customFormat="1" ht="16.5" customHeight="1">
      <c r="A156" s="35"/>
      <c r="B156" s="145"/>
      <c r="C156" s="146" t="s">
        <v>551</v>
      </c>
      <c r="D156" s="146" t="s">
        <v>145</v>
      </c>
      <c r="E156" s="147" t="s">
        <v>3219</v>
      </c>
      <c r="F156" s="148" t="s">
        <v>3220</v>
      </c>
      <c r="G156" s="149" t="s">
        <v>236</v>
      </c>
      <c r="H156" s="150">
        <v>14</v>
      </c>
      <c r="I156" s="151"/>
      <c r="J156" s="152">
        <f t="shared" si="40"/>
        <v>0</v>
      </c>
      <c r="K156" s="148" t="s">
        <v>3</v>
      </c>
      <c r="L156" s="36"/>
      <c r="M156" s="153" t="s">
        <v>3</v>
      </c>
      <c r="N156" s="154" t="s">
        <v>43</v>
      </c>
      <c r="O156" s="56"/>
      <c r="P156" s="155">
        <f t="shared" si="41"/>
        <v>0</v>
      </c>
      <c r="Q156" s="155">
        <v>0</v>
      </c>
      <c r="R156" s="155">
        <f t="shared" si="42"/>
        <v>0</v>
      </c>
      <c r="S156" s="155">
        <v>0</v>
      </c>
      <c r="T156" s="156">
        <f t="shared" si="43"/>
        <v>0</v>
      </c>
      <c r="U156" s="35"/>
      <c r="V156" s="35"/>
      <c r="W156" s="35"/>
      <c r="X156" s="35"/>
      <c r="Y156" s="35"/>
      <c r="Z156" s="35"/>
      <c r="AA156" s="35"/>
      <c r="AB156" s="35"/>
      <c r="AC156" s="35"/>
      <c r="AD156" s="35"/>
      <c r="AE156" s="35"/>
      <c r="AR156" s="157" t="s">
        <v>256</v>
      </c>
      <c r="AT156" s="157" t="s">
        <v>145</v>
      </c>
      <c r="AU156" s="157" t="s">
        <v>15</v>
      </c>
      <c r="AY156" s="20" t="s">
        <v>142</v>
      </c>
      <c r="BE156" s="158">
        <f t="shared" si="44"/>
        <v>0</v>
      </c>
      <c r="BF156" s="158">
        <f t="shared" si="45"/>
        <v>0</v>
      </c>
      <c r="BG156" s="158">
        <f t="shared" si="46"/>
        <v>0</v>
      </c>
      <c r="BH156" s="158">
        <f t="shared" si="47"/>
        <v>0</v>
      </c>
      <c r="BI156" s="158">
        <f t="shared" si="48"/>
        <v>0</v>
      </c>
      <c r="BJ156" s="20" t="s">
        <v>81</v>
      </c>
      <c r="BK156" s="158">
        <f t="shared" si="49"/>
        <v>0</v>
      </c>
      <c r="BL156" s="20" t="s">
        <v>256</v>
      </c>
      <c r="BM156" s="157" t="s">
        <v>1586</v>
      </c>
    </row>
    <row r="157" spans="1:65" s="2" customFormat="1" ht="16.5" customHeight="1">
      <c r="A157" s="35"/>
      <c r="B157" s="145"/>
      <c r="C157" s="146" t="s">
        <v>556</v>
      </c>
      <c r="D157" s="146" t="s">
        <v>145</v>
      </c>
      <c r="E157" s="147" t="s">
        <v>3221</v>
      </c>
      <c r="F157" s="148" t="s">
        <v>3222</v>
      </c>
      <c r="G157" s="149" t="s">
        <v>236</v>
      </c>
      <c r="H157" s="150">
        <v>2</v>
      </c>
      <c r="I157" s="151"/>
      <c r="J157" s="152">
        <f t="shared" si="40"/>
        <v>0</v>
      </c>
      <c r="K157" s="148" t="s">
        <v>3</v>
      </c>
      <c r="L157" s="36"/>
      <c r="M157" s="153" t="s">
        <v>3</v>
      </c>
      <c r="N157" s="154" t="s">
        <v>43</v>
      </c>
      <c r="O157" s="56"/>
      <c r="P157" s="155">
        <f t="shared" si="41"/>
        <v>0</v>
      </c>
      <c r="Q157" s="155">
        <v>0</v>
      </c>
      <c r="R157" s="155">
        <f t="shared" si="42"/>
        <v>0</v>
      </c>
      <c r="S157" s="155">
        <v>0</v>
      </c>
      <c r="T157" s="156">
        <f t="shared" si="43"/>
        <v>0</v>
      </c>
      <c r="U157" s="35"/>
      <c r="V157" s="35"/>
      <c r="W157" s="35"/>
      <c r="X157" s="35"/>
      <c r="Y157" s="35"/>
      <c r="Z157" s="35"/>
      <c r="AA157" s="35"/>
      <c r="AB157" s="35"/>
      <c r="AC157" s="35"/>
      <c r="AD157" s="35"/>
      <c r="AE157" s="35"/>
      <c r="AR157" s="157" t="s">
        <v>256</v>
      </c>
      <c r="AT157" s="157" t="s">
        <v>145</v>
      </c>
      <c r="AU157" s="157" t="s">
        <v>15</v>
      </c>
      <c r="AY157" s="20" t="s">
        <v>142</v>
      </c>
      <c r="BE157" s="158">
        <f t="shared" si="44"/>
        <v>0</v>
      </c>
      <c r="BF157" s="158">
        <f t="shared" si="45"/>
        <v>0</v>
      </c>
      <c r="BG157" s="158">
        <f t="shared" si="46"/>
        <v>0</v>
      </c>
      <c r="BH157" s="158">
        <f t="shared" si="47"/>
        <v>0</v>
      </c>
      <c r="BI157" s="158">
        <f t="shared" si="48"/>
        <v>0</v>
      </c>
      <c r="BJ157" s="20" t="s">
        <v>81</v>
      </c>
      <c r="BK157" s="158">
        <f t="shared" si="49"/>
        <v>0</v>
      </c>
      <c r="BL157" s="20" t="s">
        <v>256</v>
      </c>
      <c r="BM157" s="157" t="s">
        <v>1594</v>
      </c>
    </row>
    <row r="158" spans="1:65" s="2" customFormat="1" ht="16.5" customHeight="1">
      <c r="A158" s="35"/>
      <c r="B158" s="145"/>
      <c r="C158" s="146" t="s">
        <v>560</v>
      </c>
      <c r="D158" s="146" t="s">
        <v>145</v>
      </c>
      <c r="E158" s="147" t="s">
        <v>3223</v>
      </c>
      <c r="F158" s="148" t="s">
        <v>3224</v>
      </c>
      <c r="G158" s="149" t="s">
        <v>236</v>
      </c>
      <c r="H158" s="150">
        <v>3</v>
      </c>
      <c r="I158" s="151"/>
      <c r="J158" s="152">
        <f t="shared" si="40"/>
        <v>0</v>
      </c>
      <c r="K158" s="148" t="s">
        <v>3</v>
      </c>
      <c r="L158" s="36"/>
      <c r="M158" s="153" t="s">
        <v>3</v>
      </c>
      <c r="N158" s="154" t="s">
        <v>43</v>
      </c>
      <c r="O158" s="56"/>
      <c r="P158" s="155">
        <f t="shared" si="41"/>
        <v>0</v>
      </c>
      <c r="Q158" s="155">
        <v>0</v>
      </c>
      <c r="R158" s="155">
        <f t="shared" si="42"/>
        <v>0</v>
      </c>
      <c r="S158" s="155">
        <v>0</v>
      </c>
      <c r="T158" s="156">
        <f t="shared" si="43"/>
        <v>0</v>
      </c>
      <c r="U158" s="35"/>
      <c r="V158" s="35"/>
      <c r="W158" s="35"/>
      <c r="X158" s="35"/>
      <c r="Y158" s="35"/>
      <c r="Z158" s="35"/>
      <c r="AA158" s="35"/>
      <c r="AB158" s="35"/>
      <c r="AC158" s="35"/>
      <c r="AD158" s="35"/>
      <c r="AE158" s="35"/>
      <c r="AR158" s="157" t="s">
        <v>256</v>
      </c>
      <c r="AT158" s="157" t="s">
        <v>145</v>
      </c>
      <c r="AU158" s="157" t="s">
        <v>15</v>
      </c>
      <c r="AY158" s="20" t="s">
        <v>142</v>
      </c>
      <c r="BE158" s="158">
        <f t="shared" si="44"/>
        <v>0</v>
      </c>
      <c r="BF158" s="158">
        <f t="shared" si="45"/>
        <v>0</v>
      </c>
      <c r="BG158" s="158">
        <f t="shared" si="46"/>
        <v>0</v>
      </c>
      <c r="BH158" s="158">
        <f t="shared" si="47"/>
        <v>0</v>
      </c>
      <c r="BI158" s="158">
        <f t="shared" si="48"/>
        <v>0</v>
      </c>
      <c r="BJ158" s="20" t="s">
        <v>81</v>
      </c>
      <c r="BK158" s="158">
        <f t="shared" si="49"/>
        <v>0</v>
      </c>
      <c r="BL158" s="20" t="s">
        <v>256</v>
      </c>
      <c r="BM158" s="157" t="s">
        <v>1602</v>
      </c>
    </row>
    <row r="159" spans="1:65" s="2" customFormat="1" ht="16.5" customHeight="1">
      <c r="A159" s="35"/>
      <c r="B159" s="145"/>
      <c r="C159" s="146" t="s">
        <v>565</v>
      </c>
      <c r="D159" s="146" t="s">
        <v>145</v>
      </c>
      <c r="E159" s="147" t="s">
        <v>3225</v>
      </c>
      <c r="F159" s="148" t="s">
        <v>3226</v>
      </c>
      <c r="G159" s="149" t="s">
        <v>236</v>
      </c>
      <c r="H159" s="150">
        <v>1</v>
      </c>
      <c r="I159" s="151"/>
      <c r="J159" s="152">
        <f t="shared" si="40"/>
        <v>0</v>
      </c>
      <c r="K159" s="148" t="s">
        <v>3</v>
      </c>
      <c r="L159" s="36"/>
      <c r="M159" s="153" t="s">
        <v>3</v>
      </c>
      <c r="N159" s="154" t="s">
        <v>43</v>
      </c>
      <c r="O159" s="56"/>
      <c r="P159" s="155">
        <f t="shared" si="41"/>
        <v>0</v>
      </c>
      <c r="Q159" s="155">
        <v>0</v>
      </c>
      <c r="R159" s="155">
        <f t="shared" si="42"/>
        <v>0</v>
      </c>
      <c r="S159" s="155">
        <v>0</v>
      </c>
      <c r="T159" s="156">
        <f t="shared" si="43"/>
        <v>0</v>
      </c>
      <c r="U159" s="35"/>
      <c r="V159" s="35"/>
      <c r="W159" s="35"/>
      <c r="X159" s="35"/>
      <c r="Y159" s="35"/>
      <c r="Z159" s="35"/>
      <c r="AA159" s="35"/>
      <c r="AB159" s="35"/>
      <c r="AC159" s="35"/>
      <c r="AD159" s="35"/>
      <c r="AE159" s="35"/>
      <c r="AR159" s="157" t="s">
        <v>256</v>
      </c>
      <c r="AT159" s="157" t="s">
        <v>145</v>
      </c>
      <c r="AU159" s="157" t="s">
        <v>15</v>
      </c>
      <c r="AY159" s="20" t="s">
        <v>142</v>
      </c>
      <c r="BE159" s="158">
        <f t="shared" si="44"/>
        <v>0</v>
      </c>
      <c r="BF159" s="158">
        <f t="shared" si="45"/>
        <v>0</v>
      </c>
      <c r="BG159" s="158">
        <f t="shared" si="46"/>
        <v>0</v>
      </c>
      <c r="BH159" s="158">
        <f t="shared" si="47"/>
        <v>0</v>
      </c>
      <c r="BI159" s="158">
        <f t="shared" si="48"/>
        <v>0</v>
      </c>
      <c r="BJ159" s="20" t="s">
        <v>81</v>
      </c>
      <c r="BK159" s="158">
        <f t="shared" si="49"/>
        <v>0</v>
      </c>
      <c r="BL159" s="20" t="s">
        <v>256</v>
      </c>
      <c r="BM159" s="157" t="s">
        <v>1615</v>
      </c>
    </row>
    <row r="160" spans="1:65" s="2" customFormat="1" ht="16.5" customHeight="1">
      <c r="A160" s="35"/>
      <c r="B160" s="145"/>
      <c r="C160" s="146" t="s">
        <v>570</v>
      </c>
      <c r="D160" s="146" t="s">
        <v>145</v>
      </c>
      <c r="E160" s="147" t="s">
        <v>3227</v>
      </c>
      <c r="F160" s="148" t="s">
        <v>3228</v>
      </c>
      <c r="G160" s="149" t="s">
        <v>236</v>
      </c>
      <c r="H160" s="150">
        <v>1</v>
      </c>
      <c r="I160" s="151"/>
      <c r="J160" s="152">
        <f t="shared" si="40"/>
        <v>0</v>
      </c>
      <c r="K160" s="148" t="s">
        <v>3</v>
      </c>
      <c r="L160" s="36"/>
      <c r="M160" s="153" t="s">
        <v>3</v>
      </c>
      <c r="N160" s="154" t="s">
        <v>43</v>
      </c>
      <c r="O160" s="56"/>
      <c r="P160" s="155">
        <f t="shared" si="41"/>
        <v>0</v>
      </c>
      <c r="Q160" s="155">
        <v>0</v>
      </c>
      <c r="R160" s="155">
        <f t="shared" si="42"/>
        <v>0</v>
      </c>
      <c r="S160" s="155">
        <v>0</v>
      </c>
      <c r="T160" s="156">
        <f t="shared" si="43"/>
        <v>0</v>
      </c>
      <c r="U160" s="35"/>
      <c r="V160" s="35"/>
      <c r="W160" s="35"/>
      <c r="X160" s="35"/>
      <c r="Y160" s="35"/>
      <c r="Z160" s="35"/>
      <c r="AA160" s="35"/>
      <c r="AB160" s="35"/>
      <c r="AC160" s="35"/>
      <c r="AD160" s="35"/>
      <c r="AE160" s="35"/>
      <c r="AR160" s="157" t="s">
        <v>256</v>
      </c>
      <c r="AT160" s="157" t="s">
        <v>145</v>
      </c>
      <c r="AU160" s="157" t="s">
        <v>15</v>
      </c>
      <c r="AY160" s="20" t="s">
        <v>142</v>
      </c>
      <c r="BE160" s="158">
        <f t="shared" si="44"/>
        <v>0</v>
      </c>
      <c r="BF160" s="158">
        <f t="shared" si="45"/>
        <v>0</v>
      </c>
      <c r="BG160" s="158">
        <f t="shared" si="46"/>
        <v>0</v>
      </c>
      <c r="BH160" s="158">
        <f t="shared" si="47"/>
        <v>0</v>
      </c>
      <c r="BI160" s="158">
        <f t="shared" si="48"/>
        <v>0</v>
      </c>
      <c r="BJ160" s="20" t="s">
        <v>81</v>
      </c>
      <c r="BK160" s="158">
        <f t="shared" si="49"/>
        <v>0</v>
      </c>
      <c r="BL160" s="20" t="s">
        <v>256</v>
      </c>
      <c r="BM160" s="157" t="s">
        <v>1626</v>
      </c>
    </row>
    <row r="161" spans="1:65" s="2" customFormat="1" ht="16.5" customHeight="1">
      <c r="A161" s="35"/>
      <c r="B161" s="145"/>
      <c r="C161" s="146" t="s">
        <v>578</v>
      </c>
      <c r="D161" s="146" t="s">
        <v>145</v>
      </c>
      <c r="E161" s="147" t="s">
        <v>3229</v>
      </c>
      <c r="F161" s="148" t="s">
        <v>3230</v>
      </c>
      <c r="G161" s="149" t="s">
        <v>236</v>
      </c>
      <c r="H161" s="150">
        <v>26</v>
      </c>
      <c r="I161" s="151"/>
      <c r="J161" s="152">
        <f t="shared" si="40"/>
        <v>0</v>
      </c>
      <c r="K161" s="148" t="s">
        <v>3</v>
      </c>
      <c r="L161" s="36"/>
      <c r="M161" s="153" t="s">
        <v>3</v>
      </c>
      <c r="N161" s="154" t="s">
        <v>43</v>
      </c>
      <c r="O161" s="56"/>
      <c r="P161" s="155">
        <f t="shared" si="41"/>
        <v>0</v>
      </c>
      <c r="Q161" s="155">
        <v>0</v>
      </c>
      <c r="R161" s="155">
        <f t="shared" si="42"/>
        <v>0</v>
      </c>
      <c r="S161" s="155">
        <v>0</v>
      </c>
      <c r="T161" s="156">
        <f t="shared" si="43"/>
        <v>0</v>
      </c>
      <c r="U161" s="35"/>
      <c r="V161" s="35"/>
      <c r="W161" s="35"/>
      <c r="X161" s="35"/>
      <c r="Y161" s="35"/>
      <c r="Z161" s="35"/>
      <c r="AA161" s="35"/>
      <c r="AB161" s="35"/>
      <c r="AC161" s="35"/>
      <c r="AD161" s="35"/>
      <c r="AE161" s="35"/>
      <c r="AR161" s="157" t="s">
        <v>256</v>
      </c>
      <c r="AT161" s="157" t="s">
        <v>145</v>
      </c>
      <c r="AU161" s="157" t="s">
        <v>15</v>
      </c>
      <c r="AY161" s="20" t="s">
        <v>142</v>
      </c>
      <c r="BE161" s="158">
        <f t="shared" si="44"/>
        <v>0</v>
      </c>
      <c r="BF161" s="158">
        <f t="shared" si="45"/>
        <v>0</v>
      </c>
      <c r="BG161" s="158">
        <f t="shared" si="46"/>
        <v>0</v>
      </c>
      <c r="BH161" s="158">
        <f t="shared" si="47"/>
        <v>0</v>
      </c>
      <c r="BI161" s="158">
        <f t="shared" si="48"/>
        <v>0</v>
      </c>
      <c r="BJ161" s="20" t="s">
        <v>81</v>
      </c>
      <c r="BK161" s="158">
        <f t="shared" si="49"/>
        <v>0</v>
      </c>
      <c r="BL161" s="20" t="s">
        <v>256</v>
      </c>
      <c r="BM161" s="157" t="s">
        <v>1638</v>
      </c>
    </row>
    <row r="162" spans="1:65" s="2" customFormat="1" ht="16.5" customHeight="1">
      <c r="A162" s="35"/>
      <c r="B162" s="145"/>
      <c r="C162" s="146" t="s">
        <v>586</v>
      </c>
      <c r="D162" s="146" t="s">
        <v>145</v>
      </c>
      <c r="E162" s="147" t="s">
        <v>3231</v>
      </c>
      <c r="F162" s="148" t="s">
        <v>3232</v>
      </c>
      <c r="G162" s="149" t="s">
        <v>236</v>
      </c>
      <c r="H162" s="150">
        <v>52</v>
      </c>
      <c r="I162" s="151"/>
      <c r="J162" s="152">
        <f t="shared" si="40"/>
        <v>0</v>
      </c>
      <c r="K162" s="148" t="s">
        <v>3</v>
      </c>
      <c r="L162" s="36"/>
      <c r="M162" s="153" t="s">
        <v>3</v>
      </c>
      <c r="N162" s="154" t="s">
        <v>43</v>
      </c>
      <c r="O162" s="56"/>
      <c r="P162" s="155">
        <f t="shared" si="41"/>
        <v>0</v>
      </c>
      <c r="Q162" s="155">
        <v>0</v>
      </c>
      <c r="R162" s="155">
        <f t="shared" si="42"/>
        <v>0</v>
      </c>
      <c r="S162" s="155">
        <v>0</v>
      </c>
      <c r="T162" s="156">
        <f t="shared" si="43"/>
        <v>0</v>
      </c>
      <c r="U162" s="35"/>
      <c r="V162" s="35"/>
      <c r="W162" s="35"/>
      <c r="X162" s="35"/>
      <c r="Y162" s="35"/>
      <c r="Z162" s="35"/>
      <c r="AA162" s="35"/>
      <c r="AB162" s="35"/>
      <c r="AC162" s="35"/>
      <c r="AD162" s="35"/>
      <c r="AE162" s="35"/>
      <c r="AR162" s="157" t="s">
        <v>256</v>
      </c>
      <c r="AT162" s="157" t="s">
        <v>145</v>
      </c>
      <c r="AU162" s="157" t="s">
        <v>15</v>
      </c>
      <c r="AY162" s="20" t="s">
        <v>142</v>
      </c>
      <c r="BE162" s="158">
        <f t="shared" si="44"/>
        <v>0</v>
      </c>
      <c r="BF162" s="158">
        <f t="shared" si="45"/>
        <v>0</v>
      </c>
      <c r="BG162" s="158">
        <f t="shared" si="46"/>
        <v>0</v>
      </c>
      <c r="BH162" s="158">
        <f t="shared" si="47"/>
        <v>0</v>
      </c>
      <c r="BI162" s="158">
        <f t="shared" si="48"/>
        <v>0</v>
      </c>
      <c r="BJ162" s="20" t="s">
        <v>81</v>
      </c>
      <c r="BK162" s="158">
        <f t="shared" si="49"/>
        <v>0</v>
      </c>
      <c r="BL162" s="20" t="s">
        <v>256</v>
      </c>
      <c r="BM162" s="157" t="s">
        <v>1648</v>
      </c>
    </row>
    <row r="163" spans="1:65" s="2" customFormat="1" ht="16.5" customHeight="1">
      <c r="A163" s="35"/>
      <c r="B163" s="145"/>
      <c r="C163" s="146" t="s">
        <v>596</v>
      </c>
      <c r="D163" s="146" t="s">
        <v>145</v>
      </c>
      <c r="E163" s="147" t="s">
        <v>3233</v>
      </c>
      <c r="F163" s="148" t="s">
        <v>3234</v>
      </c>
      <c r="G163" s="149" t="s">
        <v>236</v>
      </c>
      <c r="H163" s="150">
        <v>12</v>
      </c>
      <c r="I163" s="151"/>
      <c r="J163" s="152">
        <f t="shared" si="40"/>
        <v>0</v>
      </c>
      <c r="K163" s="148" t="s">
        <v>3</v>
      </c>
      <c r="L163" s="36"/>
      <c r="M163" s="153" t="s">
        <v>3</v>
      </c>
      <c r="N163" s="154" t="s">
        <v>43</v>
      </c>
      <c r="O163" s="56"/>
      <c r="P163" s="155">
        <f t="shared" si="41"/>
        <v>0</v>
      </c>
      <c r="Q163" s="155">
        <v>0</v>
      </c>
      <c r="R163" s="155">
        <f t="shared" si="42"/>
        <v>0</v>
      </c>
      <c r="S163" s="155">
        <v>0</v>
      </c>
      <c r="T163" s="156">
        <f t="shared" si="43"/>
        <v>0</v>
      </c>
      <c r="U163" s="35"/>
      <c r="V163" s="35"/>
      <c r="W163" s="35"/>
      <c r="X163" s="35"/>
      <c r="Y163" s="35"/>
      <c r="Z163" s="35"/>
      <c r="AA163" s="35"/>
      <c r="AB163" s="35"/>
      <c r="AC163" s="35"/>
      <c r="AD163" s="35"/>
      <c r="AE163" s="35"/>
      <c r="AR163" s="157" t="s">
        <v>256</v>
      </c>
      <c r="AT163" s="157" t="s">
        <v>145</v>
      </c>
      <c r="AU163" s="157" t="s">
        <v>15</v>
      </c>
      <c r="AY163" s="20" t="s">
        <v>142</v>
      </c>
      <c r="BE163" s="158">
        <f t="shared" si="44"/>
        <v>0</v>
      </c>
      <c r="BF163" s="158">
        <f t="shared" si="45"/>
        <v>0</v>
      </c>
      <c r="BG163" s="158">
        <f t="shared" si="46"/>
        <v>0</v>
      </c>
      <c r="BH163" s="158">
        <f t="shared" si="47"/>
        <v>0</v>
      </c>
      <c r="BI163" s="158">
        <f t="shared" si="48"/>
        <v>0</v>
      </c>
      <c r="BJ163" s="20" t="s">
        <v>81</v>
      </c>
      <c r="BK163" s="158">
        <f t="shared" si="49"/>
        <v>0</v>
      </c>
      <c r="BL163" s="20" t="s">
        <v>256</v>
      </c>
      <c r="BM163" s="157" t="s">
        <v>1658</v>
      </c>
    </row>
    <row r="164" spans="1:65" s="2" customFormat="1" ht="16.5" customHeight="1">
      <c r="A164" s="35"/>
      <c r="B164" s="145"/>
      <c r="C164" s="146" t="s">
        <v>604</v>
      </c>
      <c r="D164" s="146" t="s">
        <v>145</v>
      </c>
      <c r="E164" s="147" t="s">
        <v>3235</v>
      </c>
      <c r="F164" s="148" t="s">
        <v>3236</v>
      </c>
      <c r="G164" s="149" t="s">
        <v>236</v>
      </c>
      <c r="H164" s="150">
        <v>12</v>
      </c>
      <c r="I164" s="151"/>
      <c r="J164" s="152">
        <f t="shared" si="40"/>
        <v>0</v>
      </c>
      <c r="K164" s="148" t="s">
        <v>3</v>
      </c>
      <c r="L164" s="36"/>
      <c r="M164" s="153" t="s">
        <v>3</v>
      </c>
      <c r="N164" s="154" t="s">
        <v>43</v>
      </c>
      <c r="O164" s="56"/>
      <c r="P164" s="155">
        <f t="shared" si="41"/>
        <v>0</v>
      </c>
      <c r="Q164" s="155">
        <v>0</v>
      </c>
      <c r="R164" s="155">
        <f t="shared" si="42"/>
        <v>0</v>
      </c>
      <c r="S164" s="155">
        <v>0</v>
      </c>
      <c r="T164" s="156">
        <f t="shared" si="43"/>
        <v>0</v>
      </c>
      <c r="U164" s="35"/>
      <c r="V164" s="35"/>
      <c r="W164" s="35"/>
      <c r="X164" s="35"/>
      <c r="Y164" s="35"/>
      <c r="Z164" s="35"/>
      <c r="AA164" s="35"/>
      <c r="AB164" s="35"/>
      <c r="AC164" s="35"/>
      <c r="AD164" s="35"/>
      <c r="AE164" s="35"/>
      <c r="AR164" s="157" t="s">
        <v>256</v>
      </c>
      <c r="AT164" s="157" t="s">
        <v>145</v>
      </c>
      <c r="AU164" s="157" t="s">
        <v>15</v>
      </c>
      <c r="AY164" s="20" t="s">
        <v>142</v>
      </c>
      <c r="BE164" s="158">
        <f t="shared" si="44"/>
        <v>0</v>
      </c>
      <c r="BF164" s="158">
        <f t="shared" si="45"/>
        <v>0</v>
      </c>
      <c r="BG164" s="158">
        <f t="shared" si="46"/>
        <v>0</v>
      </c>
      <c r="BH164" s="158">
        <f t="shared" si="47"/>
        <v>0</v>
      </c>
      <c r="BI164" s="158">
        <f t="shared" si="48"/>
        <v>0</v>
      </c>
      <c r="BJ164" s="20" t="s">
        <v>81</v>
      </c>
      <c r="BK164" s="158">
        <f t="shared" si="49"/>
        <v>0</v>
      </c>
      <c r="BL164" s="20" t="s">
        <v>256</v>
      </c>
      <c r="BM164" s="157" t="s">
        <v>1668</v>
      </c>
    </row>
    <row r="165" spans="1:65" s="2" customFormat="1" ht="16.5" customHeight="1">
      <c r="A165" s="35"/>
      <c r="B165" s="145"/>
      <c r="C165" s="146" t="s">
        <v>617</v>
      </c>
      <c r="D165" s="146" t="s">
        <v>145</v>
      </c>
      <c r="E165" s="147" t="s">
        <v>3237</v>
      </c>
      <c r="F165" s="148" t="s">
        <v>3238</v>
      </c>
      <c r="G165" s="149" t="s">
        <v>236</v>
      </c>
      <c r="H165" s="150">
        <v>76</v>
      </c>
      <c r="I165" s="151"/>
      <c r="J165" s="152">
        <f t="shared" si="40"/>
        <v>0</v>
      </c>
      <c r="K165" s="148" t="s">
        <v>3</v>
      </c>
      <c r="L165" s="36"/>
      <c r="M165" s="153" t="s">
        <v>3</v>
      </c>
      <c r="N165" s="154" t="s">
        <v>43</v>
      </c>
      <c r="O165" s="56"/>
      <c r="P165" s="155">
        <f t="shared" si="41"/>
        <v>0</v>
      </c>
      <c r="Q165" s="155">
        <v>0</v>
      </c>
      <c r="R165" s="155">
        <f t="shared" si="42"/>
        <v>0</v>
      </c>
      <c r="S165" s="155">
        <v>0</v>
      </c>
      <c r="T165" s="156">
        <f t="shared" si="43"/>
        <v>0</v>
      </c>
      <c r="U165" s="35"/>
      <c r="V165" s="35"/>
      <c r="W165" s="35"/>
      <c r="X165" s="35"/>
      <c r="Y165" s="35"/>
      <c r="Z165" s="35"/>
      <c r="AA165" s="35"/>
      <c r="AB165" s="35"/>
      <c r="AC165" s="35"/>
      <c r="AD165" s="35"/>
      <c r="AE165" s="35"/>
      <c r="AR165" s="157" t="s">
        <v>256</v>
      </c>
      <c r="AT165" s="157" t="s">
        <v>145</v>
      </c>
      <c r="AU165" s="157" t="s">
        <v>15</v>
      </c>
      <c r="AY165" s="20" t="s">
        <v>142</v>
      </c>
      <c r="BE165" s="158">
        <f t="shared" si="44"/>
        <v>0</v>
      </c>
      <c r="BF165" s="158">
        <f t="shared" si="45"/>
        <v>0</v>
      </c>
      <c r="BG165" s="158">
        <f t="shared" si="46"/>
        <v>0</v>
      </c>
      <c r="BH165" s="158">
        <f t="shared" si="47"/>
        <v>0</v>
      </c>
      <c r="BI165" s="158">
        <f t="shared" si="48"/>
        <v>0</v>
      </c>
      <c r="BJ165" s="20" t="s">
        <v>81</v>
      </c>
      <c r="BK165" s="158">
        <f t="shared" si="49"/>
        <v>0</v>
      </c>
      <c r="BL165" s="20" t="s">
        <v>256</v>
      </c>
      <c r="BM165" s="157" t="s">
        <v>1678</v>
      </c>
    </row>
    <row r="166" spans="1:65" s="2" customFormat="1" ht="16.5" customHeight="1">
      <c r="A166" s="35"/>
      <c r="B166" s="145"/>
      <c r="C166" s="146" t="s">
        <v>632</v>
      </c>
      <c r="D166" s="146" t="s">
        <v>145</v>
      </c>
      <c r="E166" s="147" t="s">
        <v>3239</v>
      </c>
      <c r="F166" s="148" t="s">
        <v>3240</v>
      </c>
      <c r="G166" s="149" t="s">
        <v>236</v>
      </c>
      <c r="H166" s="150">
        <v>38</v>
      </c>
      <c r="I166" s="151"/>
      <c r="J166" s="152">
        <f t="shared" si="40"/>
        <v>0</v>
      </c>
      <c r="K166" s="148" t="s">
        <v>3</v>
      </c>
      <c r="L166" s="36"/>
      <c r="M166" s="153" t="s">
        <v>3</v>
      </c>
      <c r="N166" s="154" t="s">
        <v>43</v>
      </c>
      <c r="O166" s="56"/>
      <c r="P166" s="155">
        <f t="shared" si="41"/>
        <v>0</v>
      </c>
      <c r="Q166" s="155">
        <v>0</v>
      </c>
      <c r="R166" s="155">
        <f t="shared" si="42"/>
        <v>0</v>
      </c>
      <c r="S166" s="155">
        <v>0</v>
      </c>
      <c r="T166" s="156">
        <f t="shared" si="43"/>
        <v>0</v>
      </c>
      <c r="U166" s="35"/>
      <c r="V166" s="35"/>
      <c r="W166" s="35"/>
      <c r="X166" s="35"/>
      <c r="Y166" s="35"/>
      <c r="Z166" s="35"/>
      <c r="AA166" s="35"/>
      <c r="AB166" s="35"/>
      <c r="AC166" s="35"/>
      <c r="AD166" s="35"/>
      <c r="AE166" s="35"/>
      <c r="AR166" s="157" t="s">
        <v>256</v>
      </c>
      <c r="AT166" s="157" t="s">
        <v>145</v>
      </c>
      <c r="AU166" s="157" t="s">
        <v>15</v>
      </c>
      <c r="AY166" s="20" t="s">
        <v>142</v>
      </c>
      <c r="BE166" s="158">
        <f t="shared" si="44"/>
        <v>0</v>
      </c>
      <c r="BF166" s="158">
        <f t="shared" si="45"/>
        <v>0</v>
      </c>
      <c r="BG166" s="158">
        <f t="shared" si="46"/>
        <v>0</v>
      </c>
      <c r="BH166" s="158">
        <f t="shared" si="47"/>
        <v>0</v>
      </c>
      <c r="BI166" s="158">
        <f t="shared" si="48"/>
        <v>0</v>
      </c>
      <c r="BJ166" s="20" t="s">
        <v>81</v>
      </c>
      <c r="BK166" s="158">
        <f t="shared" si="49"/>
        <v>0</v>
      </c>
      <c r="BL166" s="20" t="s">
        <v>256</v>
      </c>
      <c r="BM166" s="157" t="s">
        <v>1692</v>
      </c>
    </row>
    <row r="167" spans="1:65" s="2" customFormat="1" ht="16.5" customHeight="1">
      <c r="A167" s="35"/>
      <c r="B167" s="145"/>
      <c r="C167" s="146" t="s">
        <v>1281</v>
      </c>
      <c r="D167" s="146" t="s">
        <v>145</v>
      </c>
      <c r="E167" s="147" t="s">
        <v>3241</v>
      </c>
      <c r="F167" s="148" t="s">
        <v>3242</v>
      </c>
      <c r="G167" s="149" t="s">
        <v>236</v>
      </c>
      <c r="H167" s="150">
        <v>38</v>
      </c>
      <c r="I167" s="151"/>
      <c r="J167" s="152">
        <f t="shared" si="40"/>
        <v>0</v>
      </c>
      <c r="K167" s="148" t="s">
        <v>3</v>
      </c>
      <c r="L167" s="36"/>
      <c r="M167" s="153" t="s">
        <v>3</v>
      </c>
      <c r="N167" s="154" t="s">
        <v>43</v>
      </c>
      <c r="O167" s="56"/>
      <c r="P167" s="155">
        <f t="shared" si="41"/>
        <v>0</v>
      </c>
      <c r="Q167" s="155">
        <v>0</v>
      </c>
      <c r="R167" s="155">
        <f t="shared" si="42"/>
        <v>0</v>
      </c>
      <c r="S167" s="155">
        <v>0</v>
      </c>
      <c r="T167" s="156">
        <f t="shared" si="43"/>
        <v>0</v>
      </c>
      <c r="U167" s="35"/>
      <c r="V167" s="35"/>
      <c r="W167" s="35"/>
      <c r="X167" s="35"/>
      <c r="Y167" s="35"/>
      <c r="Z167" s="35"/>
      <c r="AA167" s="35"/>
      <c r="AB167" s="35"/>
      <c r="AC167" s="35"/>
      <c r="AD167" s="35"/>
      <c r="AE167" s="35"/>
      <c r="AR167" s="157" t="s">
        <v>256</v>
      </c>
      <c r="AT167" s="157" t="s">
        <v>145</v>
      </c>
      <c r="AU167" s="157" t="s">
        <v>15</v>
      </c>
      <c r="AY167" s="20" t="s">
        <v>142</v>
      </c>
      <c r="BE167" s="158">
        <f t="shared" si="44"/>
        <v>0</v>
      </c>
      <c r="BF167" s="158">
        <f t="shared" si="45"/>
        <v>0</v>
      </c>
      <c r="BG167" s="158">
        <f t="shared" si="46"/>
        <v>0</v>
      </c>
      <c r="BH167" s="158">
        <f t="shared" si="47"/>
        <v>0</v>
      </c>
      <c r="BI167" s="158">
        <f t="shared" si="48"/>
        <v>0</v>
      </c>
      <c r="BJ167" s="20" t="s">
        <v>81</v>
      </c>
      <c r="BK167" s="158">
        <f t="shared" si="49"/>
        <v>0</v>
      </c>
      <c r="BL167" s="20" t="s">
        <v>256</v>
      </c>
      <c r="BM167" s="157" t="s">
        <v>1699</v>
      </c>
    </row>
    <row r="168" spans="1:65" s="2" customFormat="1" ht="24.2" customHeight="1">
      <c r="A168" s="35"/>
      <c r="B168" s="145"/>
      <c r="C168" s="146" t="s">
        <v>1286</v>
      </c>
      <c r="D168" s="146" t="s">
        <v>145</v>
      </c>
      <c r="E168" s="147" t="s">
        <v>3243</v>
      </c>
      <c r="F168" s="148" t="s">
        <v>3244</v>
      </c>
      <c r="G168" s="149" t="s">
        <v>236</v>
      </c>
      <c r="H168" s="150">
        <v>1</v>
      </c>
      <c r="I168" s="151"/>
      <c r="J168" s="152">
        <f t="shared" si="40"/>
        <v>0</v>
      </c>
      <c r="K168" s="148" t="s">
        <v>3</v>
      </c>
      <c r="L168" s="36"/>
      <c r="M168" s="153" t="s">
        <v>3</v>
      </c>
      <c r="N168" s="154" t="s">
        <v>43</v>
      </c>
      <c r="O168" s="56"/>
      <c r="P168" s="155">
        <f t="shared" si="41"/>
        <v>0</v>
      </c>
      <c r="Q168" s="155">
        <v>0</v>
      </c>
      <c r="R168" s="155">
        <f t="shared" si="42"/>
        <v>0</v>
      </c>
      <c r="S168" s="155">
        <v>0</v>
      </c>
      <c r="T168" s="156">
        <f t="shared" si="43"/>
        <v>0</v>
      </c>
      <c r="U168" s="35"/>
      <c r="V168" s="35"/>
      <c r="W168" s="35"/>
      <c r="X168" s="35"/>
      <c r="Y168" s="35"/>
      <c r="Z168" s="35"/>
      <c r="AA168" s="35"/>
      <c r="AB168" s="35"/>
      <c r="AC168" s="35"/>
      <c r="AD168" s="35"/>
      <c r="AE168" s="35"/>
      <c r="AR168" s="157" t="s">
        <v>256</v>
      </c>
      <c r="AT168" s="157" t="s">
        <v>145</v>
      </c>
      <c r="AU168" s="157" t="s">
        <v>15</v>
      </c>
      <c r="AY168" s="20" t="s">
        <v>142</v>
      </c>
      <c r="BE168" s="158">
        <f t="shared" si="44"/>
        <v>0</v>
      </c>
      <c r="BF168" s="158">
        <f t="shared" si="45"/>
        <v>0</v>
      </c>
      <c r="BG168" s="158">
        <f t="shared" si="46"/>
        <v>0</v>
      </c>
      <c r="BH168" s="158">
        <f t="shared" si="47"/>
        <v>0</v>
      </c>
      <c r="BI168" s="158">
        <f t="shared" si="48"/>
        <v>0</v>
      </c>
      <c r="BJ168" s="20" t="s">
        <v>81</v>
      </c>
      <c r="BK168" s="158">
        <f t="shared" si="49"/>
        <v>0</v>
      </c>
      <c r="BL168" s="20" t="s">
        <v>256</v>
      </c>
      <c r="BM168" s="157" t="s">
        <v>1711</v>
      </c>
    </row>
    <row r="169" spans="1:65" s="2" customFormat="1" ht="24.2" customHeight="1">
      <c r="A169" s="35"/>
      <c r="B169" s="145"/>
      <c r="C169" s="146" t="s">
        <v>1298</v>
      </c>
      <c r="D169" s="146" t="s">
        <v>145</v>
      </c>
      <c r="E169" s="147" t="s">
        <v>3245</v>
      </c>
      <c r="F169" s="148" t="s">
        <v>3246</v>
      </c>
      <c r="G169" s="149" t="s">
        <v>236</v>
      </c>
      <c r="H169" s="150">
        <v>1</v>
      </c>
      <c r="I169" s="151"/>
      <c r="J169" s="152">
        <f t="shared" si="40"/>
        <v>0</v>
      </c>
      <c r="K169" s="148" t="s">
        <v>3</v>
      </c>
      <c r="L169" s="36"/>
      <c r="M169" s="153" t="s">
        <v>3</v>
      </c>
      <c r="N169" s="154" t="s">
        <v>43</v>
      </c>
      <c r="O169" s="56"/>
      <c r="P169" s="155">
        <f t="shared" si="41"/>
        <v>0</v>
      </c>
      <c r="Q169" s="155">
        <v>0</v>
      </c>
      <c r="R169" s="155">
        <f t="shared" si="42"/>
        <v>0</v>
      </c>
      <c r="S169" s="155">
        <v>0</v>
      </c>
      <c r="T169" s="156">
        <f t="shared" si="43"/>
        <v>0</v>
      </c>
      <c r="U169" s="35"/>
      <c r="V169" s="35"/>
      <c r="W169" s="35"/>
      <c r="X169" s="35"/>
      <c r="Y169" s="35"/>
      <c r="Z169" s="35"/>
      <c r="AA169" s="35"/>
      <c r="AB169" s="35"/>
      <c r="AC169" s="35"/>
      <c r="AD169" s="35"/>
      <c r="AE169" s="35"/>
      <c r="AR169" s="157" t="s">
        <v>256</v>
      </c>
      <c r="AT169" s="157" t="s">
        <v>145</v>
      </c>
      <c r="AU169" s="157" t="s">
        <v>15</v>
      </c>
      <c r="AY169" s="20" t="s">
        <v>142</v>
      </c>
      <c r="BE169" s="158">
        <f t="shared" si="44"/>
        <v>0</v>
      </c>
      <c r="BF169" s="158">
        <f t="shared" si="45"/>
        <v>0</v>
      </c>
      <c r="BG169" s="158">
        <f t="shared" si="46"/>
        <v>0</v>
      </c>
      <c r="BH169" s="158">
        <f t="shared" si="47"/>
        <v>0</v>
      </c>
      <c r="BI169" s="158">
        <f t="shared" si="48"/>
        <v>0</v>
      </c>
      <c r="BJ169" s="20" t="s">
        <v>81</v>
      </c>
      <c r="BK169" s="158">
        <f t="shared" si="49"/>
        <v>0</v>
      </c>
      <c r="BL169" s="20" t="s">
        <v>256</v>
      </c>
      <c r="BM169" s="157" t="s">
        <v>1716</v>
      </c>
    </row>
    <row r="170" spans="1:65" s="2" customFormat="1" ht="24.2" customHeight="1">
      <c r="A170" s="35"/>
      <c r="B170" s="145"/>
      <c r="C170" s="146" t="s">
        <v>1303</v>
      </c>
      <c r="D170" s="146" t="s">
        <v>145</v>
      </c>
      <c r="E170" s="147" t="s">
        <v>3247</v>
      </c>
      <c r="F170" s="148" t="s">
        <v>3248</v>
      </c>
      <c r="G170" s="149" t="s">
        <v>236</v>
      </c>
      <c r="H170" s="150">
        <v>3</v>
      </c>
      <c r="I170" s="151"/>
      <c r="J170" s="152">
        <f t="shared" si="40"/>
        <v>0</v>
      </c>
      <c r="K170" s="148" t="s">
        <v>3</v>
      </c>
      <c r="L170" s="36"/>
      <c r="M170" s="153" t="s">
        <v>3</v>
      </c>
      <c r="N170" s="154" t="s">
        <v>43</v>
      </c>
      <c r="O170" s="56"/>
      <c r="P170" s="155">
        <f t="shared" si="41"/>
        <v>0</v>
      </c>
      <c r="Q170" s="155">
        <v>0</v>
      </c>
      <c r="R170" s="155">
        <f t="shared" si="42"/>
        <v>0</v>
      </c>
      <c r="S170" s="155">
        <v>0</v>
      </c>
      <c r="T170" s="156">
        <f t="shared" si="43"/>
        <v>0</v>
      </c>
      <c r="U170" s="35"/>
      <c r="V170" s="35"/>
      <c r="W170" s="35"/>
      <c r="X170" s="35"/>
      <c r="Y170" s="35"/>
      <c r="Z170" s="35"/>
      <c r="AA170" s="35"/>
      <c r="AB170" s="35"/>
      <c r="AC170" s="35"/>
      <c r="AD170" s="35"/>
      <c r="AE170" s="35"/>
      <c r="AR170" s="157" t="s">
        <v>256</v>
      </c>
      <c r="AT170" s="157" t="s">
        <v>145</v>
      </c>
      <c r="AU170" s="157" t="s">
        <v>15</v>
      </c>
      <c r="AY170" s="20" t="s">
        <v>142</v>
      </c>
      <c r="BE170" s="158">
        <f t="shared" si="44"/>
        <v>0</v>
      </c>
      <c r="BF170" s="158">
        <f t="shared" si="45"/>
        <v>0</v>
      </c>
      <c r="BG170" s="158">
        <f t="shared" si="46"/>
        <v>0</v>
      </c>
      <c r="BH170" s="158">
        <f t="shared" si="47"/>
        <v>0</v>
      </c>
      <c r="BI170" s="158">
        <f t="shared" si="48"/>
        <v>0</v>
      </c>
      <c r="BJ170" s="20" t="s">
        <v>81</v>
      </c>
      <c r="BK170" s="158">
        <f t="shared" si="49"/>
        <v>0</v>
      </c>
      <c r="BL170" s="20" t="s">
        <v>256</v>
      </c>
      <c r="BM170" s="157" t="s">
        <v>1725</v>
      </c>
    </row>
    <row r="171" spans="1:65" s="2" customFormat="1" ht="21.75" customHeight="1">
      <c r="A171" s="35"/>
      <c r="B171" s="145"/>
      <c r="C171" s="146" t="s">
        <v>1310</v>
      </c>
      <c r="D171" s="146" t="s">
        <v>145</v>
      </c>
      <c r="E171" s="147" t="s">
        <v>3249</v>
      </c>
      <c r="F171" s="148" t="s">
        <v>3250</v>
      </c>
      <c r="G171" s="149" t="s">
        <v>236</v>
      </c>
      <c r="H171" s="150">
        <v>1</v>
      </c>
      <c r="I171" s="151"/>
      <c r="J171" s="152">
        <f t="shared" si="40"/>
        <v>0</v>
      </c>
      <c r="K171" s="148" t="s">
        <v>3</v>
      </c>
      <c r="L171" s="36"/>
      <c r="M171" s="153" t="s">
        <v>3</v>
      </c>
      <c r="N171" s="154" t="s">
        <v>43</v>
      </c>
      <c r="O171" s="56"/>
      <c r="P171" s="155">
        <f t="shared" si="41"/>
        <v>0</v>
      </c>
      <c r="Q171" s="155">
        <v>0</v>
      </c>
      <c r="R171" s="155">
        <f t="shared" si="42"/>
        <v>0</v>
      </c>
      <c r="S171" s="155">
        <v>0</v>
      </c>
      <c r="T171" s="156">
        <f t="shared" si="43"/>
        <v>0</v>
      </c>
      <c r="U171" s="35"/>
      <c r="V171" s="35"/>
      <c r="W171" s="35"/>
      <c r="X171" s="35"/>
      <c r="Y171" s="35"/>
      <c r="Z171" s="35"/>
      <c r="AA171" s="35"/>
      <c r="AB171" s="35"/>
      <c r="AC171" s="35"/>
      <c r="AD171" s="35"/>
      <c r="AE171" s="35"/>
      <c r="AR171" s="157" t="s">
        <v>256</v>
      </c>
      <c r="AT171" s="157" t="s">
        <v>145</v>
      </c>
      <c r="AU171" s="157" t="s">
        <v>15</v>
      </c>
      <c r="AY171" s="20" t="s">
        <v>142</v>
      </c>
      <c r="BE171" s="158">
        <f t="shared" si="44"/>
        <v>0</v>
      </c>
      <c r="BF171" s="158">
        <f t="shared" si="45"/>
        <v>0</v>
      </c>
      <c r="BG171" s="158">
        <f t="shared" si="46"/>
        <v>0</v>
      </c>
      <c r="BH171" s="158">
        <f t="shared" si="47"/>
        <v>0</v>
      </c>
      <c r="BI171" s="158">
        <f t="shared" si="48"/>
        <v>0</v>
      </c>
      <c r="BJ171" s="20" t="s">
        <v>81</v>
      </c>
      <c r="BK171" s="158">
        <f t="shared" si="49"/>
        <v>0</v>
      </c>
      <c r="BL171" s="20" t="s">
        <v>256</v>
      </c>
      <c r="BM171" s="157" t="s">
        <v>1732</v>
      </c>
    </row>
    <row r="172" spans="1:65" s="2" customFormat="1" ht="16.5" customHeight="1">
      <c r="A172" s="35"/>
      <c r="B172" s="145"/>
      <c r="C172" s="146" t="s">
        <v>1315</v>
      </c>
      <c r="D172" s="146" t="s">
        <v>145</v>
      </c>
      <c r="E172" s="147" t="s">
        <v>3251</v>
      </c>
      <c r="F172" s="148" t="s">
        <v>3252</v>
      </c>
      <c r="G172" s="149" t="s">
        <v>236</v>
      </c>
      <c r="H172" s="150">
        <v>4</v>
      </c>
      <c r="I172" s="151"/>
      <c r="J172" s="152">
        <f t="shared" si="40"/>
        <v>0</v>
      </c>
      <c r="K172" s="148" t="s">
        <v>3</v>
      </c>
      <c r="L172" s="36"/>
      <c r="M172" s="153" t="s">
        <v>3</v>
      </c>
      <c r="N172" s="154" t="s">
        <v>43</v>
      </c>
      <c r="O172" s="56"/>
      <c r="P172" s="155">
        <f t="shared" si="41"/>
        <v>0</v>
      </c>
      <c r="Q172" s="155">
        <v>0</v>
      </c>
      <c r="R172" s="155">
        <f t="shared" si="42"/>
        <v>0</v>
      </c>
      <c r="S172" s="155">
        <v>0</v>
      </c>
      <c r="T172" s="156">
        <f t="shared" si="43"/>
        <v>0</v>
      </c>
      <c r="U172" s="35"/>
      <c r="V172" s="35"/>
      <c r="W172" s="35"/>
      <c r="X172" s="35"/>
      <c r="Y172" s="35"/>
      <c r="Z172" s="35"/>
      <c r="AA172" s="35"/>
      <c r="AB172" s="35"/>
      <c r="AC172" s="35"/>
      <c r="AD172" s="35"/>
      <c r="AE172" s="35"/>
      <c r="AR172" s="157" t="s">
        <v>256</v>
      </c>
      <c r="AT172" s="157" t="s">
        <v>145</v>
      </c>
      <c r="AU172" s="157" t="s">
        <v>15</v>
      </c>
      <c r="AY172" s="20" t="s">
        <v>142</v>
      </c>
      <c r="BE172" s="158">
        <f t="shared" si="44"/>
        <v>0</v>
      </c>
      <c r="BF172" s="158">
        <f t="shared" si="45"/>
        <v>0</v>
      </c>
      <c r="BG172" s="158">
        <f t="shared" si="46"/>
        <v>0</v>
      </c>
      <c r="BH172" s="158">
        <f t="shared" si="47"/>
        <v>0</v>
      </c>
      <c r="BI172" s="158">
        <f t="shared" si="48"/>
        <v>0</v>
      </c>
      <c r="BJ172" s="20" t="s">
        <v>81</v>
      </c>
      <c r="BK172" s="158">
        <f t="shared" si="49"/>
        <v>0</v>
      </c>
      <c r="BL172" s="20" t="s">
        <v>256</v>
      </c>
      <c r="BM172" s="157" t="s">
        <v>1743</v>
      </c>
    </row>
    <row r="173" spans="1:65" s="2" customFormat="1" ht="24.2" customHeight="1">
      <c r="A173" s="35"/>
      <c r="B173" s="145"/>
      <c r="C173" s="146" t="s">
        <v>1336</v>
      </c>
      <c r="D173" s="146" t="s">
        <v>145</v>
      </c>
      <c r="E173" s="147" t="s">
        <v>3253</v>
      </c>
      <c r="F173" s="148" t="s">
        <v>3254</v>
      </c>
      <c r="G173" s="149" t="s">
        <v>236</v>
      </c>
      <c r="H173" s="150">
        <v>2</v>
      </c>
      <c r="I173" s="151"/>
      <c r="J173" s="152">
        <f t="shared" si="40"/>
        <v>0</v>
      </c>
      <c r="K173" s="148" t="s">
        <v>3</v>
      </c>
      <c r="L173" s="36"/>
      <c r="M173" s="153" t="s">
        <v>3</v>
      </c>
      <c r="N173" s="154" t="s">
        <v>43</v>
      </c>
      <c r="O173" s="56"/>
      <c r="P173" s="155">
        <f t="shared" si="41"/>
        <v>0</v>
      </c>
      <c r="Q173" s="155">
        <v>0</v>
      </c>
      <c r="R173" s="155">
        <f t="shared" si="42"/>
        <v>0</v>
      </c>
      <c r="S173" s="155">
        <v>0</v>
      </c>
      <c r="T173" s="156">
        <f t="shared" si="43"/>
        <v>0</v>
      </c>
      <c r="U173" s="35"/>
      <c r="V173" s="35"/>
      <c r="W173" s="35"/>
      <c r="X173" s="35"/>
      <c r="Y173" s="35"/>
      <c r="Z173" s="35"/>
      <c r="AA173" s="35"/>
      <c r="AB173" s="35"/>
      <c r="AC173" s="35"/>
      <c r="AD173" s="35"/>
      <c r="AE173" s="35"/>
      <c r="AR173" s="157" t="s">
        <v>256</v>
      </c>
      <c r="AT173" s="157" t="s">
        <v>145</v>
      </c>
      <c r="AU173" s="157" t="s">
        <v>15</v>
      </c>
      <c r="AY173" s="20" t="s">
        <v>142</v>
      </c>
      <c r="BE173" s="158">
        <f t="shared" si="44"/>
        <v>0</v>
      </c>
      <c r="BF173" s="158">
        <f t="shared" si="45"/>
        <v>0</v>
      </c>
      <c r="BG173" s="158">
        <f t="shared" si="46"/>
        <v>0</v>
      </c>
      <c r="BH173" s="158">
        <f t="shared" si="47"/>
        <v>0</v>
      </c>
      <c r="BI173" s="158">
        <f t="shared" si="48"/>
        <v>0</v>
      </c>
      <c r="BJ173" s="20" t="s">
        <v>81</v>
      </c>
      <c r="BK173" s="158">
        <f t="shared" si="49"/>
        <v>0</v>
      </c>
      <c r="BL173" s="20" t="s">
        <v>256</v>
      </c>
      <c r="BM173" s="157" t="s">
        <v>1754</v>
      </c>
    </row>
    <row r="174" spans="1:65" s="2" customFormat="1" ht="16.5" customHeight="1">
      <c r="A174" s="35"/>
      <c r="B174" s="145"/>
      <c r="C174" s="146" t="s">
        <v>1341</v>
      </c>
      <c r="D174" s="146" t="s">
        <v>145</v>
      </c>
      <c r="E174" s="147" t="s">
        <v>3255</v>
      </c>
      <c r="F174" s="148" t="s">
        <v>3256</v>
      </c>
      <c r="G174" s="149" t="s">
        <v>236</v>
      </c>
      <c r="H174" s="150">
        <v>2</v>
      </c>
      <c r="I174" s="151"/>
      <c r="J174" s="152">
        <f t="shared" si="40"/>
        <v>0</v>
      </c>
      <c r="K174" s="148" t="s">
        <v>3</v>
      </c>
      <c r="L174" s="36"/>
      <c r="M174" s="153" t="s">
        <v>3</v>
      </c>
      <c r="N174" s="154" t="s">
        <v>43</v>
      </c>
      <c r="O174" s="56"/>
      <c r="P174" s="155">
        <f t="shared" si="41"/>
        <v>0</v>
      </c>
      <c r="Q174" s="155">
        <v>0</v>
      </c>
      <c r="R174" s="155">
        <f t="shared" si="42"/>
        <v>0</v>
      </c>
      <c r="S174" s="155">
        <v>0</v>
      </c>
      <c r="T174" s="156">
        <f t="shared" si="43"/>
        <v>0</v>
      </c>
      <c r="U174" s="35"/>
      <c r="V174" s="35"/>
      <c r="W174" s="35"/>
      <c r="X174" s="35"/>
      <c r="Y174" s="35"/>
      <c r="Z174" s="35"/>
      <c r="AA174" s="35"/>
      <c r="AB174" s="35"/>
      <c r="AC174" s="35"/>
      <c r="AD174" s="35"/>
      <c r="AE174" s="35"/>
      <c r="AR174" s="157" t="s">
        <v>256</v>
      </c>
      <c r="AT174" s="157" t="s">
        <v>145</v>
      </c>
      <c r="AU174" s="157" t="s">
        <v>15</v>
      </c>
      <c r="AY174" s="20" t="s">
        <v>142</v>
      </c>
      <c r="BE174" s="158">
        <f t="shared" si="44"/>
        <v>0</v>
      </c>
      <c r="BF174" s="158">
        <f t="shared" si="45"/>
        <v>0</v>
      </c>
      <c r="BG174" s="158">
        <f t="shared" si="46"/>
        <v>0</v>
      </c>
      <c r="BH174" s="158">
        <f t="shared" si="47"/>
        <v>0</v>
      </c>
      <c r="BI174" s="158">
        <f t="shared" si="48"/>
        <v>0</v>
      </c>
      <c r="BJ174" s="20" t="s">
        <v>81</v>
      </c>
      <c r="BK174" s="158">
        <f t="shared" si="49"/>
        <v>0</v>
      </c>
      <c r="BL174" s="20" t="s">
        <v>256</v>
      </c>
      <c r="BM174" s="157" t="s">
        <v>1764</v>
      </c>
    </row>
    <row r="175" spans="1:65" s="2" customFormat="1" ht="16.5" customHeight="1">
      <c r="A175" s="35"/>
      <c r="B175" s="145"/>
      <c r="C175" s="146" t="s">
        <v>1346</v>
      </c>
      <c r="D175" s="146" t="s">
        <v>145</v>
      </c>
      <c r="E175" s="147" t="s">
        <v>3257</v>
      </c>
      <c r="F175" s="148" t="s">
        <v>3258</v>
      </c>
      <c r="G175" s="149" t="s">
        <v>236</v>
      </c>
      <c r="H175" s="150">
        <v>2</v>
      </c>
      <c r="I175" s="151"/>
      <c r="J175" s="152">
        <f t="shared" si="40"/>
        <v>0</v>
      </c>
      <c r="K175" s="148" t="s">
        <v>3</v>
      </c>
      <c r="L175" s="36"/>
      <c r="M175" s="153" t="s">
        <v>3</v>
      </c>
      <c r="N175" s="154" t="s">
        <v>43</v>
      </c>
      <c r="O175" s="56"/>
      <c r="P175" s="155">
        <f t="shared" si="41"/>
        <v>0</v>
      </c>
      <c r="Q175" s="155">
        <v>0</v>
      </c>
      <c r="R175" s="155">
        <f t="shared" si="42"/>
        <v>0</v>
      </c>
      <c r="S175" s="155">
        <v>0</v>
      </c>
      <c r="T175" s="156">
        <f t="shared" si="43"/>
        <v>0</v>
      </c>
      <c r="U175" s="35"/>
      <c r="V175" s="35"/>
      <c r="W175" s="35"/>
      <c r="X175" s="35"/>
      <c r="Y175" s="35"/>
      <c r="Z175" s="35"/>
      <c r="AA175" s="35"/>
      <c r="AB175" s="35"/>
      <c r="AC175" s="35"/>
      <c r="AD175" s="35"/>
      <c r="AE175" s="35"/>
      <c r="AR175" s="157" t="s">
        <v>256</v>
      </c>
      <c r="AT175" s="157" t="s">
        <v>145</v>
      </c>
      <c r="AU175" s="157" t="s">
        <v>15</v>
      </c>
      <c r="AY175" s="20" t="s">
        <v>142</v>
      </c>
      <c r="BE175" s="158">
        <f t="shared" si="44"/>
        <v>0</v>
      </c>
      <c r="BF175" s="158">
        <f t="shared" si="45"/>
        <v>0</v>
      </c>
      <c r="BG175" s="158">
        <f t="shared" si="46"/>
        <v>0</v>
      </c>
      <c r="BH175" s="158">
        <f t="shared" si="47"/>
        <v>0</v>
      </c>
      <c r="BI175" s="158">
        <f t="shared" si="48"/>
        <v>0</v>
      </c>
      <c r="BJ175" s="20" t="s">
        <v>81</v>
      </c>
      <c r="BK175" s="158">
        <f t="shared" si="49"/>
        <v>0</v>
      </c>
      <c r="BL175" s="20" t="s">
        <v>256</v>
      </c>
      <c r="BM175" s="157" t="s">
        <v>1774</v>
      </c>
    </row>
    <row r="176" spans="1:65" s="2" customFormat="1" ht="16.5" customHeight="1">
      <c r="A176" s="35"/>
      <c r="B176" s="145"/>
      <c r="C176" s="146" t="s">
        <v>1351</v>
      </c>
      <c r="D176" s="146" t="s">
        <v>145</v>
      </c>
      <c r="E176" s="147" t="s">
        <v>3259</v>
      </c>
      <c r="F176" s="148" t="s">
        <v>3260</v>
      </c>
      <c r="G176" s="149" t="s">
        <v>236</v>
      </c>
      <c r="H176" s="150">
        <v>1</v>
      </c>
      <c r="I176" s="151"/>
      <c r="J176" s="152">
        <f t="shared" si="40"/>
        <v>0</v>
      </c>
      <c r="K176" s="148" t="s">
        <v>3</v>
      </c>
      <c r="L176" s="36"/>
      <c r="M176" s="153" t="s">
        <v>3</v>
      </c>
      <c r="N176" s="154" t="s">
        <v>43</v>
      </c>
      <c r="O176" s="56"/>
      <c r="P176" s="155">
        <f t="shared" si="41"/>
        <v>0</v>
      </c>
      <c r="Q176" s="155">
        <v>0</v>
      </c>
      <c r="R176" s="155">
        <f t="shared" si="42"/>
        <v>0</v>
      </c>
      <c r="S176" s="155">
        <v>0</v>
      </c>
      <c r="T176" s="156">
        <f t="shared" si="43"/>
        <v>0</v>
      </c>
      <c r="U176" s="35"/>
      <c r="V176" s="35"/>
      <c r="W176" s="35"/>
      <c r="X176" s="35"/>
      <c r="Y176" s="35"/>
      <c r="Z176" s="35"/>
      <c r="AA176" s="35"/>
      <c r="AB176" s="35"/>
      <c r="AC176" s="35"/>
      <c r="AD176" s="35"/>
      <c r="AE176" s="35"/>
      <c r="AR176" s="157" t="s">
        <v>256</v>
      </c>
      <c r="AT176" s="157" t="s">
        <v>145</v>
      </c>
      <c r="AU176" s="157" t="s">
        <v>15</v>
      </c>
      <c r="AY176" s="20" t="s">
        <v>142</v>
      </c>
      <c r="BE176" s="158">
        <f t="shared" si="44"/>
        <v>0</v>
      </c>
      <c r="BF176" s="158">
        <f t="shared" si="45"/>
        <v>0</v>
      </c>
      <c r="BG176" s="158">
        <f t="shared" si="46"/>
        <v>0</v>
      </c>
      <c r="BH176" s="158">
        <f t="shared" si="47"/>
        <v>0</v>
      </c>
      <c r="BI176" s="158">
        <f t="shared" si="48"/>
        <v>0</v>
      </c>
      <c r="BJ176" s="20" t="s">
        <v>81</v>
      </c>
      <c r="BK176" s="158">
        <f t="shared" si="49"/>
        <v>0</v>
      </c>
      <c r="BL176" s="20" t="s">
        <v>256</v>
      </c>
      <c r="BM176" s="157" t="s">
        <v>1785</v>
      </c>
    </row>
    <row r="177" spans="1:65" s="2" customFormat="1" ht="16.5" customHeight="1">
      <c r="A177" s="35"/>
      <c r="B177" s="145"/>
      <c r="C177" s="146" t="s">
        <v>1360</v>
      </c>
      <c r="D177" s="146" t="s">
        <v>145</v>
      </c>
      <c r="E177" s="147" t="s">
        <v>3261</v>
      </c>
      <c r="F177" s="148" t="s">
        <v>3262</v>
      </c>
      <c r="G177" s="149" t="s">
        <v>236</v>
      </c>
      <c r="H177" s="150">
        <v>1</v>
      </c>
      <c r="I177" s="151"/>
      <c r="J177" s="152">
        <f t="shared" si="40"/>
        <v>0</v>
      </c>
      <c r="K177" s="148" t="s">
        <v>3</v>
      </c>
      <c r="L177" s="36"/>
      <c r="M177" s="153" t="s">
        <v>3</v>
      </c>
      <c r="N177" s="154" t="s">
        <v>43</v>
      </c>
      <c r="O177" s="56"/>
      <c r="P177" s="155">
        <f t="shared" si="41"/>
        <v>0</v>
      </c>
      <c r="Q177" s="155">
        <v>0</v>
      </c>
      <c r="R177" s="155">
        <f t="shared" si="42"/>
        <v>0</v>
      </c>
      <c r="S177" s="155">
        <v>0</v>
      </c>
      <c r="T177" s="156">
        <f t="shared" si="43"/>
        <v>0</v>
      </c>
      <c r="U177" s="35"/>
      <c r="V177" s="35"/>
      <c r="W177" s="35"/>
      <c r="X177" s="35"/>
      <c r="Y177" s="35"/>
      <c r="Z177" s="35"/>
      <c r="AA177" s="35"/>
      <c r="AB177" s="35"/>
      <c r="AC177" s="35"/>
      <c r="AD177" s="35"/>
      <c r="AE177" s="35"/>
      <c r="AR177" s="157" t="s">
        <v>256</v>
      </c>
      <c r="AT177" s="157" t="s">
        <v>145</v>
      </c>
      <c r="AU177" s="157" t="s">
        <v>15</v>
      </c>
      <c r="AY177" s="20" t="s">
        <v>142</v>
      </c>
      <c r="BE177" s="158">
        <f t="shared" si="44"/>
        <v>0</v>
      </c>
      <c r="BF177" s="158">
        <f t="shared" si="45"/>
        <v>0</v>
      </c>
      <c r="BG177" s="158">
        <f t="shared" si="46"/>
        <v>0</v>
      </c>
      <c r="BH177" s="158">
        <f t="shared" si="47"/>
        <v>0</v>
      </c>
      <c r="BI177" s="158">
        <f t="shared" si="48"/>
        <v>0</v>
      </c>
      <c r="BJ177" s="20" t="s">
        <v>81</v>
      </c>
      <c r="BK177" s="158">
        <f t="shared" si="49"/>
        <v>0</v>
      </c>
      <c r="BL177" s="20" t="s">
        <v>256</v>
      </c>
      <c r="BM177" s="157" t="s">
        <v>1797</v>
      </c>
    </row>
    <row r="178" spans="1:65" s="2" customFormat="1" ht="16.5" customHeight="1">
      <c r="A178" s="35"/>
      <c r="B178" s="145"/>
      <c r="C178" s="146" t="s">
        <v>1367</v>
      </c>
      <c r="D178" s="146" t="s">
        <v>145</v>
      </c>
      <c r="E178" s="147" t="s">
        <v>3263</v>
      </c>
      <c r="F178" s="148" t="s">
        <v>3264</v>
      </c>
      <c r="G178" s="149" t="s">
        <v>236</v>
      </c>
      <c r="H178" s="150">
        <v>1</v>
      </c>
      <c r="I178" s="151"/>
      <c r="J178" s="152">
        <f t="shared" si="40"/>
        <v>0</v>
      </c>
      <c r="K178" s="148" t="s">
        <v>3</v>
      </c>
      <c r="L178" s="36"/>
      <c r="M178" s="153" t="s">
        <v>3</v>
      </c>
      <c r="N178" s="154" t="s">
        <v>43</v>
      </c>
      <c r="O178" s="56"/>
      <c r="P178" s="155">
        <f t="shared" si="41"/>
        <v>0</v>
      </c>
      <c r="Q178" s="155">
        <v>0</v>
      </c>
      <c r="R178" s="155">
        <f t="shared" si="42"/>
        <v>0</v>
      </c>
      <c r="S178" s="155">
        <v>0</v>
      </c>
      <c r="T178" s="156">
        <f t="shared" si="43"/>
        <v>0</v>
      </c>
      <c r="U178" s="35"/>
      <c r="V178" s="35"/>
      <c r="W178" s="35"/>
      <c r="X178" s="35"/>
      <c r="Y178" s="35"/>
      <c r="Z178" s="35"/>
      <c r="AA178" s="35"/>
      <c r="AB178" s="35"/>
      <c r="AC178" s="35"/>
      <c r="AD178" s="35"/>
      <c r="AE178" s="35"/>
      <c r="AR178" s="157" t="s">
        <v>256</v>
      </c>
      <c r="AT178" s="157" t="s">
        <v>145</v>
      </c>
      <c r="AU178" s="157" t="s">
        <v>15</v>
      </c>
      <c r="AY178" s="20" t="s">
        <v>142</v>
      </c>
      <c r="BE178" s="158">
        <f t="shared" si="44"/>
        <v>0</v>
      </c>
      <c r="BF178" s="158">
        <f t="shared" si="45"/>
        <v>0</v>
      </c>
      <c r="BG178" s="158">
        <f t="shared" si="46"/>
        <v>0</v>
      </c>
      <c r="BH178" s="158">
        <f t="shared" si="47"/>
        <v>0</v>
      </c>
      <c r="BI178" s="158">
        <f t="shared" si="48"/>
        <v>0</v>
      </c>
      <c r="BJ178" s="20" t="s">
        <v>81</v>
      </c>
      <c r="BK178" s="158">
        <f t="shared" si="49"/>
        <v>0</v>
      </c>
      <c r="BL178" s="20" t="s">
        <v>256</v>
      </c>
      <c r="BM178" s="157" t="s">
        <v>1804</v>
      </c>
    </row>
    <row r="179" spans="1:65" s="2" customFormat="1" ht="16.5" customHeight="1">
      <c r="A179" s="35"/>
      <c r="B179" s="145"/>
      <c r="C179" s="146" t="s">
        <v>1372</v>
      </c>
      <c r="D179" s="146" t="s">
        <v>145</v>
      </c>
      <c r="E179" s="147" t="s">
        <v>3265</v>
      </c>
      <c r="F179" s="148" t="s">
        <v>3266</v>
      </c>
      <c r="G179" s="149" t="s">
        <v>2341</v>
      </c>
      <c r="H179" s="209"/>
      <c r="I179" s="151"/>
      <c r="J179" s="152">
        <f t="shared" si="40"/>
        <v>0</v>
      </c>
      <c r="K179" s="148" t="s">
        <v>3</v>
      </c>
      <c r="L179" s="36"/>
      <c r="M179" s="153" t="s">
        <v>3</v>
      </c>
      <c r="N179" s="154" t="s">
        <v>43</v>
      </c>
      <c r="O179" s="56"/>
      <c r="P179" s="155">
        <f t="shared" si="41"/>
        <v>0</v>
      </c>
      <c r="Q179" s="155">
        <v>0</v>
      </c>
      <c r="R179" s="155">
        <f t="shared" si="42"/>
        <v>0</v>
      </c>
      <c r="S179" s="155">
        <v>0</v>
      </c>
      <c r="T179" s="156">
        <f t="shared" si="43"/>
        <v>0</v>
      </c>
      <c r="U179" s="35"/>
      <c r="V179" s="35"/>
      <c r="W179" s="35"/>
      <c r="X179" s="35"/>
      <c r="Y179" s="35"/>
      <c r="Z179" s="35"/>
      <c r="AA179" s="35"/>
      <c r="AB179" s="35"/>
      <c r="AC179" s="35"/>
      <c r="AD179" s="35"/>
      <c r="AE179" s="35"/>
      <c r="AR179" s="157" t="s">
        <v>256</v>
      </c>
      <c r="AT179" s="157" t="s">
        <v>145</v>
      </c>
      <c r="AU179" s="157" t="s">
        <v>15</v>
      </c>
      <c r="AY179" s="20" t="s">
        <v>142</v>
      </c>
      <c r="BE179" s="158">
        <f t="shared" si="44"/>
        <v>0</v>
      </c>
      <c r="BF179" s="158">
        <f t="shared" si="45"/>
        <v>0</v>
      </c>
      <c r="BG179" s="158">
        <f t="shared" si="46"/>
        <v>0</v>
      </c>
      <c r="BH179" s="158">
        <f t="shared" si="47"/>
        <v>0</v>
      </c>
      <c r="BI179" s="158">
        <f t="shared" si="48"/>
        <v>0</v>
      </c>
      <c r="BJ179" s="20" t="s">
        <v>81</v>
      </c>
      <c r="BK179" s="158">
        <f t="shared" si="49"/>
        <v>0</v>
      </c>
      <c r="BL179" s="20" t="s">
        <v>256</v>
      </c>
      <c r="BM179" s="157" t="s">
        <v>1815</v>
      </c>
    </row>
    <row r="180" spans="1:65" s="2" customFormat="1" ht="16.5" customHeight="1">
      <c r="A180" s="35"/>
      <c r="B180" s="145"/>
      <c r="C180" s="146" t="s">
        <v>1378</v>
      </c>
      <c r="D180" s="146" t="s">
        <v>145</v>
      </c>
      <c r="E180" s="147" t="s">
        <v>3267</v>
      </c>
      <c r="F180" s="148" t="s">
        <v>3268</v>
      </c>
      <c r="G180" s="149" t="s">
        <v>236</v>
      </c>
      <c r="H180" s="150">
        <v>8</v>
      </c>
      <c r="I180" s="151"/>
      <c r="J180" s="152">
        <f t="shared" si="40"/>
        <v>0</v>
      </c>
      <c r="K180" s="148" t="s">
        <v>3</v>
      </c>
      <c r="L180" s="36"/>
      <c r="M180" s="153" t="s">
        <v>3</v>
      </c>
      <c r="N180" s="154" t="s">
        <v>43</v>
      </c>
      <c r="O180" s="56"/>
      <c r="P180" s="155">
        <f t="shared" si="41"/>
        <v>0</v>
      </c>
      <c r="Q180" s="155">
        <v>0</v>
      </c>
      <c r="R180" s="155">
        <f t="shared" si="42"/>
        <v>0</v>
      </c>
      <c r="S180" s="155">
        <v>0</v>
      </c>
      <c r="T180" s="156">
        <f t="shared" si="43"/>
        <v>0</v>
      </c>
      <c r="U180" s="35"/>
      <c r="V180" s="35"/>
      <c r="W180" s="35"/>
      <c r="X180" s="35"/>
      <c r="Y180" s="35"/>
      <c r="Z180" s="35"/>
      <c r="AA180" s="35"/>
      <c r="AB180" s="35"/>
      <c r="AC180" s="35"/>
      <c r="AD180" s="35"/>
      <c r="AE180" s="35"/>
      <c r="AR180" s="157" t="s">
        <v>256</v>
      </c>
      <c r="AT180" s="157" t="s">
        <v>145</v>
      </c>
      <c r="AU180" s="157" t="s">
        <v>15</v>
      </c>
      <c r="AY180" s="20" t="s">
        <v>142</v>
      </c>
      <c r="BE180" s="158">
        <f t="shared" si="44"/>
        <v>0</v>
      </c>
      <c r="BF180" s="158">
        <f t="shared" si="45"/>
        <v>0</v>
      </c>
      <c r="BG180" s="158">
        <f t="shared" si="46"/>
        <v>0</v>
      </c>
      <c r="BH180" s="158">
        <f t="shared" si="47"/>
        <v>0</v>
      </c>
      <c r="BI180" s="158">
        <f t="shared" si="48"/>
        <v>0</v>
      </c>
      <c r="BJ180" s="20" t="s">
        <v>81</v>
      </c>
      <c r="BK180" s="158">
        <f t="shared" si="49"/>
        <v>0</v>
      </c>
      <c r="BL180" s="20" t="s">
        <v>256</v>
      </c>
      <c r="BM180" s="157" t="s">
        <v>1821</v>
      </c>
    </row>
    <row r="181" spans="1:65" s="2" customFormat="1" ht="16.5" customHeight="1">
      <c r="A181" s="35"/>
      <c r="B181" s="145"/>
      <c r="C181" s="146" t="s">
        <v>1382</v>
      </c>
      <c r="D181" s="146" t="s">
        <v>145</v>
      </c>
      <c r="E181" s="147" t="s">
        <v>3269</v>
      </c>
      <c r="F181" s="148" t="s">
        <v>3270</v>
      </c>
      <c r="G181" s="149" t="s">
        <v>359</v>
      </c>
      <c r="H181" s="150">
        <v>0.02</v>
      </c>
      <c r="I181" s="151"/>
      <c r="J181" s="152">
        <f t="shared" si="40"/>
        <v>0</v>
      </c>
      <c r="K181" s="148" t="s">
        <v>3</v>
      </c>
      <c r="L181" s="36"/>
      <c r="M181" s="153" t="s">
        <v>3</v>
      </c>
      <c r="N181" s="154" t="s">
        <v>43</v>
      </c>
      <c r="O181" s="56"/>
      <c r="P181" s="155">
        <f t="shared" si="41"/>
        <v>0</v>
      </c>
      <c r="Q181" s="155">
        <v>0</v>
      </c>
      <c r="R181" s="155">
        <f t="shared" si="42"/>
        <v>0</v>
      </c>
      <c r="S181" s="155">
        <v>0</v>
      </c>
      <c r="T181" s="156">
        <f t="shared" si="43"/>
        <v>0</v>
      </c>
      <c r="U181" s="35"/>
      <c r="V181" s="35"/>
      <c r="W181" s="35"/>
      <c r="X181" s="35"/>
      <c r="Y181" s="35"/>
      <c r="Z181" s="35"/>
      <c r="AA181" s="35"/>
      <c r="AB181" s="35"/>
      <c r="AC181" s="35"/>
      <c r="AD181" s="35"/>
      <c r="AE181" s="35"/>
      <c r="AR181" s="157" t="s">
        <v>256</v>
      </c>
      <c r="AT181" s="157" t="s">
        <v>145</v>
      </c>
      <c r="AU181" s="157" t="s">
        <v>15</v>
      </c>
      <c r="AY181" s="20" t="s">
        <v>142</v>
      </c>
      <c r="BE181" s="158">
        <f t="shared" si="44"/>
        <v>0</v>
      </c>
      <c r="BF181" s="158">
        <f t="shared" si="45"/>
        <v>0</v>
      </c>
      <c r="BG181" s="158">
        <f t="shared" si="46"/>
        <v>0</v>
      </c>
      <c r="BH181" s="158">
        <f t="shared" si="47"/>
        <v>0</v>
      </c>
      <c r="BI181" s="158">
        <f t="shared" si="48"/>
        <v>0</v>
      </c>
      <c r="BJ181" s="20" t="s">
        <v>81</v>
      </c>
      <c r="BK181" s="158">
        <f t="shared" si="49"/>
        <v>0</v>
      </c>
      <c r="BL181" s="20" t="s">
        <v>256</v>
      </c>
      <c r="BM181" s="157" t="s">
        <v>1835</v>
      </c>
    </row>
    <row r="182" spans="1:65" s="12" customFormat="1" ht="25.9" customHeight="1">
      <c r="B182" s="132"/>
      <c r="D182" s="133" t="s">
        <v>70</v>
      </c>
      <c r="E182" s="134" t="s">
        <v>3271</v>
      </c>
      <c r="F182" s="134" t="s">
        <v>3272</v>
      </c>
      <c r="I182" s="135"/>
      <c r="J182" s="136">
        <f>BK182</f>
        <v>0</v>
      </c>
      <c r="L182" s="132"/>
      <c r="M182" s="137"/>
      <c r="N182" s="138"/>
      <c r="O182" s="138"/>
      <c r="P182" s="139">
        <f>SUM(P183:P203)</f>
        <v>0</v>
      </c>
      <c r="Q182" s="138"/>
      <c r="R182" s="139">
        <f>SUM(R183:R203)</f>
        <v>0</v>
      </c>
      <c r="S182" s="138"/>
      <c r="T182" s="140">
        <f>SUM(T183:T203)</f>
        <v>0</v>
      </c>
      <c r="AR182" s="133" t="s">
        <v>81</v>
      </c>
      <c r="AT182" s="141" t="s">
        <v>70</v>
      </c>
      <c r="AU182" s="141" t="s">
        <v>71</v>
      </c>
      <c r="AY182" s="133" t="s">
        <v>142</v>
      </c>
      <c r="BK182" s="142">
        <f>SUM(BK183:BK203)</f>
        <v>0</v>
      </c>
    </row>
    <row r="183" spans="1:65" s="2" customFormat="1" ht="16.5" customHeight="1">
      <c r="A183" s="35"/>
      <c r="B183" s="145"/>
      <c r="C183" s="146" t="s">
        <v>1390</v>
      </c>
      <c r="D183" s="146" t="s">
        <v>145</v>
      </c>
      <c r="E183" s="147" t="s">
        <v>3273</v>
      </c>
      <c r="F183" s="148" t="s">
        <v>3274</v>
      </c>
      <c r="G183" s="149" t="s">
        <v>236</v>
      </c>
      <c r="H183" s="150">
        <v>31</v>
      </c>
      <c r="I183" s="151"/>
      <c r="J183" s="152">
        <f t="shared" ref="J183:J203" si="50">ROUND(I183*H183,2)</f>
        <v>0</v>
      </c>
      <c r="K183" s="148" t="s">
        <v>3</v>
      </c>
      <c r="L183" s="36"/>
      <c r="M183" s="153" t="s">
        <v>3</v>
      </c>
      <c r="N183" s="154" t="s">
        <v>43</v>
      </c>
      <c r="O183" s="56"/>
      <c r="P183" s="155">
        <f t="shared" ref="P183:P203" si="51">O183*H183</f>
        <v>0</v>
      </c>
      <c r="Q183" s="155">
        <v>0</v>
      </c>
      <c r="R183" s="155">
        <f t="shared" ref="R183:R203" si="52">Q183*H183</f>
        <v>0</v>
      </c>
      <c r="S183" s="155">
        <v>0</v>
      </c>
      <c r="T183" s="156">
        <f t="shared" ref="T183:T203" si="53">S183*H183</f>
        <v>0</v>
      </c>
      <c r="U183" s="35"/>
      <c r="V183" s="35"/>
      <c r="W183" s="35"/>
      <c r="X183" s="35"/>
      <c r="Y183" s="35"/>
      <c r="Z183" s="35"/>
      <c r="AA183" s="35"/>
      <c r="AB183" s="35"/>
      <c r="AC183" s="35"/>
      <c r="AD183" s="35"/>
      <c r="AE183" s="35"/>
      <c r="AR183" s="157" t="s">
        <v>256</v>
      </c>
      <c r="AT183" s="157" t="s">
        <v>145</v>
      </c>
      <c r="AU183" s="157" t="s">
        <v>15</v>
      </c>
      <c r="AY183" s="20" t="s">
        <v>142</v>
      </c>
      <c r="BE183" s="158">
        <f t="shared" ref="BE183:BE203" si="54">IF(N183="základní",J183,0)</f>
        <v>0</v>
      </c>
      <c r="BF183" s="158">
        <f t="shared" ref="BF183:BF203" si="55">IF(N183="snížená",J183,0)</f>
        <v>0</v>
      </c>
      <c r="BG183" s="158">
        <f t="shared" ref="BG183:BG203" si="56">IF(N183="zákl. přenesená",J183,0)</f>
        <v>0</v>
      </c>
      <c r="BH183" s="158">
        <f t="shared" ref="BH183:BH203" si="57">IF(N183="sníž. přenesená",J183,0)</f>
        <v>0</v>
      </c>
      <c r="BI183" s="158">
        <f t="shared" ref="BI183:BI203" si="58">IF(N183="nulová",J183,0)</f>
        <v>0</v>
      </c>
      <c r="BJ183" s="20" t="s">
        <v>81</v>
      </c>
      <c r="BK183" s="158">
        <f t="shared" ref="BK183:BK203" si="59">ROUND(I183*H183,2)</f>
        <v>0</v>
      </c>
      <c r="BL183" s="20" t="s">
        <v>256</v>
      </c>
      <c r="BM183" s="157" t="s">
        <v>1841</v>
      </c>
    </row>
    <row r="184" spans="1:65" s="2" customFormat="1" ht="16.5" customHeight="1">
      <c r="A184" s="35"/>
      <c r="B184" s="145"/>
      <c r="C184" s="146" t="s">
        <v>1393</v>
      </c>
      <c r="D184" s="146" t="s">
        <v>145</v>
      </c>
      <c r="E184" s="147" t="s">
        <v>3275</v>
      </c>
      <c r="F184" s="148" t="s">
        <v>3276</v>
      </c>
      <c r="G184" s="149" t="s">
        <v>236</v>
      </c>
      <c r="H184" s="150">
        <v>7</v>
      </c>
      <c r="I184" s="151"/>
      <c r="J184" s="152">
        <f t="shared" si="50"/>
        <v>0</v>
      </c>
      <c r="K184" s="148" t="s">
        <v>3</v>
      </c>
      <c r="L184" s="36"/>
      <c r="M184" s="153" t="s">
        <v>3</v>
      </c>
      <c r="N184" s="154" t="s">
        <v>43</v>
      </c>
      <c r="O184" s="56"/>
      <c r="P184" s="155">
        <f t="shared" si="51"/>
        <v>0</v>
      </c>
      <c r="Q184" s="155">
        <v>0</v>
      </c>
      <c r="R184" s="155">
        <f t="shared" si="52"/>
        <v>0</v>
      </c>
      <c r="S184" s="155">
        <v>0</v>
      </c>
      <c r="T184" s="156">
        <f t="shared" si="53"/>
        <v>0</v>
      </c>
      <c r="U184" s="35"/>
      <c r="V184" s="35"/>
      <c r="W184" s="35"/>
      <c r="X184" s="35"/>
      <c r="Y184" s="35"/>
      <c r="Z184" s="35"/>
      <c r="AA184" s="35"/>
      <c r="AB184" s="35"/>
      <c r="AC184" s="35"/>
      <c r="AD184" s="35"/>
      <c r="AE184" s="35"/>
      <c r="AR184" s="157" t="s">
        <v>256</v>
      </c>
      <c r="AT184" s="157" t="s">
        <v>145</v>
      </c>
      <c r="AU184" s="157" t="s">
        <v>15</v>
      </c>
      <c r="AY184" s="20" t="s">
        <v>142</v>
      </c>
      <c r="BE184" s="158">
        <f t="shared" si="54"/>
        <v>0</v>
      </c>
      <c r="BF184" s="158">
        <f t="shared" si="55"/>
        <v>0</v>
      </c>
      <c r="BG184" s="158">
        <f t="shared" si="56"/>
        <v>0</v>
      </c>
      <c r="BH184" s="158">
        <f t="shared" si="57"/>
        <v>0</v>
      </c>
      <c r="BI184" s="158">
        <f t="shared" si="58"/>
        <v>0</v>
      </c>
      <c r="BJ184" s="20" t="s">
        <v>81</v>
      </c>
      <c r="BK184" s="158">
        <f t="shared" si="59"/>
        <v>0</v>
      </c>
      <c r="BL184" s="20" t="s">
        <v>256</v>
      </c>
      <c r="BM184" s="157" t="s">
        <v>1850</v>
      </c>
    </row>
    <row r="185" spans="1:65" s="2" customFormat="1" ht="16.5" customHeight="1">
      <c r="A185" s="35"/>
      <c r="B185" s="145"/>
      <c r="C185" s="146" t="s">
        <v>1396</v>
      </c>
      <c r="D185" s="146" t="s">
        <v>145</v>
      </c>
      <c r="E185" s="147" t="s">
        <v>3277</v>
      </c>
      <c r="F185" s="148" t="s">
        <v>3278</v>
      </c>
      <c r="G185" s="149" t="s">
        <v>236</v>
      </c>
      <c r="H185" s="150">
        <v>1</v>
      </c>
      <c r="I185" s="151"/>
      <c r="J185" s="152">
        <f t="shared" si="50"/>
        <v>0</v>
      </c>
      <c r="K185" s="148" t="s">
        <v>3</v>
      </c>
      <c r="L185" s="36"/>
      <c r="M185" s="153" t="s">
        <v>3</v>
      </c>
      <c r="N185" s="154" t="s">
        <v>43</v>
      </c>
      <c r="O185" s="56"/>
      <c r="P185" s="155">
        <f t="shared" si="51"/>
        <v>0</v>
      </c>
      <c r="Q185" s="155">
        <v>0</v>
      </c>
      <c r="R185" s="155">
        <f t="shared" si="52"/>
        <v>0</v>
      </c>
      <c r="S185" s="155">
        <v>0</v>
      </c>
      <c r="T185" s="156">
        <f t="shared" si="53"/>
        <v>0</v>
      </c>
      <c r="U185" s="35"/>
      <c r="V185" s="35"/>
      <c r="W185" s="35"/>
      <c r="X185" s="35"/>
      <c r="Y185" s="35"/>
      <c r="Z185" s="35"/>
      <c r="AA185" s="35"/>
      <c r="AB185" s="35"/>
      <c r="AC185" s="35"/>
      <c r="AD185" s="35"/>
      <c r="AE185" s="35"/>
      <c r="AR185" s="157" t="s">
        <v>256</v>
      </c>
      <c r="AT185" s="157" t="s">
        <v>145</v>
      </c>
      <c r="AU185" s="157" t="s">
        <v>15</v>
      </c>
      <c r="AY185" s="20" t="s">
        <v>142</v>
      </c>
      <c r="BE185" s="158">
        <f t="shared" si="54"/>
        <v>0</v>
      </c>
      <c r="BF185" s="158">
        <f t="shared" si="55"/>
        <v>0</v>
      </c>
      <c r="BG185" s="158">
        <f t="shared" si="56"/>
        <v>0</v>
      </c>
      <c r="BH185" s="158">
        <f t="shared" si="57"/>
        <v>0</v>
      </c>
      <c r="BI185" s="158">
        <f t="shared" si="58"/>
        <v>0</v>
      </c>
      <c r="BJ185" s="20" t="s">
        <v>81</v>
      </c>
      <c r="BK185" s="158">
        <f t="shared" si="59"/>
        <v>0</v>
      </c>
      <c r="BL185" s="20" t="s">
        <v>256</v>
      </c>
      <c r="BM185" s="157" t="s">
        <v>1858</v>
      </c>
    </row>
    <row r="186" spans="1:65" s="2" customFormat="1" ht="16.5" customHeight="1">
      <c r="A186" s="35"/>
      <c r="B186" s="145"/>
      <c r="C186" s="146" t="s">
        <v>1399</v>
      </c>
      <c r="D186" s="146" t="s">
        <v>145</v>
      </c>
      <c r="E186" s="147" t="s">
        <v>3279</v>
      </c>
      <c r="F186" s="148" t="s">
        <v>3280</v>
      </c>
      <c r="G186" s="149" t="s">
        <v>236</v>
      </c>
      <c r="H186" s="150">
        <v>2</v>
      </c>
      <c r="I186" s="151"/>
      <c r="J186" s="152">
        <f t="shared" si="50"/>
        <v>0</v>
      </c>
      <c r="K186" s="148" t="s">
        <v>3</v>
      </c>
      <c r="L186" s="36"/>
      <c r="M186" s="153" t="s">
        <v>3</v>
      </c>
      <c r="N186" s="154" t="s">
        <v>43</v>
      </c>
      <c r="O186" s="56"/>
      <c r="P186" s="155">
        <f t="shared" si="51"/>
        <v>0</v>
      </c>
      <c r="Q186" s="155">
        <v>0</v>
      </c>
      <c r="R186" s="155">
        <f t="shared" si="52"/>
        <v>0</v>
      </c>
      <c r="S186" s="155">
        <v>0</v>
      </c>
      <c r="T186" s="156">
        <f t="shared" si="53"/>
        <v>0</v>
      </c>
      <c r="U186" s="35"/>
      <c r="V186" s="35"/>
      <c r="W186" s="35"/>
      <c r="X186" s="35"/>
      <c r="Y186" s="35"/>
      <c r="Z186" s="35"/>
      <c r="AA186" s="35"/>
      <c r="AB186" s="35"/>
      <c r="AC186" s="35"/>
      <c r="AD186" s="35"/>
      <c r="AE186" s="35"/>
      <c r="AR186" s="157" t="s">
        <v>256</v>
      </c>
      <c r="AT186" s="157" t="s">
        <v>145</v>
      </c>
      <c r="AU186" s="157" t="s">
        <v>15</v>
      </c>
      <c r="AY186" s="20" t="s">
        <v>142</v>
      </c>
      <c r="BE186" s="158">
        <f t="shared" si="54"/>
        <v>0</v>
      </c>
      <c r="BF186" s="158">
        <f t="shared" si="55"/>
        <v>0</v>
      </c>
      <c r="BG186" s="158">
        <f t="shared" si="56"/>
        <v>0</v>
      </c>
      <c r="BH186" s="158">
        <f t="shared" si="57"/>
        <v>0</v>
      </c>
      <c r="BI186" s="158">
        <f t="shared" si="58"/>
        <v>0</v>
      </c>
      <c r="BJ186" s="20" t="s">
        <v>81</v>
      </c>
      <c r="BK186" s="158">
        <f t="shared" si="59"/>
        <v>0</v>
      </c>
      <c r="BL186" s="20" t="s">
        <v>256</v>
      </c>
      <c r="BM186" s="157" t="s">
        <v>1892</v>
      </c>
    </row>
    <row r="187" spans="1:65" s="2" customFormat="1" ht="16.5" customHeight="1">
      <c r="A187" s="35"/>
      <c r="B187" s="145"/>
      <c r="C187" s="146" t="s">
        <v>1406</v>
      </c>
      <c r="D187" s="146" t="s">
        <v>145</v>
      </c>
      <c r="E187" s="147" t="s">
        <v>3281</v>
      </c>
      <c r="F187" s="148" t="s">
        <v>3282</v>
      </c>
      <c r="G187" s="149" t="s">
        <v>236</v>
      </c>
      <c r="H187" s="150">
        <v>1</v>
      </c>
      <c r="I187" s="151"/>
      <c r="J187" s="152">
        <f t="shared" si="50"/>
        <v>0</v>
      </c>
      <c r="K187" s="148" t="s">
        <v>3</v>
      </c>
      <c r="L187" s="36"/>
      <c r="M187" s="153" t="s">
        <v>3</v>
      </c>
      <c r="N187" s="154" t="s">
        <v>43</v>
      </c>
      <c r="O187" s="56"/>
      <c r="P187" s="155">
        <f t="shared" si="51"/>
        <v>0</v>
      </c>
      <c r="Q187" s="155">
        <v>0</v>
      </c>
      <c r="R187" s="155">
        <f t="shared" si="52"/>
        <v>0</v>
      </c>
      <c r="S187" s="155">
        <v>0</v>
      </c>
      <c r="T187" s="156">
        <f t="shared" si="53"/>
        <v>0</v>
      </c>
      <c r="U187" s="35"/>
      <c r="V187" s="35"/>
      <c r="W187" s="35"/>
      <c r="X187" s="35"/>
      <c r="Y187" s="35"/>
      <c r="Z187" s="35"/>
      <c r="AA187" s="35"/>
      <c r="AB187" s="35"/>
      <c r="AC187" s="35"/>
      <c r="AD187" s="35"/>
      <c r="AE187" s="35"/>
      <c r="AR187" s="157" t="s">
        <v>256</v>
      </c>
      <c r="AT187" s="157" t="s">
        <v>145</v>
      </c>
      <c r="AU187" s="157" t="s">
        <v>15</v>
      </c>
      <c r="AY187" s="20" t="s">
        <v>142</v>
      </c>
      <c r="BE187" s="158">
        <f t="shared" si="54"/>
        <v>0</v>
      </c>
      <c r="BF187" s="158">
        <f t="shared" si="55"/>
        <v>0</v>
      </c>
      <c r="BG187" s="158">
        <f t="shared" si="56"/>
        <v>0</v>
      </c>
      <c r="BH187" s="158">
        <f t="shared" si="57"/>
        <v>0</v>
      </c>
      <c r="BI187" s="158">
        <f t="shared" si="58"/>
        <v>0</v>
      </c>
      <c r="BJ187" s="20" t="s">
        <v>81</v>
      </c>
      <c r="BK187" s="158">
        <f t="shared" si="59"/>
        <v>0</v>
      </c>
      <c r="BL187" s="20" t="s">
        <v>256</v>
      </c>
      <c r="BM187" s="157" t="s">
        <v>1913</v>
      </c>
    </row>
    <row r="188" spans="1:65" s="2" customFormat="1" ht="16.5" customHeight="1">
      <c r="A188" s="35"/>
      <c r="B188" s="145"/>
      <c r="C188" s="146" t="s">
        <v>1411</v>
      </c>
      <c r="D188" s="146" t="s">
        <v>145</v>
      </c>
      <c r="E188" s="147" t="s">
        <v>3283</v>
      </c>
      <c r="F188" s="148" t="s">
        <v>3284</v>
      </c>
      <c r="G188" s="149" t="s">
        <v>236</v>
      </c>
      <c r="H188" s="150">
        <v>1</v>
      </c>
      <c r="I188" s="151"/>
      <c r="J188" s="152">
        <f t="shared" si="50"/>
        <v>0</v>
      </c>
      <c r="K188" s="148" t="s">
        <v>3</v>
      </c>
      <c r="L188" s="36"/>
      <c r="M188" s="153" t="s">
        <v>3</v>
      </c>
      <c r="N188" s="154" t="s">
        <v>43</v>
      </c>
      <c r="O188" s="56"/>
      <c r="P188" s="155">
        <f t="shared" si="51"/>
        <v>0</v>
      </c>
      <c r="Q188" s="155">
        <v>0</v>
      </c>
      <c r="R188" s="155">
        <f t="shared" si="52"/>
        <v>0</v>
      </c>
      <c r="S188" s="155">
        <v>0</v>
      </c>
      <c r="T188" s="156">
        <f t="shared" si="53"/>
        <v>0</v>
      </c>
      <c r="U188" s="35"/>
      <c r="V188" s="35"/>
      <c r="W188" s="35"/>
      <c r="X188" s="35"/>
      <c r="Y188" s="35"/>
      <c r="Z188" s="35"/>
      <c r="AA188" s="35"/>
      <c r="AB188" s="35"/>
      <c r="AC188" s="35"/>
      <c r="AD188" s="35"/>
      <c r="AE188" s="35"/>
      <c r="AR188" s="157" t="s">
        <v>256</v>
      </c>
      <c r="AT188" s="157" t="s">
        <v>145</v>
      </c>
      <c r="AU188" s="157" t="s">
        <v>15</v>
      </c>
      <c r="AY188" s="20" t="s">
        <v>142</v>
      </c>
      <c r="BE188" s="158">
        <f t="shared" si="54"/>
        <v>0</v>
      </c>
      <c r="BF188" s="158">
        <f t="shared" si="55"/>
        <v>0</v>
      </c>
      <c r="BG188" s="158">
        <f t="shared" si="56"/>
        <v>0</v>
      </c>
      <c r="BH188" s="158">
        <f t="shared" si="57"/>
        <v>0</v>
      </c>
      <c r="BI188" s="158">
        <f t="shared" si="58"/>
        <v>0</v>
      </c>
      <c r="BJ188" s="20" t="s">
        <v>81</v>
      </c>
      <c r="BK188" s="158">
        <f t="shared" si="59"/>
        <v>0</v>
      </c>
      <c r="BL188" s="20" t="s">
        <v>256</v>
      </c>
      <c r="BM188" s="157" t="s">
        <v>1933</v>
      </c>
    </row>
    <row r="189" spans="1:65" s="2" customFormat="1" ht="16.5" customHeight="1">
      <c r="A189" s="35"/>
      <c r="B189" s="145"/>
      <c r="C189" s="146" t="s">
        <v>1416</v>
      </c>
      <c r="D189" s="146" t="s">
        <v>145</v>
      </c>
      <c r="E189" s="147" t="s">
        <v>3285</v>
      </c>
      <c r="F189" s="148" t="s">
        <v>3286</v>
      </c>
      <c r="G189" s="149" t="s">
        <v>236</v>
      </c>
      <c r="H189" s="150">
        <v>4</v>
      </c>
      <c r="I189" s="151"/>
      <c r="J189" s="152">
        <f t="shared" si="50"/>
        <v>0</v>
      </c>
      <c r="K189" s="148" t="s">
        <v>3</v>
      </c>
      <c r="L189" s="36"/>
      <c r="M189" s="153" t="s">
        <v>3</v>
      </c>
      <c r="N189" s="154" t="s">
        <v>43</v>
      </c>
      <c r="O189" s="56"/>
      <c r="P189" s="155">
        <f t="shared" si="51"/>
        <v>0</v>
      </c>
      <c r="Q189" s="155">
        <v>0</v>
      </c>
      <c r="R189" s="155">
        <f t="shared" si="52"/>
        <v>0</v>
      </c>
      <c r="S189" s="155">
        <v>0</v>
      </c>
      <c r="T189" s="156">
        <f t="shared" si="53"/>
        <v>0</v>
      </c>
      <c r="U189" s="35"/>
      <c r="V189" s="35"/>
      <c r="W189" s="35"/>
      <c r="X189" s="35"/>
      <c r="Y189" s="35"/>
      <c r="Z189" s="35"/>
      <c r="AA189" s="35"/>
      <c r="AB189" s="35"/>
      <c r="AC189" s="35"/>
      <c r="AD189" s="35"/>
      <c r="AE189" s="35"/>
      <c r="AR189" s="157" t="s">
        <v>256</v>
      </c>
      <c r="AT189" s="157" t="s">
        <v>145</v>
      </c>
      <c r="AU189" s="157" t="s">
        <v>15</v>
      </c>
      <c r="AY189" s="20" t="s">
        <v>142</v>
      </c>
      <c r="BE189" s="158">
        <f t="shared" si="54"/>
        <v>0</v>
      </c>
      <c r="BF189" s="158">
        <f t="shared" si="55"/>
        <v>0</v>
      </c>
      <c r="BG189" s="158">
        <f t="shared" si="56"/>
        <v>0</v>
      </c>
      <c r="BH189" s="158">
        <f t="shared" si="57"/>
        <v>0</v>
      </c>
      <c r="BI189" s="158">
        <f t="shared" si="58"/>
        <v>0</v>
      </c>
      <c r="BJ189" s="20" t="s">
        <v>81</v>
      </c>
      <c r="BK189" s="158">
        <f t="shared" si="59"/>
        <v>0</v>
      </c>
      <c r="BL189" s="20" t="s">
        <v>256</v>
      </c>
      <c r="BM189" s="157" t="s">
        <v>1945</v>
      </c>
    </row>
    <row r="190" spans="1:65" s="2" customFormat="1" ht="16.5" customHeight="1">
      <c r="A190" s="35"/>
      <c r="B190" s="145"/>
      <c r="C190" s="146" t="s">
        <v>1425</v>
      </c>
      <c r="D190" s="146" t="s">
        <v>145</v>
      </c>
      <c r="E190" s="147" t="s">
        <v>3287</v>
      </c>
      <c r="F190" s="148" t="s">
        <v>3288</v>
      </c>
      <c r="G190" s="149" t="s">
        <v>236</v>
      </c>
      <c r="H190" s="150">
        <v>11</v>
      </c>
      <c r="I190" s="151"/>
      <c r="J190" s="152">
        <f t="shared" si="50"/>
        <v>0</v>
      </c>
      <c r="K190" s="148" t="s">
        <v>3</v>
      </c>
      <c r="L190" s="36"/>
      <c r="M190" s="153" t="s">
        <v>3</v>
      </c>
      <c r="N190" s="154" t="s">
        <v>43</v>
      </c>
      <c r="O190" s="56"/>
      <c r="P190" s="155">
        <f t="shared" si="51"/>
        <v>0</v>
      </c>
      <c r="Q190" s="155">
        <v>0</v>
      </c>
      <c r="R190" s="155">
        <f t="shared" si="52"/>
        <v>0</v>
      </c>
      <c r="S190" s="155">
        <v>0</v>
      </c>
      <c r="T190" s="156">
        <f t="shared" si="53"/>
        <v>0</v>
      </c>
      <c r="U190" s="35"/>
      <c r="V190" s="35"/>
      <c r="W190" s="35"/>
      <c r="X190" s="35"/>
      <c r="Y190" s="35"/>
      <c r="Z190" s="35"/>
      <c r="AA190" s="35"/>
      <c r="AB190" s="35"/>
      <c r="AC190" s="35"/>
      <c r="AD190" s="35"/>
      <c r="AE190" s="35"/>
      <c r="AR190" s="157" t="s">
        <v>256</v>
      </c>
      <c r="AT190" s="157" t="s">
        <v>145</v>
      </c>
      <c r="AU190" s="157" t="s">
        <v>15</v>
      </c>
      <c r="AY190" s="20" t="s">
        <v>142</v>
      </c>
      <c r="BE190" s="158">
        <f t="shared" si="54"/>
        <v>0</v>
      </c>
      <c r="BF190" s="158">
        <f t="shared" si="55"/>
        <v>0</v>
      </c>
      <c r="BG190" s="158">
        <f t="shared" si="56"/>
        <v>0</v>
      </c>
      <c r="BH190" s="158">
        <f t="shared" si="57"/>
        <v>0</v>
      </c>
      <c r="BI190" s="158">
        <f t="shared" si="58"/>
        <v>0</v>
      </c>
      <c r="BJ190" s="20" t="s">
        <v>81</v>
      </c>
      <c r="BK190" s="158">
        <f t="shared" si="59"/>
        <v>0</v>
      </c>
      <c r="BL190" s="20" t="s">
        <v>256</v>
      </c>
      <c r="BM190" s="157" t="s">
        <v>1962</v>
      </c>
    </row>
    <row r="191" spans="1:65" s="2" customFormat="1" ht="16.5" customHeight="1">
      <c r="A191" s="35"/>
      <c r="B191" s="145"/>
      <c r="C191" s="146" t="s">
        <v>1430</v>
      </c>
      <c r="D191" s="146" t="s">
        <v>145</v>
      </c>
      <c r="E191" s="147" t="s">
        <v>3289</v>
      </c>
      <c r="F191" s="148" t="s">
        <v>3290</v>
      </c>
      <c r="G191" s="149" t="s">
        <v>236</v>
      </c>
      <c r="H191" s="150">
        <v>3</v>
      </c>
      <c r="I191" s="151"/>
      <c r="J191" s="152">
        <f t="shared" si="50"/>
        <v>0</v>
      </c>
      <c r="K191" s="148" t="s">
        <v>3</v>
      </c>
      <c r="L191" s="36"/>
      <c r="M191" s="153" t="s">
        <v>3</v>
      </c>
      <c r="N191" s="154" t="s">
        <v>43</v>
      </c>
      <c r="O191" s="56"/>
      <c r="P191" s="155">
        <f t="shared" si="51"/>
        <v>0</v>
      </c>
      <c r="Q191" s="155">
        <v>0</v>
      </c>
      <c r="R191" s="155">
        <f t="shared" si="52"/>
        <v>0</v>
      </c>
      <c r="S191" s="155">
        <v>0</v>
      </c>
      <c r="T191" s="156">
        <f t="shared" si="53"/>
        <v>0</v>
      </c>
      <c r="U191" s="35"/>
      <c r="V191" s="35"/>
      <c r="W191" s="35"/>
      <c r="X191" s="35"/>
      <c r="Y191" s="35"/>
      <c r="Z191" s="35"/>
      <c r="AA191" s="35"/>
      <c r="AB191" s="35"/>
      <c r="AC191" s="35"/>
      <c r="AD191" s="35"/>
      <c r="AE191" s="35"/>
      <c r="AR191" s="157" t="s">
        <v>256</v>
      </c>
      <c r="AT191" s="157" t="s">
        <v>145</v>
      </c>
      <c r="AU191" s="157" t="s">
        <v>15</v>
      </c>
      <c r="AY191" s="20" t="s">
        <v>142</v>
      </c>
      <c r="BE191" s="158">
        <f t="shared" si="54"/>
        <v>0</v>
      </c>
      <c r="BF191" s="158">
        <f t="shared" si="55"/>
        <v>0</v>
      </c>
      <c r="BG191" s="158">
        <f t="shared" si="56"/>
        <v>0</v>
      </c>
      <c r="BH191" s="158">
        <f t="shared" si="57"/>
        <v>0</v>
      </c>
      <c r="BI191" s="158">
        <f t="shared" si="58"/>
        <v>0</v>
      </c>
      <c r="BJ191" s="20" t="s">
        <v>81</v>
      </c>
      <c r="BK191" s="158">
        <f t="shared" si="59"/>
        <v>0</v>
      </c>
      <c r="BL191" s="20" t="s">
        <v>256</v>
      </c>
      <c r="BM191" s="157" t="s">
        <v>1976</v>
      </c>
    </row>
    <row r="192" spans="1:65" s="2" customFormat="1" ht="16.5" customHeight="1">
      <c r="A192" s="35"/>
      <c r="B192" s="145"/>
      <c r="C192" s="146" t="s">
        <v>1435</v>
      </c>
      <c r="D192" s="146" t="s">
        <v>145</v>
      </c>
      <c r="E192" s="147" t="s">
        <v>3291</v>
      </c>
      <c r="F192" s="148" t="s">
        <v>3292</v>
      </c>
      <c r="G192" s="149" t="s">
        <v>236</v>
      </c>
      <c r="H192" s="150">
        <v>2</v>
      </c>
      <c r="I192" s="151"/>
      <c r="J192" s="152">
        <f t="shared" si="50"/>
        <v>0</v>
      </c>
      <c r="K192" s="148" t="s">
        <v>3</v>
      </c>
      <c r="L192" s="36"/>
      <c r="M192" s="153" t="s">
        <v>3</v>
      </c>
      <c r="N192" s="154" t="s">
        <v>43</v>
      </c>
      <c r="O192" s="56"/>
      <c r="P192" s="155">
        <f t="shared" si="51"/>
        <v>0</v>
      </c>
      <c r="Q192" s="155">
        <v>0</v>
      </c>
      <c r="R192" s="155">
        <f t="shared" si="52"/>
        <v>0</v>
      </c>
      <c r="S192" s="155">
        <v>0</v>
      </c>
      <c r="T192" s="156">
        <f t="shared" si="53"/>
        <v>0</v>
      </c>
      <c r="U192" s="35"/>
      <c r="V192" s="35"/>
      <c r="W192" s="35"/>
      <c r="X192" s="35"/>
      <c r="Y192" s="35"/>
      <c r="Z192" s="35"/>
      <c r="AA192" s="35"/>
      <c r="AB192" s="35"/>
      <c r="AC192" s="35"/>
      <c r="AD192" s="35"/>
      <c r="AE192" s="35"/>
      <c r="AR192" s="157" t="s">
        <v>256</v>
      </c>
      <c r="AT192" s="157" t="s">
        <v>145</v>
      </c>
      <c r="AU192" s="157" t="s">
        <v>15</v>
      </c>
      <c r="AY192" s="20" t="s">
        <v>142</v>
      </c>
      <c r="BE192" s="158">
        <f t="shared" si="54"/>
        <v>0</v>
      </c>
      <c r="BF192" s="158">
        <f t="shared" si="55"/>
        <v>0</v>
      </c>
      <c r="BG192" s="158">
        <f t="shared" si="56"/>
        <v>0</v>
      </c>
      <c r="BH192" s="158">
        <f t="shared" si="57"/>
        <v>0</v>
      </c>
      <c r="BI192" s="158">
        <f t="shared" si="58"/>
        <v>0</v>
      </c>
      <c r="BJ192" s="20" t="s">
        <v>81</v>
      </c>
      <c r="BK192" s="158">
        <f t="shared" si="59"/>
        <v>0</v>
      </c>
      <c r="BL192" s="20" t="s">
        <v>256</v>
      </c>
      <c r="BM192" s="157" t="s">
        <v>1992</v>
      </c>
    </row>
    <row r="193" spans="1:65" s="2" customFormat="1" ht="16.5" customHeight="1">
      <c r="A193" s="35"/>
      <c r="B193" s="145"/>
      <c r="C193" s="146" t="s">
        <v>1442</v>
      </c>
      <c r="D193" s="146" t="s">
        <v>145</v>
      </c>
      <c r="E193" s="147" t="s">
        <v>3293</v>
      </c>
      <c r="F193" s="148" t="s">
        <v>3294</v>
      </c>
      <c r="G193" s="149" t="s">
        <v>236</v>
      </c>
      <c r="H193" s="150">
        <v>2</v>
      </c>
      <c r="I193" s="151"/>
      <c r="J193" s="152">
        <f t="shared" si="50"/>
        <v>0</v>
      </c>
      <c r="K193" s="148" t="s">
        <v>3</v>
      </c>
      <c r="L193" s="36"/>
      <c r="M193" s="153" t="s">
        <v>3</v>
      </c>
      <c r="N193" s="154" t="s">
        <v>43</v>
      </c>
      <c r="O193" s="56"/>
      <c r="P193" s="155">
        <f t="shared" si="51"/>
        <v>0</v>
      </c>
      <c r="Q193" s="155">
        <v>0</v>
      </c>
      <c r="R193" s="155">
        <f t="shared" si="52"/>
        <v>0</v>
      </c>
      <c r="S193" s="155">
        <v>0</v>
      </c>
      <c r="T193" s="156">
        <f t="shared" si="53"/>
        <v>0</v>
      </c>
      <c r="U193" s="35"/>
      <c r="V193" s="35"/>
      <c r="W193" s="35"/>
      <c r="X193" s="35"/>
      <c r="Y193" s="35"/>
      <c r="Z193" s="35"/>
      <c r="AA193" s="35"/>
      <c r="AB193" s="35"/>
      <c r="AC193" s="35"/>
      <c r="AD193" s="35"/>
      <c r="AE193" s="35"/>
      <c r="AR193" s="157" t="s">
        <v>256</v>
      </c>
      <c r="AT193" s="157" t="s">
        <v>145</v>
      </c>
      <c r="AU193" s="157" t="s">
        <v>15</v>
      </c>
      <c r="AY193" s="20" t="s">
        <v>142</v>
      </c>
      <c r="BE193" s="158">
        <f t="shared" si="54"/>
        <v>0</v>
      </c>
      <c r="BF193" s="158">
        <f t="shared" si="55"/>
        <v>0</v>
      </c>
      <c r="BG193" s="158">
        <f t="shared" si="56"/>
        <v>0</v>
      </c>
      <c r="BH193" s="158">
        <f t="shared" si="57"/>
        <v>0</v>
      </c>
      <c r="BI193" s="158">
        <f t="shared" si="58"/>
        <v>0</v>
      </c>
      <c r="BJ193" s="20" t="s">
        <v>81</v>
      </c>
      <c r="BK193" s="158">
        <f t="shared" si="59"/>
        <v>0</v>
      </c>
      <c r="BL193" s="20" t="s">
        <v>256</v>
      </c>
      <c r="BM193" s="157" t="s">
        <v>2005</v>
      </c>
    </row>
    <row r="194" spans="1:65" s="2" customFormat="1" ht="16.5" customHeight="1">
      <c r="A194" s="35"/>
      <c r="B194" s="145"/>
      <c r="C194" s="146" t="s">
        <v>1447</v>
      </c>
      <c r="D194" s="146" t="s">
        <v>145</v>
      </c>
      <c r="E194" s="147" t="s">
        <v>3295</v>
      </c>
      <c r="F194" s="148" t="s">
        <v>3296</v>
      </c>
      <c r="G194" s="149" t="s">
        <v>236</v>
      </c>
      <c r="H194" s="150">
        <v>1</v>
      </c>
      <c r="I194" s="151"/>
      <c r="J194" s="152">
        <f t="shared" si="50"/>
        <v>0</v>
      </c>
      <c r="K194" s="148" t="s">
        <v>3</v>
      </c>
      <c r="L194" s="36"/>
      <c r="M194" s="153" t="s">
        <v>3</v>
      </c>
      <c r="N194" s="154" t="s">
        <v>43</v>
      </c>
      <c r="O194" s="56"/>
      <c r="P194" s="155">
        <f t="shared" si="51"/>
        <v>0</v>
      </c>
      <c r="Q194" s="155">
        <v>0</v>
      </c>
      <c r="R194" s="155">
        <f t="shared" si="52"/>
        <v>0</v>
      </c>
      <c r="S194" s="155">
        <v>0</v>
      </c>
      <c r="T194" s="156">
        <f t="shared" si="53"/>
        <v>0</v>
      </c>
      <c r="U194" s="35"/>
      <c r="V194" s="35"/>
      <c r="W194" s="35"/>
      <c r="X194" s="35"/>
      <c r="Y194" s="35"/>
      <c r="Z194" s="35"/>
      <c r="AA194" s="35"/>
      <c r="AB194" s="35"/>
      <c r="AC194" s="35"/>
      <c r="AD194" s="35"/>
      <c r="AE194" s="35"/>
      <c r="AR194" s="157" t="s">
        <v>256</v>
      </c>
      <c r="AT194" s="157" t="s">
        <v>145</v>
      </c>
      <c r="AU194" s="157" t="s">
        <v>15</v>
      </c>
      <c r="AY194" s="20" t="s">
        <v>142</v>
      </c>
      <c r="BE194" s="158">
        <f t="shared" si="54"/>
        <v>0</v>
      </c>
      <c r="BF194" s="158">
        <f t="shared" si="55"/>
        <v>0</v>
      </c>
      <c r="BG194" s="158">
        <f t="shared" si="56"/>
        <v>0</v>
      </c>
      <c r="BH194" s="158">
        <f t="shared" si="57"/>
        <v>0</v>
      </c>
      <c r="BI194" s="158">
        <f t="shared" si="58"/>
        <v>0</v>
      </c>
      <c r="BJ194" s="20" t="s">
        <v>81</v>
      </c>
      <c r="BK194" s="158">
        <f t="shared" si="59"/>
        <v>0</v>
      </c>
      <c r="BL194" s="20" t="s">
        <v>256</v>
      </c>
      <c r="BM194" s="157" t="s">
        <v>2017</v>
      </c>
    </row>
    <row r="195" spans="1:65" s="2" customFormat="1" ht="16.5" customHeight="1">
      <c r="A195" s="35"/>
      <c r="B195" s="145"/>
      <c r="C195" s="146" t="s">
        <v>1454</v>
      </c>
      <c r="D195" s="146" t="s">
        <v>145</v>
      </c>
      <c r="E195" s="147" t="s">
        <v>3297</v>
      </c>
      <c r="F195" s="148" t="s">
        <v>3298</v>
      </c>
      <c r="G195" s="149" t="s">
        <v>236</v>
      </c>
      <c r="H195" s="150">
        <v>2</v>
      </c>
      <c r="I195" s="151"/>
      <c r="J195" s="152">
        <f t="shared" si="50"/>
        <v>0</v>
      </c>
      <c r="K195" s="148" t="s">
        <v>3</v>
      </c>
      <c r="L195" s="36"/>
      <c r="M195" s="153" t="s">
        <v>3</v>
      </c>
      <c r="N195" s="154" t="s">
        <v>43</v>
      </c>
      <c r="O195" s="56"/>
      <c r="P195" s="155">
        <f t="shared" si="51"/>
        <v>0</v>
      </c>
      <c r="Q195" s="155">
        <v>0</v>
      </c>
      <c r="R195" s="155">
        <f t="shared" si="52"/>
        <v>0</v>
      </c>
      <c r="S195" s="155">
        <v>0</v>
      </c>
      <c r="T195" s="156">
        <f t="shared" si="53"/>
        <v>0</v>
      </c>
      <c r="U195" s="35"/>
      <c r="V195" s="35"/>
      <c r="W195" s="35"/>
      <c r="X195" s="35"/>
      <c r="Y195" s="35"/>
      <c r="Z195" s="35"/>
      <c r="AA195" s="35"/>
      <c r="AB195" s="35"/>
      <c r="AC195" s="35"/>
      <c r="AD195" s="35"/>
      <c r="AE195" s="35"/>
      <c r="AR195" s="157" t="s">
        <v>256</v>
      </c>
      <c r="AT195" s="157" t="s">
        <v>145</v>
      </c>
      <c r="AU195" s="157" t="s">
        <v>15</v>
      </c>
      <c r="AY195" s="20" t="s">
        <v>142</v>
      </c>
      <c r="BE195" s="158">
        <f t="shared" si="54"/>
        <v>0</v>
      </c>
      <c r="BF195" s="158">
        <f t="shared" si="55"/>
        <v>0</v>
      </c>
      <c r="BG195" s="158">
        <f t="shared" si="56"/>
        <v>0</v>
      </c>
      <c r="BH195" s="158">
        <f t="shared" si="57"/>
        <v>0</v>
      </c>
      <c r="BI195" s="158">
        <f t="shared" si="58"/>
        <v>0</v>
      </c>
      <c r="BJ195" s="20" t="s">
        <v>81</v>
      </c>
      <c r="BK195" s="158">
        <f t="shared" si="59"/>
        <v>0</v>
      </c>
      <c r="BL195" s="20" t="s">
        <v>256</v>
      </c>
      <c r="BM195" s="157" t="s">
        <v>2028</v>
      </c>
    </row>
    <row r="196" spans="1:65" s="2" customFormat="1" ht="16.5" customHeight="1">
      <c r="A196" s="35"/>
      <c r="B196" s="145"/>
      <c r="C196" s="146" t="s">
        <v>1458</v>
      </c>
      <c r="D196" s="146" t="s">
        <v>145</v>
      </c>
      <c r="E196" s="147" t="s">
        <v>3299</v>
      </c>
      <c r="F196" s="148" t="s">
        <v>3300</v>
      </c>
      <c r="G196" s="149" t="s">
        <v>236</v>
      </c>
      <c r="H196" s="150">
        <v>1</v>
      </c>
      <c r="I196" s="151"/>
      <c r="J196" s="152">
        <f t="shared" si="50"/>
        <v>0</v>
      </c>
      <c r="K196" s="148" t="s">
        <v>3</v>
      </c>
      <c r="L196" s="36"/>
      <c r="M196" s="153" t="s">
        <v>3</v>
      </c>
      <c r="N196" s="154" t="s">
        <v>43</v>
      </c>
      <c r="O196" s="56"/>
      <c r="P196" s="155">
        <f t="shared" si="51"/>
        <v>0</v>
      </c>
      <c r="Q196" s="155">
        <v>0</v>
      </c>
      <c r="R196" s="155">
        <f t="shared" si="52"/>
        <v>0</v>
      </c>
      <c r="S196" s="155">
        <v>0</v>
      </c>
      <c r="T196" s="156">
        <f t="shared" si="53"/>
        <v>0</v>
      </c>
      <c r="U196" s="35"/>
      <c r="V196" s="35"/>
      <c r="W196" s="35"/>
      <c r="X196" s="35"/>
      <c r="Y196" s="35"/>
      <c r="Z196" s="35"/>
      <c r="AA196" s="35"/>
      <c r="AB196" s="35"/>
      <c r="AC196" s="35"/>
      <c r="AD196" s="35"/>
      <c r="AE196" s="35"/>
      <c r="AR196" s="157" t="s">
        <v>256</v>
      </c>
      <c r="AT196" s="157" t="s">
        <v>145</v>
      </c>
      <c r="AU196" s="157" t="s">
        <v>15</v>
      </c>
      <c r="AY196" s="20" t="s">
        <v>142</v>
      </c>
      <c r="BE196" s="158">
        <f t="shared" si="54"/>
        <v>0</v>
      </c>
      <c r="BF196" s="158">
        <f t="shared" si="55"/>
        <v>0</v>
      </c>
      <c r="BG196" s="158">
        <f t="shared" si="56"/>
        <v>0</v>
      </c>
      <c r="BH196" s="158">
        <f t="shared" si="57"/>
        <v>0</v>
      </c>
      <c r="BI196" s="158">
        <f t="shared" si="58"/>
        <v>0</v>
      </c>
      <c r="BJ196" s="20" t="s">
        <v>81</v>
      </c>
      <c r="BK196" s="158">
        <f t="shared" si="59"/>
        <v>0</v>
      </c>
      <c r="BL196" s="20" t="s">
        <v>256</v>
      </c>
      <c r="BM196" s="157" t="s">
        <v>2040</v>
      </c>
    </row>
    <row r="197" spans="1:65" s="2" customFormat="1" ht="16.5" customHeight="1">
      <c r="A197" s="35"/>
      <c r="B197" s="145"/>
      <c r="C197" s="146" t="s">
        <v>1464</v>
      </c>
      <c r="D197" s="146" t="s">
        <v>145</v>
      </c>
      <c r="E197" s="147" t="s">
        <v>3301</v>
      </c>
      <c r="F197" s="148" t="s">
        <v>3302</v>
      </c>
      <c r="G197" s="149" t="s">
        <v>236</v>
      </c>
      <c r="H197" s="150">
        <v>1</v>
      </c>
      <c r="I197" s="151"/>
      <c r="J197" s="152">
        <f t="shared" si="50"/>
        <v>0</v>
      </c>
      <c r="K197" s="148" t="s">
        <v>3</v>
      </c>
      <c r="L197" s="36"/>
      <c r="M197" s="153" t="s">
        <v>3</v>
      </c>
      <c r="N197" s="154" t="s">
        <v>43</v>
      </c>
      <c r="O197" s="56"/>
      <c r="P197" s="155">
        <f t="shared" si="51"/>
        <v>0</v>
      </c>
      <c r="Q197" s="155">
        <v>0</v>
      </c>
      <c r="R197" s="155">
        <f t="shared" si="52"/>
        <v>0</v>
      </c>
      <c r="S197" s="155">
        <v>0</v>
      </c>
      <c r="T197" s="156">
        <f t="shared" si="53"/>
        <v>0</v>
      </c>
      <c r="U197" s="35"/>
      <c r="V197" s="35"/>
      <c r="W197" s="35"/>
      <c r="X197" s="35"/>
      <c r="Y197" s="35"/>
      <c r="Z197" s="35"/>
      <c r="AA197" s="35"/>
      <c r="AB197" s="35"/>
      <c r="AC197" s="35"/>
      <c r="AD197" s="35"/>
      <c r="AE197" s="35"/>
      <c r="AR197" s="157" t="s">
        <v>256</v>
      </c>
      <c r="AT197" s="157" t="s">
        <v>145</v>
      </c>
      <c r="AU197" s="157" t="s">
        <v>15</v>
      </c>
      <c r="AY197" s="20" t="s">
        <v>142</v>
      </c>
      <c r="BE197" s="158">
        <f t="shared" si="54"/>
        <v>0</v>
      </c>
      <c r="BF197" s="158">
        <f t="shared" si="55"/>
        <v>0</v>
      </c>
      <c r="BG197" s="158">
        <f t="shared" si="56"/>
        <v>0</v>
      </c>
      <c r="BH197" s="158">
        <f t="shared" si="57"/>
        <v>0</v>
      </c>
      <c r="BI197" s="158">
        <f t="shared" si="58"/>
        <v>0</v>
      </c>
      <c r="BJ197" s="20" t="s">
        <v>81</v>
      </c>
      <c r="BK197" s="158">
        <f t="shared" si="59"/>
        <v>0</v>
      </c>
      <c r="BL197" s="20" t="s">
        <v>256</v>
      </c>
      <c r="BM197" s="157" t="s">
        <v>2052</v>
      </c>
    </row>
    <row r="198" spans="1:65" s="2" customFormat="1" ht="16.5" customHeight="1">
      <c r="A198" s="35"/>
      <c r="B198" s="145"/>
      <c r="C198" s="146" t="s">
        <v>1469</v>
      </c>
      <c r="D198" s="146" t="s">
        <v>145</v>
      </c>
      <c r="E198" s="147" t="s">
        <v>3303</v>
      </c>
      <c r="F198" s="148" t="s">
        <v>3304</v>
      </c>
      <c r="G198" s="149" t="s">
        <v>236</v>
      </c>
      <c r="H198" s="150">
        <v>3</v>
      </c>
      <c r="I198" s="151"/>
      <c r="J198" s="152">
        <f t="shared" si="50"/>
        <v>0</v>
      </c>
      <c r="K198" s="148" t="s">
        <v>3</v>
      </c>
      <c r="L198" s="36"/>
      <c r="M198" s="153" t="s">
        <v>3</v>
      </c>
      <c r="N198" s="154" t="s">
        <v>43</v>
      </c>
      <c r="O198" s="56"/>
      <c r="P198" s="155">
        <f t="shared" si="51"/>
        <v>0</v>
      </c>
      <c r="Q198" s="155">
        <v>0</v>
      </c>
      <c r="R198" s="155">
        <f t="shared" si="52"/>
        <v>0</v>
      </c>
      <c r="S198" s="155">
        <v>0</v>
      </c>
      <c r="T198" s="156">
        <f t="shared" si="53"/>
        <v>0</v>
      </c>
      <c r="U198" s="35"/>
      <c r="V198" s="35"/>
      <c r="W198" s="35"/>
      <c r="X198" s="35"/>
      <c r="Y198" s="35"/>
      <c r="Z198" s="35"/>
      <c r="AA198" s="35"/>
      <c r="AB198" s="35"/>
      <c r="AC198" s="35"/>
      <c r="AD198" s="35"/>
      <c r="AE198" s="35"/>
      <c r="AR198" s="157" t="s">
        <v>256</v>
      </c>
      <c r="AT198" s="157" t="s">
        <v>145</v>
      </c>
      <c r="AU198" s="157" t="s">
        <v>15</v>
      </c>
      <c r="AY198" s="20" t="s">
        <v>142</v>
      </c>
      <c r="BE198" s="158">
        <f t="shared" si="54"/>
        <v>0</v>
      </c>
      <c r="BF198" s="158">
        <f t="shared" si="55"/>
        <v>0</v>
      </c>
      <c r="BG198" s="158">
        <f t="shared" si="56"/>
        <v>0</v>
      </c>
      <c r="BH198" s="158">
        <f t="shared" si="57"/>
        <v>0</v>
      </c>
      <c r="BI198" s="158">
        <f t="shared" si="58"/>
        <v>0</v>
      </c>
      <c r="BJ198" s="20" t="s">
        <v>81</v>
      </c>
      <c r="BK198" s="158">
        <f t="shared" si="59"/>
        <v>0</v>
      </c>
      <c r="BL198" s="20" t="s">
        <v>256</v>
      </c>
      <c r="BM198" s="157" t="s">
        <v>2064</v>
      </c>
    </row>
    <row r="199" spans="1:65" s="2" customFormat="1" ht="16.5" customHeight="1">
      <c r="A199" s="35"/>
      <c r="B199" s="145"/>
      <c r="C199" s="146" t="s">
        <v>1480</v>
      </c>
      <c r="D199" s="146" t="s">
        <v>145</v>
      </c>
      <c r="E199" s="147" t="s">
        <v>3305</v>
      </c>
      <c r="F199" s="148" t="s">
        <v>3306</v>
      </c>
      <c r="G199" s="149" t="s">
        <v>236</v>
      </c>
      <c r="H199" s="150">
        <v>3</v>
      </c>
      <c r="I199" s="151"/>
      <c r="J199" s="152">
        <f t="shared" si="50"/>
        <v>0</v>
      </c>
      <c r="K199" s="148" t="s">
        <v>3</v>
      </c>
      <c r="L199" s="36"/>
      <c r="M199" s="153" t="s">
        <v>3</v>
      </c>
      <c r="N199" s="154" t="s">
        <v>43</v>
      </c>
      <c r="O199" s="56"/>
      <c r="P199" s="155">
        <f t="shared" si="51"/>
        <v>0</v>
      </c>
      <c r="Q199" s="155">
        <v>0</v>
      </c>
      <c r="R199" s="155">
        <f t="shared" si="52"/>
        <v>0</v>
      </c>
      <c r="S199" s="155">
        <v>0</v>
      </c>
      <c r="T199" s="156">
        <f t="shared" si="53"/>
        <v>0</v>
      </c>
      <c r="U199" s="35"/>
      <c r="V199" s="35"/>
      <c r="W199" s="35"/>
      <c r="X199" s="35"/>
      <c r="Y199" s="35"/>
      <c r="Z199" s="35"/>
      <c r="AA199" s="35"/>
      <c r="AB199" s="35"/>
      <c r="AC199" s="35"/>
      <c r="AD199" s="35"/>
      <c r="AE199" s="35"/>
      <c r="AR199" s="157" t="s">
        <v>256</v>
      </c>
      <c r="AT199" s="157" t="s">
        <v>145</v>
      </c>
      <c r="AU199" s="157" t="s">
        <v>15</v>
      </c>
      <c r="AY199" s="20" t="s">
        <v>142</v>
      </c>
      <c r="BE199" s="158">
        <f t="shared" si="54"/>
        <v>0</v>
      </c>
      <c r="BF199" s="158">
        <f t="shared" si="55"/>
        <v>0</v>
      </c>
      <c r="BG199" s="158">
        <f t="shared" si="56"/>
        <v>0</v>
      </c>
      <c r="BH199" s="158">
        <f t="shared" si="57"/>
        <v>0</v>
      </c>
      <c r="BI199" s="158">
        <f t="shared" si="58"/>
        <v>0</v>
      </c>
      <c r="BJ199" s="20" t="s">
        <v>81</v>
      </c>
      <c r="BK199" s="158">
        <f t="shared" si="59"/>
        <v>0</v>
      </c>
      <c r="BL199" s="20" t="s">
        <v>256</v>
      </c>
      <c r="BM199" s="157" t="s">
        <v>2074</v>
      </c>
    </row>
    <row r="200" spans="1:65" s="2" customFormat="1" ht="16.5" customHeight="1">
      <c r="A200" s="35"/>
      <c r="B200" s="145"/>
      <c r="C200" s="146" t="s">
        <v>1502</v>
      </c>
      <c r="D200" s="146" t="s">
        <v>145</v>
      </c>
      <c r="E200" s="147" t="s">
        <v>3307</v>
      </c>
      <c r="F200" s="148" t="s">
        <v>3308</v>
      </c>
      <c r="G200" s="149" t="s">
        <v>2341</v>
      </c>
      <c r="H200" s="209"/>
      <c r="I200" s="151"/>
      <c r="J200" s="152">
        <f t="shared" si="50"/>
        <v>0</v>
      </c>
      <c r="K200" s="148" t="s">
        <v>3</v>
      </c>
      <c r="L200" s="36"/>
      <c r="M200" s="153" t="s">
        <v>3</v>
      </c>
      <c r="N200" s="154" t="s">
        <v>43</v>
      </c>
      <c r="O200" s="56"/>
      <c r="P200" s="155">
        <f t="shared" si="51"/>
        <v>0</v>
      </c>
      <c r="Q200" s="155">
        <v>0</v>
      </c>
      <c r="R200" s="155">
        <f t="shared" si="52"/>
        <v>0</v>
      </c>
      <c r="S200" s="155">
        <v>0</v>
      </c>
      <c r="T200" s="156">
        <f t="shared" si="53"/>
        <v>0</v>
      </c>
      <c r="U200" s="35"/>
      <c r="V200" s="35"/>
      <c r="W200" s="35"/>
      <c r="X200" s="35"/>
      <c r="Y200" s="35"/>
      <c r="Z200" s="35"/>
      <c r="AA200" s="35"/>
      <c r="AB200" s="35"/>
      <c r="AC200" s="35"/>
      <c r="AD200" s="35"/>
      <c r="AE200" s="35"/>
      <c r="AR200" s="157" t="s">
        <v>256</v>
      </c>
      <c r="AT200" s="157" t="s">
        <v>145</v>
      </c>
      <c r="AU200" s="157" t="s">
        <v>15</v>
      </c>
      <c r="AY200" s="20" t="s">
        <v>142</v>
      </c>
      <c r="BE200" s="158">
        <f t="shared" si="54"/>
        <v>0</v>
      </c>
      <c r="BF200" s="158">
        <f t="shared" si="55"/>
        <v>0</v>
      </c>
      <c r="BG200" s="158">
        <f t="shared" si="56"/>
        <v>0</v>
      </c>
      <c r="BH200" s="158">
        <f t="shared" si="57"/>
        <v>0</v>
      </c>
      <c r="BI200" s="158">
        <f t="shared" si="58"/>
        <v>0</v>
      </c>
      <c r="BJ200" s="20" t="s">
        <v>81</v>
      </c>
      <c r="BK200" s="158">
        <f t="shared" si="59"/>
        <v>0</v>
      </c>
      <c r="BL200" s="20" t="s">
        <v>256</v>
      </c>
      <c r="BM200" s="157" t="s">
        <v>2086</v>
      </c>
    </row>
    <row r="201" spans="1:65" s="2" customFormat="1" ht="16.5" customHeight="1">
      <c r="A201" s="35"/>
      <c r="B201" s="145"/>
      <c r="C201" s="146" t="s">
        <v>1507</v>
      </c>
      <c r="D201" s="146" t="s">
        <v>145</v>
      </c>
      <c r="E201" s="147" t="s">
        <v>3309</v>
      </c>
      <c r="F201" s="148" t="s">
        <v>3310</v>
      </c>
      <c r="G201" s="149" t="s">
        <v>236</v>
      </c>
      <c r="H201" s="150">
        <v>40</v>
      </c>
      <c r="I201" s="151"/>
      <c r="J201" s="152">
        <f t="shared" si="50"/>
        <v>0</v>
      </c>
      <c r="K201" s="148" t="s">
        <v>3</v>
      </c>
      <c r="L201" s="36"/>
      <c r="M201" s="153" t="s">
        <v>3</v>
      </c>
      <c r="N201" s="154" t="s">
        <v>43</v>
      </c>
      <c r="O201" s="56"/>
      <c r="P201" s="155">
        <f t="shared" si="51"/>
        <v>0</v>
      </c>
      <c r="Q201" s="155">
        <v>0</v>
      </c>
      <c r="R201" s="155">
        <f t="shared" si="52"/>
        <v>0</v>
      </c>
      <c r="S201" s="155">
        <v>0</v>
      </c>
      <c r="T201" s="156">
        <f t="shared" si="53"/>
        <v>0</v>
      </c>
      <c r="U201" s="35"/>
      <c r="V201" s="35"/>
      <c r="W201" s="35"/>
      <c r="X201" s="35"/>
      <c r="Y201" s="35"/>
      <c r="Z201" s="35"/>
      <c r="AA201" s="35"/>
      <c r="AB201" s="35"/>
      <c r="AC201" s="35"/>
      <c r="AD201" s="35"/>
      <c r="AE201" s="35"/>
      <c r="AR201" s="157" t="s">
        <v>256</v>
      </c>
      <c r="AT201" s="157" t="s">
        <v>145</v>
      </c>
      <c r="AU201" s="157" t="s">
        <v>15</v>
      </c>
      <c r="AY201" s="20" t="s">
        <v>142</v>
      </c>
      <c r="BE201" s="158">
        <f t="shared" si="54"/>
        <v>0</v>
      </c>
      <c r="BF201" s="158">
        <f t="shared" si="55"/>
        <v>0</v>
      </c>
      <c r="BG201" s="158">
        <f t="shared" si="56"/>
        <v>0</v>
      </c>
      <c r="BH201" s="158">
        <f t="shared" si="57"/>
        <v>0</v>
      </c>
      <c r="BI201" s="158">
        <f t="shared" si="58"/>
        <v>0</v>
      </c>
      <c r="BJ201" s="20" t="s">
        <v>81</v>
      </c>
      <c r="BK201" s="158">
        <f t="shared" si="59"/>
        <v>0</v>
      </c>
      <c r="BL201" s="20" t="s">
        <v>256</v>
      </c>
      <c r="BM201" s="157" t="s">
        <v>2095</v>
      </c>
    </row>
    <row r="202" spans="1:65" s="2" customFormat="1" ht="16.5" customHeight="1">
      <c r="A202" s="35"/>
      <c r="B202" s="145"/>
      <c r="C202" s="146" t="s">
        <v>1514</v>
      </c>
      <c r="D202" s="146" t="s">
        <v>145</v>
      </c>
      <c r="E202" s="147" t="s">
        <v>3311</v>
      </c>
      <c r="F202" s="148" t="s">
        <v>3312</v>
      </c>
      <c r="G202" s="149" t="s">
        <v>236</v>
      </c>
      <c r="H202" s="150">
        <v>160</v>
      </c>
      <c r="I202" s="151"/>
      <c r="J202" s="152">
        <f t="shared" si="50"/>
        <v>0</v>
      </c>
      <c r="K202" s="148" t="s">
        <v>3</v>
      </c>
      <c r="L202" s="36"/>
      <c r="M202" s="153" t="s">
        <v>3</v>
      </c>
      <c r="N202" s="154" t="s">
        <v>43</v>
      </c>
      <c r="O202" s="56"/>
      <c r="P202" s="155">
        <f t="shared" si="51"/>
        <v>0</v>
      </c>
      <c r="Q202" s="155">
        <v>0</v>
      </c>
      <c r="R202" s="155">
        <f t="shared" si="52"/>
        <v>0</v>
      </c>
      <c r="S202" s="155">
        <v>0</v>
      </c>
      <c r="T202" s="156">
        <f t="shared" si="53"/>
        <v>0</v>
      </c>
      <c r="U202" s="35"/>
      <c r="V202" s="35"/>
      <c r="W202" s="35"/>
      <c r="X202" s="35"/>
      <c r="Y202" s="35"/>
      <c r="Z202" s="35"/>
      <c r="AA202" s="35"/>
      <c r="AB202" s="35"/>
      <c r="AC202" s="35"/>
      <c r="AD202" s="35"/>
      <c r="AE202" s="35"/>
      <c r="AR202" s="157" t="s">
        <v>256</v>
      </c>
      <c r="AT202" s="157" t="s">
        <v>145</v>
      </c>
      <c r="AU202" s="157" t="s">
        <v>15</v>
      </c>
      <c r="AY202" s="20" t="s">
        <v>142</v>
      </c>
      <c r="BE202" s="158">
        <f t="shared" si="54"/>
        <v>0</v>
      </c>
      <c r="BF202" s="158">
        <f t="shared" si="55"/>
        <v>0</v>
      </c>
      <c r="BG202" s="158">
        <f t="shared" si="56"/>
        <v>0</v>
      </c>
      <c r="BH202" s="158">
        <f t="shared" si="57"/>
        <v>0</v>
      </c>
      <c r="BI202" s="158">
        <f t="shared" si="58"/>
        <v>0</v>
      </c>
      <c r="BJ202" s="20" t="s">
        <v>81</v>
      </c>
      <c r="BK202" s="158">
        <f t="shared" si="59"/>
        <v>0</v>
      </c>
      <c r="BL202" s="20" t="s">
        <v>256</v>
      </c>
      <c r="BM202" s="157" t="s">
        <v>2104</v>
      </c>
    </row>
    <row r="203" spans="1:65" s="2" customFormat="1" ht="21.75" customHeight="1">
      <c r="A203" s="35"/>
      <c r="B203" s="145"/>
      <c r="C203" s="146" t="s">
        <v>1519</v>
      </c>
      <c r="D203" s="146" t="s">
        <v>145</v>
      </c>
      <c r="E203" s="147" t="s">
        <v>3313</v>
      </c>
      <c r="F203" s="148" t="s">
        <v>3314</v>
      </c>
      <c r="G203" s="149" t="s">
        <v>359</v>
      </c>
      <c r="H203" s="150">
        <v>0.02</v>
      </c>
      <c r="I203" s="151"/>
      <c r="J203" s="152">
        <f t="shared" si="50"/>
        <v>0</v>
      </c>
      <c r="K203" s="148" t="s">
        <v>3</v>
      </c>
      <c r="L203" s="36"/>
      <c r="M203" s="214" t="s">
        <v>3</v>
      </c>
      <c r="N203" s="215" t="s">
        <v>43</v>
      </c>
      <c r="O203" s="212"/>
      <c r="P203" s="216">
        <f t="shared" si="51"/>
        <v>0</v>
      </c>
      <c r="Q203" s="216">
        <v>0</v>
      </c>
      <c r="R203" s="216">
        <f t="shared" si="52"/>
        <v>0</v>
      </c>
      <c r="S203" s="216">
        <v>0</v>
      </c>
      <c r="T203" s="217">
        <f t="shared" si="53"/>
        <v>0</v>
      </c>
      <c r="U203" s="35"/>
      <c r="V203" s="35"/>
      <c r="W203" s="35"/>
      <c r="X203" s="35"/>
      <c r="Y203" s="35"/>
      <c r="Z203" s="35"/>
      <c r="AA203" s="35"/>
      <c r="AB203" s="35"/>
      <c r="AC203" s="35"/>
      <c r="AD203" s="35"/>
      <c r="AE203" s="35"/>
      <c r="AR203" s="157" t="s">
        <v>256</v>
      </c>
      <c r="AT203" s="157" t="s">
        <v>145</v>
      </c>
      <c r="AU203" s="157" t="s">
        <v>15</v>
      </c>
      <c r="AY203" s="20" t="s">
        <v>142</v>
      </c>
      <c r="BE203" s="158">
        <f t="shared" si="54"/>
        <v>0</v>
      </c>
      <c r="BF203" s="158">
        <f t="shared" si="55"/>
        <v>0</v>
      </c>
      <c r="BG203" s="158">
        <f t="shared" si="56"/>
        <v>0</v>
      </c>
      <c r="BH203" s="158">
        <f t="shared" si="57"/>
        <v>0</v>
      </c>
      <c r="BI203" s="158">
        <f t="shared" si="58"/>
        <v>0</v>
      </c>
      <c r="BJ203" s="20" t="s">
        <v>81</v>
      </c>
      <c r="BK203" s="158">
        <f t="shared" si="59"/>
        <v>0</v>
      </c>
      <c r="BL203" s="20" t="s">
        <v>256</v>
      </c>
      <c r="BM203" s="157" t="s">
        <v>2112</v>
      </c>
    </row>
    <row r="204" spans="1:65" s="2" customFormat="1" ht="6.95" customHeight="1">
      <c r="A204" s="35"/>
      <c r="B204" s="45"/>
      <c r="C204" s="46"/>
      <c r="D204" s="46"/>
      <c r="E204" s="46"/>
      <c r="F204" s="46"/>
      <c r="G204" s="46"/>
      <c r="H204" s="46"/>
      <c r="I204" s="46"/>
      <c r="J204" s="46"/>
      <c r="K204" s="46"/>
      <c r="L204" s="36"/>
      <c r="M204" s="35"/>
      <c r="O204" s="35"/>
      <c r="P204" s="35"/>
      <c r="Q204" s="35"/>
      <c r="R204" s="35"/>
      <c r="S204" s="35"/>
      <c r="T204" s="35"/>
      <c r="U204" s="35"/>
      <c r="V204" s="35"/>
      <c r="W204" s="35"/>
      <c r="X204" s="35"/>
      <c r="Y204" s="35"/>
      <c r="Z204" s="35"/>
      <c r="AA204" s="35"/>
      <c r="AB204" s="35"/>
      <c r="AC204" s="35"/>
      <c r="AD204" s="35"/>
      <c r="AE204" s="35"/>
    </row>
  </sheetData>
  <autoFilter ref="C91:K203"/>
  <mergeCells count="12">
    <mergeCell ref="E84:H84"/>
    <mergeCell ref="L2:V2"/>
    <mergeCell ref="E50:H50"/>
    <mergeCell ref="E52:H52"/>
    <mergeCell ref="E54:H54"/>
    <mergeCell ref="E80:H80"/>
    <mergeCell ref="E82:H8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2" t="s">
        <v>6</v>
      </c>
      <c r="M2" s="317"/>
      <c r="N2" s="317"/>
      <c r="O2" s="317"/>
      <c r="P2" s="317"/>
      <c r="Q2" s="317"/>
      <c r="R2" s="317"/>
      <c r="S2" s="317"/>
      <c r="T2" s="317"/>
      <c r="U2" s="317"/>
      <c r="V2" s="317"/>
      <c r="AT2" s="20" t="s">
        <v>90</v>
      </c>
    </row>
    <row r="3" spans="1:46" s="1" customFormat="1" ht="6.95" customHeight="1">
      <c r="B3" s="21"/>
      <c r="C3" s="22"/>
      <c r="D3" s="22"/>
      <c r="E3" s="22"/>
      <c r="F3" s="22"/>
      <c r="G3" s="22"/>
      <c r="H3" s="22"/>
      <c r="I3" s="22"/>
      <c r="J3" s="22"/>
      <c r="K3" s="22"/>
      <c r="L3" s="23"/>
      <c r="AT3" s="20" t="s">
        <v>15</v>
      </c>
    </row>
    <row r="4" spans="1:46" s="1" customFormat="1" ht="24.95" customHeight="1">
      <c r="B4" s="23"/>
      <c r="D4" s="24" t="s">
        <v>104</v>
      </c>
      <c r="L4" s="23"/>
      <c r="M4" s="96" t="s">
        <v>11</v>
      </c>
      <c r="AT4" s="20" t="s">
        <v>4</v>
      </c>
    </row>
    <row r="5" spans="1:46" s="1" customFormat="1" ht="6.95" customHeight="1">
      <c r="B5" s="23"/>
      <c r="L5" s="23"/>
    </row>
    <row r="6" spans="1:46" s="1" customFormat="1" ht="12" customHeight="1">
      <c r="B6" s="23"/>
      <c r="D6" s="30" t="s">
        <v>17</v>
      </c>
      <c r="L6" s="23"/>
    </row>
    <row r="7" spans="1:46" s="1" customFormat="1" ht="16.5" customHeight="1">
      <c r="B7" s="23"/>
      <c r="E7" s="347" t="str">
        <f>'Rekapitulace stavby'!K6</f>
        <v>Stavební úpravy BD Komenského 27, Karlovy Vary</v>
      </c>
      <c r="F7" s="348"/>
      <c r="G7" s="348"/>
      <c r="H7" s="348"/>
      <c r="L7" s="23"/>
    </row>
    <row r="8" spans="1:46" s="1" customFormat="1" ht="12" customHeight="1">
      <c r="B8" s="23"/>
      <c r="D8" s="30" t="s">
        <v>105</v>
      </c>
      <c r="L8" s="23"/>
    </row>
    <row r="9" spans="1:46" s="2" customFormat="1" ht="16.5" customHeight="1">
      <c r="A9" s="35"/>
      <c r="B9" s="36"/>
      <c r="C9" s="35"/>
      <c r="D9" s="35"/>
      <c r="E9" s="347" t="s">
        <v>3085</v>
      </c>
      <c r="F9" s="349"/>
      <c r="G9" s="349"/>
      <c r="H9" s="349"/>
      <c r="I9" s="35"/>
      <c r="J9" s="35"/>
      <c r="K9" s="35"/>
      <c r="L9" s="97"/>
      <c r="S9" s="35"/>
      <c r="T9" s="35"/>
      <c r="U9" s="35"/>
      <c r="V9" s="35"/>
      <c r="W9" s="35"/>
      <c r="X9" s="35"/>
      <c r="Y9" s="35"/>
      <c r="Z9" s="35"/>
      <c r="AA9" s="35"/>
      <c r="AB9" s="35"/>
      <c r="AC9" s="35"/>
      <c r="AD9" s="35"/>
      <c r="AE9" s="35"/>
    </row>
    <row r="10" spans="1:46" s="2" customFormat="1" ht="12" customHeight="1">
      <c r="A10" s="35"/>
      <c r="B10" s="36"/>
      <c r="C10" s="35"/>
      <c r="D10" s="30" t="s">
        <v>107</v>
      </c>
      <c r="E10" s="35"/>
      <c r="F10" s="35"/>
      <c r="G10" s="35"/>
      <c r="H10" s="35"/>
      <c r="I10" s="35"/>
      <c r="J10" s="35"/>
      <c r="K10" s="35"/>
      <c r="L10" s="97"/>
      <c r="S10" s="35"/>
      <c r="T10" s="35"/>
      <c r="U10" s="35"/>
      <c r="V10" s="35"/>
      <c r="W10" s="35"/>
      <c r="X10" s="35"/>
      <c r="Y10" s="35"/>
      <c r="Z10" s="35"/>
      <c r="AA10" s="35"/>
      <c r="AB10" s="35"/>
      <c r="AC10" s="35"/>
      <c r="AD10" s="35"/>
      <c r="AE10" s="35"/>
    </row>
    <row r="11" spans="1:46" s="2" customFormat="1" ht="16.5" customHeight="1">
      <c r="A11" s="35"/>
      <c r="B11" s="36"/>
      <c r="C11" s="35"/>
      <c r="D11" s="35"/>
      <c r="E11" s="310" t="s">
        <v>3315</v>
      </c>
      <c r="F11" s="349"/>
      <c r="G11" s="349"/>
      <c r="H11" s="349"/>
      <c r="I11" s="35"/>
      <c r="J11" s="35"/>
      <c r="K11" s="35"/>
      <c r="L11" s="97"/>
      <c r="S11" s="35"/>
      <c r="T11" s="35"/>
      <c r="U11" s="35"/>
      <c r="V11" s="35"/>
      <c r="W11" s="35"/>
      <c r="X11" s="35"/>
      <c r="Y11" s="35"/>
      <c r="Z11" s="35"/>
      <c r="AA11" s="35"/>
      <c r="AB11" s="35"/>
      <c r="AC11" s="35"/>
      <c r="AD11" s="35"/>
      <c r="AE11" s="35"/>
    </row>
    <row r="12" spans="1:46" s="2" customFormat="1" ht="11.25">
      <c r="A12" s="35"/>
      <c r="B12" s="36"/>
      <c r="C12" s="35"/>
      <c r="D12" s="35"/>
      <c r="E12" s="35"/>
      <c r="F12" s="35"/>
      <c r="G12" s="35"/>
      <c r="H12" s="35"/>
      <c r="I12" s="35"/>
      <c r="J12" s="35"/>
      <c r="K12" s="35"/>
      <c r="L12" s="97"/>
      <c r="S12" s="35"/>
      <c r="T12" s="35"/>
      <c r="U12" s="35"/>
      <c r="V12" s="35"/>
      <c r="W12" s="35"/>
      <c r="X12" s="35"/>
      <c r="Y12" s="35"/>
      <c r="Z12" s="35"/>
      <c r="AA12" s="35"/>
      <c r="AB12" s="35"/>
      <c r="AC12" s="35"/>
      <c r="AD12" s="35"/>
      <c r="AE12" s="35"/>
    </row>
    <row r="13" spans="1:46" s="2" customFormat="1" ht="12" customHeight="1">
      <c r="A13" s="35"/>
      <c r="B13" s="36"/>
      <c r="C13" s="35"/>
      <c r="D13" s="30" t="s">
        <v>19</v>
      </c>
      <c r="E13" s="35"/>
      <c r="F13" s="28" t="s">
        <v>3</v>
      </c>
      <c r="G13" s="35"/>
      <c r="H13" s="35"/>
      <c r="I13" s="30" t="s">
        <v>20</v>
      </c>
      <c r="J13" s="28" t="s">
        <v>3</v>
      </c>
      <c r="K13" s="35"/>
      <c r="L13" s="97"/>
      <c r="S13" s="35"/>
      <c r="T13" s="35"/>
      <c r="U13" s="35"/>
      <c r="V13" s="35"/>
      <c r="W13" s="35"/>
      <c r="X13" s="35"/>
      <c r="Y13" s="35"/>
      <c r="Z13" s="35"/>
      <c r="AA13" s="35"/>
      <c r="AB13" s="35"/>
      <c r="AC13" s="35"/>
      <c r="AD13" s="35"/>
      <c r="AE13" s="35"/>
    </row>
    <row r="14" spans="1:46" s="2" customFormat="1" ht="12" customHeight="1">
      <c r="A14" s="35"/>
      <c r="B14" s="36"/>
      <c r="C14" s="35"/>
      <c r="D14" s="30" t="s">
        <v>21</v>
      </c>
      <c r="E14" s="35"/>
      <c r="F14" s="28" t="s">
        <v>22</v>
      </c>
      <c r="G14" s="35"/>
      <c r="H14" s="35"/>
      <c r="I14" s="30" t="s">
        <v>23</v>
      </c>
      <c r="J14" s="53" t="str">
        <f>'Rekapitulace stavby'!AN8</f>
        <v>16. 5. 2023</v>
      </c>
      <c r="K14" s="35"/>
      <c r="L14" s="97"/>
      <c r="S14" s="35"/>
      <c r="T14" s="35"/>
      <c r="U14" s="35"/>
      <c r="V14" s="35"/>
      <c r="W14" s="35"/>
      <c r="X14" s="35"/>
      <c r="Y14" s="35"/>
      <c r="Z14" s="35"/>
      <c r="AA14" s="35"/>
      <c r="AB14" s="35"/>
      <c r="AC14" s="35"/>
      <c r="AD14" s="35"/>
      <c r="AE14" s="35"/>
    </row>
    <row r="15" spans="1:46" s="2" customFormat="1" ht="10.9" customHeight="1">
      <c r="A15" s="35"/>
      <c r="B15" s="36"/>
      <c r="C15" s="35"/>
      <c r="D15" s="35"/>
      <c r="E15" s="35"/>
      <c r="F15" s="35"/>
      <c r="G15" s="35"/>
      <c r="H15" s="35"/>
      <c r="I15" s="35"/>
      <c r="J15" s="35"/>
      <c r="K15" s="35"/>
      <c r="L15" s="97"/>
      <c r="S15" s="35"/>
      <c r="T15" s="35"/>
      <c r="U15" s="35"/>
      <c r="V15" s="35"/>
      <c r="W15" s="35"/>
      <c r="X15" s="35"/>
      <c r="Y15" s="35"/>
      <c r="Z15" s="35"/>
      <c r="AA15" s="35"/>
      <c r="AB15" s="35"/>
      <c r="AC15" s="35"/>
      <c r="AD15" s="35"/>
      <c r="AE15" s="35"/>
    </row>
    <row r="16" spans="1:46" s="2" customFormat="1" ht="12" customHeight="1">
      <c r="A16" s="35"/>
      <c r="B16" s="36"/>
      <c r="C16" s="35"/>
      <c r="D16" s="30" t="s">
        <v>25</v>
      </c>
      <c r="E16" s="35"/>
      <c r="F16" s="35"/>
      <c r="G16" s="35"/>
      <c r="H16" s="35"/>
      <c r="I16" s="30" t="s">
        <v>26</v>
      </c>
      <c r="J16" s="28" t="str">
        <f>IF('Rekapitulace stavby'!AN10="","",'Rekapitulace stavby'!AN10)</f>
        <v/>
      </c>
      <c r="K16" s="35"/>
      <c r="L16" s="97"/>
      <c r="S16" s="35"/>
      <c r="T16" s="35"/>
      <c r="U16" s="35"/>
      <c r="V16" s="35"/>
      <c r="W16" s="35"/>
      <c r="X16" s="35"/>
      <c r="Y16" s="35"/>
      <c r="Z16" s="35"/>
      <c r="AA16" s="35"/>
      <c r="AB16" s="35"/>
      <c r="AC16" s="35"/>
      <c r="AD16" s="35"/>
      <c r="AE16" s="35"/>
    </row>
    <row r="17" spans="1:31" s="2" customFormat="1" ht="18" customHeight="1">
      <c r="A17" s="35"/>
      <c r="B17" s="36"/>
      <c r="C17" s="35"/>
      <c r="D17" s="35"/>
      <c r="E17" s="28" t="str">
        <f>IF('Rekapitulace stavby'!E11="","",'Rekapitulace stavby'!E11)</f>
        <v>STATUTÁRNÍ MĚSTO KARLOVY VARY</v>
      </c>
      <c r="F17" s="35"/>
      <c r="G17" s="35"/>
      <c r="H17" s="35"/>
      <c r="I17" s="30" t="s">
        <v>28</v>
      </c>
      <c r="J17" s="28" t="str">
        <f>IF('Rekapitulace stavby'!AN11="","",'Rekapitulace stavby'!AN11)</f>
        <v/>
      </c>
      <c r="K17" s="35"/>
      <c r="L17" s="97"/>
      <c r="S17" s="35"/>
      <c r="T17" s="35"/>
      <c r="U17" s="35"/>
      <c r="V17" s="35"/>
      <c r="W17" s="35"/>
      <c r="X17" s="35"/>
      <c r="Y17" s="35"/>
      <c r="Z17" s="35"/>
      <c r="AA17" s="35"/>
      <c r="AB17" s="35"/>
      <c r="AC17" s="35"/>
      <c r="AD17" s="35"/>
      <c r="AE17" s="35"/>
    </row>
    <row r="18" spans="1:31" s="2" customFormat="1" ht="6.95" customHeight="1">
      <c r="A18" s="35"/>
      <c r="B18" s="36"/>
      <c r="C18" s="35"/>
      <c r="D18" s="35"/>
      <c r="E18" s="35"/>
      <c r="F18" s="35"/>
      <c r="G18" s="35"/>
      <c r="H18" s="35"/>
      <c r="I18" s="35"/>
      <c r="J18" s="35"/>
      <c r="K18" s="35"/>
      <c r="L18" s="97"/>
      <c r="S18" s="35"/>
      <c r="T18" s="35"/>
      <c r="U18" s="35"/>
      <c r="V18" s="35"/>
      <c r="W18" s="35"/>
      <c r="X18" s="35"/>
      <c r="Y18" s="35"/>
      <c r="Z18" s="35"/>
      <c r="AA18" s="35"/>
      <c r="AB18" s="35"/>
      <c r="AC18" s="35"/>
      <c r="AD18" s="35"/>
      <c r="AE18" s="35"/>
    </row>
    <row r="19" spans="1:31" s="2" customFormat="1" ht="12" customHeight="1">
      <c r="A19" s="35"/>
      <c r="B19" s="36"/>
      <c r="C19" s="35"/>
      <c r="D19" s="30" t="s">
        <v>29</v>
      </c>
      <c r="E19" s="35"/>
      <c r="F19" s="35"/>
      <c r="G19" s="35"/>
      <c r="H19" s="35"/>
      <c r="I19" s="30" t="s">
        <v>26</v>
      </c>
      <c r="J19" s="31" t="str">
        <f>'Rekapitulace stavby'!AN13</f>
        <v>Vyplň údaj</v>
      </c>
      <c r="K19" s="35"/>
      <c r="L19" s="97"/>
      <c r="S19" s="35"/>
      <c r="T19" s="35"/>
      <c r="U19" s="35"/>
      <c r="V19" s="35"/>
      <c r="W19" s="35"/>
      <c r="X19" s="35"/>
      <c r="Y19" s="35"/>
      <c r="Z19" s="35"/>
      <c r="AA19" s="35"/>
      <c r="AB19" s="35"/>
      <c r="AC19" s="35"/>
      <c r="AD19" s="35"/>
      <c r="AE19" s="35"/>
    </row>
    <row r="20" spans="1:31" s="2" customFormat="1" ht="18" customHeight="1">
      <c r="A20" s="35"/>
      <c r="B20" s="36"/>
      <c r="C20" s="35"/>
      <c r="D20" s="35"/>
      <c r="E20" s="350" t="str">
        <f>'Rekapitulace stavby'!E14</f>
        <v>Vyplň údaj</v>
      </c>
      <c r="F20" s="316"/>
      <c r="G20" s="316"/>
      <c r="H20" s="316"/>
      <c r="I20" s="30" t="s">
        <v>28</v>
      </c>
      <c r="J20" s="31" t="str">
        <f>'Rekapitulace stavby'!AN14</f>
        <v>Vyplň údaj</v>
      </c>
      <c r="K20" s="35"/>
      <c r="L20" s="97"/>
      <c r="S20" s="35"/>
      <c r="T20" s="35"/>
      <c r="U20" s="35"/>
      <c r="V20" s="35"/>
      <c r="W20" s="35"/>
      <c r="X20" s="35"/>
      <c r="Y20" s="35"/>
      <c r="Z20" s="35"/>
      <c r="AA20" s="35"/>
      <c r="AB20" s="35"/>
      <c r="AC20" s="35"/>
      <c r="AD20" s="35"/>
      <c r="AE20" s="35"/>
    </row>
    <row r="21" spans="1:31" s="2" customFormat="1" ht="6.95" customHeight="1">
      <c r="A21" s="35"/>
      <c r="B21" s="36"/>
      <c r="C21" s="35"/>
      <c r="D21" s="35"/>
      <c r="E21" s="35"/>
      <c r="F21" s="35"/>
      <c r="G21" s="35"/>
      <c r="H21" s="35"/>
      <c r="I21" s="35"/>
      <c r="J21" s="35"/>
      <c r="K21" s="35"/>
      <c r="L21" s="97"/>
      <c r="S21" s="35"/>
      <c r="T21" s="35"/>
      <c r="U21" s="35"/>
      <c r="V21" s="35"/>
      <c r="W21" s="35"/>
      <c r="X21" s="35"/>
      <c r="Y21" s="35"/>
      <c r="Z21" s="35"/>
      <c r="AA21" s="35"/>
      <c r="AB21" s="35"/>
      <c r="AC21" s="35"/>
      <c r="AD21" s="35"/>
      <c r="AE21" s="35"/>
    </row>
    <row r="22" spans="1:31" s="2" customFormat="1" ht="12" customHeight="1">
      <c r="A22" s="35"/>
      <c r="B22" s="36"/>
      <c r="C22" s="35"/>
      <c r="D22" s="30" t="s">
        <v>31</v>
      </c>
      <c r="E22" s="35"/>
      <c r="F22" s="35"/>
      <c r="G22" s="35"/>
      <c r="H22" s="35"/>
      <c r="I22" s="30" t="s">
        <v>26</v>
      </c>
      <c r="J22" s="28" t="str">
        <f>IF('Rekapitulace stavby'!AN16="","",'Rekapitulace stavby'!AN16)</f>
        <v/>
      </c>
      <c r="K22" s="35"/>
      <c r="L22" s="97"/>
      <c r="S22" s="35"/>
      <c r="T22" s="35"/>
      <c r="U22" s="35"/>
      <c r="V22" s="35"/>
      <c r="W22" s="35"/>
      <c r="X22" s="35"/>
      <c r="Y22" s="35"/>
      <c r="Z22" s="35"/>
      <c r="AA22" s="35"/>
      <c r="AB22" s="35"/>
      <c r="AC22" s="35"/>
      <c r="AD22" s="35"/>
      <c r="AE22" s="35"/>
    </row>
    <row r="23" spans="1:31" s="2" customFormat="1" ht="18" customHeight="1">
      <c r="A23" s="35"/>
      <c r="B23" s="36"/>
      <c r="C23" s="35"/>
      <c r="D23" s="35"/>
      <c r="E23" s="28" t="str">
        <f>IF('Rekapitulace stavby'!E17="","",'Rekapitulace stavby'!E17)</f>
        <v>ARD architects s.r.o.</v>
      </c>
      <c r="F23" s="35"/>
      <c r="G23" s="35"/>
      <c r="H23" s="35"/>
      <c r="I23" s="30" t="s">
        <v>28</v>
      </c>
      <c r="J23" s="28" t="str">
        <f>IF('Rekapitulace stavby'!AN17="","",'Rekapitulace stavby'!AN17)</f>
        <v/>
      </c>
      <c r="K23" s="35"/>
      <c r="L23" s="97"/>
      <c r="S23" s="35"/>
      <c r="T23" s="35"/>
      <c r="U23" s="35"/>
      <c r="V23" s="35"/>
      <c r="W23" s="35"/>
      <c r="X23" s="35"/>
      <c r="Y23" s="35"/>
      <c r="Z23" s="35"/>
      <c r="AA23" s="35"/>
      <c r="AB23" s="35"/>
      <c r="AC23" s="35"/>
      <c r="AD23" s="35"/>
      <c r="AE23" s="35"/>
    </row>
    <row r="24" spans="1:31" s="2" customFormat="1" ht="6.95" customHeight="1">
      <c r="A24" s="35"/>
      <c r="B24" s="36"/>
      <c r="C24" s="35"/>
      <c r="D24" s="35"/>
      <c r="E24" s="35"/>
      <c r="F24" s="35"/>
      <c r="G24" s="35"/>
      <c r="H24" s="35"/>
      <c r="I24" s="35"/>
      <c r="J24" s="35"/>
      <c r="K24" s="35"/>
      <c r="L24" s="97"/>
      <c r="S24" s="35"/>
      <c r="T24" s="35"/>
      <c r="U24" s="35"/>
      <c r="V24" s="35"/>
      <c r="W24" s="35"/>
      <c r="X24" s="35"/>
      <c r="Y24" s="35"/>
      <c r="Z24" s="35"/>
      <c r="AA24" s="35"/>
      <c r="AB24" s="35"/>
      <c r="AC24" s="35"/>
      <c r="AD24" s="35"/>
      <c r="AE24" s="35"/>
    </row>
    <row r="25" spans="1:31" s="2" customFormat="1" ht="12" customHeight="1">
      <c r="A25" s="35"/>
      <c r="B25" s="36"/>
      <c r="C25" s="35"/>
      <c r="D25" s="30" t="s">
        <v>34</v>
      </c>
      <c r="E25" s="35"/>
      <c r="F25" s="35"/>
      <c r="G25" s="35"/>
      <c r="H25" s="35"/>
      <c r="I25" s="30" t="s">
        <v>26</v>
      </c>
      <c r="J25" s="28" t="str">
        <f>IF('Rekapitulace stavby'!AN19="","",'Rekapitulace stavby'!AN19)</f>
        <v/>
      </c>
      <c r="K25" s="35"/>
      <c r="L25" s="97"/>
      <c r="S25" s="35"/>
      <c r="T25" s="35"/>
      <c r="U25" s="35"/>
      <c r="V25" s="35"/>
      <c r="W25" s="35"/>
      <c r="X25" s="35"/>
      <c r="Y25" s="35"/>
      <c r="Z25" s="35"/>
      <c r="AA25" s="35"/>
      <c r="AB25" s="35"/>
      <c r="AC25" s="35"/>
      <c r="AD25" s="35"/>
      <c r="AE25" s="35"/>
    </row>
    <row r="26" spans="1:31" s="2" customFormat="1" ht="18" customHeight="1">
      <c r="A26" s="35"/>
      <c r="B26" s="36"/>
      <c r="C26" s="35"/>
      <c r="D26" s="35"/>
      <c r="E26" s="28" t="str">
        <f>IF('Rekapitulace stavby'!E20="","",'Rekapitulace stavby'!E20)</f>
        <v xml:space="preserve"> </v>
      </c>
      <c r="F26" s="35"/>
      <c r="G26" s="35"/>
      <c r="H26" s="35"/>
      <c r="I26" s="30" t="s">
        <v>28</v>
      </c>
      <c r="J26" s="28" t="str">
        <f>IF('Rekapitulace stavby'!AN20="","",'Rekapitulace stavby'!AN20)</f>
        <v/>
      </c>
      <c r="K26" s="35"/>
      <c r="L26" s="97"/>
      <c r="S26" s="35"/>
      <c r="T26" s="35"/>
      <c r="U26" s="35"/>
      <c r="V26" s="35"/>
      <c r="W26" s="35"/>
      <c r="X26" s="35"/>
      <c r="Y26" s="35"/>
      <c r="Z26" s="35"/>
      <c r="AA26" s="35"/>
      <c r="AB26" s="35"/>
      <c r="AC26" s="35"/>
      <c r="AD26" s="35"/>
      <c r="AE26" s="35"/>
    </row>
    <row r="27" spans="1:31" s="2" customFormat="1" ht="6.95" customHeight="1">
      <c r="A27" s="35"/>
      <c r="B27" s="36"/>
      <c r="C27" s="35"/>
      <c r="D27" s="35"/>
      <c r="E27" s="35"/>
      <c r="F27" s="35"/>
      <c r="G27" s="35"/>
      <c r="H27" s="35"/>
      <c r="I27" s="35"/>
      <c r="J27" s="35"/>
      <c r="K27" s="35"/>
      <c r="L27" s="97"/>
      <c r="S27" s="35"/>
      <c r="T27" s="35"/>
      <c r="U27" s="35"/>
      <c r="V27" s="35"/>
      <c r="W27" s="35"/>
      <c r="X27" s="35"/>
      <c r="Y27" s="35"/>
      <c r="Z27" s="35"/>
      <c r="AA27" s="35"/>
      <c r="AB27" s="35"/>
      <c r="AC27" s="35"/>
      <c r="AD27" s="35"/>
      <c r="AE27" s="35"/>
    </row>
    <row r="28" spans="1:31" s="2" customFormat="1" ht="12" customHeight="1">
      <c r="A28" s="35"/>
      <c r="B28" s="36"/>
      <c r="C28" s="35"/>
      <c r="D28" s="30" t="s">
        <v>35</v>
      </c>
      <c r="E28" s="35"/>
      <c r="F28" s="35"/>
      <c r="G28" s="35"/>
      <c r="H28" s="35"/>
      <c r="I28" s="35"/>
      <c r="J28" s="35"/>
      <c r="K28" s="35"/>
      <c r="L28" s="97"/>
      <c r="S28" s="35"/>
      <c r="T28" s="35"/>
      <c r="U28" s="35"/>
      <c r="V28" s="35"/>
      <c r="W28" s="35"/>
      <c r="X28" s="35"/>
      <c r="Y28" s="35"/>
      <c r="Z28" s="35"/>
      <c r="AA28" s="35"/>
      <c r="AB28" s="35"/>
      <c r="AC28" s="35"/>
      <c r="AD28" s="35"/>
      <c r="AE28" s="35"/>
    </row>
    <row r="29" spans="1:31" s="8" customFormat="1" ht="16.5" customHeight="1">
      <c r="A29" s="98"/>
      <c r="B29" s="99"/>
      <c r="C29" s="98"/>
      <c r="D29" s="98"/>
      <c r="E29" s="321" t="s">
        <v>3</v>
      </c>
      <c r="F29" s="321"/>
      <c r="G29" s="321"/>
      <c r="H29" s="321"/>
      <c r="I29" s="98"/>
      <c r="J29" s="98"/>
      <c r="K29" s="98"/>
      <c r="L29" s="100"/>
      <c r="S29" s="98"/>
      <c r="T29" s="98"/>
      <c r="U29" s="98"/>
      <c r="V29" s="98"/>
      <c r="W29" s="98"/>
      <c r="X29" s="98"/>
      <c r="Y29" s="98"/>
      <c r="Z29" s="98"/>
      <c r="AA29" s="98"/>
      <c r="AB29" s="98"/>
      <c r="AC29" s="98"/>
      <c r="AD29" s="98"/>
      <c r="AE29" s="98"/>
    </row>
    <row r="30" spans="1:31" s="2" customFormat="1" ht="6.95" customHeight="1">
      <c r="A30" s="35"/>
      <c r="B30" s="36"/>
      <c r="C30" s="35"/>
      <c r="D30" s="35"/>
      <c r="E30" s="35"/>
      <c r="F30" s="35"/>
      <c r="G30" s="35"/>
      <c r="H30" s="35"/>
      <c r="I30" s="35"/>
      <c r="J30" s="35"/>
      <c r="K30" s="35"/>
      <c r="L30" s="97"/>
      <c r="S30" s="35"/>
      <c r="T30" s="35"/>
      <c r="U30" s="35"/>
      <c r="V30" s="35"/>
      <c r="W30" s="35"/>
      <c r="X30" s="35"/>
      <c r="Y30" s="35"/>
      <c r="Z30" s="35"/>
      <c r="AA30" s="35"/>
      <c r="AB30" s="35"/>
      <c r="AC30" s="35"/>
      <c r="AD30" s="35"/>
      <c r="AE30" s="35"/>
    </row>
    <row r="31" spans="1:31" s="2" customFormat="1" ht="6.95" customHeight="1">
      <c r="A31" s="35"/>
      <c r="B31" s="36"/>
      <c r="C31" s="35"/>
      <c r="D31" s="64"/>
      <c r="E31" s="64"/>
      <c r="F31" s="64"/>
      <c r="G31" s="64"/>
      <c r="H31" s="64"/>
      <c r="I31" s="64"/>
      <c r="J31" s="64"/>
      <c r="K31" s="64"/>
      <c r="L31" s="97"/>
      <c r="S31" s="35"/>
      <c r="T31" s="35"/>
      <c r="U31" s="35"/>
      <c r="V31" s="35"/>
      <c r="W31" s="35"/>
      <c r="X31" s="35"/>
      <c r="Y31" s="35"/>
      <c r="Z31" s="35"/>
      <c r="AA31" s="35"/>
      <c r="AB31" s="35"/>
      <c r="AC31" s="35"/>
      <c r="AD31" s="35"/>
      <c r="AE31" s="35"/>
    </row>
    <row r="32" spans="1:31" s="2" customFormat="1" ht="25.35" customHeight="1">
      <c r="A32" s="35"/>
      <c r="B32" s="36"/>
      <c r="C32" s="35"/>
      <c r="D32" s="101" t="s">
        <v>37</v>
      </c>
      <c r="E32" s="35"/>
      <c r="F32" s="35"/>
      <c r="G32" s="35"/>
      <c r="H32" s="35"/>
      <c r="I32" s="35"/>
      <c r="J32" s="69">
        <f>ROUND(J97, 2)</f>
        <v>0</v>
      </c>
      <c r="K32" s="35"/>
      <c r="L32" s="97"/>
      <c r="S32" s="35"/>
      <c r="T32" s="35"/>
      <c r="U32" s="35"/>
      <c r="V32" s="35"/>
      <c r="W32" s="35"/>
      <c r="X32" s="35"/>
      <c r="Y32" s="35"/>
      <c r="Z32" s="35"/>
      <c r="AA32" s="35"/>
      <c r="AB32" s="35"/>
      <c r="AC32" s="35"/>
      <c r="AD32" s="35"/>
      <c r="AE32" s="35"/>
    </row>
    <row r="33" spans="1:31" s="2" customFormat="1" ht="6.95" customHeight="1">
      <c r="A33" s="35"/>
      <c r="B33" s="36"/>
      <c r="C33" s="35"/>
      <c r="D33" s="64"/>
      <c r="E33" s="64"/>
      <c r="F33" s="64"/>
      <c r="G33" s="64"/>
      <c r="H33" s="64"/>
      <c r="I33" s="64"/>
      <c r="J33" s="64"/>
      <c r="K33" s="64"/>
      <c r="L33" s="97"/>
      <c r="S33" s="35"/>
      <c r="T33" s="35"/>
      <c r="U33" s="35"/>
      <c r="V33" s="35"/>
      <c r="W33" s="35"/>
      <c r="X33" s="35"/>
      <c r="Y33" s="35"/>
      <c r="Z33" s="35"/>
      <c r="AA33" s="35"/>
      <c r="AB33" s="35"/>
      <c r="AC33" s="35"/>
      <c r="AD33" s="35"/>
      <c r="AE33" s="35"/>
    </row>
    <row r="34" spans="1:31" s="2" customFormat="1" ht="14.45" customHeight="1">
      <c r="A34" s="35"/>
      <c r="B34" s="36"/>
      <c r="C34" s="35"/>
      <c r="D34" s="35"/>
      <c r="E34" s="35"/>
      <c r="F34" s="39" t="s">
        <v>39</v>
      </c>
      <c r="G34" s="35"/>
      <c r="H34" s="35"/>
      <c r="I34" s="39" t="s">
        <v>38</v>
      </c>
      <c r="J34" s="39" t="s">
        <v>40</v>
      </c>
      <c r="K34" s="35"/>
      <c r="L34" s="97"/>
      <c r="S34" s="35"/>
      <c r="T34" s="35"/>
      <c r="U34" s="35"/>
      <c r="V34" s="35"/>
      <c r="W34" s="35"/>
      <c r="X34" s="35"/>
      <c r="Y34" s="35"/>
      <c r="Z34" s="35"/>
      <c r="AA34" s="35"/>
      <c r="AB34" s="35"/>
      <c r="AC34" s="35"/>
      <c r="AD34" s="35"/>
      <c r="AE34" s="35"/>
    </row>
    <row r="35" spans="1:31" s="2" customFormat="1" ht="14.45" customHeight="1">
      <c r="A35" s="35"/>
      <c r="B35" s="36"/>
      <c r="C35" s="35"/>
      <c r="D35" s="102" t="s">
        <v>41</v>
      </c>
      <c r="E35" s="30" t="s">
        <v>42</v>
      </c>
      <c r="F35" s="103">
        <f>ROUND((SUM(BE97:BE234)),  2)</f>
        <v>0</v>
      </c>
      <c r="G35" s="35"/>
      <c r="H35" s="35"/>
      <c r="I35" s="104">
        <v>0.21</v>
      </c>
      <c r="J35" s="103">
        <f>ROUND(((SUM(BE97:BE234))*I35),  2)</f>
        <v>0</v>
      </c>
      <c r="K35" s="35"/>
      <c r="L35" s="97"/>
      <c r="S35" s="35"/>
      <c r="T35" s="35"/>
      <c r="U35" s="35"/>
      <c r="V35" s="35"/>
      <c r="W35" s="35"/>
      <c r="X35" s="35"/>
      <c r="Y35" s="35"/>
      <c r="Z35" s="35"/>
      <c r="AA35" s="35"/>
      <c r="AB35" s="35"/>
      <c r="AC35" s="35"/>
      <c r="AD35" s="35"/>
      <c r="AE35" s="35"/>
    </row>
    <row r="36" spans="1:31" s="2" customFormat="1" ht="14.45" customHeight="1">
      <c r="A36" s="35"/>
      <c r="B36" s="36"/>
      <c r="C36" s="35"/>
      <c r="D36" s="35"/>
      <c r="E36" s="30" t="s">
        <v>43</v>
      </c>
      <c r="F36" s="103">
        <f>ROUND((SUM(BF97:BF234)),  2)</f>
        <v>0</v>
      </c>
      <c r="G36" s="35"/>
      <c r="H36" s="35"/>
      <c r="I36" s="104">
        <v>0.12</v>
      </c>
      <c r="J36" s="103">
        <f>ROUND(((SUM(BF97:BF234))*I36),  2)</f>
        <v>0</v>
      </c>
      <c r="K36" s="35"/>
      <c r="L36" s="97"/>
      <c r="S36" s="35"/>
      <c r="T36" s="35"/>
      <c r="U36" s="35"/>
      <c r="V36" s="35"/>
      <c r="W36" s="35"/>
      <c r="X36" s="35"/>
      <c r="Y36" s="35"/>
      <c r="Z36" s="35"/>
      <c r="AA36" s="35"/>
      <c r="AB36" s="35"/>
      <c r="AC36" s="35"/>
      <c r="AD36" s="35"/>
      <c r="AE36" s="35"/>
    </row>
    <row r="37" spans="1:31" s="2" customFormat="1" ht="14.45" hidden="1" customHeight="1">
      <c r="A37" s="35"/>
      <c r="B37" s="36"/>
      <c r="C37" s="35"/>
      <c r="D37" s="35"/>
      <c r="E37" s="30" t="s">
        <v>44</v>
      </c>
      <c r="F37" s="103">
        <f>ROUND((SUM(BG97:BG234)),  2)</f>
        <v>0</v>
      </c>
      <c r="G37" s="35"/>
      <c r="H37" s="35"/>
      <c r="I37" s="104">
        <v>0.21</v>
      </c>
      <c r="J37" s="103">
        <f>0</f>
        <v>0</v>
      </c>
      <c r="K37" s="35"/>
      <c r="L37" s="97"/>
      <c r="S37" s="35"/>
      <c r="T37" s="35"/>
      <c r="U37" s="35"/>
      <c r="V37" s="35"/>
      <c r="W37" s="35"/>
      <c r="X37" s="35"/>
      <c r="Y37" s="35"/>
      <c r="Z37" s="35"/>
      <c r="AA37" s="35"/>
      <c r="AB37" s="35"/>
      <c r="AC37" s="35"/>
      <c r="AD37" s="35"/>
      <c r="AE37" s="35"/>
    </row>
    <row r="38" spans="1:31" s="2" customFormat="1" ht="14.45" hidden="1" customHeight="1">
      <c r="A38" s="35"/>
      <c r="B38" s="36"/>
      <c r="C38" s="35"/>
      <c r="D38" s="35"/>
      <c r="E38" s="30" t="s">
        <v>45</v>
      </c>
      <c r="F38" s="103">
        <f>ROUND((SUM(BH97:BH234)),  2)</f>
        <v>0</v>
      </c>
      <c r="G38" s="35"/>
      <c r="H38" s="35"/>
      <c r="I38" s="104">
        <v>0.12</v>
      </c>
      <c r="J38" s="103">
        <f>0</f>
        <v>0</v>
      </c>
      <c r="K38" s="35"/>
      <c r="L38" s="97"/>
      <c r="S38" s="35"/>
      <c r="T38" s="35"/>
      <c r="U38" s="35"/>
      <c r="V38" s="35"/>
      <c r="W38" s="35"/>
      <c r="X38" s="35"/>
      <c r="Y38" s="35"/>
      <c r="Z38" s="35"/>
      <c r="AA38" s="35"/>
      <c r="AB38" s="35"/>
      <c r="AC38" s="35"/>
      <c r="AD38" s="35"/>
      <c r="AE38" s="35"/>
    </row>
    <row r="39" spans="1:31" s="2" customFormat="1" ht="14.45" hidden="1" customHeight="1">
      <c r="A39" s="35"/>
      <c r="B39" s="36"/>
      <c r="C39" s="35"/>
      <c r="D39" s="35"/>
      <c r="E39" s="30" t="s">
        <v>46</v>
      </c>
      <c r="F39" s="103">
        <f>ROUND((SUM(BI97:BI234)),  2)</f>
        <v>0</v>
      </c>
      <c r="G39" s="35"/>
      <c r="H39" s="35"/>
      <c r="I39" s="104">
        <v>0</v>
      </c>
      <c r="J39" s="103">
        <f>0</f>
        <v>0</v>
      </c>
      <c r="K39" s="35"/>
      <c r="L39" s="97"/>
      <c r="S39" s="35"/>
      <c r="T39" s="35"/>
      <c r="U39" s="35"/>
      <c r="V39" s="35"/>
      <c r="W39" s="35"/>
      <c r="X39" s="35"/>
      <c r="Y39" s="35"/>
      <c r="Z39" s="35"/>
      <c r="AA39" s="35"/>
      <c r="AB39" s="35"/>
      <c r="AC39" s="35"/>
      <c r="AD39" s="35"/>
      <c r="AE39" s="35"/>
    </row>
    <row r="40" spans="1:31" s="2" customFormat="1" ht="6.95" customHeight="1">
      <c r="A40" s="35"/>
      <c r="B40" s="36"/>
      <c r="C40" s="35"/>
      <c r="D40" s="35"/>
      <c r="E40" s="35"/>
      <c r="F40" s="35"/>
      <c r="G40" s="35"/>
      <c r="H40" s="35"/>
      <c r="I40" s="35"/>
      <c r="J40" s="35"/>
      <c r="K40" s="35"/>
      <c r="L40" s="97"/>
      <c r="S40" s="35"/>
      <c r="T40" s="35"/>
      <c r="U40" s="35"/>
      <c r="V40" s="35"/>
      <c r="W40" s="35"/>
      <c r="X40" s="35"/>
      <c r="Y40" s="35"/>
      <c r="Z40" s="35"/>
      <c r="AA40" s="35"/>
      <c r="AB40" s="35"/>
      <c r="AC40" s="35"/>
      <c r="AD40" s="35"/>
      <c r="AE40" s="35"/>
    </row>
    <row r="41" spans="1:31" s="2" customFormat="1" ht="25.35" customHeight="1">
      <c r="A41" s="35"/>
      <c r="B41" s="36"/>
      <c r="C41" s="105"/>
      <c r="D41" s="106" t="s">
        <v>47</v>
      </c>
      <c r="E41" s="58"/>
      <c r="F41" s="58"/>
      <c r="G41" s="107" t="s">
        <v>48</v>
      </c>
      <c r="H41" s="108" t="s">
        <v>49</v>
      </c>
      <c r="I41" s="58"/>
      <c r="J41" s="109">
        <f>SUM(J32:J39)</f>
        <v>0</v>
      </c>
      <c r="K41" s="110"/>
      <c r="L41" s="97"/>
      <c r="S41" s="35"/>
      <c r="T41" s="35"/>
      <c r="U41" s="35"/>
      <c r="V41" s="35"/>
      <c r="W41" s="35"/>
      <c r="X41" s="35"/>
      <c r="Y41" s="35"/>
      <c r="Z41" s="35"/>
      <c r="AA41" s="35"/>
      <c r="AB41" s="35"/>
      <c r="AC41" s="35"/>
      <c r="AD41" s="35"/>
      <c r="AE41" s="35"/>
    </row>
    <row r="42" spans="1:31" s="2" customFormat="1" ht="14.45" customHeight="1">
      <c r="A42" s="35"/>
      <c r="B42" s="45"/>
      <c r="C42" s="46"/>
      <c r="D42" s="46"/>
      <c r="E42" s="46"/>
      <c r="F42" s="46"/>
      <c r="G42" s="46"/>
      <c r="H42" s="46"/>
      <c r="I42" s="46"/>
      <c r="J42" s="46"/>
      <c r="K42" s="46"/>
      <c r="L42" s="97"/>
      <c r="S42" s="35"/>
      <c r="T42" s="35"/>
      <c r="U42" s="35"/>
      <c r="V42" s="35"/>
      <c r="W42" s="35"/>
      <c r="X42" s="35"/>
      <c r="Y42" s="35"/>
      <c r="Z42" s="35"/>
      <c r="AA42" s="35"/>
      <c r="AB42" s="35"/>
      <c r="AC42" s="35"/>
      <c r="AD42" s="35"/>
      <c r="AE42" s="35"/>
    </row>
    <row r="46" spans="1:31" s="2" customFormat="1" ht="6.95" customHeight="1">
      <c r="A46" s="35"/>
      <c r="B46" s="47"/>
      <c r="C46" s="48"/>
      <c r="D46" s="48"/>
      <c r="E46" s="48"/>
      <c r="F46" s="48"/>
      <c r="G46" s="48"/>
      <c r="H46" s="48"/>
      <c r="I46" s="48"/>
      <c r="J46" s="48"/>
      <c r="K46" s="48"/>
      <c r="L46" s="97"/>
      <c r="S46" s="35"/>
      <c r="T46" s="35"/>
      <c r="U46" s="35"/>
      <c r="V46" s="35"/>
      <c r="W46" s="35"/>
      <c r="X46" s="35"/>
      <c r="Y46" s="35"/>
      <c r="Z46" s="35"/>
      <c r="AA46" s="35"/>
      <c r="AB46" s="35"/>
      <c r="AC46" s="35"/>
      <c r="AD46" s="35"/>
      <c r="AE46" s="35"/>
    </row>
    <row r="47" spans="1:31" s="2" customFormat="1" ht="24.95" customHeight="1">
      <c r="A47" s="35"/>
      <c r="B47" s="36"/>
      <c r="C47" s="24" t="s">
        <v>109</v>
      </c>
      <c r="D47" s="35"/>
      <c r="E47" s="35"/>
      <c r="F47" s="35"/>
      <c r="G47" s="35"/>
      <c r="H47" s="35"/>
      <c r="I47" s="35"/>
      <c r="J47" s="35"/>
      <c r="K47" s="35"/>
      <c r="L47" s="97"/>
      <c r="S47" s="35"/>
      <c r="T47" s="35"/>
      <c r="U47" s="35"/>
      <c r="V47" s="35"/>
      <c r="W47" s="35"/>
      <c r="X47" s="35"/>
      <c r="Y47" s="35"/>
      <c r="Z47" s="35"/>
      <c r="AA47" s="35"/>
      <c r="AB47" s="35"/>
      <c r="AC47" s="35"/>
      <c r="AD47" s="35"/>
      <c r="AE47" s="35"/>
    </row>
    <row r="48" spans="1:31" s="2" customFormat="1" ht="6.95" customHeight="1">
      <c r="A48" s="35"/>
      <c r="B48" s="36"/>
      <c r="C48" s="35"/>
      <c r="D48" s="35"/>
      <c r="E48" s="35"/>
      <c r="F48" s="35"/>
      <c r="G48" s="35"/>
      <c r="H48" s="35"/>
      <c r="I48" s="35"/>
      <c r="J48" s="35"/>
      <c r="K48" s="35"/>
      <c r="L48" s="97"/>
      <c r="S48" s="35"/>
      <c r="T48" s="35"/>
      <c r="U48" s="35"/>
      <c r="V48" s="35"/>
      <c r="W48" s="35"/>
      <c r="X48" s="35"/>
      <c r="Y48" s="35"/>
      <c r="Z48" s="35"/>
      <c r="AA48" s="35"/>
      <c r="AB48" s="35"/>
      <c r="AC48" s="35"/>
      <c r="AD48" s="35"/>
      <c r="AE48" s="35"/>
    </row>
    <row r="49" spans="1:47" s="2" customFormat="1" ht="12" customHeight="1">
      <c r="A49" s="35"/>
      <c r="B49" s="36"/>
      <c r="C49" s="30" t="s">
        <v>17</v>
      </c>
      <c r="D49" s="35"/>
      <c r="E49" s="35"/>
      <c r="F49" s="35"/>
      <c r="G49" s="35"/>
      <c r="H49" s="35"/>
      <c r="I49" s="35"/>
      <c r="J49" s="35"/>
      <c r="K49" s="35"/>
      <c r="L49" s="97"/>
      <c r="S49" s="35"/>
      <c r="T49" s="35"/>
      <c r="U49" s="35"/>
      <c r="V49" s="35"/>
      <c r="W49" s="35"/>
      <c r="X49" s="35"/>
      <c r="Y49" s="35"/>
      <c r="Z49" s="35"/>
      <c r="AA49" s="35"/>
      <c r="AB49" s="35"/>
      <c r="AC49" s="35"/>
      <c r="AD49" s="35"/>
      <c r="AE49" s="35"/>
    </row>
    <row r="50" spans="1:47" s="2" customFormat="1" ht="16.5" customHeight="1">
      <c r="A50" s="35"/>
      <c r="B50" s="36"/>
      <c r="C50" s="35"/>
      <c r="D50" s="35"/>
      <c r="E50" s="347" t="str">
        <f>E7</f>
        <v>Stavební úpravy BD Komenského 27, Karlovy Vary</v>
      </c>
      <c r="F50" s="348"/>
      <c r="G50" s="348"/>
      <c r="H50" s="348"/>
      <c r="I50" s="35"/>
      <c r="J50" s="35"/>
      <c r="K50" s="35"/>
      <c r="L50" s="97"/>
      <c r="S50" s="35"/>
      <c r="T50" s="35"/>
      <c r="U50" s="35"/>
      <c r="V50" s="35"/>
      <c r="W50" s="35"/>
      <c r="X50" s="35"/>
      <c r="Y50" s="35"/>
      <c r="Z50" s="35"/>
      <c r="AA50" s="35"/>
      <c r="AB50" s="35"/>
      <c r="AC50" s="35"/>
      <c r="AD50" s="35"/>
      <c r="AE50" s="35"/>
    </row>
    <row r="51" spans="1:47" s="1" customFormat="1" ht="12" customHeight="1">
      <c r="B51" s="23"/>
      <c r="C51" s="30" t="s">
        <v>105</v>
      </c>
      <c r="L51" s="23"/>
    </row>
    <row r="52" spans="1:47" s="2" customFormat="1" ht="16.5" customHeight="1">
      <c r="A52" s="35"/>
      <c r="B52" s="36"/>
      <c r="C52" s="35"/>
      <c r="D52" s="35"/>
      <c r="E52" s="347" t="s">
        <v>3085</v>
      </c>
      <c r="F52" s="349"/>
      <c r="G52" s="349"/>
      <c r="H52" s="349"/>
      <c r="I52" s="35"/>
      <c r="J52" s="35"/>
      <c r="K52" s="35"/>
      <c r="L52" s="97"/>
      <c r="S52" s="35"/>
      <c r="T52" s="35"/>
      <c r="U52" s="35"/>
      <c r="V52" s="35"/>
      <c r="W52" s="35"/>
      <c r="X52" s="35"/>
      <c r="Y52" s="35"/>
      <c r="Z52" s="35"/>
      <c r="AA52" s="35"/>
      <c r="AB52" s="35"/>
      <c r="AC52" s="35"/>
      <c r="AD52" s="35"/>
      <c r="AE52" s="35"/>
    </row>
    <row r="53" spans="1:47" s="2" customFormat="1" ht="12" customHeight="1">
      <c r="A53" s="35"/>
      <c r="B53" s="36"/>
      <c r="C53" s="30" t="s">
        <v>107</v>
      </c>
      <c r="D53" s="35"/>
      <c r="E53" s="35"/>
      <c r="F53" s="35"/>
      <c r="G53" s="35"/>
      <c r="H53" s="35"/>
      <c r="I53" s="35"/>
      <c r="J53" s="35"/>
      <c r="K53" s="35"/>
      <c r="L53" s="97"/>
      <c r="S53" s="35"/>
      <c r="T53" s="35"/>
      <c r="U53" s="35"/>
      <c r="V53" s="35"/>
      <c r="W53" s="35"/>
      <c r="X53" s="35"/>
      <c r="Y53" s="35"/>
      <c r="Z53" s="35"/>
      <c r="AA53" s="35"/>
      <c r="AB53" s="35"/>
      <c r="AC53" s="35"/>
      <c r="AD53" s="35"/>
      <c r="AE53" s="35"/>
    </row>
    <row r="54" spans="1:47" s="2" customFormat="1" ht="16.5" customHeight="1">
      <c r="A54" s="35"/>
      <c r="B54" s="36"/>
      <c r="C54" s="35"/>
      <c r="D54" s="35"/>
      <c r="E54" s="310" t="str">
        <f>E11</f>
        <v>2 - Elektro</v>
      </c>
      <c r="F54" s="349"/>
      <c r="G54" s="349"/>
      <c r="H54" s="349"/>
      <c r="I54" s="35"/>
      <c r="J54" s="35"/>
      <c r="K54" s="35"/>
      <c r="L54" s="97"/>
      <c r="S54" s="35"/>
      <c r="T54" s="35"/>
      <c r="U54" s="35"/>
      <c r="V54" s="35"/>
      <c r="W54" s="35"/>
      <c r="X54" s="35"/>
      <c r="Y54" s="35"/>
      <c r="Z54" s="35"/>
      <c r="AA54" s="35"/>
      <c r="AB54" s="35"/>
      <c r="AC54" s="35"/>
      <c r="AD54" s="35"/>
      <c r="AE54" s="35"/>
    </row>
    <row r="55" spans="1:47" s="2" customFormat="1" ht="6.95" customHeight="1">
      <c r="A55" s="35"/>
      <c r="B55" s="36"/>
      <c r="C55" s="35"/>
      <c r="D55" s="35"/>
      <c r="E55" s="35"/>
      <c r="F55" s="35"/>
      <c r="G55" s="35"/>
      <c r="H55" s="35"/>
      <c r="I55" s="35"/>
      <c r="J55" s="35"/>
      <c r="K55" s="35"/>
      <c r="L55" s="97"/>
      <c r="S55" s="35"/>
      <c r="T55" s="35"/>
      <c r="U55" s="35"/>
      <c r="V55" s="35"/>
      <c r="W55" s="35"/>
      <c r="X55" s="35"/>
      <c r="Y55" s="35"/>
      <c r="Z55" s="35"/>
      <c r="AA55" s="35"/>
      <c r="AB55" s="35"/>
      <c r="AC55" s="35"/>
      <c r="AD55" s="35"/>
      <c r="AE55" s="35"/>
    </row>
    <row r="56" spans="1:47" s="2" customFormat="1" ht="12" customHeight="1">
      <c r="A56" s="35"/>
      <c r="B56" s="36"/>
      <c r="C56" s="30" t="s">
        <v>21</v>
      </c>
      <c r="D56" s="35"/>
      <c r="E56" s="35"/>
      <c r="F56" s="28" t="str">
        <f>F14</f>
        <v xml:space="preserve"> </v>
      </c>
      <c r="G56" s="35"/>
      <c r="H56" s="35"/>
      <c r="I56" s="30" t="s">
        <v>23</v>
      </c>
      <c r="J56" s="53" t="str">
        <f>IF(J14="","",J14)</f>
        <v>16. 5. 2023</v>
      </c>
      <c r="K56" s="35"/>
      <c r="L56" s="97"/>
      <c r="S56" s="35"/>
      <c r="T56" s="35"/>
      <c r="U56" s="35"/>
      <c r="V56" s="35"/>
      <c r="W56" s="35"/>
      <c r="X56" s="35"/>
      <c r="Y56" s="35"/>
      <c r="Z56" s="35"/>
      <c r="AA56" s="35"/>
      <c r="AB56" s="35"/>
      <c r="AC56" s="35"/>
      <c r="AD56" s="35"/>
      <c r="AE56" s="35"/>
    </row>
    <row r="57" spans="1:47" s="2" customFormat="1" ht="6.95" customHeight="1">
      <c r="A57" s="35"/>
      <c r="B57" s="36"/>
      <c r="C57" s="35"/>
      <c r="D57" s="35"/>
      <c r="E57" s="35"/>
      <c r="F57" s="35"/>
      <c r="G57" s="35"/>
      <c r="H57" s="35"/>
      <c r="I57" s="35"/>
      <c r="J57" s="35"/>
      <c r="K57" s="35"/>
      <c r="L57" s="97"/>
      <c r="S57" s="35"/>
      <c r="T57" s="35"/>
      <c r="U57" s="35"/>
      <c r="V57" s="35"/>
      <c r="W57" s="35"/>
      <c r="X57" s="35"/>
      <c r="Y57" s="35"/>
      <c r="Z57" s="35"/>
      <c r="AA57" s="35"/>
      <c r="AB57" s="35"/>
      <c r="AC57" s="35"/>
      <c r="AD57" s="35"/>
      <c r="AE57" s="35"/>
    </row>
    <row r="58" spans="1:47" s="2" customFormat="1" ht="15.2" customHeight="1">
      <c r="A58" s="35"/>
      <c r="B58" s="36"/>
      <c r="C58" s="30" t="s">
        <v>25</v>
      </c>
      <c r="D58" s="35"/>
      <c r="E58" s="35"/>
      <c r="F58" s="28" t="str">
        <f>E17</f>
        <v>STATUTÁRNÍ MĚSTO KARLOVY VARY</v>
      </c>
      <c r="G58" s="35"/>
      <c r="H58" s="35"/>
      <c r="I58" s="30" t="s">
        <v>31</v>
      </c>
      <c r="J58" s="33" t="str">
        <f>E23</f>
        <v>ARD architects s.r.o.</v>
      </c>
      <c r="K58" s="35"/>
      <c r="L58" s="97"/>
      <c r="S58" s="35"/>
      <c r="T58" s="35"/>
      <c r="U58" s="35"/>
      <c r="V58" s="35"/>
      <c r="W58" s="35"/>
      <c r="X58" s="35"/>
      <c r="Y58" s="35"/>
      <c r="Z58" s="35"/>
      <c r="AA58" s="35"/>
      <c r="AB58" s="35"/>
      <c r="AC58" s="35"/>
      <c r="AD58" s="35"/>
      <c r="AE58" s="35"/>
    </row>
    <row r="59" spans="1:47" s="2" customFormat="1" ht="15.2" customHeight="1">
      <c r="A59" s="35"/>
      <c r="B59" s="36"/>
      <c r="C59" s="30" t="s">
        <v>29</v>
      </c>
      <c r="D59" s="35"/>
      <c r="E59" s="35"/>
      <c r="F59" s="28" t="str">
        <f>IF(E20="","",E20)</f>
        <v>Vyplň údaj</v>
      </c>
      <c r="G59" s="35"/>
      <c r="H59" s="35"/>
      <c r="I59" s="30" t="s">
        <v>34</v>
      </c>
      <c r="J59" s="33" t="str">
        <f>E26</f>
        <v xml:space="preserve"> </v>
      </c>
      <c r="K59" s="35"/>
      <c r="L59" s="97"/>
      <c r="S59" s="35"/>
      <c r="T59" s="35"/>
      <c r="U59" s="35"/>
      <c r="V59" s="35"/>
      <c r="W59" s="35"/>
      <c r="X59" s="35"/>
      <c r="Y59" s="35"/>
      <c r="Z59" s="35"/>
      <c r="AA59" s="35"/>
      <c r="AB59" s="35"/>
      <c r="AC59" s="35"/>
      <c r="AD59" s="35"/>
      <c r="AE59" s="35"/>
    </row>
    <row r="60" spans="1:47" s="2" customFormat="1" ht="10.35" customHeight="1">
      <c r="A60" s="35"/>
      <c r="B60" s="36"/>
      <c r="C60" s="35"/>
      <c r="D60" s="35"/>
      <c r="E60" s="35"/>
      <c r="F60" s="35"/>
      <c r="G60" s="35"/>
      <c r="H60" s="35"/>
      <c r="I60" s="35"/>
      <c r="J60" s="35"/>
      <c r="K60" s="35"/>
      <c r="L60" s="97"/>
      <c r="S60" s="35"/>
      <c r="T60" s="35"/>
      <c r="U60" s="35"/>
      <c r="V60" s="35"/>
      <c r="W60" s="35"/>
      <c r="X60" s="35"/>
      <c r="Y60" s="35"/>
      <c r="Z60" s="35"/>
      <c r="AA60" s="35"/>
      <c r="AB60" s="35"/>
      <c r="AC60" s="35"/>
      <c r="AD60" s="35"/>
      <c r="AE60" s="35"/>
    </row>
    <row r="61" spans="1:47" s="2" customFormat="1" ht="29.25" customHeight="1">
      <c r="A61" s="35"/>
      <c r="B61" s="36"/>
      <c r="C61" s="111" t="s">
        <v>110</v>
      </c>
      <c r="D61" s="105"/>
      <c r="E61" s="105"/>
      <c r="F61" s="105"/>
      <c r="G61" s="105"/>
      <c r="H61" s="105"/>
      <c r="I61" s="105"/>
      <c r="J61" s="112" t="s">
        <v>111</v>
      </c>
      <c r="K61" s="105"/>
      <c r="L61" s="97"/>
      <c r="S61" s="35"/>
      <c r="T61" s="35"/>
      <c r="U61" s="35"/>
      <c r="V61" s="35"/>
      <c r="W61" s="35"/>
      <c r="X61" s="35"/>
      <c r="Y61" s="35"/>
      <c r="Z61" s="35"/>
      <c r="AA61" s="35"/>
      <c r="AB61" s="35"/>
      <c r="AC61" s="35"/>
      <c r="AD61" s="35"/>
      <c r="AE61" s="35"/>
    </row>
    <row r="62" spans="1:47" s="2" customFormat="1" ht="10.35" customHeight="1">
      <c r="A62" s="35"/>
      <c r="B62" s="36"/>
      <c r="C62" s="35"/>
      <c r="D62" s="35"/>
      <c r="E62" s="35"/>
      <c r="F62" s="35"/>
      <c r="G62" s="35"/>
      <c r="H62" s="35"/>
      <c r="I62" s="35"/>
      <c r="J62" s="35"/>
      <c r="K62" s="35"/>
      <c r="L62" s="97"/>
      <c r="S62" s="35"/>
      <c r="T62" s="35"/>
      <c r="U62" s="35"/>
      <c r="V62" s="35"/>
      <c r="W62" s="35"/>
      <c r="X62" s="35"/>
      <c r="Y62" s="35"/>
      <c r="Z62" s="35"/>
      <c r="AA62" s="35"/>
      <c r="AB62" s="35"/>
      <c r="AC62" s="35"/>
      <c r="AD62" s="35"/>
      <c r="AE62" s="35"/>
    </row>
    <row r="63" spans="1:47" s="2" customFormat="1" ht="22.9" customHeight="1">
      <c r="A63" s="35"/>
      <c r="B63" s="36"/>
      <c r="C63" s="113" t="s">
        <v>69</v>
      </c>
      <c r="D63" s="35"/>
      <c r="E63" s="35"/>
      <c r="F63" s="35"/>
      <c r="G63" s="35"/>
      <c r="H63" s="35"/>
      <c r="I63" s="35"/>
      <c r="J63" s="69">
        <f>J97</f>
        <v>0</v>
      </c>
      <c r="K63" s="35"/>
      <c r="L63" s="97"/>
      <c r="S63" s="35"/>
      <c r="T63" s="35"/>
      <c r="U63" s="35"/>
      <c r="V63" s="35"/>
      <c r="W63" s="35"/>
      <c r="X63" s="35"/>
      <c r="Y63" s="35"/>
      <c r="Z63" s="35"/>
      <c r="AA63" s="35"/>
      <c r="AB63" s="35"/>
      <c r="AC63" s="35"/>
      <c r="AD63" s="35"/>
      <c r="AE63" s="35"/>
      <c r="AU63" s="20" t="s">
        <v>112</v>
      </c>
    </row>
    <row r="64" spans="1:47" s="9" customFormat="1" ht="24.95" customHeight="1">
      <c r="B64" s="114"/>
      <c r="D64" s="115" t="s">
        <v>3316</v>
      </c>
      <c r="E64" s="116"/>
      <c r="F64" s="116"/>
      <c r="G64" s="116"/>
      <c r="H64" s="116"/>
      <c r="I64" s="116"/>
      <c r="J64" s="117">
        <f>J98</f>
        <v>0</v>
      </c>
      <c r="L64" s="114"/>
    </row>
    <row r="65" spans="1:31" s="9" customFormat="1" ht="24.95" customHeight="1">
      <c r="B65" s="114"/>
      <c r="D65" s="115" t="s">
        <v>116</v>
      </c>
      <c r="E65" s="116"/>
      <c r="F65" s="116"/>
      <c r="G65" s="116"/>
      <c r="H65" s="116"/>
      <c r="I65" s="116"/>
      <c r="J65" s="117">
        <f>J99</f>
        <v>0</v>
      </c>
      <c r="L65" s="114"/>
    </row>
    <row r="66" spans="1:31" s="10" customFormat="1" ht="19.899999999999999" customHeight="1">
      <c r="B66" s="118"/>
      <c r="D66" s="119" t="s">
        <v>3317</v>
      </c>
      <c r="E66" s="120"/>
      <c r="F66" s="120"/>
      <c r="G66" s="120"/>
      <c r="H66" s="120"/>
      <c r="I66" s="120"/>
      <c r="J66" s="121">
        <f>J100</f>
        <v>0</v>
      </c>
      <c r="L66" s="118"/>
    </row>
    <row r="67" spans="1:31" s="10" customFormat="1" ht="19.899999999999999" customHeight="1">
      <c r="B67" s="118"/>
      <c r="D67" s="119" t="s">
        <v>3318</v>
      </c>
      <c r="E67" s="120"/>
      <c r="F67" s="120"/>
      <c r="G67" s="120"/>
      <c r="H67" s="120"/>
      <c r="I67" s="120"/>
      <c r="J67" s="121">
        <f>J156</f>
        <v>0</v>
      </c>
      <c r="L67" s="118"/>
    </row>
    <row r="68" spans="1:31" s="10" customFormat="1" ht="14.85" customHeight="1">
      <c r="B68" s="118"/>
      <c r="D68" s="119" t="s">
        <v>3319</v>
      </c>
      <c r="E68" s="120"/>
      <c r="F68" s="120"/>
      <c r="G68" s="120"/>
      <c r="H68" s="120"/>
      <c r="I68" s="120"/>
      <c r="J68" s="121">
        <f>J157</f>
        <v>0</v>
      </c>
      <c r="L68" s="118"/>
    </row>
    <row r="69" spans="1:31" s="10" customFormat="1" ht="14.85" customHeight="1">
      <c r="B69" s="118"/>
      <c r="D69" s="119" t="s">
        <v>3320</v>
      </c>
      <c r="E69" s="120"/>
      <c r="F69" s="120"/>
      <c r="G69" s="120"/>
      <c r="H69" s="120"/>
      <c r="I69" s="120"/>
      <c r="J69" s="121">
        <f>J170</f>
        <v>0</v>
      </c>
      <c r="L69" s="118"/>
    </row>
    <row r="70" spans="1:31" s="10" customFormat="1" ht="14.85" customHeight="1">
      <c r="B70" s="118"/>
      <c r="D70" s="119" t="s">
        <v>3321</v>
      </c>
      <c r="E70" s="120"/>
      <c r="F70" s="120"/>
      <c r="G70" s="120"/>
      <c r="H70" s="120"/>
      <c r="I70" s="120"/>
      <c r="J70" s="121">
        <f>J184</f>
        <v>0</v>
      </c>
      <c r="L70" s="118"/>
    </row>
    <row r="71" spans="1:31" s="10" customFormat="1" ht="14.85" customHeight="1">
      <c r="B71" s="118"/>
      <c r="D71" s="119" t="s">
        <v>3322</v>
      </c>
      <c r="E71" s="120"/>
      <c r="F71" s="120"/>
      <c r="G71" s="120"/>
      <c r="H71" s="120"/>
      <c r="I71" s="120"/>
      <c r="J71" s="121">
        <f>J200</f>
        <v>0</v>
      </c>
      <c r="L71" s="118"/>
    </row>
    <row r="72" spans="1:31" s="10" customFormat="1" ht="19.899999999999999" customHeight="1">
      <c r="B72" s="118"/>
      <c r="D72" s="119" t="s">
        <v>3323</v>
      </c>
      <c r="E72" s="120"/>
      <c r="F72" s="120"/>
      <c r="G72" s="120"/>
      <c r="H72" s="120"/>
      <c r="I72" s="120"/>
      <c r="J72" s="121">
        <f>J205</f>
        <v>0</v>
      </c>
      <c r="L72" s="118"/>
    </row>
    <row r="73" spans="1:31" s="10" customFormat="1" ht="19.899999999999999" customHeight="1">
      <c r="B73" s="118"/>
      <c r="D73" s="119" t="s">
        <v>3324</v>
      </c>
      <c r="E73" s="120"/>
      <c r="F73" s="120"/>
      <c r="G73" s="120"/>
      <c r="H73" s="120"/>
      <c r="I73" s="120"/>
      <c r="J73" s="121">
        <f>J222</f>
        <v>0</v>
      </c>
      <c r="L73" s="118"/>
    </row>
    <row r="74" spans="1:31" s="10" customFormat="1" ht="19.899999999999999" customHeight="1">
      <c r="B74" s="118"/>
      <c r="D74" s="119" t="s">
        <v>3325</v>
      </c>
      <c r="E74" s="120"/>
      <c r="F74" s="120"/>
      <c r="G74" s="120"/>
      <c r="H74" s="120"/>
      <c r="I74" s="120"/>
      <c r="J74" s="121">
        <f>J227</f>
        <v>0</v>
      </c>
      <c r="L74" s="118"/>
    </row>
    <row r="75" spans="1:31" s="10" customFormat="1" ht="19.899999999999999" customHeight="1">
      <c r="B75" s="118"/>
      <c r="D75" s="119" t="s">
        <v>3326</v>
      </c>
      <c r="E75" s="120"/>
      <c r="F75" s="120"/>
      <c r="G75" s="120"/>
      <c r="H75" s="120"/>
      <c r="I75" s="120"/>
      <c r="J75" s="121">
        <f>J231</f>
        <v>0</v>
      </c>
      <c r="L75" s="118"/>
    </row>
    <row r="76" spans="1:31" s="2" customFormat="1" ht="21.75" customHeight="1">
      <c r="A76" s="35"/>
      <c r="B76" s="36"/>
      <c r="C76" s="35"/>
      <c r="D76" s="35"/>
      <c r="E76" s="35"/>
      <c r="F76" s="35"/>
      <c r="G76" s="35"/>
      <c r="H76" s="35"/>
      <c r="I76" s="35"/>
      <c r="J76" s="35"/>
      <c r="K76" s="35"/>
      <c r="L76" s="97"/>
      <c r="S76" s="35"/>
      <c r="T76" s="35"/>
      <c r="U76" s="35"/>
      <c r="V76" s="35"/>
      <c r="W76" s="35"/>
      <c r="X76" s="35"/>
      <c r="Y76" s="35"/>
      <c r="Z76" s="35"/>
      <c r="AA76" s="35"/>
      <c r="AB76" s="35"/>
      <c r="AC76" s="35"/>
      <c r="AD76" s="35"/>
      <c r="AE76" s="35"/>
    </row>
    <row r="77" spans="1:31" s="2" customFormat="1" ht="6.95" customHeight="1">
      <c r="A77" s="35"/>
      <c r="B77" s="45"/>
      <c r="C77" s="46"/>
      <c r="D77" s="46"/>
      <c r="E77" s="46"/>
      <c r="F77" s="46"/>
      <c r="G77" s="46"/>
      <c r="H77" s="46"/>
      <c r="I77" s="46"/>
      <c r="J77" s="46"/>
      <c r="K77" s="46"/>
      <c r="L77" s="97"/>
      <c r="S77" s="35"/>
      <c r="T77" s="35"/>
      <c r="U77" s="35"/>
      <c r="V77" s="35"/>
      <c r="W77" s="35"/>
      <c r="X77" s="35"/>
      <c r="Y77" s="35"/>
      <c r="Z77" s="35"/>
      <c r="AA77" s="35"/>
      <c r="AB77" s="35"/>
      <c r="AC77" s="35"/>
      <c r="AD77" s="35"/>
      <c r="AE77" s="35"/>
    </row>
    <row r="81" spans="1:31" s="2" customFormat="1" ht="6.95" customHeight="1">
      <c r="A81" s="35"/>
      <c r="B81" s="47"/>
      <c r="C81" s="48"/>
      <c r="D81" s="48"/>
      <c r="E81" s="48"/>
      <c r="F81" s="48"/>
      <c r="G81" s="48"/>
      <c r="H81" s="48"/>
      <c r="I81" s="48"/>
      <c r="J81" s="48"/>
      <c r="K81" s="48"/>
      <c r="L81" s="97"/>
      <c r="S81" s="35"/>
      <c r="T81" s="35"/>
      <c r="U81" s="35"/>
      <c r="V81" s="35"/>
      <c r="W81" s="35"/>
      <c r="X81" s="35"/>
      <c r="Y81" s="35"/>
      <c r="Z81" s="35"/>
      <c r="AA81" s="35"/>
      <c r="AB81" s="35"/>
      <c r="AC81" s="35"/>
      <c r="AD81" s="35"/>
      <c r="AE81" s="35"/>
    </row>
    <row r="82" spans="1:31" s="2" customFormat="1" ht="24.95" customHeight="1">
      <c r="A82" s="35"/>
      <c r="B82" s="36"/>
      <c r="C82" s="24" t="s">
        <v>127</v>
      </c>
      <c r="D82" s="35"/>
      <c r="E82" s="35"/>
      <c r="F82" s="35"/>
      <c r="G82" s="35"/>
      <c r="H82" s="35"/>
      <c r="I82" s="35"/>
      <c r="J82" s="35"/>
      <c r="K82" s="35"/>
      <c r="L82" s="97"/>
      <c r="S82" s="35"/>
      <c r="T82" s="35"/>
      <c r="U82" s="35"/>
      <c r="V82" s="35"/>
      <c r="W82" s="35"/>
      <c r="X82" s="35"/>
      <c r="Y82" s="35"/>
      <c r="Z82" s="35"/>
      <c r="AA82" s="35"/>
      <c r="AB82" s="35"/>
      <c r="AC82" s="35"/>
      <c r="AD82" s="35"/>
      <c r="AE82" s="35"/>
    </row>
    <row r="83" spans="1:31" s="2" customFormat="1" ht="6.95" customHeight="1">
      <c r="A83" s="35"/>
      <c r="B83" s="36"/>
      <c r="C83" s="35"/>
      <c r="D83" s="35"/>
      <c r="E83" s="35"/>
      <c r="F83" s="35"/>
      <c r="G83" s="35"/>
      <c r="H83" s="35"/>
      <c r="I83" s="35"/>
      <c r="J83" s="35"/>
      <c r="K83" s="35"/>
      <c r="L83" s="97"/>
      <c r="S83" s="35"/>
      <c r="T83" s="35"/>
      <c r="U83" s="35"/>
      <c r="V83" s="35"/>
      <c r="W83" s="35"/>
      <c r="X83" s="35"/>
      <c r="Y83" s="35"/>
      <c r="Z83" s="35"/>
      <c r="AA83" s="35"/>
      <c r="AB83" s="35"/>
      <c r="AC83" s="35"/>
      <c r="AD83" s="35"/>
      <c r="AE83" s="35"/>
    </row>
    <row r="84" spans="1:31" s="2" customFormat="1" ht="12" customHeight="1">
      <c r="A84" s="35"/>
      <c r="B84" s="36"/>
      <c r="C84" s="30" t="s">
        <v>17</v>
      </c>
      <c r="D84" s="35"/>
      <c r="E84" s="35"/>
      <c r="F84" s="35"/>
      <c r="G84" s="35"/>
      <c r="H84" s="35"/>
      <c r="I84" s="35"/>
      <c r="J84" s="35"/>
      <c r="K84" s="35"/>
      <c r="L84" s="97"/>
      <c r="S84" s="35"/>
      <c r="T84" s="35"/>
      <c r="U84" s="35"/>
      <c r="V84" s="35"/>
      <c r="W84" s="35"/>
      <c r="X84" s="35"/>
      <c r="Y84" s="35"/>
      <c r="Z84" s="35"/>
      <c r="AA84" s="35"/>
      <c r="AB84" s="35"/>
      <c r="AC84" s="35"/>
      <c r="AD84" s="35"/>
      <c r="AE84" s="35"/>
    </row>
    <row r="85" spans="1:31" s="2" customFormat="1" ht="16.5" customHeight="1">
      <c r="A85" s="35"/>
      <c r="B85" s="36"/>
      <c r="C85" s="35"/>
      <c r="D85" s="35"/>
      <c r="E85" s="347" t="str">
        <f>E7</f>
        <v>Stavební úpravy BD Komenského 27, Karlovy Vary</v>
      </c>
      <c r="F85" s="348"/>
      <c r="G85" s="348"/>
      <c r="H85" s="348"/>
      <c r="I85" s="35"/>
      <c r="J85" s="35"/>
      <c r="K85" s="35"/>
      <c r="L85" s="97"/>
      <c r="S85" s="35"/>
      <c r="T85" s="35"/>
      <c r="U85" s="35"/>
      <c r="V85" s="35"/>
      <c r="W85" s="35"/>
      <c r="X85" s="35"/>
      <c r="Y85" s="35"/>
      <c r="Z85" s="35"/>
      <c r="AA85" s="35"/>
      <c r="AB85" s="35"/>
      <c r="AC85" s="35"/>
      <c r="AD85" s="35"/>
      <c r="AE85" s="35"/>
    </row>
    <row r="86" spans="1:31" s="1" customFormat="1" ht="12" customHeight="1">
      <c r="B86" s="23"/>
      <c r="C86" s="30" t="s">
        <v>105</v>
      </c>
      <c r="L86" s="23"/>
    </row>
    <row r="87" spans="1:31" s="2" customFormat="1" ht="16.5" customHeight="1">
      <c r="A87" s="35"/>
      <c r="B87" s="36"/>
      <c r="C87" s="35"/>
      <c r="D87" s="35"/>
      <c r="E87" s="347" t="s">
        <v>3085</v>
      </c>
      <c r="F87" s="349"/>
      <c r="G87" s="349"/>
      <c r="H87" s="349"/>
      <c r="I87" s="35"/>
      <c r="J87" s="35"/>
      <c r="K87" s="35"/>
      <c r="L87" s="97"/>
      <c r="S87" s="35"/>
      <c r="T87" s="35"/>
      <c r="U87" s="35"/>
      <c r="V87" s="35"/>
      <c r="W87" s="35"/>
      <c r="X87" s="35"/>
      <c r="Y87" s="35"/>
      <c r="Z87" s="35"/>
      <c r="AA87" s="35"/>
      <c r="AB87" s="35"/>
      <c r="AC87" s="35"/>
      <c r="AD87" s="35"/>
      <c r="AE87" s="35"/>
    </row>
    <row r="88" spans="1:31" s="2" customFormat="1" ht="12" customHeight="1">
      <c r="A88" s="35"/>
      <c r="B88" s="36"/>
      <c r="C88" s="30" t="s">
        <v>107</v>
      </c>
      <c r="D88" s="35"/>
      <c r="E88" s="35"/>
      <c r="F88" s="35"/>
      <c r="G88" s="35"/>
      <c r="H88" s="35"/>
      <c r="I88" s="35"/>
      <c r="J88" s="35"/>
      <c r="K88" s="35"/>
      <c r="L88" s="97"/>
      <c r="S88" s="35"/>
      <c r="T88" s="35"/>
      <c r="U88" s="35"/>
      <c r="V88" s="35"/>
      <c r="W88" s="35"/>
      <c r="X88" s="35"/>
      <c r="Y88" s="35"/>
      <c r="Z88" s="35"/>
      <c r="AA88" s="35"/>
      <c r="AB88" s="35"/>
      <c r="AC88" s="35"/>
      <c r="AD88" s="35"/>
      <c r="AE88" s="35"/>
    </row>
    <row r="89" spans="1:31" s="2" customFormat="1" ht="16.5" customHeight="1">
      <c r="A89" s="35"/>
      <c r="B89" s="36"/>
      <c r="C89" s="35"/>
      <c r="D89" s="35"/>
      <c r="E89" s="310" t="str">
        <f>E11</f>
        <v>2 - Elektro</v>
      </c>
      <c r="F89" s="349"/>
      <c r="G89" s="349"/>
      <c r="H89" s="349"/>
      <c r="I89" s="35"/>
      <c r="J89" s="35"/>
      <c r="K89" s="35"/>
      <c r="L89" s="97"/>
      <c r="S89" s="35"/>
      <c r="T89" s="35"/>
      <c r="U89" s="35"/>
      <c r="V89" s="35"/>
      <c r="W89" s="35"/>
      <c r="X89" s="35"/>
      <c r="Y89" s="35"/>
      <c r="Z89" s="35"/>
      <c r="AA89" s="35"/>
      <c r="AB89" s="35"/>
      <c r="AC89" s="35"/>
      <c r="AD89" s="35"/>
      <c r="AE89" s="35"/>
    </row>
    <row r="90" spans="1:31" s="2" customFormat="1" ht="6.95" customHeight="1">
      <c r="A90" s="35"/>
      <c r="B90" s="36"/>
      <c r="C90" s="35"/>
      <c r="D90" s="35"/>
      <c r="E90" s="35"/>
      <c r="F90" s="35"/>
      <c r="G90" s="35"/>
      <c r="H90" s="35"/>
      <c r="I90" s="35"/>
      <c r="J90" s="35"/>
      <c r="K90" s="35"/>
      <c r="L90" s="97"/>
      <c r="S90" s="35"/>
      <c r="T90" s="35"/>
      <c r="U90" s="35"/>
      <c r="V90" s="35"/>
      <c r="W90" s="35"/>
      <c r="X90" s="35"/>
      <c r="Y90" s="35"/>
      <c r="Z90" s="35"/>
      <c r="AA90" s="35"/>
      <c r="AB90" s="35"/>
      <c r="AC90" s="35"/>
      <c r="AD90" s="35"/>
      <c r="AE90" s="35"/>
    </row>
    <row r="91" spans="1:31" s="2" customFormat="1" ht="12" customHeight="1">
      <c r="A91" s="35"/>
      <c r="B91" s="36"/>
      <c r="C91" s="30" t="s">
        <v>21</v>
      </c>
      <c r="D91" s="35"/>
      <c r="E91" s="35"/>
      <c r="F91" s="28" t="str">
        <f>F14</f>
        <v xml:space="preserve"> </v>
      </c>
      <c r="G91" s="35"/>
      <c r="H91" s="35"/>
      <c r="I91" s="30" t="s">
        <v>23</v>
      </c>
      <c r="J91" s="53" t="str">
        <f>IF(J14="","",J14)</f>
        <v>16. 5. 2023</v>
      </c>
      <c r="K91" s="35"/>
      <c r="L91" s="97"/>
      <c r="S91" s="35"/>
      <c r="T91" s="35"/>
      <c r="U91" s="35"/>
      <c r="V91" s="35"/>
      <c r="W91" s="35"/>
      <c r="X91" s="35"/>
      <c r="Y91" s="35"/>
      <c r="Z91" s="35"/>
      <c r="AA91" s="35"/>
      <c r="AB91" s="35"/>
      <c r="AC91" s="35"/>
      <c r="AD91" s="35"/>
      <c r="AE91" s="35"/>
    </row>
    <row r="92" spans="1:31" s="2" customFormat="1" ht="6.95" customHeight="1">
      <c r="A92" s="35"/>
      <c r="B92" s="36"/>
      <c r="C92" s="35"/>
      <c r="D92" s="35"/>
      <c r="E92" s="35"/>
      <c r="F92" s="35"/>
      <c r="G92" s="35"/>
      <c r="H92" s="35"/>
      <c r="I92" s="35"/>
      <c r="J92" s="35"/>
      <c r="K92" s="35"/>
      <c r="L92" s="97"/>
      <c r="S92" s="35"/>
      <c r="T92" s="35"/>
      <c r="U92" s="35"/>
      <c r="V92" s="35"/>
      <c r="W92" s="35"/>
      <c r="X92" s="35"/>
      <c r="Y92" s="35"/>
      <c r="Z92" s="35"/>
      <c r="AA92" s="35"/>
      <c r="AB92" s="35"/>
      <c r="AC92" s="35"/>
      <c r="AD92" s="35"/>
      <c r="AE92" s="35"/>
    </row>
    <row r="93" spans="1:31" s="2" customFormat="1" ht="15.2" customHeight="1">
      <c r="A93" s="35"/>
      <c r="B93" s="36"/>
      <c r="C93" s="30" t="s">
        <v>25</v>
      </c>
      <c r="D93" s="35"/>
      <c r="E93" s="35"/>
      <c r="F93" s="28" t="str">
        <f>E17</f>
        <v>STATUTÁRNÍ MĚSTO KARLOVY VARY</v>
      </c>
      <c r="G93" s="35"/>
      <c r="H93" s="35"/>
      <c r="I93" s="30" t="s">
        <v>31</v>
      </c>
      <c r="J93" s="33" t="str">
        <f>E23</f>
        <v>ARD architects s.r.o.</v>
      </c>
      <c r="K93" s="35"/>
      <c r="L93" s="97"/>
      <c r="S93" s="35"/>
      <c r="T93" s="35"/>
      <c r="U93" s="35"/>
      <c r="V93" s="35"/>
      <c r="W93" s="35"/>
      <c r="X93" s="35"/>
      <c r="Y93" s="35"/>
      <c r="Z93" s="35"/>
      <c r="AA93" s="35"/>
      <c r="AB93" s="35"/>
      <c r="AC93" s="35"/>
      <c r="AD93" s="35"/>
      <c r="AE93" s="35"/>
    </row>
    <row r="94" spans="1:31" s="2" customFormat="1" ht="15.2" customHeight="1">
      <c r="A94" s="35"/>
      <c r="B94" s="36"/>
      <c r="C94" s="30" t="s">
        <v>29</v>
      </c>
      <c r="D94" s="35"/>
      <c r="E94" s="35"/>
      <c r="F94" s="28" t="str">
        <f>IF(E20="","",E20)</f>
        <v>Vyplň údaj</v>
      </c>
      <c r="G94" s="35"/>
      <c r="H94" s="35"/>
      <c r="I94" s="30" t="s">
        <v>34</v>
      </c>
      <c r="J94" s="33" t="str">
        <f>E26</f>
        <v xml:space="preserve"> </v>
      </c>
      <c r="K94" s="35"/>
      <c r="L94" s="97"/>
      <c r="S94" s="35"/>
      <c r="T94" s="35"/>
      <c r="U94" s="35"/>
      <c r="V94" s="35"/>
      <c r="W94" s="35"/>
      <c r="X94" s="35"/>
      <c r="Y94" s="35"/>
      <c r="Z94" s="35"/>
      <c r="AA94" s="35"/>
      <c r="AB94" s="35"/>
      <c r="AC94" s="35"/>
      <c r="AD94" s="35"/>
      <c r="AE94" s="35"/>
    </row>
    <row r="95" spans="1:31" s="2" customFormat="1" ht="10.35" customHeight="1">
      <c r="A95" s="35"/>
      <c r="B95" s="36"/>
      <c r="C95" s="35"/>
      <c r="D95" s="35"/>
      <c r="E95" s="35"/>
      <c r="F95" s="35"/>
      <c r="G95" s="35"/>
      <c r="H95" s="35"/>
      <c r="I95" s="35"/>
      <c r="J95" s="35"/>
      <c r="K95" s="35"/>
      <c r="L95" s="97"/>
      <c r="S95" s="35"/>
      <c r="T95" s="35"/>
      <c r="U95" s="35"/>
      <c r="V95" s="35"/>
      <c r="W95" s="35"/>
      <c r="X95" s="35"/>
      <c r="Y95" s="35"/>
      <c r="Z95" s="35"/>
      <c r="AA95" s="35"/>
      <c r="AB95" s="35"/>
      <c r="AC95" s="35"/>
      <c r="AD95" s="35"/>
      <c r="AE95" s="35"/>
    </row>
    <row r="96" spans="1:31" s="11" customFormat="1" ht="29.25" customHeight="1">
      <c r="A96" s="122"/>
      <c r="B96" s="123"/>
      <c r="C96" s="124" t="s">
        <v>128</v>
      </c>
      <c r="D96" s="125" t="s">
        <v>56</v>
      </c>
      <c r="E96" s="125" t="s">
        <v>52</v>
      </c>
      <c r="F96" s="125" t="s">
        <v>53</v>
      </c>
      <c r="G96" s="125" t="s">
        <v>129</v>
      </c>
      <c r="H96" s="125" t="s">
        <v>130</v>
      </c>
      <c r="I96" s="125" t="s">
        <v>131</v>
      </c>
      <c r="J96" s="125" t="s">
        <v>111</v>
      </c>
      <c r="K96" s="126" t="s">
        <v>132</v>
      </c>
      <c r="L96" s="127"/>
      <c r="M96" s="60" t="s">
        <v>3</v>
      </c>
      <c r="N96" s="61" t="s">
        <v>41</v>
      </c>
      <c r="O96" s="61" t="s">
        <v>133</v>
      </c>
      <c r="P96" s="61" t="s">
        <v>134</v>
      </c>
      <c r="Q96" s="61" t="s">
        <v>135</v>
      </c>
      <c r="R96" s="61" t="s">
        <v>136</v>
      </c>
      <c r="S96" s="61" t="s">
        <v>137</v>
      </c>
      <c r="T96" s="62" t="s">
        <v>138</v>
      </c>
      <c r="U96" s="122"/>
      <c r="V96" s="122"/>
      <c r="W96" s="122"/>
      <c r="X96" s="122"/>
      <c r="Y96" s="122"/>
      <c r="Z96" s="122"/>
      <c r="AA96" s="122"/>
      <c r="AB96" s="122"/>
      <c r="AC96" s="122"/>
      <c r="AD96" s="122"/>
      <c r="AE96" s="122"/>
    </row>
    <row r="97" spans="1:65" s="2" customFormat="1" ht="22.9" customHeight="1">
      <c r="A97" s="35"/>
      <c r="B97" s="36"/>
      <c r="C97" s="67" t="s">
        <v>139</v>
      </c>
      <c r="D97" s="35"/>
      <c r="E97" s="35"/>
      <c r="F97" s="35"/>
      <c r="G97" s="35"/>
      <c r="H97" s="35"/>
      <c r="I97" s="35"/>
      <c r="J97" s="128">
        <f>BK97</f>
        <v>0</v>
      </c>
      <c r="K97" s="35"/>
      <c r="L97" s="36"/>
      <c r="M97" s="63"/>
      <c r="N97" s="54"/>
      <c r="O97" s="64"/>
      <c r="P97" s="129">
        <f>P98+P99</f>
        <v>0</v>
      </c>
      <c r="Q97" s="64"/>
      <c r="R97" s="129">
        <f>R98+R99</f>
        <v>0</v>
      </c>
      <c r="S97" s="64"/>
      <c r="T97" s="130">
        <f>T98+T99</f>
        <v>0</v>
      </c>
      <c r="U97" s="35"/>
      <c r="V97" s="35"/>
      <c r="W97" s="35"/>
      <c r="X97" s="35"/>
      <c r="Y97" s="35"/>
      <c r="Z97" s="35"/>
      <c r="AA97" s="35"/>
      <c r="AB97" s="35"/>
      <c r="AC97" s="35"/>
      <c r="AD97" s="35"/>
      <c r="AE97" s="35"/>
      <c r="AT97" s="20" t="s">
        <v>70</v>
      </c>
      <c r="AU97" s="20" t="s">
        <v>112</v>
      </c>
      <c r="BK97" s="131">
        <f>BK98+BK99</f>
        <v>0</v>
      </c>
    </row>
    <row r="98" spans="1:65" s="12" customFormat="1" ht="25.9" customHeight="1">
      <c r="B98" s="132"/>
      <c r="D98" s="133" t="s">
        <v>70</v>
      </c>
      <c r="E98" s="134" t="s">
        <v>140</v>
      </c>
      <c r="F98" s="134" t="s">
        <v>140</v>
      </c>
      <c r="I98" s="135"/>
      <c r="J98" s="136">
        <f>BK98</f>
        <v>0</v>
      </c>
      <c r="L98" s="132"/>
      <c r="M98" s="137"/>
      <c r="N98" s="138"/>
      <c r="O98" s="138"/>
      <c r="P98" s="139">
        <v>0</v>
      </c>
      <c r="Q98" s="138"/>
      <c r="R98" s="139">
        <v>0</v>
      </c>
      <c r="S98" s="138"/>
      <c r="T98" s="140">
        <v>0</v>
      </c>
      <c r="AR98" s="133" t="s">
        <v>15</v>
      </c>
      <c r="AT98" s="141" t="s">
        <v>70</v>
      </c>
      <c r="AU98" s="141" t="s">
        <v>71</v>
      </c>
      <c r="AY98" s="133" t="s">
        <v>142</v>
      </c>
      <c r="BK98" s="142">
        <v>0</v>
      </c>
    </row>
    <row r="99" spans="1:65" s="12" customFormat="1" ht="25.9" customHeight="1">
      <c r="B99" s="132"/>
      <c r="D99" s="133" t="s">
        <v>70</v>
      </c>
      <c r="E99" s="134" t="s">
        <v>393</v>
      </c>
      <c r="F99" s="134" t="s">
        <v>394</v>
      </c>
      <c r="I99" s="135"/>
      <c r="J99" s="136">
        <f>BK99</f>
        <v>0</v>
      </c>
      <c r="L99" s="132"/>
      <c r="M99" s="137"/>
      <c r="N99" s="138"/>
      <c r="O99" s="138"/>
      <c r="P99" s="139">
        <f>P100+P156+P205+P222+P227+P231</f>
        <v>0</v>
      </c>
      <c r="Q99" s="138"/>
      <c r="R99" s="139">
        <f>R100+R156+R205+R222+R227+R231</f>
        <v>0</v>
      </c>
      <c r="S99" s="138"/>
      <c r="T99" s="140">
        <f>T100+T156+T205+T222+T227+T231</f>
        <v>0</v>
      </c>
      <c r="AR99" s="133" t="s">
        <v>81</v>
      </c>
      <c r="AT99" s="141" t="s">
        <v>70</v>
      </c>
      <c r="AU99" s="141" t="s">
        <v>71</v>
      </c>
      <c r="AY99" s="133" t="s">
        <v>142</v>
      </c>
      <c r="BK99" s="142">
        <f>BK100+BK156+BK205+BK222+BK227+BK231</f>
        <v>0</v>
      </c>
    </row>
    <row r="100" spans="1:65" s="12" customFormat="1" ht="22.9" customHeight="1">
      <c r="B100" s="132"/>
      <c r="D100" s="133" t="s">
        <v>70</v>
      </c>
      <c r="E100" s="143" t="s">
        <v>3327</v>
      </c>
      <c r="F100" s="143" t="s">
        <v>3328</v>
      </c>
      <c r="I100" s="135"/>
      <c r="J100" s="144">
        <f>BK100</f>
        <v>0</v>
      </c>
      <c r="L100" s="132"/>
      <c r="M100" s="137"/>
      <c r="N100" s="138"/>
      <c r="O100" s="138"/>
      <c r="P100" s="139">
        <f>SUM(P101:P155)</f>
        <v>0</v>
      </c>
      <c r="Q100" s="138"/>
      <c r="R100" s="139">
        <f>SUM(R101:R155)</f>
        <v>0</v>
      </c>
      <c r="S100" s="138"/>
      <c r="T100" s="140">
        <f>SUM(T101:T155)</f>
        <v>0</v>
      </c>
      <c r="AR100" s="133" t="s">
        <v>81</v>
      </c>
      <c r="AT100" s="141" t="s">
        <v>70</v>
      </c>
      <c r="AU100" s="141" t="s">
        <v>15</v>
      </c>
      <c r="AY100" s="133" t="s">
        <v>142</v>
      </c>
      <c r="BK100" s="142">
        <f>SUM(BK101:BK155)</f>
        <v>0</v>
      </c>
    </row>
    <row r="101" spans="1:65" s="2" customFormat="1" ht="16.5" customHeight="1">
      <c r="A101" s="35"/>
      <c r="B101" s="145"/>
      <c r="C101" s="146" t="s">
        <v>15</v>
      </c>
      <c r="D101" s="146" t="s">
        <v>145</v>
      </c>
      <c r="E101" s="147" t="s">
        <v>3329</v>
      </c>
      <c r="F101" s="148" t="s">
        <v>3330</v>
      </c>
      <c r="G101" s="149" t="s">
        <v>3331</v>
      </c>
      <c r="H101" s="150">
        <v>210</v>
      </c>
      <c r="I101" s="151"/>
      <c r="J101" s="152">
        <f t="shared" ref="J101:J132" si="0">ROUND(I101*H101,2)</f>
        <v>0</v>
      </c>
      <c r="K101" s="148" t="s">
        <v>3</v>
      </c>
      <c r="L101" s="36"/>
      <c r="M101" s="153" t="s">
        <v>3</v>
      </c>
      <c r="N101" s="154" t="s">
        <v>43</v>
      </c>
      <c r="O101" s="56"/>
      <c r="P101" s="155">
        <f t="shared" ref="P101:P132" si="1">O101*H101</f>
        <v>0</v>
      </c>
      <c r="Q101" s="155">
        <v>0</v>
      </c>
      <c r="R101" s="155">
        <f t="shared" ref="R101:R132" si="2">Q101*H101</f>
        <v>0</v>
      </c>
      <c r="S101" s="155">
        <v>0</v>
      </c>
      <c r="T101" s="156">
        <f t="shared" ref="T101:T132" si="3">S101*H101</f>
        <v>0</v>
      </c>
      <c r="U101" s="35"/>
      <c r="V101" s="35"/>
      <c r="W101" s="35"/>
      <c r="X101" s="35"/>
      <c r="Y101" s="35"/>
      <c r="Z101" s="35"/>
      <c r="AA101" s="35"/>
      <c r="AB101" s="35"/>
      <c r="AC101" s="35"/>
      <c r="AD101" s="35"/>
      <c r="AE101" s="35"/>
      <c r="AR101" s="157" t="s">
        <v>256</v>
      </c>
      <c r="AT101" s="157" t="s">
        <v>145</v>
      </c>
      <c r="AU101" s="157" t="s">
        <v>81</v>
      </c>
      <c r="AY101" s="20" t="s">
        <v>142</v>
      </c>
      <c r="BE101" s="158">
        <f t="shared" ref="BE101:BE132" si="4">IF(N101="základní",J101,0)</f>
        <v>0</v>
      </c>
      <c r="BF101" s="158">
        <f t="shared" ref="BF101:BF132" si="5">IF(N101="snížená",J101,0)</f>
        <v>0</v>
      </c>
      <c r="BG101" s="158">
        <f t="shared" ref="BG101:BG132" si="6">IF(N101="zákl. přenesená",J101,0)</f>
        <v>0</v>
      </c>
      <c r="BH101" s="158">
        <f t="shared" ref="BH101:BH132" si="7">IF(N101="sníž. přenesená",J101,0)</f>
        <v>0</v>
      </c>
      <c r="BI101" s="158">
        <f t="shared" ref="BI101:BI132" si="8">IF(N101="nulová",J101,0)</f>
        <v>0</v>
      </c>
      <c r="BJ101" s="20" t="s">
        <v>81</v>
      </c>
      <c r="BK101" s="158">
        <f t="shared" ref="BK101:BK132" si="9">ROUND(I101*H101,2)</f>
        <v>0</v>
      </c>
      <c r="BL101" s="20" t="s">
        <v>256</v>
      </c>
      <c r="BM101" s="157" t="s">
        <v>3332</v>
      </c>
    </row>
    <row r="102" spans="1:65" s="2" customFormat="1" ht="16.5" customHeight="1">
      <c r="A102" s="35"/>
      <c r="B102" s="145"/>
      <c r="C102" s="146" t="s">
        <v>81</v>
      </c>
      <c r="D102" s="146" t="s">
        <v>145</v>
      </c>
      <c r="E102" s="147" t="s">
        <v>3333</v>
      </c>
      <c r="F102" s="148" t="s">
        <v>3334</v>
      </c>
      <c r="G102" s="149" t="s">
        <v>3331</v>
      </c>
      <c r="H102" s="150">
        <v>135</v>
      </c>
      <c r="I102" s="151"/>
      <c r="J102" s="152">
        <f t="shared" si="0"/>
        <v>0</v>
      </c>
      <c r="K102" s="148" t="s">
        <v>3</v>
      </c>
      <c r="L102" s="36"/>
      <c r="M102" s="153" t="s">
        <v>3</v>
      </c>
      <c r="N102" s="154" t="s">
        <v>43</v>
      </c>
      <c r="O102" s="56"/>
      <c r="P102" s="155">
        <f t="shared" si="1"/>
        <v>0</v>
      </c>
      <c r="Q102" s="155">
        <v>0</v>
      </c>
      <c r="R102" s="155">
        <f t="shared" si="2"/>
        <v>0</v>
      </c>
      <c r="S102" s="155">
        <v>0</v>
      </c>
      <c r="T102" s="156">
        <f t="shared" si="3"/>
        <v>0</v>
      </c>
      <c r="U102" s="35"/>
      <c r="V102" s="35"/>
      <c r="W102" s="35"/>
      <c r="X102" s="35"/>
      <c r="Y102" s="35"/>
      <c r="Z102" s="35"/>
      <c r="AA102" s="35"/>
      <c r="AB102" s="35"/>
      <c r="AC102" s="35"/>
      <c r="AD102" s="35"/>
      <c r="AE102" s="35"/>
      <c r="AR102" s="157" t="s">
        <v>256</v>
      </c>
      <c r="AT102" s="157" t="s">
        <v>145</v>
      </c>
      <c r="AU102" s="157" t="s">
        <v>81</v>
      </c>
      <c r="AY102" s="20" t="s">
        <v>142</v>
      </c>
      <c r="BE102" s="158">
        <f t="shared" si="4"/>
        <v>0</v>
      </c>
      <c r="BF102" s="158">
        <f t="shared" si="5"/>
        <v>0</v>
      </c>
      <c r="BG102" s="158">
        <f t="shared" si="6"/>
        <v>0</v>
      </c>
      <c r="BH102" s="158">
        <f t="shared" si="7"/>
        <v>0</v>
      </c>
      <c r="BI102" s="158">
        <f t="shared" si="8"/>
        <v>0</v>
      </c>
      <c r="BJ102" s="20" t="s">
        <v>81</v>
      </c>
      <c r="BK102" s="158">
        <f t="shared" si="9"/>
        <v>0</v>
      </c>
      <c r="BL102" s="20" t="s">
        <v>256</v>
      </c>
      <c r="BM102" s="157" t="s">
        <v>3335</v>
      </c>
    </row>
    <row r="103" spans="1:65" s="2" customFormat="1" ht="16.5" customHeight="1">
      <c r="A103" s="35"/>
      <c r="B103" s="145"/>
      <c r="C103" s="146" t="s">
        <v>91</v>
      </c>
      <c r="D103" s="146" t="s">
        <v>145</v>
      </c>
      <c r="E103" s="147" t="s">
        <v>3336</v>
      </c>
      <c r="F103" s="148" t="s">
        <v>3337</v>
      </c>
      <c r="G103" s="149" t="s">
        <v>3331</v>
      </c>
      <c r="H103" s="150">
        <v>12</v>
      </c>
      <c r="I103" s="151"/>
      <c r="J103" s="152">
        <f t="shared" si="0"/>
        <v>0</v>
      </c>
      <c r="K103" s="148" t="s">
        <v>3</v>
      </c>
      <c r="L103" s="36"/>
      <c r="M103" s="153" t="s">
        <v>3</v>
      </c>
      <c r="N103" s="154" t="s">
        <v>43</v>
      </c>
      <c r="O103" s="56"/>
      <c r="P103" s="155">
        <f t="shared" si="1"/>
        <v>0</v>
      </c>
      <c r="Q103" s="155">
        <v>0</v>
      </c>
      <c r="R103" s="155">
        <f t="shared" si="2"/>
        <v>0</v>
      </c>
      <c r="S103" s="155">
        <v>0</v>
      </c>
      <c r="T103" s="156">
        <f t="shared" si="3"/>
        <v>0</v>
      </c>
      <c r="U103" s="35"/>
      <c r="V103" s="35"/>
      <c r="W103" s="35"/>
      <c r="X103" s="35"/>
      <c r="Y103" s="35"/>
      <c r="Z103" s="35"/>
      <c r="AA103" s="35"/>
      <c r="AB103" s="35"/>
      <c r="AC103" s="35"/>
      <c r="AD103" s="35"/>
      <c r="AE103" s="35"/>
      <c r="AR103" s="157" t="s">
        <v>256</v>
      </c>
      <c r="AT103" s="157" t="s">
        <v>145</v>
      </c>
      <c r="AU103" s="157" t="s">
        <v>81</v>
      </c>
      <c r="AY103" s="20" t="s">
        <v>142</v>
      </c>
      <c r="BE103" s="158">
        <f t="shared" si="4"/>
        <v>0</v>
      </c>
      <c r="BF103" s="158">
        <f t="shared" si="5"/>
        <v>0</v>
      </c>
      <c r="BG103" s="158">
        <f t="shared" si="6"/>
        <v>0</v>
      </c>
      <c r="BH103" s="158">
        <f t="shared" si="7"/>
        <v>0</v>
      </c>
      <c r="BI103" s="158">
        <f t="shared" si="8"/>
        <v>0</v>
      </c>
      <c r="BJ103" s="20" t="s">
        <v>81</v>
      </c>
      <c r="BK103" s="158">
        <f t="shared" si="9"/>
        <v>0</v>
      </c>
      <c r="BL103" s="20" t="s">
        <v>256</v>
      </c>
      <c r="BM103" s="157" t="s">
        <v>3338</v>
      </c>
    </row>
    <row r="104" spans="1:65" s="2" customFormat="1" ht="16.5" customHeight="1">
      <c r="A104" s="35"/>
      <c r="B104" s="145"/>
      <c r="C104" s="146" t="s">
        <v>94</v>
      </c>
      <c r="D104" s="146" t="s">
        <v>145</v>
      </c>
      <c r="E104" s="147" t="s">
        <v>3339</v>
      </c>
      <c r="F104" s="148" t="s">
        <v>3340</v>
      </c>
      <c r="G104" s="149" t="s">
        <v>3331</v>
      </c>
      <c r="H104" s="150">
        <v>22</v>
      </c>
      <c r="I104" s="151"/>
      <c r="J104" s="152">
        <f t="shared" si="0"/>
        <v>0</v>
      </c>
      <c r="K104" s="148" t="s">
        <v>3</v>
      </c>
      <c r="L104" s="36"/>
      <c r="M104" s="153" t="s">
        <v>3</v>
      </c>
      <c r="N104" s="154" t="s">
        <v>43</v>
      </c>
      <c r="O104" s="56"/>
      <c r="P104" s="155">
        <f t="shared" si="1"/>
        <v>0</v>
      </c>
      <c r="Q104" s="155">
        <v>0</v>
      </c>
      <c r="R104" s="155">
        <f t="shared" si="2"/>
        <v>0</v>
      </c>
      <c r="S104" s="155">
        <v>0</v>
      </c>
      <c r="T104" s="156">
        <f t="shared" si="3"/>
        <v>0</v>
      </c>
      <c r="U104" s="35"/>
      <c r="V104" s="35"/>
      <c r="W104" s="35"/>
      <c r="X104" s="35"/>
      <c r="Y104" s="35"/>
      <c r="Z104" s="35"/>
      <c r="AA104" s="35"/>
      <c r="AB104" s="35"/>
      <c r="AC104" s="35"/>
      <c r="AD104" s="35"/>
      <c r="AE104" s="35"/>
      <c r="AR104" s="157" t="s">
        <v>256</v>
      </c>
      <c r="AT104" s="157" t="s">
        <v>145</v>
      </c>
      <c r="AU104" s="157" t="s">
        <v>81</v>
      </c>
      <c r="AY104" s="20" t="s">
        <v>142</v>
      </c>
      <c r="BE104" s="158">
        <f t="shared" si="4"/>
        <v>0</v>
      </c>
      <c r="BF104" s="158">
        <f t="shared" si="5"/>
        <v>0</v>
      </c>
      <c r="BG104" s="158">
        <f t="shared" si="6"/>
        <v>0</v>
      </c>
      <c r="BH104" s="158">
        <f t="shared" si="7"/>
        <v>0</v>
      </c>
      <c r="BI104" s="158">
        <f t="shared" si="8"/>
        <v>0</v>
      </c>
      <c r="BJ104" s="20" t="s">
        <v>81</v>
      </c>
      <c r="BK104" s="158">
        <f t="shared" si="9"/>
        <v>0</v>
      </c>
      <c r="BL104" s="20" t="s">
        <v>256</v>
      </c>
      <c r="BM104" s="157" t="s">
        <v>3341</v>
      </c>
    </row>
    <row r="105" spans="1:65" s="2" customFormat="1" ht="16.5" customHeight="1">
      <c r="A105" s="35"/>
      <c r="B105" s="145"/>
      <c r="C105" s="146" t="s">
        <v>181</v>
      </c>
      <c r="D105" s="146" t="s">
        <v>145</v>
      </c>
      <c r="E105" s="147" t="s">
        <v>3342</v>
      </c>
      <c r="F105" s="148" t="s">
        <v>3343</v>
      </c>
      <c r="G105" s="149" t="s">
        <v>3331</v>
      </c>
      <c r="H105" s="150">
        <v>23</v>
      </c>
      <c r="I105" s="151"/>
      <c r="J105" s="152">
        <f t="shared" si="0"/>
        <v>0</v>
      </c>
      <c r="K105" s="148" t="s">
        <v>3</v>
      </c>
      <c r="L105" s="36"/>
      <c r="M105" s="153" t="s">
        <v>3</v>
      </c>
      <c r="N105" s="154" t="s">
        <v>43</v>
      </c>
      <c r="O105" s="56"/>
      <c r="P105" s="155">
        <f t="shared" si="1"/>
        <v>0</v>
      </c>
      <c r="Q105" s="155">
        <v>0</v>
      </c>
      <c r="R105" s="155">
        <f t="shared" si="2"/>
        <v>0</v>
      </c>
      <c r="S105" s="155">
        <v>0</v>
      </c>
      <c r="T105" s="156">
        <f t="shared" si="3"/>
        <v>0</v>
      </c>
      <c r="U105" s="35"/>
      <c r="V105" s="35"/>
      <c r="W105" s="35"/>
      <c r="X105" s="35"/>
      <c r="Y105" s="35"/>
      <c r="Z105" s="35"/>
      <c r="AA105" s="35"/>
      <c r="AB105" s="35"/>
      <c r="AC105" s="35"/>
      <c r="AD105" s="35"/>
      <c r="AE105" s="35"/>
      <c r="AR105" s="157" t="s">
        <v>256</v>
      </c>
      <c r="AT105" s="157" t="s">
        <v>145</v>
      </c>
      <c r="AU105" s="157" t="s">
        <v>81</v>
      </c>
      <c r="AY105" s="20" t="s">
        <v>142</v>
      </c>
      <c r="BE105" s="158">
        <f t="shared" si="4"/>
        <v>0</v>
      </c>
      <c r="BF105" s="158">
        <f t="shared" si="5"/>
        <v>0</v>
      </c>
      <c r="BG105" s="158">
        <f t="shared" si="6"/>
        <v>0</v>
      </c>
      <c r="BH105" s="158">
        <f t="shared" si="7"/>
        <v>0</v>
      </c>
      <c r="BI105" s="158">
        <f t="shared" si="8"/>
        <v>0</v>
      </c>
      <c r="BJ105" s="20" t="s">
        <v>81</v>
      </c>
      <c r="BK105" s="158">
        <f t="shared" si="9"/>
        <v>0</v>
      </c>
      <c r="BL105" s="20" t="s">
        <v>256</v>
      </c>
      <c r="BM105" s="157" t="s">
        <v>3344</v>
      </c>
    </row>
    <row r="106" spans="1:65" s="2" customFormat="1" ht="16.5" customHeight="1">
      <c r="A106" s="35"/>
      <c r="B106" s="145"/>
      <c r="C106" s="146" t="s">
        <v>195</v>
      </c>
      <c r="D106" s="146" t="s">
        <v>145</v>
      </c>
      <c r="E106" s="147" t="s">
        <v>3345</v>
      </c>
      <c r="F106" s="148" t="s">
        <v>3346</v>
      </c>
      <c r="G106" s="149" t="s">
        <v>3331</v>
      </c>
      <c r="H106" s="150">
        <v>9</v>
      </c>
      <c r="I106" s="151"/>
      <c r="J106" s="152">
        <f t="shared" si="0"/>
        <v>0</v>
      </c>
      <c r="K106" s="148" t="s">
        <v>3</v>
      </c>
      <c r="L106" s="36"/>
      <c r="M106" s="153" t="s">
        <v>3</v>
      </c>
      <c r="N106" s="154" t="s">
        <v>43</v>
      </c>
      <c r="O106" s="56"/>
      <c r="P106" s="155">
        <f t="shared" si="1"/>
        <v>0</v>
      </c>
      <c r="Q106" s="155">
        <v>0</v>
      </c>
      <c r="R106" s="155">
        <f t="shared" si="2"/>
        <v>0</v>
      </c>
      <c r="S106" s="155">
        <v>0</v>
      </c>
      <c r="T106" s="156">
        <f t="shared" si="3"/>
        <v>0</v>
      </c>
      <c r="U106" s="35"/>
      <c r="V106" s="35"/>
      <c r="W106" s="35"/>
      <c r="X106" s="35"/>
      <c r="Y106" s="35"/>
      <c r="Z106" s="35"/>
      <c r="AA106" s="35"/>
      <c r="AB106" s="35"/>
      <c r="AC106" s="35"/>
      <c r="AD106" s="35"/>
      <c r="AE106" s="35"/>
      <c r="AR106" s="157" t="s">
        <v>256</v>
      </c>
      <c r="AT106" s="157" t="s">
        <v>145</v>
      </c>
      <c r="AU106" s="157" t="s">
        <v>81</v>
      </c>
      <c r="AY106" s="20" t="s">
        <v>142</v>
      </c>
      <c r="BE106" s="158">
        <f t="shared" si="4"/>
        <v>0</v>
      </c>
      <c r="BF106" s="158">
        <f t="shared" si="5"/>
        <v>0</v>
      </c>
      <c r="BG106" s="158">
        <f t="shared" si="6"/>
        <v>0</v>
      </c>
      <c r="BH106" s="158">
        <f t="shared" si="7"/>
        <v>0</v>
      </c>
      <c r="BI106" s="158">
        <f t="shared" si="8"/>
        <v>0</v>
      </c>
      <c r="BJ106" s="20" t="s">
        <v>81</v>
      </c>
      <c r="BK106" s="158">
        <f t="shared" si="9"/>
        <v>0</v>
      </c>
      <c r="BL106" s="20" t="s">
        <v>256</v>
      </c>
      <c r="BM106" s="157" t="s">
        <v>3347</v>
      </c>
    </row>
    <row r="107" spans="1:65" s="2" customFormat="1" ht="16.5" customHeight="1">
      <c r="A107" s="35"/>
      <c r="B107" s="145"/>
      <c r="C107" s="146" t="s">
        <v>202</v>
      </c>
      <c r="D107" s="146" t="s">
        <v>145</v>
      </c>
      <c r="E107" s="147" t="s">
        <v>3348</v>
      </c>
      <c r="F107" s="148" t="s">
        <v>3349</v>
      </c>
      <c r="G107" s="149" t="s">
        <v>3331</v>
      </c>
      <c r="H107" s="150">
        <v>169</v>
      </c>
      <c r="I107" s="151"/>
      <c r="J107" s="152">
        <f t="shared" si="0"/>
        <v>0</v>
      </c>
      <c r="K107" s="148" t="s">
        <v>3</v>
      </c>
      <c r="L107" s="36"/>
      <c r="M107" s="153" t="s">
        <v>3</v>
      </c>
      <c r="N107" s="154" t="s">
        <v>43</v>
      </c>
      <c r="O107" s="56"/>
      <c r="P107" s="155">
        <f t="shared" si="1"/>
        <v>0</v>
      </c>
      <c r="Q107" s="155">
        <v>0</v>
      </c>
      <c r="R107" s="155">
        <f t="shared" si="2"/>
        <v>0</v>
      </c>
      <c r="S107" s="155">
        <v>0</v>
      </c>
      <c r="T107" s="156">
        <f t="shared" si="3"/>
        <v>0</v>
      </c>
      <c r="U107" s="35"/>
      <c r="V107" s="35"/>
      <c r="W107" s="35"/>
      <c r="X107" s="35"/>
      <c r="Y107" s="35"/>
      <c r="Z107" s="35"/>
      <c r="AA107" s="35"/>
      <c r="AB107" s="35"/>
      <c r="AC107" s="35"/>
      <c r="AD107" s="35"/>
      <c r="AE107" s="35"/>
      <c r="AR107" s="157" t="s">
        <v>256</v>
      </c>
      <c r="AT107" s="157" t="s">
        <v>145</v>
      </c>
      <c r="AU107" s="157" t="s">
        <v>81</v>
      </c>
      <c r="AY107" s="20" t="s">
        <v>142</v>
      </c>
      <c r="BE107" s="158">
        <f t="shared" si="4"/>
        <v>0</v>
      </c>
      <c r="BF107" s="158">
        <f t="shared" si="5"/>
        <v>0</v>
      </c>
      <c r="BG107" s="158">
        <f t="shared" si="6"/>
        <v>0</v>
      </c>
      <c r="BH107" s="158">
        <f t="shared" si="7"/>
        <v>0</v>
      </c>
      <c r="BI107" s="158">
        <f t="shared" si="8"/>
        <v>0</v>
      </c>
      <c r="BJ107" s="20" t="s">
        <v>81</v>
      </c>
      <c r="BK107" s="158">
        <f t="shared" si="9"/>
        <v>0</v>
      </c>
      <c r="BL107" s="20" t="s">
        <v>256</v>
      </c>
      <c r="BM107" s="157" t="s">
        <v>3350</v>
      </c>
    </row>
    <row r="108" spans="1:65" s="2" customFormat="1" ht="16.5" customHeight="1">
      <c r="A108" s="35"/>
      <c r="B108" s="145"/>
      <c r="C108" s="146" t="s">
        <v>209</v>
      </c>
      <c r="D108" s="146" t="s">
        <v>145</v>
      </c>
      <c r="E108" s="147" t="s">
        <v>3351</v>
      </c>
      <c r="F108" s="148" t="s">
        <v>3352</v>
      </c>
      <c r="G108" s="149" t="s">
        <v>225</v>
      </c>
      <c r="H108" s="150">
        <v>60</v>
      </c>
      <c r="I108" s="151"/>
      <c r="J108" s="152">
        <f t="shared" si="0"/>
        <v>0</v>
      </c>
      <c r="K108" s="148" t="s">
        <v>3</v>
      </c>
      <c r="L108" s="36"/>
      <c r="M108" s="153" t="s">
        <v>3</v>
      </c>
      <c r="N108" s="154" t="s">
        <v>43</v>
      </c>
      <c r="O108" s="56"/>
      <c r="P108" s="155">
        <f t="shared" si="1"/>
        <v>0</v>
      </c>
      <c r="Q108" s="155">
        <v>0</v>
      </c>
      <c r="R108" s="155">
        <f t="shared" si="2"/>
        <v>0</v>
      </c>
      <c r="S108" s="155">
        <v>0</v>
      </c>
      <c r="T108" s="156">
        <f t="shared" si="3"/>
        <v>0</v>
      </c>
      <c r="U108" s="35"/>
      <c r="V108" s="35"/>
      <c r="W108" s="35"/>
      <c r="X108" s="35"/>
      <c r="Y108" s="35"/>
      <c r="Z108" s="35"/>
      <c r="AA108" s="35"/>
      <c r="AB108" s="35"/>
      <c r="AC108" s="35"/>
      <c r="AD108" s="35"/>
      <c r="AE108" s="35"/>
      <c r="AR108" s="157" t="s">
        <v>256</v>
      </c>
      <c r="AT108" s="157" t="s">
        <v>145</v>
      </c>
      <c r="AU108" s="157" t="s">
        <v>81</v>
      </c>
      <c r="AY108" s="20" t="s">
        <v>142</v>
      </c>
      <c r="BE108" s="158">
        <f t="shared" si="4"/>
        <v>0</v>
      </c>
      <c r="BF108" s="158">
        <f t="shared" si="5"/>
        <v>0</v>
      </c>
      <c r="BG108" s="158">
        <f t="shared" si="6"/>
        <v>0</v>
      </c>
      <c r="BH108" s="158">
        <f t="shared" si="7"/>
        <v>0</v>
      </c>
      <c r="BI108" s="158">
        <f t="shared" si="8"/>
        <v>0</v>
      </c>
      <c r="BJ108" s="20" t="s">
        <v>81</v>
      </c>
      <c r="BK108" s="158">
        <f t="shared" si="9"/>
        <v>0</v>
      </c>
      <c r="BL108" s="20" t="s">
        <v>256</v>
      </c>
      <c r="BM108" s="157" t="s">
        <v>3353</v>
      </c>
    </row>
    <row r="109" spans="1:65" s="2" customFormat="1" ht="16.5" customHeight="1">
      <c r="A109" s="35"/>
      <c r="B109" s="145"/>
      <c r="C109" s="146" t="s">
        <v>143</v>
      </c>
      <c r="D109" s="146" t="s">
        <v>145</v>
      </c>
      <c r="E109" s="147" t="s">
        <v>3354</v>
      </c>
      <c r="F109" s="148" t="s">
        <v>3355</v>
      </c>
      <c r="G109" s="149" t="s">
        <v>225</v>
      </c>
      <c r="H109" s="150">
        <v>37</v>
      </c>
      <c r="I109" s="151"/>
      <c r="J109" s="152">
        <f t="shared" si="0"/>
        <v>0</v>
      </c>
      <c r="K109" s="148" t="s">
        <v>3</v>
      </c>
      <c r="L109" s="36"/>
      <c r="M109" s="153" t="s">
        <v>3</v>
      </c>
      <c r="N109" s="154" t="s">
        <v>43</v>
      </c>
      <c r="O109" s="56"/>
      <c r="P109" s="155">
        <f t="shared" si="1"/>
        <v>0</v>
      </c>
      <c r="Q109" s="155">
        <v>0</v>
      </c>
      <c r="R109" s="155">
        <f t="shared" si="2"/>
        <v>0</v>
      </c>
      <c r="S109" s="155">
        <v>0</v>
      </c>
      <c r="T109" s="156">
        <f t="shared" si="3"/>
        <v>0</v>
      </c>
      <c r="U109" s="35"/>
      <c r="V109" s="35"/>
      <c r="W109" s="35"/>
      <c r="X109" s="35"/>
      <c r="Y109" s="35"/>
      <c r="Z109" s="35"/>
      <c r="AA109" s="35"/>
      <c r="AB109" s="35"/>
      <c r="AC109" s="35"/>
      <c r="AD109" s="35"/>
      <c r="AE109" s="35"/>
      <c r="AR109" s="157" t="s">
        <v>256</v>
      </c>
      <c r="AT109" s="157" t="s">
        <v>145</v>
      </c>
      <c r="AU109" s="157" t="s">
        <v>81</v>
      </c>
      <c r="AY109" s="20" t="s">
        <v>142</v>
      </c>
      <c r="BE109" s="158">
        <f t="shared" si="4"/>
        <v>0</v>
      </c>
      <c r="BF109" s="158">
        <f t="shared" si="5"/>
        <v>0</v>
      </c>
      <c r="BG109" s="158">
        <f t="shared" si="6"/>
        <v>0</v>
      </c>
      <c r="BH109" s="158">
        <f t="shared" si="7"/>
        <v>0</v>
      </c>
      <c r="BI109" s="158">
        <f t="shared" si="8"/>
        <v>0</v>
      </c>
      <c r="BJ109" s="20" t="s">
        <v>81</v>
      </c>
      <c r="BK109" s="158">
        <f t="shared" si="9"/>
        <v>0</v>
      </c>
      <c r="BL109" s="20" t="s">
        <v>256</v>
      </c>
      <c r="BM109" s="157" t="s">
        <v>3356</v>
      </c>
    </row>
    <row r="110" spans="1:65" s="2" customFormat="1" ht="21.75" customHeight="1">
      <c r="A110" s="35"/>
      <c r="B110" s="145"/>
      <c r="C110" s="146" t="s">
        <v>222</v>
      </c>
      <c r="D110" s="146" t="s">
        <v>145</v>
      </c>
      <c r="E110" s="147" t="s">
        <v>3357</v>
      </c>
      <c r="F110" s="148" t="s">
        <v>3358</v>
      </c>
      <c r="G110" s="149" t="s">
        <v>225</v>
      </c>
      <c r="H110" s="150">
        <v>30</v>
      </c>
      <c r="I110" s="151"/>
      <c r="J110" s="152">
        <f t="shared" si="0"/>
        <v>0</v>
      </c>
      <c r="K110" s="148" t="s">
        <v>3</v>
      </c>
      <c r="L110" s="36"/>
      <c r="M110" s="153" t="s">
        <v>3</v>
      </c>
      <c r="N110" s="154" t="s">
        <v>43</v>
      </c>
      <c r="O110" s="56"/>
      <c r="P110" s="155">
        <f t="shared" si="1"/>
        <v>0</v>
      </c>
      <c r="Q110" s="155">
        <v>0</v>
      </c>
      <c r="R110" s="155">
        <f t="shared" si="2"/>
        <v>0</v>
      </c>
      <c r="S110" s="155">
        <v>0</v>
      </c>
      <c r="T110" s="156">
        <f t="shared" si="3"/>
        <v>0</v>
      </c>
      <c r="U110" s="35"/>
      <c r="V110" s="35"/>
      <c r="W110" s="35"/>
      <c r="X110" s="35"/>
      <c r="Y110" s="35"/>
      <c r="Z110" s="35"/>
      <c r="AA110" s="35"/>
      <c r="AB110" s="35"/>
      <c r="AC110" s="35"/>
      <c r="AD110" s="35"/>
      <c r="AE110" s="35"/>
      <c r="AR110" s="157" t="s">
        <v>256</v>
      </c>
      <c r="AT110" s="157" t="s">
        <v>145</v>
      </c>
      <c r="AU110" s="157" t="s">
        <v>81</v>
      </c>
      <c r="AY110" s="20" t="s">
        <v>142</v>
      </c>
      <c r="BE110" s="158">
        <f t="shared" si="4"/>
        <v>0</v>
      </c>
      <c r="BF110" s="158">
        <f t="shared" si="5"/>
        <v>0</v>
      </c>
      <c r="BG110" s="158">
        <f t="shared" si="6"/>
        <v>0</v>
      </c>
      <c r="BH110" s="158">
        <f t="shared" si="7"/>
        <v>0</v>
      </c>
      <c r="BI110" s="158">
        <f t="shared" si="8"/>
        <v>0</v>
      </c>
      <c r="BJ110" s="20" t="s">
        <v>81</v>
      </c>
      <c r="BK110" s="158">
        <f t="shared" si="9"/>
        <v>0</v>
      </c>
      <c r="BL110" s="20" t="s">
        <v>256</v>
      </c>
      <c r="BM110" s="157" t="s">
        <v>3359</v>
      </c>
    </row>
    <row r="111" spans="1:65" s="2" customFormat="1" ht="16.5" customHeight="1">
      <c r="A111" s="35"/>
      <c r="B111" s="145"/>
      <c r="C111" s="146" t="s">
        <v>229</v>
      </c>
      <c r="D111" s="146" t="s">
        <v>145</v>
      </c>
      <c r="E111" s="147" t="s">
        <v>3360</v>
      </c>
      <c r="F111" s="148" t="s">
        <v>3361</v>
      </c>
      <c r="G111" s="149" t="s">
        <v>225</v>
      </c>
      <c r="H111" s="150">
        <v>245</v>
      </c>
      <c r="I111" s="151"/>
      <c r="J111" s="152">
        <f t="shared" si="0"/>
        <v>0</v>
      </c>
      <c r="K111" s="148" t="s">
        <v>3</v>
      </c>
      <c r="L111" s="36"/>
      <c r="M111" s="153" t="s">
        <v>3</v>
      </c>
      <c r="N111" s="154" t="s">
        <v>43</v>
      </c>
      <c r="O111" s="56"/>
      <c r="P111" s="155">
        <f t="shared" si="1"/>
        <v>0</v>
      </c>
      <c r="Q111" s="155">
        <v>0</v>
      </c>
      <c r="R111" s="155">
        <f t="shared" si="2"/>
        <v>0</v>
      </c>
      <c r="S111" s="155">
        <v>0</v>
      </c>
      <c r="T111" s="156">
        <f t="shared" si="3"/>
        <v>0</v>
      </c>
      <c r="U111" s="35"/>
      <c r="V111" s="35"/>
      <c r="W111" s="35"/>
      <c r="X111" s="35"/>
      <c r="Y111" s="35"/>
      <c r="Z111" s="35"/>
      <c r="AA111" s="35"/>
      <c r="AB111" s="35"/>
      <c r="AC111" s="35"/>
      <c r="AD111" s="35"/>
      <c r="AE111" s="35"/>
      <c r="AR111" s="157" t="s">
        <v>256</v>
      </c>
      <c r="AT111" s="157" t="s">
        <v>145</v>
      </c>
      <c r="AU111" s="157" t="s">
        <v>81</v>
      </c>
      <c r="AY111" s="20" t="s">
        <v>142</v>
      </c>
      <c r="BE111" s="158">
        <f t="shared" si="4"/>
        <v>0</v>
      </c>
      <c r="BF111" s="158">
        <f t="shared" si="5"/>
        <v>0</v>
      </c>
      <c r="BG111" s="158">
        <f t="shared" si="6"/>
        <v>0</v>
      </c>
      <c r="BH111" s="158">
        <f t="shared" si="7"/>
        <v>0</v>
      </c>
      <c r="BI111" s="158">
        <f t="shared" si="8"/>
        <v>0</v>
      </c>
      <c r="BJ111" s="20" t="s">
        <v>81</v>
      </c>
      <c r="BK111" s="158">
        <f t="shared" si="9"/>
        <v>0</v>
      </c>
      <c r="BL111" s="20" t="s">
        <v>256</v>
      </c>
      <c r="BM111" s="157" t="s">
        <v>3362</v>
      </c>
    </row>
    <row r="112" spans="1:65" s="2" customFormat="1" ht="16.5" customHeight="1">
      <c r="A112" s="35"/>
      <c r="B112" s="145"/>
      <c r="C112" s="146" t="s">
        <v>9</v>
      </c>
      <c r="D112" s="146" t="s">
        <v>145</v>
      </c>
      <c r="E112" s="147" t="s">
        <v>3363</v>
      </c>
      <c r="F112" s="148" t="s">
        <v>3364</v>
      </c>
      <c r="G112" s="149" t="s">
        <v>225</v>
      </c>
      <c r="H112" s="150">
        <v>1080</v>
      </c>
      <c r="I112" s="151"/>
      <c r="J112" s="152">
        <f t="shared" si="0"/>
        <v>0</v>
      </c>
      <c r="K112" s="148" t="s">
        <v>3</v>
      </c>
      <c r="L112" s="36"/>
      <c r="M112" s="153" t="s">
        <v>3</v>
      </c>
      <c r="N112" s="154" t="s">
        <v>43</v>
      </c>
      <c r="O112" s="56"/>
      <c r="P112" s="155">
        <f t="shared" si="1"/>
        <v>0</v>
      </c>
      <c r="Q112" s="155">
        <v>0</v>
      </c>
      <c r="R112" s="155">
        <f t="shared" si="2"/>
        <v>0</v>
      </c>
      <c r="S112" s="155">
        <v>0</v>
      </c>
      <c r="T112" s="156">
        <f t="shared" si="3"/>
        <v>0</v>
      </c>
      <c r="U112" s="35"/>
      <c r="V112" s="35"/>
      <c r="W112" s="35"/>
      <c r="X112" s="35"/>
      <c r="Y112" s="35"/>
      <c r="Z112" s="35"/>
      <c r="AA112" s="35"/>
      <c r="AB112" s="35"/>
      <c r="AC112" s="35"/>
      <c r="AD112" s="35"/>
      <c r="AE112" s="35"/>
      <c r="AR112" s="157" t="s">
        <v>256</v>
      </c>
      <c r="AT112" s="157" t="s">
        <v>145</v>
      </c>
      <c r="AU112" s="157" t="s">
        <v>81</v>
      </c>
      <c r="AY112" s="20" t="s">
        <v>142</v>
      </c>
      <c r="BE112" s="158">
        <f t="shared" si="4"/>
        <v>0</v>
      </c>
      <c r="BF112" s="158">
        <f t="shared" si="5"/>
        <v>0</v>
      </c>
      <c r="BG112" s="158">
        <f t="shared" si="6"/>
        <v>0</v>
      </c>
      <c r="BH112" s="158">
        <f t="shared" si="7"/>
        <v>0</v>
      </c>
      <c r="BI112" s="158">
        <f t="shared" si="8"/>
        <v>0</v>
      </c>
      <c r="BJ112" s="20" t="s">
        <v>81</v>
      </c>
      <c r="BK112" s="158">
        <f t="shared" si="9"/>
        <v>0</v>
      </c>
      <c r="BL112" s="20" t="s">
        <v>256</v>
      </c>
      <c r="BM112" s="157" t="s">
        <v>3365</v>
      </c>
    </row>
    <row r="113" spans="1:65" s="2" customFormat="1" ht="16.5" customHeight="1">
      <c r="A113" s="35"/>
      <c r="B113" s="145"/>
      <c r="C113" s="146" t="s">
        <v>239</v>
      </c>
      <c r="D113" s="146" t="s">
        <v>145</v>
      </c>
      <c r="E113" s="147" t="s">
        <v>3366</v>
      </c>
      <c r="F113" s="148" t="s">
        <v>3367</v>
      </c>
      <c r="G113" s="149" t="s">
        <v>225</v>
      </c>
      <c r="H113" s="150">
        <v>870</v>
      </c>
      <c r="I113" s="151"/>
      <c r="J113" s="152">
        <f t="shared" si="0"/>
        <v>0</v>
      </c>
      <c r="K113" s="148" t="s">
        <v>3</v>
      </c>
      <c r="L113" s="36"/>
      <c r="M113" s="153" t="s">
        <v>3</v>
      </c>
      <c r="N113" s="154" t="s">
        <v>43</v>
      </c>
      <c r="O113" s="56"/>
      <c r="P113" s="155">
        <f t="shared" si="1"/>
        <v>0</v>
      </c>
      <c r="Q113" s="155">
        <v>0</v>
      </c>
      <c r="R113" s="155">
        <f t="shared" si="2"/>
        <v>0</v>
      </c>
      <c r="S113" s="155">
        <v>0</v>
      </c>
      <c r="T113" s="156">
        <f t="shared" si="3"/>
        <v>0</v>
      </c>
      <c r="U113" s="35"/>
      <c r="V113" s="35"/>
      <c r="W113" s="35"/>
      <c r="X113" s="35"/>
      <c r="Y113" s="35"/>
      <c r="Z113" s="35"/>
      <c r="AA113" s="35"/>
      <c r="AB113" s="35"/>
      <c r="AC113" s="35"/>
      <c r="AD113" s="35"/>
      <c r="AE113" s="35"/>
      <c r="AR113" s="157" t="s">
        <v>256</v>
      </c>
      <c r="AT113" s="157" t="s">
        <v>145</v>
      </c>
      <c r="AU113" s="157" t="s">
        <v>81</v>
      </c>
      <c r="AY113" s="20" t="s">
        <v>142</v>
      </c>
      <c r="BE113" s="158">
        <f t="shared" si="4"/>
        <v>0</v>
      </c>
      <c r="BF113" s="158">
        <f t="shared" si="5"/>
        <v>0</v>
      </c>
      <c r="BG113" s="158">
        <f t="shared" si="6"/>
        <v>0</v>
      </c>
      <c r="BH113" s="158">
        <f t="shared" si="7"/>
        <v>0</v>
      </c>
      <c r="BI113" s="158">
        <f t="shared" si="8"/>
        <v>0</v>
      </c>
      <c r="BJ113" s="20" t="s">
        <v>81</v>
      </c>
      <c r="BK113" s="158">
        <f t="shared" si="9"/>
        <v>0</v>
      </c>
      <c r="BL113" s="20" t="s">
        <v>256</v>
      </c>
      <c r="BM113" s="157" t="s">
        <v>3368</v>
      </c>
    </row>
    <row r="114" spans="1:65" s="2" customFormat="1" ht="16.5" customHeight="1">
      <c r="A114" s="35"/>
      <c r="B114" s="145"/>
      <c r="C114" s="146" t="s">
        <v>244</v>
      </c>
      <c r="D114" s="146" t="s">
        <v>145</v>
      </c>
      <c r="E114" s="147" t="s">
        <v>3369</v>
      </c>
      <c r="F114" s="148" t="s">
        <v>3370</v>
      </c>
      <c r="G114" s="149" t="s">
        <v>225</v>
      </c>
      <c r="H114" s="150">
        <v>210</v>
      </c>
      <c r="I114" s="151"/>
      <c r="J114" s="152">
        <f t="shared" si="0"/>
        <v>0</v>
      </c>
      <c r="K114" s="148" t="s">
        <v>3</v>
      </c>
      <c r="L114" s="36"/>
      <c r="M114" s="153" t="s">
        <v>3</v>
      </c>
      <c r="N114" s="154" t="s">
        <v>43</v>
      </c>
      <c r="O114" s="56"/>
      <c r="P114" s="155">
        <f t="shared" si="1"/>
        <v>0</v>
      </c>
      <c r="Q114" s="155">
        <v>0</v>
      </c>
      <c r="R114" s="155">
        <f t="shared" si="2"/>
        <v>0</v>
      </c>
      <c r="S114" s="155">
        <v>0</v>
      </c>
      <c r="T114" s="156">
        <f t="shared" si="3"/>
        <v>0</v>
      </c>
      <c r="U114" s="35"/>
      <c r="V114" s="35"/>
      <c r="W114" s="35"/>
      <c r="X114" s="35"/>
      <c r="Y114" s="35"/>
      <c r="Z114" s="35"/>
      <c r="AA114" s="35"/>
      <c r="AB114" s="35"/>
      <c r="AC114" s="35"/>
      <c r="AD114" s="35"/>
      <c r="AE114" s="35"/>
      <c r="AR114" s="157" t="s">
        <v>256</v>
      </c>
      <c r="AT114" s="157" t="s">
        <v>145</v>
      </c>
      <c r="AU114" s="157" t="s">
        <v>81</v>
      </c>
      <c r="AY114" s="20" t="s">
        <v>142</v>
      </c>
      <c r="BE114" s="158">
        <f t="shared" si="4"/>
        <v>0</v>
      </c>
      <c r="BF114" s="158">
        <f t="shared" si="5"/>
        <v>0</v>
      </c>
      <c r="BG114" s="158">
        <f t="shared" si="6"/>
        <v>0</v>
      </c>
      <c r="BH114" s="158">
        <f t="shared" si="7"/>
        <v>0</v>
      </c>
      <c r="BI114" s="158">
        <f t="shared" si="8"/>
        <v>0</v>
      </c>
      <c r="BJ114" s="20" t="s">
        <v>81</v>
      </c>
      <c r="BK114" s="158">
        <f t="shared" si="9"/>
        <v>0</v>
      </c>
      <c r="BL114" s="20" t="s">
        <v>256</v>
      </c>
      <c r="BM114" s="157" t="s">
        <v>3371</v>
      </c>
    </row>
    <row r="115" spans="1:65" s="2" customFormat="1" ht="16.5" customHeight="1">
      <c r="A115" s="35"/>
      <c r="B115" s="145"/>
      <c r="C115" s="146" t="s">
        <v>250</v>
      </c>
      <c r="D115" s="146" t="s">
        <v>145</v>
      </c>
      <c r="E115" s="147" t="s">
        <v>3372</v>
      </c>
      <c r="F115" s="148" t="s">
        <v>3373</v>
      </c>
      <c r="G115" s="149" t="s">
        <v>225</v>
      </c>
      <c r="H115" s="150">
        <v>20</v>
      </c>
      <c r="I115" s="151"/>
      <c r="J115" s="152">
        <f t="shared" si="0"/>
        <v>0</v>
      </c>
      <c r="K115" s="148" t="s">
        <v>3</v>
      </c>
      <c r="L115" s="36"/>
      <c r="M115" s="153" t="s">
        <v>3</v>
      </c>
      <c r="N115" s="154" t="s">
        <v>43</v>
      </c>
      <c r="O115" s="56"/>
      <c r="P115" s="155">
        <f t="shared" si="1"/>
        <v>0</v>
      </c>
      <c r="Q115" s="155">
        <v>0</v>
      </c>
      <c r="R115" s="155">
        <f t="shared" si="2"/>
        <v>0</v>
      </c>
      <c r="S115" s="155">
        <v>0</v>
      </c>
      <c r="T115" s="156">
        <f t="shared" si="3"/>
        <v>0</v>
      </c>
      <c r="U115" s="35"/>
      <c r="V115" s="35"/>
      <c r="W115" s="35"/>
      <c r="X115" s="35"/>
      <c r="Y115" s="35"/>
      <c r="Z115" s="35"/>
      <c r="AA115" s="35"/>
      <c r="AB115" s="35"/>
      <c r="AC115" s="35"/>
      <c r="AD115" s="35"/>
      <c r="AE115" s="35"/>
      <c r="AR115" s="157" t="s">
        <v>256</v>
      </c>
      <c r="AT115" s="157" t="s">
        <v>145</v>
      </c>
      <c r="AU115" s="157" t="s">
        <v>81</v>
      </c>
      <c r="AY115" s="20" t="s">
        <v>142</v>
      </c>
      <c r="BE115" s="158">
        <f t="shared" si="4"/>
        <v>0</v>
      </c>
      <c r="BF115" s="158">
        <f t="shared" si="5"/>
        <v>0</v>
      </c>
      <c r="BG115" s="158">
        <f t="shared" si="6"/>
        <v>0</v>
      </c>
      <c r="BH115" s="158">
        <f t="shared" si="7"/>
        <v>0</v>
      </c>
      <c r="BI115" s="158">
        <f t="shared" si="8"/>
        <v>0</v>
      </c>
      <c r="BJ115" s="20" t="s">
        <v>81</v>
      </c>
      <c r="BK115" s="158">
        <f t="shared" si="9"/>
        <v>0</v>
      </c>
      <c r="BL115" s="20" t="s">
        <v>256</v>
      </c>
      <c r="BM115" s="157" t="s">
        <v>3374</v>
      </c>
    </row>
    <row r="116" spans="1:65" s="2" customFormat="1" ht="16.5" customHeight="1">
      <c r="A116" s="35"/>
      <c r="B116" s="145"/>
      <c r="C116" s="146" t="s">
        <v>256</v>
      </c>
      <c r="D116" s="146" t="s">
        <v>145</v>
      </c>
      <c r="E116" s="147" t="s">
        <v>3375</v>
      </c>
      <c r="F116" s="148" t="s">
        <v>3376</v>
      </c>
      <c r="G116" s="149" t="s">
        <v>225</v>
      </c>
      <c r="H116" s="150">
        <v>110</v>
      </c>
      <c r="I116" s="151"/>
      <c r="J116" s="152">
        <f t="shared" si="0"/>
        <v>0</v>
      </c>
      <c r="K116" s="148" t="s">
        <v>3</v>
      </c>
      <c r="L116" s="36"/>
      <c r="M116" s="153" t="s">
        <v>3</v>
      </c>
      <c r="N116" s="154" t="s">
        <v>43</v>
      </c>
      <c r="O116" s="56"/>
      <c r="P116" s="155">
        <f t="shared" si="1"/>
        <v>0</v>
      </c>
      <c r="Q116" s="155">
        <v>0</v>
      </c>
      <c r="R116" s="155">
        <f t="shared" si="2"/>
        <v>0</v>
      </c>
      <c r="S116" s="155">
        <v>0</v>
      </c>
      <c r="T116" s="156">
        <f t="shared" si="3"/>
        <v>0</v>
      </c>
      <c r="U116" s="35"/>
      <c r="V116" s="35"/>
      <c r="W116" s="35"/>
      <c r="X116" s="35"/>
      <c r="Y116" s="35"/>
      <c r="Z116" s="35"/>
      <c r="AA116" s="35"/>
      <c r="AB116" s="35"/>
      <c r="AC116" s="35"/>
      <c r="AD116" s="35"/>
      <c r="AE116" s="35"/>
      <c r="AR116" s="157" t="s">
        <v>256</v>
      </c>
      <c r="AT116" s="157" t="s">
        <v>145</v>
      </c>
      <c r="AU116" s="157" t="s">
        <v>81</v>
      </c>
      <c r="AY116" s="20" t="s">
        <v>142</v>
      </c>
      <c r="BE116" s="158">
        <f t="shared" si="4"/>
        <v>0</v>
      </c>
      <c r="BF116" s="158">
        <f t="shared" si="5"/>
        <v>0</v>
      </c>
      <c r="BG116" s="158">
        <f t="shared" si="6"/>
        <v>0</v>
      </c>
      <c r="BH116" s="158">
        <f t="shared" si="7"/>
        <v>0</v>
      </c>
      <c r="BI116" s="158">
        <f t="shared" si="8"/>
        <v>0</v>
      </c>
      <c r="BJ116" s="20" t="s">
        <v>81</v>
      </c>
      <c r="BK116" s="158">
        <f t="shared" si="9"/>
        <v>0</v>
      </c>
      <c r="BL116" s="20" t="s">
        <v>256</v>
      </c>
      <c r="BM116" s="157" t="s">
        <v>3377</v>
      </c>
    </row>
    <row r="117" spans="1:65" s="2" customFormat="1" ht="16.5" customHeight="1">
      <c r="A117" s="35"/>
      <c r="B117" s="145"/>
      <c r="C117" s="146" t="s">
        <v>262</v>
      </c>
      <c r="D117" s="146" t="s">
        <v>145</v>
      </c>
      <c r="E117" s="147" t="s">
        <v>3378</v>
      </c>
      <c r="F117" s="148" t="s">
        <v>3379</v>
      </c>
      <c r="G117" s="149" t="s">
        <v>225</v>
      </c>
      <c r="H117" s="150">
        <v>34</v>
      </c>
      <c r="I117" s="151"/>
      <c r="J117" s="152">
        <f t="shared" si="0"/>
        <v>0</v>
      </c>
      <c r="K117" s="148" t="s">
        <v>3</v>
      </c>
      <c r="L117" s="36"/>
      <c r="M117" s="153" t="s">
        <v>3</v>
      </c>
      <c r="N117" s="154" t="s">
        <v>43</v>
      </c>
      <c r="O117" s="56"/>
      <c r="P117" s="155">
        <f t="shared" si="1"/>
        <v>0</v>
      </c>
      <c r="Q117" s="155">
        <v>0</v>
      </c>
      <c r="R117" s="155">
        <f t="shared" si="2"/>
        <v>0</v>
      </c>
      <c r="S117" s="155">
        <v>0</v>
      </c>
      <c r="T117" s="156">
        <f t="shared" si="3"/>
        <v>0</v>
      </c>
      <c r="U117" s="35"/>
      <c r="V117" s="35"/>
      <c r="W117" s="35"/>
      <c r="X117" s="35"/>
      <c r="Y117" s="35"/>
      <c r="Z117" s="35"/>
      <c r="AA117" s="35"/>
      <c r="AB117" s="35"/>
      <c r="AC117" s="35"/>
      <c r="AD117" s="35"/>
      <c r="AE117" s="35"/>
      <c r="AR117" s="157" t="s">
        <v>256</v>
      </c>
      <c r="AT117" s="157" t="s">
        <v>145</v>
      </c>
      <c r="AU117" s="157" t="s">
        <v>81</v>
      </c>
      <c r="AY117" s="20" t="s">
        <v>142</v>
      </c>
      <c r="BE117" s="158">
        <f t="shared" si="4"/>
        <v>0</v>
      </c>
      <c r="BF117" s="158">
        <f t="shared" si="5"/>
        <v>0</v>
      </c>
      <c r="BG117" s="158">
        <f t="shared" si="6"/>
        <v>0</v>
      </c>
      <c r="BH117" s="158">
        <f t="shared" si="7"/>
        <v>0</v>
      </c>
      <c r="BI117" s="158">
        <f t="shared" si="8"/>
        <v>0</v>
      </c>
      <c r="BJ117" s="20" t="s">
        <v>81</v>
      </c>
      <c r="BK117" s="158">
        <f t="shared" si="9"/>
        <v>0</v>
      </c>
      <c r="BL117" s="20" t="s">
        <v>256</v>
      </c>
      <c r="BM117" s="157" t="s">
        <v>3380</v>
      </c>
    </row>
    <row r="118" spans="1:65" s="2" customFormat="1" ht="16.5" customHeight="1">
      <c r="A118" s="35"/>
      <c r="B118" s="145"/>
      <c r="C118" s="146" t="s">
        <v>273</v>
      </c>
      <c r="D118" s="146" t="s">
        <v>145</v>
      </c>
      <c r="E118" s="147" t="s">
        <v>3381</v>
      </c>
      <c r="F118" s="148" t="s">
        <v>3382</v>
      </c>
      <c r="G118" s="149" t="s">
        <v>225</v>
      </c>
      <c r="H118" s="150">
        <v>158</v>
      </c>
      <c r="I118" s="151"/>
      <c r="J118" s="152">
        <f t="shared" si="0"/>
        <v>0</v>
      </c>
      <c r="K118" s="148" t="s">
        <v>3</v>
      </c>
      <c r="L118" s="36"/>
      <c r="M118" s="153" t="s">
        <v>3</v>
      </c>
      <c r="N118" s="154" t="s">
        <v>43</v>
      </c>
      <c r="O118" s="56"/>
      <c r="P118" s="155">
        <f t="shared" si="1"/>
        <v>0</v>
      </c>
      <c r="Q118" s="155">
        <v>0</v>
      </c>
      <c r="R118" s="155">
        <f t="shared" si="2"/>
        <v>0</v>
      </c>
      <c r="S118" s="155">
        <v>0</v>
      </c>
      <c r="T118" s="156">
        <f t="shared" si="3"/>
        <v>0</v>
      </c>
      <c r="U118" s="35"/>
      <c r="V118" s="35"/>
      <c r="W118" s="35"/>
      <c r="X118" s="35"/>
      <c r="Y118" s="35"/>
      <c r="Z118" s="35"/>
      <c r="AA118" s="35"/>
      <c r="AB118" s="35"/>
      <c r="AC118" s="35"/>
      <c r="AD118" s="35"/>
      <c r="AE118" s="35"/>
      <c r="AR118" s="157" t="s">
        <v>256</v>
      </c>
      <c r="AT118" s="157" t="s">
        <v>145</v>
      </c>
      <c r="AU118" s="157" t="s">
        <v>81</v>
      </c>
      <c r="AY118" s="20" t="s">
        <v>142</v>
      </c>
      <c r="BE118" s="158">
        <f t="shared" si="4"/>
        <v>0</v>
      </c>
      <c r="BF118" s="158">
        <f t="shared" si="5"/>
        <v>0</v>
      </c>
      <c r="BG118" s="158">
        <f t="shared" si="6"/>
        <v>0</v>
      </c>
      <c r="BH118" s="158">
        <f t="shared" si="7"/>
        <v>0</v>
      </c>
      <c r="BI118" s="158">
        <f t="shared" si="8"/>
        <v>0</v>
      </c>
      <c r="BJ118" s="20" t="s">
        <v>81</v>
      </c>
      <c r="BK118" s="158">
        <f t="shared" si="9"/>
        <v>0</v>
      </c>
      <c r="BL118" s="20" t="s">
        <v>256</v>
      </c>
      <c r="BM118" s="157" t="s">
        <v>3383</v>
      </c>
    </row>
    <row r="119" spans="1:65" s="2" customFormat="1" ht="16.5" customHeight="1">
      <c r="A119" s="35"/>
      <c r="B119" s="145"/>
      <c r="C119" s="146" t="s">
        <v>279</v>
      </c>
      <c r="D119" s="146" t="s">
        <v>145</v>
      </c>
      <c r="E119" s="147" t="s">
        <v>3384</v>
      </c>
      <c r="F119" s="148" t="s">
        <v>3385</v>
      </c>
      <c r="G119" s="149" t="s">
        <v>225</v>
      </c>
      <c r="H119" s="150">
        <v>8</v>
      </c>
      <c r="I119" s="151"/>
      <c r="J119" s="152">
        <f t="shared" si="0"/>
        <v>0</v>
      </c>
      <c r="K119" s="148" t="s">
        <v>3</v>
      </c>
      <c r="L119" s="36"/>
      <c r="M119" s="153" t="s">
        <v>3</v>
      </c>
      <c r="N119" s="154" t="s">
        <v>43</v>
      </c>
      <c r="O119" s="56"/>
      <c r="P119" s="155">
        <f t="shared" si="1"/>
        <v>0</v>
      </c>
      <c r="Q119" s="155">
        <v>0</v>
      </c>
      <c r="R119" s="155">
        <f t="shared" si="2"/>
        <v>0</v>
      </c>
      <c r="S119" s="155">
        <v>0</v>
      </c>
      <c r="T119" s="156">
        <f t="shared" si="3"/>
        <v>0</v>
      </c>
      <c r="U119" s="35"/>
      <c r="V119" s="35"/>
      <c r="W119" s="35"/>
      <c r="X119" s="35"/>
      <c r="Y119" s="35"/>
      <c r="Z119" s="35"/>
      <c r="AA119" s="35"/>
      <c r="AB119" s="35"/>
      <c r="AC119" s="35"/>
      <c r="AD119" s="35"/>
      <c r="AE119" s="35"/>
      <c r="AR119" s="157" t="s">
        <v>256</v>
      </c>
      <c r="AT119" s="157" t="s">
        <v>145</v>
      </c>
      <c r="AU119" s="157" t="s">
        <v>81</v>
      </c>
      <c r="AY119" s="20" t="s">
        <v>142</v>
      </c>
      <c r="BE119" s="158">
        <f t="shared" si="4"/>
        <v>0</v>
      </c>
      <c r="BF119" s="158">
        <f t="shared" si="5"/>
        <v>0</v>
      </c>
      <c r="BG119" s="158">
        <f t="shared" si="6"/>
        <v>0</v>
      </c>
      <c r="BH119" s="158">
        <f t="shared" si="7"/>
        <v>0</v>
      </c>
      <c r="BI119" s="158">
        <f t="shared" si="8"/>
        <v>0</v>
      </c>
      <c r="BJ119" s="20" t="s">
        <v>81</v>
      </c>
      <c r="BK119" s="158">
        <f t="shared" si="9"/>
        <v>0</v>
      </c>
      <c r="BL119" s="20" t="s">
        <v>256</v>
      </c>
      <c r="BM119" s="157" t="s">
        <v>3386</v>
      </c>
    </row>
    <row r="120" spans="1:65" s="2" customFormat="1" ht="16.5" customHeight="1">
      <c r="A120" s="35"/>
      <c r="B120" s="145"/>
      <c r="C120" s="146" t="s">
        <v>288</v>
      </c>
      <c r="D120" s="146" t="s">
        <v>145</v>
      </c>
      <c r="E120" s="147" t="s">
        <v>3387</v>
      </c>
      <c r="F120" s="148" t="s">
        <v>3388</v>
      </c>
      <c r="G120" s="149" t="s">
        <v>225</v>
      </c>
      <c r="H120" s="150">
        <v>140</v>
      </c>
      <c r="I120" s="151"/>
      <c r="J120" s="152">
        <f t="shared" si="0"/>
        <v>0</v>
      </c>
      <c r="K120" s="148" t="s">
        <v>3</v>
      </c>
      <c r="L120" s="36"/>
      <c r="M120" s="153" t="s">
        <v>3</v>
      </c>
      <c r="N120" s="154" t="s">
        <v>43</v>
      </c>
      <c r="O120" s="56"/>
      <c r="P120" s="155">
        <f t="shared" si="1"/>
        <v>0</v>
      </c>
      <c r="Q120" s="155">
        <v>0</v>
      </c>
      <c r="R120" s="155">
        <f t="shared" si="2"/>
        <v>0</v>
      </c>
      <c r="S120" s="155">
        <v>0</v>
      </c>
      <c r="T120" s="156">
        <f t="shared" si="3"/>
        <v>0</v>
      </c>
      <c r="U120" s="35"/>
      <c r="V120" s="35"/>
      <c r="W120" s="35"/>
      <c r="X120" s="35"/>
      <c r="Y120" s="35"/>
      <c r="Z120" s="35"/>
      <c r="AA120" s="35"/>
      <c r="AB120" s="35"/>
      <c r="AC120" s="35"/>
      <c r="AD120" s="35"/>
      <c r="AE120" s="35"/>
      <c r="AR120" s="157" t="s">
        <v>256</v>
      </c>
      <c r="AT120" s="157" t="s">
        <v>145</v>
      </c>
      <c r="AU120" s="157" t="s">
        <v>81</v>
      </c>
      <c r="AY120" s="20" t="s">
        <v>142</v>
      </c>
      <c r="BE120" s="158">
        <f t="shared" si="4"/>
        <v>0</v>
      </c>
      <c r="BF120" s="158">
        <f t="shared" si="5"/>
        <v>0</v>
      </c>
      <c r="BG120" s="158">
        <f t="shared" si="6"/>
        <v>0</v>
      </c>
      <c r="BH120" s="158">
        <f t="shared" si="7"/>
        <v>0</v>
      </c>
      <c r="BI120" s="158">
        <f t="shared" si="8"/>
        <v>0</v>
      </c>
      <c r="BJ120" s="20" t="s">
        <v>81</v>
      </c>
      <c r="BK120" s="158">
        <f t="shared" si="9"/>
        <v>0</v>
      </c>
      <c r="BL120" s="20" t="s">
        <v>256</v>
      </c>
      <c r="BM120" s="157" t="s">
        <v>3389</v>
      </c>
    </row>
    <row r="121" spans="1:65" s="2" customFormat="1" ht="16.5" customHeight="1">
      <c r="A121" s="35"/>
      <c r="B121" s="145"/>
      <c r="C121" s="146" t="s">
        <v>8</v>
      </c>
      <c r="D121" s="146" t="s">
        <v>145</v>
      </c>
      <c r="E121" s="147" t="s">
        <v>3390</v>
      </c>
      <c r="F121" s="148" t="s">
        <v>3391</v>
      </c>
      <c r="G121" s="149" t="s">
        <v>225</v>
      </c>
      <c r="H121" s="150">
        <v>54</v>
      </c>
      <c r="I121" s="151"/>
      <c r="J121" s="152">
        <f t="shared" si="0"/>
        <v>0</v>
      </c>
      <c r="K121" s="148" t="s">
        <v>3</v>
      </c>
      <c r="L121" s="36"/>
      <c r="M121" s="153" t="s">
        <v>3</v>
      </c>
      <c r="N121" s="154" t="s">
        <v>43</v>
      </c>
      <c r="O121" s="56"/>
      <c r="P121" s="155">
        <f t="shared" si="1"/>
        <v>0</v>
      </c>
      <c r="Q121" s="155">
        <v>0</v>
      </c>
      <c r="R121" s="155">
        <f t="shared" si="2"/>
        <v>0</v>
      </c>
      <c r="S121" s="155">
        <v>0</v>
      </c>
      <c r="T121" s="156">
        <f t="shared" si="3"/>
        <v>0</v>
      </c>
      <c r="U121" s="35"/>
      <c r="V121" s="35"/>
      <c r="W121" s="35"/>
      <c r="X121" s="35"/>
      <c r="Y121" s="35"/>
      <c r="Z121" s="35"/>
      <c r="AA121" s="35"/>
      <c r="AB121" s="35"/>
      <c r="AC121" s="35"/>
      <c r="AD121" s="35"/>
      <c r="AE121" s="35"/>
      <c r="AR121" s="157" t="s">
        <v>256</v>
      </c>
      <c r="AT121" s="157" t="s">
        <v>145</v>
      </c>
      <c r="AU121" s="157" t="s">
        <v>81</v>
      </c>
      <c r="AY121" s="20" t="s">
        <v>142</v>
      </c>
      <c r="BE121" s="158">
        <f t="shared" si="4"/>
        <v>0</v>
      </c>
      <c r="BF121" s="158">
        <f t="shared" si="5"/>
        <v>0</v>
      </c>
      <c r="BG121" s="158">
        <f t="shared" si="6"/>
        <v>0</v>
      </c>
      <c r="BH121" s="158">
        <f t="shared" si="7"/>
        <v>0</v>
      </c>
      <c r="BI121" s="158">
        <f t="shared" si="8"/>
        <v>0</v>
      </c>
      <c r="BJ121" s="20" t="s">
        <v>81</v>
      </c>
      <c r="BK121" s="158">
        <f t="shared" si="9"/>
        <v>0</v>
      </c>
      <c r="BL121" s="20" t="s">
        <v>256</v>
      </c>
      <c r="BM121" s="157" t="s">
        <v>3392</v>
      </c>
    </row>
    <row r="122" spans="1:65" s="2" customFormat="1" ht="16.5" customHeight="1">
      <c r="A122" s="35"/>
      <c r="B122" s="145"/>
      <c r="C122" s="146" t="s">
        <v>299</v>
      </c>
      <c r="D122" s="146" t="s">
        <v>145</v>
      </c>
      <c r="E122" s="147" t="s">
        <v>3393</v>
      </c>
      <c r="F122" s="148" t="s">
        <v>3394</v>
      </c>
      <c r="G122" s="149" t="s">
        <v>225</v>
      </c>
      <c r="H122" s="150">
        <v>15</v>
      </c>
      <c r="I122" s="151"/>
      <c r="J122" s="152">
        <f t="shared" si="0"/>
        <v>0</v>
      </c>
      <c r="K122" s="148" t="s">
        <v>3</v>
      </c>
      <c r="L122" s="36"/>
      <c r="M122" s="153" t="s">
        <v>3</v>
      </c>
      <c r="N122" s="154" t="s">
        <v>43</v>
      </c>
      <c r="O122" s="56"/>
      <c r="P122" s="155">
        <f t="shared" si="1"/>
        <v>0</v>
      </c>
      <c r="Q122" s="155">
        <v>0</v>
      </c>
      <c r="R122" s="155">
        <f t="shared" si="2"/>
        <v>0</v>
      </c>
      <c r="S122" s="155">
        <v>0</v>
      </c>
      <c r="T122" s="156">
        <f t="shared" si="3"/>
        <v>0</v>
      </c>
      <c r="U122" s="35"/>
      <c r="V122" s="35"/>
      <c r="W122" s="35"/>
      <c r="X122" s="35"/>
      <c r="Y122" s="35"/>
      <c r="Z122" s="35"/>
      <c r="AA122" s="35"/>
      <c r="AB122" s="35"/>
      <c r="AC122" s="35"/>
      <c r="AD122" s="35"/>
      <c r="AE122" s="35"/>
      <c r="AR122" s="157" t="s">
        <v>256</v>
      </c>
      <c r="AT122" s="157" t="s">
        <v>145</v>
      </c>
      <c r="AU122" s="157" t="s">
        <v>81</v>
      </c>
      <c r="AY122" s="20" t="s">
        <v>142</v>
      </c>
      <c r="BE122" s="158">
        <f t="shared" si="4"/>
        <v>0</v>
      </c>
      <c r="BF122" s="158">
        <f t="shared" si="5"/>
        <v>0</v>
      </c>
      <c r="BG122" s="158">
        <f t="shared" si="6"/>
        <v>0</v>
      </c>
      <c r="BH122" s="158">
        <f t="shared" si="7"/>
        <v>0</v>
      </c>
      <c r="BI122" s="158">
        <f t="shared" si="8"/>
        <v>0</v>
      </c>
      <c r="BJ122" s="20" t="s">
        <v>81</v>
      </c>
      <c r="BK122" s="158">
        <f t="shared" si="9"/>
        <v>0</v>
      </c>
      <c r="BL122" s="20" t="s">
        <v>256</v>
      </c>
      <c r="BM122" s="157" t="s">
        <v>3395</v>
      </c>
    </row>
    <row r="123" spans="1:65" s="2" customFormat="1" ht="16.5" customHeight="1">
      <c r="A123" s="35"/>
      <c r="B123" s="145"/>
      <c r="C123" s="146" t="s">
        <v>303</v>
      </c>
      <c r="D123" s="146" t="s">
        <v>145</v>
      </c>
      <c r="E123" s="147" t="s">
        <v>3396</v>
      </c>
      <c r="F123" s="148" t="s">
        <v>3397</v>
      </c>
      <c r="G123" s="149" t="s">
        <v>225</v>
      </c>
      <c r="H123" s="150">
        <v>11</v>
      </c>
      <c r="I123" s="151"/>
      <c r="J123" s="152">
        <f t="shared" si="0"/>
        <v>0</v>
      </c>
      <c r="K123" s="148" t="s">
        <v>3</v>
      </c>
      <c r="L123" s="36"/>
      <c r="M123" s="153" t="s">
        <v>3</v>
      </c>
      <c r="N123" s="154" t="s">
        <v>43</v>
      </c>
      <c r="O123" s="56"/>
      <c r="P123" s="155">
        <f t="shared" si="1"/>
        <v>0</v>
      </c>
      <c r="Q123" s="155">
        <v>0</v>
      </c>
      <c r="R123" s="155">
        <f t="shared" si="2"/>
        <v>0</v>
      </c>
      <c r="S123" s="155">
        <v>0</v>
      </c>
      <c r="T123" s="156">
        <f t="shared" si="3"/>
        <v>0</v>
      </c>
      <c r="U123" s="35"/>
      <c r="V123" s="35"/>
      <c r="W123" s="35"/>
      <c r="X123" s="35"/>
      <c r="Y123" s="35"/>
      <c r="Z123" s="35"/>
      <c r="AA123" s="35"/>
      <c r="AB123" s="35"/>
      <c r="AC123" s="35"/>
      <c r="AD123" s="35"/>
      <c r="AE123" s="35"/>
      <c r="AR123" s="157" t="s">
        <v>256</v>
      </c>
      <c r="AT123" s="157" t="s">
        <v>145</v>
      </c>
      <c r="AU123" s="157" t="s">
        <v>81</v>
      </c>
      <c r="AY123" s="20" t="s">
        <v>142</v>
      </c>
      <c r="BE123" s="158">
        <f t="shared" si="4"/>
        <v>0</v>
      </c>
      <c r="BF123" s="158">
        <f t="shared" si="5"/>
        <v>0</v>
      </c>
      <c r="BG123" s="158">
        <f t="shared" si="6"/>
        <v>0</v>
      </c>
      <c r="BH123" s="158">
        <f t="shared" si="7"/>
        <v>0</v>
      </c>
      <c r="BI123" s="158">
        <f t="shared" si="8"/>
        <v>0</v>
      </c>
      <c r="BJ123" s="20" t="s">
        <v>81</v>
      </c>
      <c r="BK123" s="158">
        <f t="shared" si="9"/>
        <v>0</v>
      </c>
      <c r="BL123" s="20" t="s">
        <v>256</v>
      </c>
      <c r="BM123" s="157" t="s">
        <v>3398</v>
      </c>
    </row>
    <row r="124" spans="1:65" s="2" customFormat="1" ht="16.5" customHeight="1">
      <c r="A124" s="35"/>
      <c r="B124" s="145"/>
      <c r="C124" s="146" t="s">
        <v>313</v>
      </c>
      <c r="D124" s="146" t="s">
        <v>145</v>
      </c>
      <c r="E124" s="147" t="s">
        <v>3399</v>
      </c>
      <c r="F124" s="148" t="s">
        <v>3400</v>
      </c>
      <c r="G124" s="149" t="s">
        <v>3331</v>
      </c>
      <c r="H124" s="150">
        <v>240</v>
      </c>
      <c r="I124" s="151"/>
      <c r="J124" s="152">
        <f t="shared" si="0"/>
        <v>0</v>
      </c>
      <c r="K124" s="148" t="s">
        <v>3</v>
      </c>
      <c r="L124" s="36"/>
      <c r="M124" s="153" t="s">
        <v>3</v>
      </c>
      <c r="N124" s="154" t="s">
        <v>43</v>
      </c>
      <c r="O124" s="56"/>
      <c r="P124" s="155">
        <f t="shared" si="1"/>
        <v>0</v>
      </c>
      <c r="Q124" s="155">
        <v>0</v>
      </c>
      <c r="R124" s="155">
        <f t="shared" si="2"/>
        <v>0</v>
      </c>
      <c r="S124" s="155">
        <v>0</v>
      </c>
      <c r="T124" s="156">
        <f t="shared" si="3"/>
        <v>0</v>
      </c>
      <c r="U124" s="35"/>
      <c r="V124" s="35"/>
      <c r="W124" s="35"/>
      <c r="X124" s="35"/>
      <c r="Y124" s="35"/>
      <c r="Z124" s="35"/>
      <c r="AA124" s="35"/>
      <c r="AB124" s="35"/>
      <c r="AC124" s="35"/>
      <c r="AD124" s="35"/>
      <c r="AE124" s="35"/>
      <c r="AR124" s="157" t="s">
        <v>256</v>
      </c>
      <c r="AT124" s="157" t="s">
        <v>145</v>
      </c>
      <c r="AU124" s="157" t="s">
        <v>81</v>
      </c>
      <c r="AY124" s="20" t="s">
        <v>142</v>
      </c>
      <c r="BE124" s="158">
        <f t="shared" si="4"/>
        <v>0</v>
      </c>
      <c r="BF124" s="158">
        <f t="shared" si="5"/>
        <v>0</v>
      </c>
      <c r="BG124" s="158">
        <f t="shared" si="6"/>
        <v>0</v>
      </c>
      <c r="BH124" s="158">
        <f t="shared" si="7"/>
        <v>0</v>
      </c>
      <c r="BI124" s="158">
        <f t="shared" si="8"/>
        <v>0</v>
      </c>
      <c r="BJ124" s="20" t="s">
        <v>81</v>
      </c>
      <c r="BK124" s="158">
        <f t="shared" si="9"/>
        <v>0</v>
      </c>
      <c r="BL124" s="20" t="s">
        <v>256</v>
      </c>
      <c r="BM124" s="157" t="s">
        <v>3401</v>
      </c>
    </row>
    <row r="125" spans="1:65" s="2" customFormat="1" ht="21.75" customHeight="1">
      <c r="A125" s="35"/>
      <c r="B125" s="145"/>
      <c r="C125" s="146" t="s">
        <v>323</v>
      </c>
      <c r="D125" s="146" t="s">
        <v>145</v>
      </c>
      <c r="E125" s="147" t="s">
        <v>3402</v>
      </c>
      <c r="F125" s="148" t="s">
        <v>3403</v>
      </c>
      <c r="G125" s="149" t="s">
        <v>3331</v>
      </c>
      <c r="H125" s="150">
        <v>80</v>
      </c>
      <c r="I125" s="151"/>
      <c r="J125" s="152">
        <f t="shared" si="0"/>
        <v>0</v>
      </c>
      <c r="K125" s="148" t="s">
        <v>3</v>
      </c>
      <c r="L125" s="36"/>
      <c r="M125" s="153" t="s">
        <v>3</v>
      </c>
      <c r="N125" s="154" t="s">
        <v>43</v>
      </c>
      <c r="O125" s="56"/>
      <c r="P125" s="155">
        <f t="shared" si="1"/>
        <v>0</v>
      </c>
      <c r="Q125" s="155">
        <v>0</v>
      </c>
      <c r="R125" s="155">
        <f t="shared" si="2"/>
        <v>0</v>
      </c>
      <c r="S125" s="155">
        <v>0</v>
      </c>
      <c r="T125" s="156">
        <f t="shared" si="3"/>
        <v>0</v>
      </c>
      <c r="U125" s="35"/>
      <c r="V125" s="35"/>
      <c r="W125" s="35"/>
      <c r="X125" s="35"/>
      <c r="Y125" s="35"/>
      <c r="Z125" s="35"/>
      <c r="AA125" s="35"/>
      <c r="AB125" s="35"/>
      <c r="AC125" s="35"/>
      <c r="AD125" s="35"/>
      <c r="AE125" s="35"/>
      <c r="AR125" s="157" t="s">
        <v>256</v>
      </c>
      <c r="AT125" s="157" t="s">
        <v>145</v>
      </c>
      <c r="AU125" s="157" t="s">
        <v>81</v>
      </c>
      <c r="AY125" s="20" t="s">
        <v>142</v>
      </c>
      <c r="BE125" s="158">
        <f t="shared" si="4"/>
        <v>0</v>
      </c>
      <c r="BF125" s="158">
        <f t="shared" si="5"/>
        <v>0</v>
      </c>
      <c r="BG125" s="158">
        <f t="shared" si="6"/>
        <v>0</v>
      </c>
      <c r="BH125" s="158">
        <f t="shared" si="7"/>
        <v>0</v>
      </c>
      <c r="BI125" s="158">
        <f t="shared" si="8"/>
        <v>0</v>
      </c>
      <c r="BJ125" s="20" t="s">
        <v>81</v>
      </c>
      <c r="BK125" s="158">
        <f t="shared" si="9"/>
        <v>0</v>
      </c>
      <c r="BL125" s="20" t="s">
        <v>256</v>
      </c>
      <c r="BM125" s="157" t="s">
        <v>3404</v>
      </c>
    </row>
    <row r="126" spans="1:65" s="2" customFormat="1" ht="16.5" customHeight="1">
      <c r="A126" s="35"/>
      <c r="B126" s="145"/>
      <c r="C126" s="146" t="s">
        <v>334</v>
      </c>
      <c r="D126" s="146" t="s">
        <v>145</v>
      </c>
      <c r="E126" s="147" t="s">
        <v>3405</v>
      </c>
      <c r="F126" s="148" t="s">
        <v>3406</v>
      </c>
      <c r="G126" s="149" t="s">
        <v>3331</v>
      </c>
      <c r="H126" s="150">
        <v>8</v>
      </c>
      <c r="I126" s="151"/>
      <c r="J126" s="152">
        <f t="shared" si="0"/>
        <v>0</v>
      </c>
      <c r="K126" s="148" t="s">
        <v>3</v>
      </c>
      <c r="L126" s="36"/>
      <c r="M126" s="153" t="s">
        <v>3</v>
      </c>
      <c r="N126" s="154" t="s">
        <v>43</v>
      </c>
      <c r="O126" s="56"/>
      <c r="P126" s="155">
        <f t="shared" si="1"/>
        <v>0</v>
      </c>
      <c r="Q126" s="155">
        <v>0</v>
      </c>
      <c r="R126" s="155">
        <f t="shared" si="2"/>
        <v>0</v>
      </c>
      <c r="S126" s="155">
        <v>0</v>
      </c>
      <c r="T126" s="156">
        <f t="shared" si="3"/>
        <v>0</v>
      </c>
      <c r="U126" s="35"/>
      <c r="V126" s="35"/>
      <c r="W126" s="35"/>
      <c r="X126" s="35"/>
      <c r="Y126" s="35"/>
      <c r="Z126" s="35"/>
      <c r="AA126" s="35"/>
      <c r="AB126" s="35"/>
      <c r="AC126" s="35"/>
      <c r="AD126" s="35"/>
      <c r="AE126" s="35"/>
      <c r="AR126" s="157" t="s">
        <v>256</v>
      </c>
      <c r="AT126" s="157" t="s">
        <v>145</v>
      </c>
      <c r="AU126" s="157" t="s">
        <v>81</v>
      </c>
      <c r="AY126" s="20" t="s">
        <v>142</v>
      </c>
      <c r="BE126" s="158">
        <f t="shared" si="4"/>
        <v>0</v>
      </c>
      <c r="BF126" s="158">
        <f t="shared" si="5"/>
        <v>0</v>
      </c>
      <c r="BG126" s="158">
        <f t="shared" si="6"/>
        <v>0</v>
      </c>
      <c r="BH126" s="158">
        <f t="shared" si="7"/>
        <v>0</v>
      </c>
      <c r="BI126" s="158">
        <f t="shared" si="8"/>
        <v>0</v>
      </c>
      <c r="BJ126" s="20" t="s">
        <v>81</v>
      </c>
      <c r="BK126" s="158">
        <f t="shared" si="9"/>
        <v>0</v>
      </c>
      <c r="BL126" s="20" t="s">
        <v>256</v>
      </c>
      <c r="BM126" s="157" t="s">
        <v>3407</v>
      </c>
    </row>
    <row r="127" spans="1:65" s="2" customFormat="1" ht="16.5" customHeight="1">
      <c r="A127" s="35"/>
      <c r="B127" s="145"/>
      <c r="C127" s="146" t="s">
        <v>349</v>
      </c>
      <c r="D127" s="146" t="s">
        <v>145</v>
      </c>
      <c r="E127" s="147" t="s">
        <v>3408</v>
      </c>
      <c r="F127" s="148" t="s">
        <v>3409</v>
      </c>
      <c r="G127" s="149" t="s">
        <v>3331</v>
      </c>
      <c r="H127" s="150">
        <v>42</v>
      </c>
      <c r="I127" s="151"/>
      <c r="J127" s="152">
        <f t="shared" si="0"/>
        <v>0</v>
      </c>
      <c r="K127" s="148" t="s">
        <v>3</v>
      </c>
      <c r="L127" s="36"/>
      <c r="M127" s="153" t="s">
        <v>3</v>
      </c>
      <c r="N127" s="154" t="s">
        <v>43</v>
      </c>
      <c r="O127" s="56"/>
      <c r="P127" s="155">
        <f t="shared" si="1"/>
        <v>0</v>
      </c>
      <c r="Q127" s="155">
        <v>0</v>
      </c>
      <c r="R127" s="155">
        <f t="shared" si="2"/>
        <v>0</v>
      </c>
      <c r="S127" s="155">
        <v>0</v>
      </c>
      <c r="T127" s="156">
        <f t="shared" si="3"/>
        <v>0</v>
      </c>
      <c r="U127" s="35"/>
      <c r="V127" s="35"/>
      <c r="W127" s="35"/>
      <c r="X127" s="35"/>
      <c r="Y127" s="35"/>
      <c r="Z127" s="35"/>
      <c r="AA127" s="35"/>
      <c r="AB127" s="35"/>
      <c r="AC127" s="35"/>
      <c r="AD127" s="35"/>
      <c r="AE127" s="35"/>
      <c r="AR127" s="157" t="s">
        <v>256</v>
      </c>
      <c r="AT127" s="157" t="s">
        <v>145</v>
      </c>
      <c r="AU127" s="157" t="s">
        <v>81</v>
      </c>
      <c r="AY127" s="20" t="s">
        <v>142</v>
      </c>
      <c r="BE127" s="158">
        <f t="shared" si="4"/>
        <v>0</v>
      </c>
      <c r="BF127" s="158">
        <f t="shared" si="5"/>
        <v>0</v>
      </c>
      <c r="BG127" s="158">
        <f t="shared" si="6"/>
        <v>0</v>
      </c>
      <c r="BH127" s="158">
        <f t="shared" si="7"/>
        <v>0</v>
      </c>
      <c r="BI127" s="158">
        <f t="shared" si="8"/>
        <v>0</v>
      </c>
      <c r="BJ127" s="20" t="s">
        <v>81</v>
      </c>
      <c r="BK127" s="158">
        <f t="shared" si="9"/>
        <v>0</v>
      </c>
      <c r="BL127" s="20" t="s">
        <v>256</v>
      </c>
      <c r="BM127" s="157" t="s">
        <v>3410</v>
      </c>
    </row>
    <row r="128" spans="1:65" s="2" customFormat="1" ht="16.5" customHeight="1">
      <c r="A128" s="35"/>
      <c r="B128" s="145"/>
      <c r="C128" s="146" t="s">
        <v>356</v>
      </c>
      <c r="D128" s="146" t="s">
        <v>145</v>
      </c>
      <c r="E128" s="147" t="s">
        <v>3411</v>
      </c>
      <c r="F128" s="148" t="s">
        <v>3412</v>
      </c>
      <c r="G128" s="149" t="s">
        <v>3331</v>
      </c>
      <c r="H128" s="150">
        <v>1</v>
      </c>
      <c r="I128" s="151"/>
      <c r="J128" s="152">
        <f t="shared" si="0"/>
        <v>0</v>
      </c>
      <c r="K128" s="148" t="s">
        <v>3</v>
      </c>
      <c r="L128" s="36"/>
      <c r="M128" s="153" t="s">
        <v>3</v>
      </c>
      <c r="N128" s="154" t="s">
        <v>43</v>
      </c>
      <c r="O128" s="56"/>
      <c r="P128" s="155">
        <f t="shared" si="1"/>
        <v>0</v>
      </c>
      <c r="Q128" s="155">
        <v>0</v>
      </c>
      <c r="R128" s="155">
        <f t="shared" si="2"/>
        <v>0</v>
      </c>
      <c r="S128" s="155">
        <v>0</v>
      </c>
      <c r="T128" s="156">
        <f t="shared" si="3"/>
        <v>0</v>
      </c>
      <c r="U128" s="35"/>
      <c r="V128" s="35"/>
      <c r="W128" s="35"/>
      <c r="X128" s="35"/>
      <c r="Y128" s="35"/>
      <c r="Z128" s="35"/>
      <c r="AA128" s="35"/>
      <c r="AB128" s="35"/>
      <c r="AC128" s="35"/>
      <c r="AD128" s="35"/>
      <c r="AE128" s="35"/>
      <c r="AR128" s="157" t="s">
        <v>256</v>
      </c>
      <c r="AT128" s="157" t="s">
        <v>145</v>
      </c>
      <c r="AU128" s="157" t="s">
        <v>81</v>
      </c>
      <c r="AY128" s="20" t="s">
        <v>142</v>
      </c>
      <c r="BE128" s="158">
        <f t="shared" si="4"/>
        <v>0</v>
      </c>
      <c r="BF128" s="158">
        <f t="shared" si="5"/>
        <v>0</v>
      </c>
      <c r="BG128" s="158">
        <f t="shared" si="6"/>
        <v>0</v>
      </c>
      <c r="BH128" s="158">
        <f t="shared" si="7"/>
        <v>0</v>
      </c>
      <c r="BI128" s="158">
        <f t="shared" si="8"/>
        <v>0</v>
      </c>
      <c r="BJ128" s="20" t="s">
        <v>81</v>
      </c>
      <c r="BK128" s="158">
        <f t="shared" si="9"/>
        <v>0</v>
      </c>
      <c r="BL128" s="20" t="s">
        <v>256</v>
      </c>
      <c r="BM128" s="157" t="s">
        <v>3413</v>
      </c>
    </row>
    <row r="129" spans="1:65" s="2" customFormat="1" ht="16.5" customHeight="1">
      <c r="A129" s="35"/>
      <c r="B129" s="145"/>
      <c r="C129" s="146" t="s">
        <v>362</v>
      </c>
      <c r="D129" s="146" t="s">
        <v>145</v>
      </c>
      <c r="E129" s="147" t="s">
        <v>3414</v>
      </c>
      <c r="F129" s="148" t="s">
        <v>3415</v>
      </c>
      <c r="G129" s="149" t="s">
        <v>3331</v>
      </c>
      <c r="H129" s="150">
        <v>38</v>
      </c>
      <c r="I129" s="151"/>
      <c r="J129" s="152">
        <f t="shared" si="0"/>
        <v>0</v>
      </c>
      <c r="K129" s="148" t="s">
        <v>3</v>
      </c>
      <c r="L129" s="36"/>
      <c r="M129" s="153" t="s">
        <v>3</v>
      </c>
      <c r="N129" s="154" t="s">
        <v>43</v>
      </c>
      <c r="O129" s="56"/>
      <c r="P129" s="155">
        <f t="shared" si="1"/>
        <v>0</v>
      </c>
      <c r="Q129" s="155">
        <v>0</v>
      </c>
      <c r="R129" s="155">
        <f t="shared" si="2"/>
        <v>0</v>
      </c>
      <c r="S129" s="155">
        <v>0</v>
      </c>
      <c r="T129" s="156">
        <f t="shared" si="3"/>
        <v>0</v>
      </c>
      <c r="U129" s="35"/>
      <c r="V129" s="35"/>
      <c r="W129" s="35"/>
      <c r="X129" s="35"/>
      <c r="Y129" s="35"/>
      <c r="Z129" s="35"/>
      <c r="AA129" s="35"/>
      <c r="AB129" s="35"/>
      <c r="AC129" s="35"/>
      <c r="AD129" s="35"/>
      <c r="AE129" s="35"/>
      <c r="AR129" s="157" t="s">
        <v>256</v>
      </c>
      <c r="AT129" s="157" t="s">
        <v>145</v>
      </c>
      <c r="AU129" s="157" t="s">
        <v>81</v>
      </c>
      <c r="AY129" s="20" t="s">
        <v>142</v>
      </c>
      <c r="BE129" s="158">
        <f t="shared" si="4"/>
        <v>0</v>
      </c>
      <c r="BF129" s="158">
        <f t="shared" si="5"/>
        <v>0</v>
      </c>
      <c r="BG129" s="158">
        <f t="shared" si="6"/>
        <v>0</v>
      </c>
      <c r="BH129" s="158">
        <f t="shared" si="7"/>
        <v>0</v>
      </c>
      <c r="BI129" s="158">
        <f t="shared" si="8"/>
        <v>0</v>
      </c>
      <c r="BJ129" s="20" t="s">
        <v>81</v>
      </c>
      <c r="BK129" s="158">
        <f t="shared" si="9"/>
        <v>0</v>
      </c>
      <c r="BL129" s="20" t="s">
        <v>256</v>
      </c>
      <c r="BM129" s="157" t="s">
        <v>3416</v>
      </c>
    </row>
    <row r="130" spans="1:65" s="2" customFormat="1" ht="16.5" customHeight="1">
      <c r="A130" s="35"/>
      <c r="B130" s="145"/>
      <c r="C130" s="146" t="s">
        <v>367</v>
      </c>
      <c r="D130" s="146" t="s">
        <v>145</v>
      </c>
      <c r="E130" s="147" t="s">
        <v>3417</v>
      </c>
      <c r="F130" s="148" t="s">
        <v>3418</v>
      </c>
      <c r="G130" s="149" t="s">
        <v>3331</v>
      </c>
      <c r="H130" s="150">
        <v>4</v>
      </c>
      <c r="I130" s="151"/>
      <c r="J130" s="152">
        <f t="shared" si="0"/>
        <v>0</v>
      </c>
      <c r="K130" s="148" t="s">
        <v>3</v>
      </c>
      <c r="L130" s="36"/>
      <c r="M130" s="153" t="s">
        <v>3</v>
      </c>
      <c r="N130" s="154" t="s">
        <v>43</v>
      </c>
      <c r="O130" s="56"/>
      <c r="P130" s="155">
        <f t="shared" si="1"/>
        <v>0</v>
      </c>
      <c r="Q130" s="155">
        <v>0</v>
      </c>
      <c r="R130" s="155">
        <f t="shared" si="2"/>
        <v>0</v>
      </c>
      <c r="S130" s="155">
        <v>0</v>
      </c>
      <c r="T130" s="156">
        <f t="shared" si="3"/>
        <v>0</v>
      </c>
      <c r="U130" s="35"/>
      <c r="V130" s="35"/>
      <c r="W130" s="35"/>
      <c r="X130" s="35"/>
      <c r="Y130" s="35"/>
      <c r="Z130" s="35"/>
      <c r="AA130" s="35"/>
      <c r="AB130" s="35"/>
      <c r="AC130" s="35"/>
      <c r="AD130" s="35"/>
      <c r="AE130" s="35"/>
      <c r="AR130" s="157" t="s">
        <v>256</v>
      </c>
      <c r="AT130" s="157" t="s">
        <v>145</v>
      </c>
      <c r="AU130" s="157" t="s">
        <v>81</v>
      </c>
      <c r="AY130" s="20" t="s">
        <v>142</v>
      </c>
      <c r="BE130" s="158">
        <f t="shared" si="4"/>
        <v>0</v>
      </c>
      <c r="BF130" s="158">
        <f t="shared" si="5"/>
        <v>0</v>
      </c>
      <c r="BG130" s="158">
        <f t="shared" si="6"/>
        <v>0</v>
      </c>
      <c r="BH130" s="158">
        <f t="shared" si="7"/>
        <v>0</v>
      </c>
      <c r="BI130" s="158">
        <f t="shared" si="8"/>
        <v>0</v>
      </c>
      <c r="BJ130" s="20" t="s">
        <v>81</v>
      </c>
      <c r="BK130" s="158">
        <f t="shared" si="9"/>
        <v>0</v>
      </c>
      <c r="BL130" s="20" t="s">
        <v>256</v>
      </c>
      <c r="BM130" s="157" t="s">
        <v>3419</v>
      </c>
    </row>
    <row r="131" spans="1:65" s="2" customFormat="1" ht="16.5" customHeight="1">
      <c r="A131" s="35"/>
      <c r="B131" s="145"/>
      <c r="C131" s="146" t="s">
        <v>373</v>
      </c>
      <c r="D131" s="146" t="s">
        <v>145</v>
      </c>
      <c r="E131" s="147" t="s">
        <v>3420</v>
      </c>
      <c r="F131" s="148" t="s">
        <v>3421</v>
      </c>
      <c r="G131" s="149" t="s">
        <v>3331</v>
      </c>
      <c r="H131" s="150">
        <v>5</v>
      </c>
      <c r="I131" s="151"/>
      <c r="J131" s="152">
        <f t="shared" si="0"/>
        <v>0</v>
      </c>
      <c r="K131" s="148" t="s">
        <v>3</v>
      </c>
      <c r="L131" s="36"/>
      <c r="M131" s="153" t="s">
        <v>3</v>
      </c>
      <c r="N131" s="154" t="s">
        <v>43</v>
      </c>
      <c r="O131" s="56"/>
      <c r="P131" s="155">
        <f t="shared" si="1"/>
        <v>0</v>
      </c>
      <c r="Q131" s="155">
        <v>0</v>
      </c>
      <c r="R131" s="155">
        <f t="shared" si="2"/>
        <v>0</v>
      </c>
      <c r="S131" s="155">
        <v>0</v>
      </c>
      <c r="T131" s="156">
        <f t="shared" si="3"/>
        <v>0</v>
      </c>
      <c r="U131" s="35"/>
      <c r="V131" s="35"/>
      <c r="W131" s="35"/>
      <c r="X131" s="35"/>
      <c r="Y131" s="35"/>
      <c r="Z131" s="35"/>
      <c r="AA131" s="35"/>
      <c r="AB131" s="35"/>
      <c r="AC131" s="35"/>
      <c r="AD131" s="35"/>
      <c r="AE131" s="35"/>
      <c r="AR131" s="157" t="s">
        <v>256</v>
      </c>
      <c r="AT131" s="157" t="s">
        <v>145</v>
      </c>
      <c r="AU131" s="157" t="s">
        <v>81</v>
      </c>
      <c r="AY131" s="20" t="s">
        <v>142</v>
      </c>
      <c r="BE131" s="158">
        <f t="shared" si="4"/>
        <v>0</v>
      </c>
      <c r="BF131" s="158">
        <f t="shared" si="5"/>
        <v>0</v>
      </c>
      <c r="BG131" s="158">
        <f t="shared" si="6"/>
        <v>0</v>
      </c>
      <c r="BH131" s="158">
        <f t="shared" si="7"/>
        <v>0</v>
      </c>
      <c r="BI131" s="158">
        <f t="shared" si="8"/>
        <v>0</v>
      </c>
      <c r="BJ131" s="20" t="s">
        <v>81</v>
      </c>
      <c r="BK131" s="158">
        <f t="shared" si="9"/>
        <v>0</v>
      </c>
      <c r="BL131" s="20" t="s">
        <v>256</v>
      </c>
      <c r="BM131" s="157" t="s">
        <v>3422</v>
      </c>
    </row>
    <row r="132" spans="1:65" s="2" customFormat="1" ht="16.5" customHeight="1">
      <c r="A132" s="35"/>
      <c r="B132" s="145"/>
      <c r="C132" s="146" t="s">
        <v>378</v>
      </c>
      <c r="D132" s="146" t="s">
        <v>145</v>
      </c>
      <c r="E132" s="147" t="s">
        <v>3423</v>
      </c>
      <c r="F132" s="148" t="s">
        <v>3424</v>
      </c>
      <c r="G132" s="149" t="s">
        <v>3331</v>
      </c>
      <c r="H132" s="150">
        <v>14</v>
      </c>
      <c r="I132" s="151"/>
      <c r="J132" s="152">
        <f t="shared" si="0"/>
        <v>0</v>
      </c>
      <c r="K132" s="148" t="s">
        <v>3</v>
      </c>
      <c r="L132" s="36"/>
      <c r="M132" s="153" t="s">
        <v>3</v>
      </c>
      <c r="N132" s="154" t="s">
        <v>43</v>
      </c>
      <c r="O132" s="56"/>
      <c r="P132" s="155">
        <f t="shared" si="1"/>
        <v>0</v>
      </c>
      <c r="Q132" s="155">
        <v>0</v>
      </c>
      <c r="R132" s="155">
        <f t="shared" si="2"/>
        <v>0</v>
      </c>
      <c r="S132" s="155">
        <v>0</v>
      </c>
      <c r="T132" s="156">
        <f t="shared" si="3"/>
        <v>0</v>
      </c>
      <c r="U132" s="35"/>
      <c r="V132" s="35"/>
      <c r="W132" s="35"/>
      <c r="X132" s="35"/>
      <c r="Y132" s="35"/>
      <c r="Z132" s="35"/>
      <c r="AA132" s="35"/>
      <c r="AB132" s="35"/>
      <c r="AC132" s="35"/>
      <c r="AD132" s="35"/>
      <c r="AE132" s="35"/>
      <c r="AR132" s="157" t="s">
        <v>256</v>
      </c>
      <c r="AT132" s="157" t="s">
        <v>145</v>
      </c>
      <c r="AU132" s="157" t="s">
        <v>81</v>
      </c>
      <c r="AY132" s="20" t="s">
        <v>142</v>
      </c>
      <c r="BE132" s="158">
        <f t="shared" si="4"/>
        <v>0</v>
      </c>
      <c r="BF132" s="158">
        <f t="shared" si="5"/>
        <v>0</v>
      </c>
      <c r="BG132" s="158">
        <f t="shared" si="6"/>
        <v>0</v>
      </c>
      <c r="BH132" s="158">
        <f t="shared" si="7"/>
        <v>0</v>
      </c>
      <c r="BI132" s="158">
        <f t="shared" si="8"/>
        <v>0</v>
      </c>
      <c r="BJ132" s="20" t="s">
        <v>81</v>
      </c>
      <c r="BK132" s="158">
        <f t="shared" si="9"/>
        <v>0</v>
      </c>
      <c r="BL132" s="20" t="s">
        <v>256</v>
      </c>
      <c r="BM132" s="157" t="s">
        <v>3425</v>
      </c>
    </row>
    <row r="133" spans="1:65" s="2" customFormat="1" ht="16.5" customHeight="1">
      <c r="A133" s="35"/>
      <c r="B133" s="145"/>
      <c r="C133" s="146" t="s">
        <v>383</v>
      </c>
      <c r="D133" s="146" t="s">
        <v>145</v>
      </c>
      <c r="E133" s="147" t="s">
        <v>3426</v>
      </c>
      <c r="F133" s="148" t="s">
        <v>3427</v>
      </c>
      <c r="G133" s="149" t="s">
        <v>3331</v>
      </c>
      <c r="H133" s="150">
        <v>52</v>
      </c>
      <c r="I133" s="151"/>
      <c r="J133" s="152">
        <f t="shared" ref="J133:J164" si="10">ROUND(I133*H133,2)</f>
        <v>0</v>
      </c>
      <c r="K133" s="148" t="s">
        <v>3</v>
      </c>
      <c r="L133" s="36"/>
      <c r="M133" s="153" t="s">
        <v>3</v>
      </c>
      <c r="N133" s="154" t="s">
        <v>43</v>
      </c>
      <c r="O133" s="56"/>
      <c r="P133" s="155">
        <f t="shared" ref="P133:P164" si="11">O133*H133</f>
        <v>0</v>
      </c>
      <c r="Q133" s="155">
        <v>0</v>
      </c>
      <c r="R133" s="155">
        <f t="shared" ref="R133:R164" si="12">Q133*H133</f>
        <v>0</v>
      </c>
      <c r="S133" s="155">
        <v>0</v>
      </c>
      <c r="T133" s="156">
        <f t="shared" ref="T133:T164" si="13">S133*H133</f>
        <v>0</v>
      </c>
      <c r="U133" s="35"/>
      <c r="V133" s="35"/>
      <c r="W133" s="35"/>
      <c r="X133" s="35"/>
      <c r="Y133" s="35"/>
      <c r="Z133" s="35"/>
      <c r="AA133" s="35"/>
      <c r="AB133" s="35"/>
      <c r="AC133" s="35"/>
      <c r="AD133" s="35"/>
      <c r="AE133" s="35"/>
      <c r="AR133" s="157" t="s">
        <v>256</v>
      </c>
      <c r="AT133" s="157" t="s">
        <v>145</v>
      </c>
      <c r="AU133" s="157" t="s">
        <v>81</v>
      </c>
      <c r="AY133" s="20" t="s">
        <v>142</v>
      </c>
      <c r="BE133" s="158">
        <f t="shared" ref="BE133:BE155" si="14">IF(N133="základní",J133,0)</f>
        <v>0</v>
      </c>
      <c r="BF133" s="158">
        <f t="shared" ref="BF133:BF155" si="15">IF(N133="snížená",J133,0)</f>
        <v>0</v>
      </c>
      <c r="BG133" s="158">
        <f t="shared" ref="BG133:BG155" si="16">IF(N133="zákl. přenesená",J133,0)</f>
        <v>0</v>
      </c>
      <c r="BH133" s="158">
        <f t="shared" ref="BH133:BH155" si="17">IF(N133="sníž. přenesená",J133,0)</f>
        <v>0</v>
      </c>
      <c r="BI133" s="158">
        <f t="shared" ref="BI133:BI155" si="18">IF(N133="nulová",J133,0)</f>
        <v>0</v>
      </c>
      <c r="BJ133" s="20" t="s">
        <v>81</v>
      </c>
      <c r="BK133" s="158">
        <f t="shared" ref="BK133:BK155" si="19">ROUND(I133*H133,2)</f>
        <v>0</v>
      </c>
      <c r="BL133" s="20" t="s">
        <v>256</v>
      </c>
      <c r="BM133" s="157" t="s">
        <v>3428</v>
      </c>
    </row>
    <row r="134" spans="1:65" s="2" customFormat="1" ht="16.5" customHeight="1">
      <c r="A134" s="35"/>
      <c r="B134" s="145"/>
      <c r="C134" s="146" t="s">
        <v>388</v>
      </c>
      <c r="D134" s="146" t="s">
        <v>145</v>
      </c>
      <c r="E134" s="147" t="s">
        <v>3429</v>
      </c>
      <c r="F134" s="148" t="s">
        <v>3430</v>
      </c>
      <c r="G134" s="149" t="s">
        <v>3331</v>
      </c>
      <c r="H134" s="150">
        <v>60</v>
      </c>
      <c r="I134" s="151"/>
      <c r="J134" s="152">
        <f t="shared" si="10"/>
        <v>0</v>
      </c>
      <c r="K134" s="148" t="s">
        <v>3</v>
      </c>
      <c r="L134" s="36"/>
      <c r="M134" s="153" t="s">
        <v>3</v>
      </c>
      <c r="N134" s="154" t="s">
        <v>43</v>
      </c>
      <c r="O134" s="56"/>
      <c r="P134" s="155">
        <f t="shared" si="11"/>
        <v>0</v>
      </c>
      <c r="Q134" s="155">
        <v>0</v>
      </c>
      <c r="R134" s="155">
        <f t="shared" si="12"/>
        <v>0</v>
      </c>
      <c r="S134" s="155">
        <v>0</v>
      </c>
      <c r="T134" s="156">
        <f t="shared" si="13"/>
        <v>0</v>
      </c>
      <c r="U134" s="35"/>
      <c r="V134" s="35"/>
      <c r="W134" s="35"/>
      <c r="X134" s="35"/>
      <c r="Y134" s="35"/>
      <c r="Z134" s="35"/>
      <c r="AA134" s="35"/>
      <c r="AB134" s="35"/>
      <c r="AC134" s="35"/>
      <c r="AD134" s="35"/>
      <c r="AE134" s="35"/>
      <c r="AR134" s="157" t="s">
        <v>256</v>
      </c>
      <c r="AT134" s="157" t="s">
        <v>145</v>
      </c>
      <c r="AU134" s="157" t="s">
        <v>81</v>
      </c>
      <c r="AY134" s="20" t="s">
        <v>142</v>
      </c>
      <c r="BE134" s="158">
        <f t="shared" si="14"/>
        <v>0</v>
      </c>
      <c r="BF134" s="158">
        <f t="shared" si="15"/>
        <v>0</v>
      </c>
      <c r="BG134" s="158">
        <f t="shared" si="16"/>
        <v>0</v>
      </c>
      <c r="BH134" s="158">
        <f t="shared" si="17"/>
        <v>0</v>
      </c>
      <c r="BI134" s="158">
        <f t="shared" si="18"/>
        <v>0</v>
      </c>
      <c r="BJ134" s="20" t="s">
        <v>81</v>
      </c>
      <c r="BK134" s="158">
        <f t="shared" si="19"/>
        <v>0</v>
      </c>
      <c r="BL134" s="20" t="s">
        <v>256</v>
      </c>
      <c r="BM134" s="157" t="s">
        <v>3431</v>
      </c>
    </row>
    <row r="135" spans="1:65" s="2" customFormat="1" ht="16.5" customHeight="1">
      <c r="A135" s="35"/>
      <c r="B135" s="145"/>
      <c r="C135" s="146" t="s">
        <v>397</v>
      </c>
      <c r="D135" s="146" t="s">
        <v>145</v>
      </c>
      <c r="E135" s="147" t="s">
        <v>3432</v>
      </c>
      <c r="F135" s="148" t="s">
        <v>3433</v>
      </c>
      <c r="G135" s="149" t="s">
        <v>3331</v>
      </c>
      <c r="H135" s="150">
        <v>5</v>
      </c>
      <c r="I135" s="151"/>
      <c r="J135" s="152">
        <f t="shared" si="10"/>
        <v>0</v>
      </c>
      <c r="K135" s="148" t="s">
        <v>3</v>
      </c>
      <c r="L135" s="36"/>
      <c r="M135" s="153" t="s">
        <v>3</v>
      </c>
      <c r="N135" s="154" t="s">
        <v>43</v>
      </c>
      <c r="O135" s="56"/>
      <c r="P135" s="155">
        <f t="shared" si="11"/>
        <v>0</v>
      </c>
      <c r="Q135" s="155">
        <v>0</v>
      </c>
      <c r="R135" s="155">
        <f t="shared" si="12"/>
        <v>0</v>
      </c>
      <c r="S135" s="155">
        <v>0</v>
      </c>
      <c r="T135" s="156">
        <f t="shared" si="13"/>
        <v>0</v>
      </c>
      <c r="U135" s="35"/>
      <c r="V135" s="35"/>
      <c r="W135" s="35"/>
      <c r="X135" s="35"/>
      <c r="Y135" s="35"/>
      <c r="Z135" s="35"/>
      <c r="AA135" s="35"/>
      <c r="AB135" s="35"/>
      <c r="AC135" s="35"/>
      <c r="AD135" s="35"/>
      <c r="AE135" s="35"/>
      <c r="AR135" s="157" t="s">
        <v>256</v>
      </c>
      <c r="AT135" s="157" t="s">
        <v>145</v>
      </c>
      <c r="AU135" s="157" t="s">
        <v>81</v>
      </c>
      <c r="AY135" s="20" t="s">
        <v>142</v>
      </c>
      <c r="BE135" s="158">
        <f t="shared" si="14"/>
        <v>0</v>
      </c>
      <c r="BF135" s="158">
        <f t="shared" si="15"/>
        <v>0</v>
      </c>
      <c r="BG135" s="158">
        <f t="shared" si="16"/>
        <v>0</v>
      </c>
      <c r="BH135" s="158">
        <f t="shared" si="17"/>
        <v>0</v>
      </c>
      <c r="BI135" s="158">
        <f t="shared" si="18"/>
        <v>0</v>
      </c>
      <c r="BJ135" s="20" t="s">
        <v>81</v>
      </c>
      <c r="BK135" s="158">
        <f t="shared" si="19"/>
        <v>0</v>
      </c>
      <c r="BL135" s="20" t="s">
        <v>256</v>
      </c>
      <c r="BM135" s="157" t="s">
        <v>3434</v>
      </c>
    </row>
    <row r="136" spans="1:65" s="2" customFormat="1" ht="16.5" customHeight="1">
      <c r="A136" s="35"/>
      <c r="B136" s="145"/>
      <c r="C136" s="146" t="s">
        <v>408</v>
      </c>
      <c r="D136" s="146" t="s">
        <v>145</v>
      </c>
      <c r="E136" s="147" t="s">
        <v>3435</v>
      </c>
      <c r="F136" s="148" t="s">
        <v>3436</v>
      </c>
      <c r="G136" s="149" t="s">
        <v>3331</v>
      </c>
      <c r="H136" s="150">
        <v>1</v>
      </c>
      <c r="I136" s="151"/>
      <c r="J136" s="152">
        <f t="shared" si="10"/>
        <v>0</v>
      </c>
      <c r="K136" s="148" t="s">
        <v>3</v>
      </c>
      <c r="L136" s="36"/>
      <c r="M136" s="153" t="s">
        <v>3</v>
      </c>
      <c r="N136" s="154" t="s">
        <v>43</v>
      </c>
      <c r="O136" s="56"/>
      <c r="P136" s="155">
        <f t="shared" si="11"/>
        <v>0</v>
      </c>
      <c r="Q136" s="155">
        <v>0</v>
      </c>
      <c r="R136" s="155">
        <f t="shared" si="12"/>
        <v>0</v>
      </c>
      <c r="S136" s="155">
        <v>0</v>
      </c>
      <c r="T136" s="156">
        <f t="shared" si="13"/>
        <v>0</v>
      </c>
      <c r="U136" s="35"/>
      <c r="V136" s="35"/>
      <c r="W136" s="35"/>
      <c r="X136" s="35"/>
      <c r="Y136" s="35"/>
      <c r="Z136" s="35"/>
      <c r="AA136" s="35"/>
      <c r="AB136" s="35"/>
      <c r="AC136" s="35"/>
      <c r="AD136" s="35"/>
      <c r="AE136" s="35"/>
      <c r="AR136" s="157" t="s">
        <v>256</v>
      </c>
      <c r="AT136" s="157" t="s">
        <v>145</v>
      </c>
      <c r="AU136" s="157" t="s">
        <v>81</v>
      </c>
      <c r="AY136" s="20" t="s">
        <v>142</v>
      </c>
      <c r="BE136" s="158">
        <f t="shared" si="14"/>
        <v>0</v>
      </c>
      <c r="BF136" s="158">
        <f t="shared" si="15"/>
        <v>0</v>
      </c>
      <c r="BG136" s="158">
        <f t="shared" si="16"/>
        <v>0</v>
      </c>
      <c r="BH136" s="158">
        <f t="shared" si="17"/>
        <v>0</v>
      </c>
      <c r="BI136" s="158">
        <f t="shared" si="18"/>
        <v>0</v>
      </c>
      <c r="BJ136" s="20" t="s">
        <v>81</v>
      </c>
      <c r="BK136" s="158">
        <f t="shared" si="19"/>
        <v>0</v>
      </c>
      <c r="BL136" s="20" t="s">
        <v>256</v>
      </c>
      <c r="BM136" s="157" t="s">
        <v>3437</v>
      </c>
    </row>
    <row r="137" spans="1:65" s="2" customFormat="1" ht="16.5" customHeight="1">
      <c r="A137" s="35"/>
      <c r="B137" s="145"/>
      <c r="C137" s="146" t="s">
        <v>415</v>
      </c>
      <c r="D137" s="146" t="s">
        <v>145</v>
      </c>
      <c r="E137" s="147" t="s">
        <v>3438</v>
      </c>
      <c r="F137" s="148" t="s">
        <v>3439</v>
      </c>
      <c r="G137" s="149" t="s">
        <v>3331</v>
      </c>
      <c r="H137" s="150">
        <v>1</v>
      </c>
      <c r="I137" s="151"/>
      <c r="J137" s="152">
        <f t="shared" si="10"/>
        <v>0</v>
      </c>
      <c r="K137" s="148" t="s">
        <v>3</v>
      </c>
      <c r="L137" s="36"/>
      <c r="M137" s="153" t="s">
        <v>3</v>
      </c>
      <c r="N137" s="154" t="s">
        <v>43</v>
      </c>
      <c r="O137" s="56"/>
      <c r="P137" s="155">
        <f t="shared" si="11"/>
        <v>0</v>
      </c>
      <c r="Q137" s="155">
        <v>0</v>
      </c>
      <c r="R137" s="155">
        <f t="shared" si="12"/>
        <v>0</v>
      </c>
      <c r="S137" s="155">
        <v>0</v>
      </c>
      <c r="T137" s="156">
        <f t="shared" si="13"/>
        <v>0</v>
      </c>
      <c r="U137" s="35"/>
      <c r="V137" s="35"/>
      <c r="W137" s="35"/>
      <c r="X137" s="35"/>
      <c r="Y137" s="35"/>
      <c r="Z137" s="35"/>
      <c r="AA137" s="35"/>
      <c r="AB137" s="35"/>
      <c r="AC137" s="35"/>
      <c r="AD137" s="35"/>
      <c r="AE137" s="35"/>
      <c r="AR137" s="157" t="s">
        <v>256</v>
      </c>
      <c r="AT137" s="157" t="s">
        <v>145</v>
      </c>
      <c r="AU137" s="157" t="s">
        <v>81</v>
      </c>
      <c r="AY137" s="20" t="s">
        <v>142</v>
      </c>
      <c r="BE137" s="158">
        <f t="shared" si="14"/>
        <v>0</v>
      </c>
      <c r="BF137" s="158">
        <f t="shared" si="15"/>
        <v>0</v>
      </c>
      <c r="BG137" s="158">
        <f t="shared" si="16"/>
        <v>0</v>
      </c>
      <c r="BH137" s="158">
        <f t="shared" si="17"/>
        <v>0</v>
      </c>
      <c r="BI137" s="158">
        <f t="shared" si="18"/>
        <v>0</v>
      </c>
      <c r="BJ137" s="20" t="s">
        <v>81</v>
      </c>
      <c r="BK137" s="158">
        <f t="shared" si="19"/>
        <v>0</v>
      </c>
      <c r="BL137" s="20" t="s">
        <v>256</v>
      </c>
      <c r="BM137" s="157" t="s">
        <v>3440</v>
      </c>
    </row>
    <row r="138" spans="1:65" s="2" customFormat="1" ht="16.5" customHeight="1">
      <c r="A138" s="35"/>
      <c r="B138" s="145"/>
      <c r="C138" s="146" t="s">
        <v>425</v>
      </c>
      <c r="D138" s="146" t="s">
        <v>145</v>
      </c>
      <c r="E138" s="147" t="s">
        <v>3441</v>
      </c>
      <c r="F138" s="148" t="s">
        <v>3442</v>
      </c>
      <c r="G138" s="149" t="s">
        <v>3331</v>
      </c>
      <c r="H138" s="150">
        <v>1</v>
      </c>
      <c r="I138" s="151"/>
      <c r="J138" s="152">
        <f t="shared" si="10"/>
        <v>0</v>
      </c>
      <c r="K138" s="148" t="s">
        <v>3</v>
      </c>
      <c r="L138" s="36"/>
      <c r="M138" s="153" t="s">
        <v>3</v>
      </c>
      <c r="N138" s="154" t="s">
        <v>43</v>
      </c>
      <c r="O138" s="56"/>
      <c r="P138" s="155">
        <f t="shared" si="11"/>
        <v>0</v>
      </c>
      <c r="Q138" s="155">
        <v>0</v>
      </c>
      <c r="R138" s="155">
        <f t="shared" si="12"/>
        <v>0</v>
      </c>
      <c r="S138" s="155">
        <v>0</v>
      </c>
      <c r="T138" s="156">
        <f t="shared" si="13"/>
        <v>0</v>
      </c>
      <c r="U138" s="35"/>
      <c r="V138" s="35"/>
      <c r="W138" s="35"/>
      <c r="X138" s="35"/>
      <c r="Y138" s="35"/>
      <c r="Z138" s="35"/>
      <c r="AA138" s="35"/>
      <c r="AB138" s="35"/>
      <c r="AC138" s="35"/>
      <c r="AD138" s="35"/>
      <c r="AE138" s="35"/>
      <c r="AR138" s="157" t="s">
        <v>256</v>
      </c>
      <c r="AT138" s="157" t="s">
        <v>145</v>
      </c>
      <c r="AU138" s="157" t="s">
        <v>81</v>
      </c>
      <c r="AY138" s="20" t="s">
        <v>142</v>
      </c>
      <c r="BE138" s="158">
        <f t="shared" si="14"/>
        <v>0</v>
      </c>
      <c r="BF138" s="158">
        <f t="shared" si="15"/>
        <v>0</v>
      </c>
      <c r="BG138" s="158">
        <f t="shared" si="16"/>
        <v>0</v>
      </c>
      <c r="BH138" s="158">
        <f t="shared" si="17"/>
        <v>0</v>
      </c>
      <c r="BI138" s="158">
        <f t="shared" si="18"/>
        <v>0</v>
      </c>
      <c r="BJ138" s="20" t="s">
        <v>81</v>
      </c>
      <c r="BK138" s="158">
        <f t="shared" si="19"/>
        <v>0</v>
      </c>
      <c r="BL138" s="20" t="s">
        <v>256</v>
      </c>
      <c r="BM138" s="157" t="s">
        <v>3443</v>
      </c>
    </row>
    <row r="139" spans="1:65" s="2" customFormat="1" ht="16.5" customHeight="1">
      <c r="A139" s="35"/>
      <c r="B139" s="145"/>
      <c r="C139" s="146" t="s">
        <v>430</v>
      </c>
      <c r="D139" s="146" t="s">
        <v>145</v>
      </c>
      <c r="E139" s="147" t="s">
        <v>3444</v>
      </c>
      <c r="F139" s="148" t="s">
        <v>3445</v>
      </c>
      <c r="G139" s="149" t="s">
        <v>3331</v>
      </c>
      <c r="H139" s="150">
        <v>8</v>
      </c>
      <c r="I139" s="151"/>
      <c r="J139" s="152">
        <f t="shared" si="10"/>
        <v>0</v>
      </c>
      <c r="K139" s="148" t="s">
        <v>3</v>
      </c>
      <c r="L139" s="36"/>
      <c r="M139" s="153" t="s">
        <v>3</v>
      </c>
      <c r="N139" s="154" t="s">
        <v>43</v>
      </c>
      <c r="O139" s="56"/>
      <c r="P139" s="155">
        <f t="shared" si="11"/>
        <v>0</v>
      </c>
      <c r="Q139" s="155">
        <v>0</v>
      </c>
      <c r="R139" s="155">
        <f t="shared" si="12"/>
        <v>0</v>
      </c>
      <c r="S139" s="155">
        <v>0</v>
      </c>
      <c r="T139" s="156">
        <f t="shared" si="13"/>
        <v>0</v>
      </c>
      <c r="U139" s="35"/>
      <c r="V139" s="35"/>
      <c r="W139" s="35"/>
      <c r="X139" s="35"/>
      <c r="Y139" s="35"/>
      <c r="Z139" s="35"/>
      <c r="AA139" s="35"/>
      <c r="AB139" s="35"/>
      <c r="AC139" s="35"/>
      <c r="AD139" s="35"/>
      <c r="AE139" s="35"/>
      <c r="AR139" s="157" t="s">
        <v>256</v>
      </c>
      <c r="AT139" s="157" t="s">
        <v>145</v>
      </c>
      <c r="AU139" s="157" t="s">
        <v>81</v>
      </c>
      <c r="AY139" s="20" t="s">
        <v>142</v>
      </c>
      <c r="BE139" s="158">
        <f t="shared" si="14"/>
        <v>0</v>
      </c>
      <c r="BF139" s="158">
        <f t="shared" si="15"/>
        <v>0</v>
      </c>
      <c r="BG139" s="158">
        <f t="shared" si="16"/>
        <v>0</v>
      </c>
      <c r="BH139" s="158">
        <f t="shared" si="17"/>
        <v>0</v>
      </c>
      <c r="BI139" s="158">
        <f t="shared" si="18"/>
        <v>0</v>
      </c>
      <c r="BJ139" s="20" t="s">
        <v>81</v>
      </c>
      <c r="BK139" s="158">
        <f t="shared" si="19"/>
        <v>0</v>
      </c>
      <c r="BL139" s="20" t="s">
        <v>256</v>
      </c>
      <c r="BM139" s="157" t="s">
        <v>3446</v>
      </c>
    </row>
    <row r="140" spans="1:65" s="2" customFormat="1" ht="16.5" customHeight="1">
      <c r="A140" s="35"/>
      <c r="B140" s="145"/>
      <c r="C140" s="146" t="s">
        <v>434</v>
      </c>
      <c r="D140" s="146" t="s">
        <v>145</v>
      </c>
      <c r="E140" s="147" t="s">
        <v>3447</v>
      </c>
      <c r="F140" s="148" t="s">
        <v>3448</v>
      </c>
      <c r="G140" s="149" t="s">
        <v>3331</v>
      </c>
      <c r="H140" s="150">
        <v>1</v>
      </c>
      <c r="I140" s="151"/>
      <c r="J140" s="152">
        <f t="shared" si="10"/>
        <v>0</v>
      </c>
      <c r="K140" s="148" t="s">
        <v>3</v>
      </c>
      <c r="L140" s="36"/>
      <c r="M140" s="153" t="s">
        <v>3</v>
      </c>
      <c r="N140" s="154" t="s">
        <v>43</v>
      </c>
      <c r="O140" s="56"/>
      <c r="P140" s="155">
        <f t="shared" si="11"/>
        <v>0</v>
      </c>
      <c r="Q140" s="155">
        <v>0</v>
      </c>
      <c r="R140" s="155">
        <f t="shared" si="12"/>
        <v>0</v>
      </c>
      <c r="S140" s="155">
        <v>0</v>
      </c>
      <c r="T140" s="156">
        <f t="shared" si="13"/>
        <v>0</v>
      </c>
      <c r="U140" s="35"/>
      <c r="V140" s="35"/>
      <c r="W140" s="35"/>
      <c r="X140" s="35"/>
      <c r="Y140" s="35"/>
      <c r="Z140" s="35"/>
      <c r="AA140" s="35"/>
      <c r="AB140" s="35"/>
      <c r="AC140" s="35"/>
      <c r="AD140" s="35"/>
      <c r="AE140" s="35"/>
      <c r="AR140" s="157" t="s">
        <v>256</v>
      </c>
      <c r="AT140" s="157" t="s">
        <v>145</v>
      </c>
      <c r="AU140" s="157" t="s">
        <v>81</v>
      </c>
      <c r="AY140" s="20" t="s">
        <v>142</v>
      </c>
      <c r="BE140" s="158">
        <f t="shared" si="14"/>
        <v>0</v>
      </c>
      <c r="BF140" s="158">
        <f t="shared" si="15"/>
        <v>0</v>
      </c>
      <c r="BG140" s="158">
        <f t="shared" si="16"/>
        <v>0</v>
      </c>
      <c r="BH140" s="158">
        <f t="shared" si="17"/>
        <v>0</v>
      </c>
      <c r="BI140" s="158">
        <f t="shared" si="18"/>
        <v>0</v>
      </c>
      <c r="BJ140" s="20" t="s">
        <v>81</v>
      </c>
      <c r="BK140" s="158">
        <f t="shared" si="19"/>
        <v>0</v>
      </c>
      <c r="BL140" s="20" t="s">
        <v>256</v>
      </c>
      <c r="BM140" s="157" t="s">
        <v>3449</v>
      </c>
    </row>
    <row r="141" spans="1:65" s="2" customFormat="1" ht="16.5" customHeight="1">
      <c r="A141" s="35"/>
      <c r="B141" s="145"/>
      <c r="C141" s="146" t="s">
        <v>439</v>
      </c>
      <c r="D141" s="146" t="s">
        <v>145</v>
      </c>
      <c r="E141" s="147" t="s">
        <v>3450</v>
      </c>
      <c r="F141" s="148" t="s">
        <v>3451</v>
      </c>
      <c r="G141" s="149" t="s">
        <v>3331</v>
      </c>
      <c r="H141" s="150">
        <v>120</v>
      </c>
      <c r="I141" s="151"/>
      <c r="J141" s="152">
        <f t="shared" si="10"/>
        <v>0</v>
      </c>
      <c r="K141" s="148" t="s">
        <v>3</v>
      </c>
      <c r="L141" s="36"/>
      <c r="M141" s="153" t="s">
        <v>3</v>
      </c>
      <c r="N141" s="154" t="s">
        <v>43</v>
      </c>
      <c r="O141" s="56"/>
      <c r="P141" s="155">
        <f t="shared" si="11"/>
        <v>0</v>
      </c>
      <c r="Q141" s="155">
        <v>0</v>
      </c>
      <c r="R141" s="155">
        <f t="shared" si="12"/>
        <v>0</v>
      </c>
      <c r="S141" s="155">
        <v>0</v>
      </c>
      <c r="T141" s="156">
        <f t="shared" si="13"/>
        <v>0</v>
      </c>
      <c r="U141" s="35"/>
      <c r="V141" s="35"/>
      <c r="W141" s="35"/>
      <c r="X141" s="35"/>
      <c r="Y141" s="35"/>
      <c r="Z141" s="35"/>
      <c r="AA141" s="35"/>
      <c r="AB141" s="35"/>
      <c r="AC141" s="35"/>
      <c r="AD141" s="35"/>
      <c r="AE141" s="35"/>
      <c r="AR141" s="157" t="s">
        <v>256</v>
      </c>
      <c r="AT141" s="157" t="s">
        <v>145</v>
      </c>
      <c r="AU141" s="157" t="s">
        <v>81</v>
      </c>
      <c r="AY141" s="20" t="s">
        <v>142</v>
      </c>
      <c r="BE141" s="158">
        <f t="shared" si="14"/>
        <v>0</v>
      </c>
      <c r="BF141" s="158">
        <f t="shared" si="15"/>
        <v>0</v>
      </c>
      <c r="BG141" s="158">
        <f t="shared" si="16"/>
        <v>0</v>
      </c>
      <c r="BH141" s="158">
        <f t="shared" si="17"/>
        <v>0</v>
      </c>
      <c r="BI141" s="158">
        <f t="shared" si="18"/>
        <v>0</v>
      </c>
      <c r="BJ141" s="20" t="s">
        <v>81</v>
      </c>
      <c r="BK141" s="158">
        <f t="shared" si="19"/>
        <v>0</v>
      </c>
      <c r="BL141" s="20" t="s">
        <v>256</v>
      </c>
      <c r="BM141" s="157" t="s">
        <v>3452</v>
      </c>
    </row>
    <row r="142" spans="1:65" s="2" customFormat="1" ht="16.5" customHeight="1">
      <c r="A142" s="35"/>
      <c r="B142" s="145"/>
      <c r="C142" s="146" t="s">
        <v>445</v>
      </c>
      <c r="D142" s="146" t="s">
        <v>145</v>
      </c>
      <c r="E142" s="147" t="s">
        <v>3453</v>
      </c>
      <c r="F142" s="148" t="s">
        <v>3454</v>
      </c>
      <c r="G142" s="149" t="s">
        <v>148</v>
      </c>
      <c r="H142" s="150">
        <v>1</v>
      </c>
      <c r="I142" s="151"/>
      <c r="J142" s="152">
        <f t="shared" si="10"/>
        <v>0</v>
      </c>
      <c r="K142" s="148" t="s">
        <v>3</v>
      </c>
      <c r="L142" s="36"/>
      <c r="M142" s="153" t="s">
        <v>3</v>
      </c>
      <c r="N142" s="154" t="s">
        <v>43</v>
      </c>
      <c r="O142" s="56"/>
      <c r="P142" s="155">
        <f t="shared" si="11"/>
        <v>0</v>
      </c>
      <c r="Q142" s="155">
        <v>0</v>
      </c>
      <c r="R142" s="155">
        <f t="shared" si="12"/>
        <v>0</v>
      </c>
      <c r="S142" s="155">
        <v>0</v>
      </c>
      <c r="T142" s="156">
        <f t="shared" si="13"/>
        <v>0</v>
      </c>
      <c r="U142" s="35"/>
      <c r="V142" s="35"/>
      <c r="W142" s="35"/>
      <c r="X142" s="35"/>
      <c r="Y142" s="35"/>
      <c r="Z142" s="35"/>
      <c r="AA142" s="35"/>
      <c r="AB142" s="35"/>
      <c r="AC142" s="35"/>
      <c r="AD142" s="35"/>
      <c r="AE142" s="35"/>
      <c r="AR142" s="157" t="s">
        <v>256</v>
      </c>
      <c r="AT142" s="157" t="s">
        <v>145</v>
      </c>
      <c r="AU142" s="157" t="s">
        <v>81</v>
      </c>
      <c r="AY142" s="20" t="s">
        <v>142</v>
      </c>
      <c r="BE142" s="158">
        <f t="shared" si="14"/>
        <v>0</v>
      </c>
      <c r="BF142" s="158">
        <f t="shared" si="15"/>
        <v>0</v>
      </c>
      <c r="BG142" s="158">
        <f t="shared" si="16"/>
        <v>0</v>
      </c>
      <c r="BH142" s="158">
        <f t="shared" si="17"/>
        <v>0</v>
      </c>
      <c r="BI142" s="158">
        <f t="shared" si="18"/>
        <v>0</v>
      </c>
      <c r="BJ142" s="20" t="s">
        <v>81</v>
      </c>
      <c r="BK142" s="158">
        <f t="shared" si="19"/>
        <v>0</v>
      </c>
      <c r="BL142" s="20" t="s">
        <v>256</v>
      </c>
      <c r="BM142" s="157" t="s">
        <v>3455</v>
      </c>
    </row>
    <row r="143" spans="1:65" s="2" customFormat="1" ht="37.9" customHeight="1">
      <c r="A143" s="35"/>
      <c r="B143" s="145"/>
      <c r="C143" s="146" t="s">
        <v>450</v>
      </c>
      <c r="D143" s="146" t="s">
        <v>145</v>
      </c>
      <c r="E143" s="147" t="s">
        <v>3456</v>
      </c>
      <c r="F143" s="148" t="s">
        <v>3457</v>
      </c>
      <c r="G143" s="149" t="s">
        <v>3331</v>
      </c>
      <c r="H143" s="150">
        <v>4</v>
      </c>
      <c r="I143" s="151"/>
      <c r="J143" s="152">
        <f t="shared" si="10"/>
        <v>0</v>
      </c>
      <c r="K143" s="148" t="s">
        <v>3</v>
      </c>
      <c r="L143" s="36"/>
      <c r="M143" s="153" t="s">
        <v>3</v>
      </c>
      <c r="N143" s="154" t="s">
        <v>43</v>
      </c>
      <c r="O143" s="56"/>
      <c r="P143" s="155">
        <f t="shared" si="11"/>
        <v>0</v>
      </c>
      <c r="Q143" s="155">
        <v>0</v>
      </c>
      <c r="R143" s="155">
        <f t="shared" si="12"/>
        <v>0</v>
      </c>
      <c r="S143" s="155">
        <v>0</v>
      </c>
      <c r="T143" s="156">
        <f t="shared" si="13"/>
        <v>0</v>
      </c>
      <c r="U143" s="35"/>
      <c r="V143" s="35"/>
      <c r="W143" s="35"/>
      <c r="X143" s="35"/>
      <c r="Y143" s="35"/>
      <c r="Z143" s="35"/>
      <c r="AA143" s="35"/>
      <c r="AB143" s="35"/>
      <c r="AC143" s="35"/>
      <c r="AD143" s="35"/>
      <c r="AE143" s="35"/>
      <c r="AR143" s="157" t="s">
        <v>256</v>
      </c>
      <c r="AT143" s="157" t="s">
        <v>145</v>
      </c>
      <c r="AU143" s="157" t="s">
        <v>81</v>
      </c>
      <c r="AY143" s="20" t="s">
        <v>142</v>
      </c>
      <c r="BE143" s="158">
        <f t="shared" si="14"/>
        <v>0</v>
      </c>
      <c r="BF143" s="158">
        <f t="shared" si="15"/>
        <v>0</v>
      </c>
      <c r="BG143" s="158">
        <f t="shared" si="16"/>
        <v>0</v>
      </c>
      <c r="BH143" s="158">
        <f t="shared" si="17"/>
        <v>0</v>
      </c>
      <c r="BI143" s="158">
        <f t="shared" si="18"/>
        <v>0</v>
      </c>
      <c r="BJ143" s="20" t="s">
        <v>81</v>
      </c>
      <c r="BK143" s="158">
        <f t="shared" si="19"/>
        <v>0</v>
      </c>
      <c r="BL143" s="20" t="s">
        <v>256</v>
      </c>
      <c r="BM143" s="157" t="s">
        <v>3458</v>
      </c>
    </row>
    <row r="144" spans="1:65" s="2" customFormat="1" ht="37.9" customHeight="1">
      <c r="A144" s="35"/>
      <c r="B144" s="145"/>
      <c r="C144" s="146" t="s">
        <v>460</v>
      </c>
      <c r="D144" s="146" t="s">
        <v>145</v>
      </c>
      <c r="E144" s="147" t="s">
        <v>3459</v>
      </c>
      <c r="F144" s="148" t="s">
        <v>3460</v>
      </c>
      <c r="G144" s="149" t="s">
        <v>3331</v>
      </c>
      <c r="H144" s="150">
        <v>5</v>
      </c>
      <c r="I144" s="151"/>
      <c r="J144" s="152">
        <f t="shared" si="10"/>
        <v>0</v>
      </c>
      <c r="K144" s="148" t="s">
        <v>3</v>
      </c>
      <c r="L144" s="36"/>
      <c r="M144" s="153" t="s">
        <v>3</v>
      </c>
      <c r="N144" s="154" t="s">
        <v>43</v>
      </c>
      <c r="O144" s="56"/>
      <c r="P144" s="155">
        <f t="shared" si="11"/>
        <v>0</v>
      </c>
      <c r="Q144" s="155">
        <v>0</v>
      </c>
      <c r="R144" s="155">
        <f t="shared" si="12"/>
        <v>0</v>
      </c>
      <c r="S144" s="155">
        <v>0</v>
      </c>
      <c r="T144" s="156">
        <f t="shared" si="13"/>
        <v>0</v>
      </c>
      <c r="U144" s="35"/>
      <c r="V144" s="35"/>
      <c r="W144" s="35"/>
      <c r="X144" s="35"/>
      <c r="Y144" s="35"/>
      <c r="Z144" s="35"/>
      <c r="AA144" s="35"/>
      <c r="AB144" s="35"/>
      <c r="AC144" s="35"/>
      <c r="AD144" s="35"/>
      <c r="AE144" s="35"/>
      <c r="AR144" s="157" t="s">
        <v>256</v>
      </c>
      <c r="AT144" s="157" t="s">
        <v>145</v>
      </c>
      <c r="AU144" s="157" t="s">
        <v>81</v>
      </c>
      <c r="AY144" s="20" t="s">
        <v>142</v>
      </c>
      <c r="BE144" s="158">
        <f t="shared" si="14"/>
        <v>0</v>
      </c>
      <c r="BF144" s="158">
        <f t="shared" si="15"/>
        <v>0</v>
      </c>
      <c r="BG144" s="158">
        <f t="shared" si="16"/>
        <v>0</v>
      </c>
      <c r="BH144" s="158">
        <f t="shared" si="17"/>
        <v>0</v>
      </c>
      <c r="BI144" s="158">
        <f t="shared" si="18"/>
        <v>0</v>
      </c>
      <c r="BJ144" s="20" t="s">
        <v>81</v>
      </c>
      <c r="BK144" s="158">
        <f t="shared" si="19"/>
        <v>0</v>
      </c>
      <c r="BL144" s="20" t="s">
        <v>256</v>
      </c>
      <c r="BM144" s="157" t="s">
        <v>3461</v>
      </c>
    </row>
    <row r="145" spans="1:65" s="2" customFormat="1" ht="37.9" customHeight="1">
      <c r="A145" s="35"/>
      <c r="B145" s="145"/>
      <c r="C145" s="146" t="s">
        <v>465</v>
      </c>
      <c r="D145" s="146" t="s">
        <v>145</v>
      </c>
      <c r="E145" s="147" t="s">
        <v>3462</v>
      </c>
      <c r="F145" s="148" t="s">
        <v>3463</v>
      </c>
      <c r="G145" s="149" t="s">
        <v>3331</v>
      </c>
      <c r="H145" s="150">
        <v>6</v>
      </c>
      <c r="I145" s="151"/>
      <c r="J145" s="152">
        <f t="shared" si="10"/>
        <v>0</v>
      </c>
      <c r="K145" s="148" t="s">
        <v>3</v>
      </c>
      <c r="L145" s="36"/>
      <c r="M145" s="153" t="s">
        <v>3</v>
      </c>
      <c r="N145" s="154" t="s">
        <v>43</v>
      </c>
      <c r="O145" s="56"/>
      <c r="P145" s="155">
        <f t="shared" si="11"/>
        <v>0</v>
      </c>
      <c r="Q145" s="155">
        <v>0</v>
      </c>
      <c r="R145" s="155">
        <f t="shared" si="12"/>
        <v>0</v>
      </c>
      <c r="S145" s="155">
        <v>0</v>
      </c>
      <c r="T145" s="156">
        <f t="shared" si="13"/>
        <v>0</v>
      </c>
      <c r="U145" s="35"/>
      <c r="V145" s="35"/>
      <c r="W145" s="35"/>
      <c r="X145" s="35"/>
      <c r="Y145" s="35"/>
      <c r="Z145" s="35"/>
      <c r="AA145" s="35"/>
      <c r="AB145" s="35"/>
      <c r="AC145" s="35"/>
      <c r="AD145" s="35"/>
      <c r="AE145" s="35"/>
      <c r="AR145" s="157" t="s">
        <v>256</v>
      </c>
      <c r="AT145" s="157" t="s">
        <v>145</v>
      </c>
      <c r="AU145" s="157" t="s">
        <v>81</v>
      </c>
      <c r="AY145" s="20" t="s">
        <v>142</v>
      </c>
      <c r="BE145" s="158">
        <f t="shared" si="14"/>
        <v>0</v>
      </c>
      <c r="BF145" s="158">
        <f t="shared" si="15"/>
        <v>0</v>
      </c>
      <c r="BG145" s="158">
        <f t="shared" si="16"/>
        <v>0</v>
      </c>
      <c r="BH145" s="158">
        <f t="shared" si="17"/>
        <v>0</v>
      </c>
      <c r="BI145" s="158">
        <f t="shared" si="18"/>
        <v>0</v>
      </c>
      <c r="BJ145" s="20" t="s">
        <v>81</v>
      </c>
      <c r="BK145" s="158">
        <f t="shared" si="19"/>
        <v>0</v>
      </c>
      <c r="BL145" s="20" t="s">
        <v>256</v>
      </c>
      <c r="BM145" s="157" t="s">
        <v>3464</v>
      </c>
    </row>
    <row r="146" spans="1:65" s="2" customFormat="1" ht="24.2" customHeight="1">
      <c r="A146" s="35"/>
      <c r="B146" s="145"/>
      <c r="C146" s="146" t="s">
        <v>473</v>
      </c>
      <c r="D146" s="146" t="s">
        <v>145</v>
      </c>
      <c r="E146" s="147" t="s">
        <v>3465</v>
      </c>
      <c r="F146" s="148" t="s">
        <v>3466</v>
      </c>
      <c r="G146" s="149" t="s">
        <v>3331</v>
      </c>
      <c r="H146" s="150">
        <v>6</v>
      </c>
      <c r="I146" s="151"/>
      <c r="J146" s="152">
        <f t="shared" si="10"/>
        <v>0</v>
      </c>
      <c r="K146" s="148" t="s">
        <v>3</v>
      </c>
      <c r="L146" s="36"/>
      <c r="M146" s="153" t="s">
        <v>3</v>
      </c>
      <c r="N146" s="154" t="s">
        <v>43</v>
      </c>
      <c r="O146" s="56"/>
      <c r="P146" s="155">
        <f t="shared" si="11"/>
        <v>0</v>
      </c>
      <c r="Q146" s="155">
        <v>0</v>
      </c>
      <c r="R146" s="155">
        <f t="shared" si="12"/>
        <v>0</v>
      </c>
      <c r="S146" s="155">
        <v>0</v>
      </c>
      <c r="T146" s="156">
        <f t="shared" si="13"/>
        <v>0</v>
      </c>
      <c r="U146" s="35"/>
      <c r="V146" s="35"/>
      <c r="W146" s="35"/>
      <c r="X146" s="35"/>
      <c r="Y146" s="35"/>
      <c r="Z146" s="35"/>
      <c r="AA146" s="35"/>
      <c r="AB146" s="35"/>
      <c r="AC146" s="35"/>
      <c r="AD146" s="35"/>
      <c r="AE146" s="35"/>
      <c r="AR146" s="157" t="s">
        <v>256</v>
      </c>
      <c r="AT146" s="157" t="s">
        <v>145</v>
      </c>
      <c r="AU146" s="157" t="s">
        <v>81</v>
      </c>
      <c r="AY146" s="20" t="s">
        <v>142</v>
      </c>
      <c r="BE146" s="158">
        <f t="shared" si="14"/>
        <v>0</v>
      </c>
      <c r="BF146" s="158">
        <f t="shared" si="15"/>
        <v>0</v>
      </c>
      <c r="BG146" s="158">
        <f t="shared" si="16"/>
        <v>0</v>
      </c>
      <c r="BH146" s="158">
        <f t="shared" si="17"/>
        <v>0</v>
      </c>
      <c r="BI146" s="158">
        <f t="shared" si="18"/>
        <v>0</v>
      </c>
      <c r="BJ146" s="20" t="s">
        <v>81</v>
      </c>
      <c r="BK146" s="158">
        <f t="shared" si="19"/>
        <v>0</v>
      </c>
      <c r="BL146" s="20" t="s">
        <v>256</v>
      </c>
      <c r="BM146" s="157" t="s">
        <v>3467</v>
      </c>
    </row>
    <row r="147" spans="1:65" s="2" customFormat="1" ht="37.9" customHeight="1">
      <c r="A147" s="35"/>
      <c r="B147" s="145"/>
      <c r="C147" s="146" t="s">
        <v>480</v>
      </c>
      <c r="D147" s="146" t="s">
        <v>145</v>
      </c>
      <c r="E147" s="147" t="s">
        <v>3468</v>
      </c>
      <c r="F147" s="148" t="s">
        <v>3469</v>
      </c>
      <c r="G147" s="149" t="s">
        <v>3331</v>
      </c>
      <c r="H147" s="150">
        <v>9</v>
      </c>
      <c r="I147" s="151"/>
      <c r="J147" s="152">
        <f t="shared" si="10"/>
        <v>0</v>
      </c>
      <c r="K147" s="148" t="s">
        <v>3</v>
      </c>
      <c r="L147" s="36"/>
      <c r="M147" s="153" t="s">
        <v>3</v>
      </c>
      <c r="N147" s="154" t="s">
        <v>43</v>
      </c>
      <c r="O147" s="56"/>
      <c r="P147" s="155">
        <f t="shared" si="11"/>
        <v>0</v>
      </c>
      <c r="Q147" s="155">
        <v>0</v>
      </c>
      <c r="R147" s="155">
        <f t="shared" si="12"/>
        <v>0</v>
      </c>
      <c r="S147" s="155">
        <v>0</v>
      </c>
      <c r="T147" s="156">
        <f t="shared" si="13"/>
        <v>0</v>
      </c>
      <c r="U147" s="35"/>
      <c r="V147" s="35"/>
      <c r="W147" s="35"/>
      <c r="X147" s="35"/>
      <c r="Y147" s="35"/>
      <c r="Z147" s="35"/>
      <c r="AA147" s="35"/>
      <c r="AB147" s="35"/>
      <c r="AC147" s="35"/>
      <c r="AD147" s="35"/>
      <c r="AE147" s="35"/>
      <c r="AR147" s="157" t="s">
        <v>256</v>
      </c>
      <c r="AT147" s="157" t="s">
        <v>145</v>
      </c>
      <c r="AU147" s="157" t="s">
        <v>81</v>
      </c>
      <c r="AY147" s="20" t="s">
        <v>142</v>
      </c>
      <c r="BE147" s="158">
        <f t="shared" si="14"/>
        <v>0</v>
      </c>
      <c r="BF147" s="158">
        <f t="shared" si="15"/>
        <v>0</v>
      </c>
      <c r="BG147" s="158">
        <f t="shared" si="16"/>
        <v>0</v>
      </c>
      <c r="BH147" s="158">
        <f t="shared" si="17"/>
        <v>0</v>
      </c>
      <c r="BI147" s="158">
        <f t="shared" si="18"/>
        <v>0</v>
      </c>
      <c r="BJ147" s="20" t="s">
        <v>81</v>
      </c>
      <c r="BK147" s="158">
        <f t="shared" si="19"/>
        <v>0</v>
      </c>
      <c r="BL147" s="20" t="s">
        <v>256</v>
      </c>
      <c r="BM147" s="157" t="s">
        <v>3470</v>
      </c>
    </row>
    <row r="148" spans="1:65" s="2" customFormat="1" ht="24.2" customHeight="1">
      <c r="A148" s="35"/>
      <c r="B148" s="145"/>
      <c r="C148" s="146" t="s">
        <v>489</v>
      </c>
      <c r="D148" s="146" t="s">
        <v>145</v>
      </c>
      <c r="E148" s="147" t="s">
        <v>3471</v>
      </c>
      <c r="F148" s="148" t="s">
        <v>3472</v>
      </c>
      <c r="G148" s="149" t="s">
        <v>3331</v>
      </c>
      <c r="H148" s="150">
        <v>7</v>
      </c>
      <c r="I148" s="151"/>
      <c r="J148" s="152">
        <f t="shared" si="10"/>
        <v>0</v>
      </c>
      <c r="K148" s="148" t="s">
        <v>3</v>
      </c>
      <c r="L148" s="36"/>
      <c r="M148" s="153" t="s">
        <v>3</v>
      </c>
      <c r="N148" s="154" t="s">
        <v>43</v>
      </c>
      <c r="O148" s="56"/>
      <c r="P148" s="155">
        <f t="shared" si="11"/>
        <v>0</v>
      </c>
      <c r="Q148" s="155">
        <v>0</v>
      </c>
      <c r="R148" s="155">
        <f t="shared" si="12"/>
        <v>0</v>
      </c>
      <c r="S148" s="155">
        <v>0</v>
      </c>
      <c r="T148" s="156">
        <f t="shared" si="13"/>
        <v>0</v>
      </c>
      <c r="U148" s="35"/>
      <c r="V148" s="35"/>
      <c r="W148" s="35"/>
      <c r="X148" s="35"/>
      <c r="Y148" s="35"/>
      <c r="Z148" s="35"/>
      <c r="AA148" s="35"/>
      <c r="AB148" s="35"/>
      <c r="AC148" s="35"/>
      <c r="AD148" s="35"/>
      <c r="AE148" s="35"/>
      <c r="AR148" s="157" t="s">
        <v>256</v>
      </c>
      <c r="AT148" s="157" t="s">
        <v>145</v>
      </c>
      <c r="AU148" s="157" t="s">
        <v>81</v>
      </c>
      <c r="AY148" s="20" t="s">
        <v>142</v>
      </c>
      <c r="BE148" s="158">
        <f t="shared" si="14"/>
        <v>0</v>
      </c>
      <c r="BF148" s="158">
        <f t="shared" si="15"/>
        <v>0</v>
      </c>
      <c r="BG148" s="158">
        <f t="shared" si="16"/>
        <v>0</v>
      </c>
      <c r="BH148" s="158">
        <f t="shared" si="17"/>
        <v>0</v>
      </c>
      <c r="BI148" s="158">
        <f t="shared" si="18"/>
        <v>0</v>
      </c>
      <c r="BJ148" s="20" t="s">
        <v>81</v>
      </c>
      <c r="BK148" s="158">
        <f t="shared" si="19"/>
        <v>0</v>
      </c>
      <c r="BL148" s="20" t="s">
        <v>256</v>
      </c>
      <c r="BM148" s="157" t="s">
        <v>3473</v>
      </c>
    </row>
    <row r="149" spans="1:65" s="2" customFormat="1" ht="33" customHeight="1">
      <c r="A149" s="35"/>
      <c r="B149" s="145"/>
      <c r="C149" s="146" t="s">
        <v>494</v>
      </c>
      <c r="D149" s="146" t="s">
        <v>145</v>
      </c>
      <c r="E149" s="147" t="s">
        <v>3474</v>
      </c>
      <c r="F149" s="148" t="s">
        <v>3475</v>
      </c>
      <c r="G149" s="149" t="s">
        <v>3331</v>
      </c>
      <c r="H149" s="150">
        <v>1</v>
      </c>
      <c r="I149" s="151"/>
      <c r="J149" s="152">
        <f t="shared" si="10"/>
        <v>0</v>
      </c>
      <c r="K149" s="148" t="s">
        <v>3</v>
      </c>
      <c r="L149" s="36"/>
      <c r="M149" s="153" t="s">
        <v>3</v>
      </c>
      <c r="N149" s="154" t="s">
        <v>43</v>
      </c>
      <c r="O149" s="56"/>
      <c r="P149" s="155">
        <f t="shared" si="11"/>
        <v>0</v>
      </c>
      <c r="Q149" s="155">
        <v>0</v>
      </c>
      <c r="R149" s="155">
        <f t="shared" si="12"/>
        <v>0</v>
      </c>
      <c r="S149" s="155">
        <v>0</v>
      </c>
      <c r="T149" s="156">
        <f t="shared" si="13"/>
        <v>0</v>
      </c>
      <c r="U149" s="35"/>
      <c r="V149" s="35"/>
      <c r="W149" s="35"/>
      <c r="X149" s="35"/>
      <c r="Y149" s="35"/>
      <c r="Z149" s="35"/>
      <c r="AA149" s="35"/>
      <c r="AB149" s="35"/>
      <c r="AC149" s="35"/>
      <c r="AD149" s="35"/>
      <c r="AE149" s="35"/>
      <c r="AR149" s="157" t="s">
        <v>256</v>
      </c>
      <c r="AT149" s="157" t="s">
        <v>145</v>
      </c>
      <c r="AU149" s="157" t="s">
        <v>81</v>
      </c>
      <c r="AY149" s="20" t="s">
        <v>142</v>
      </c>
      <c r="BE149" s="158">
        <f t="shared" si="14"/>
        <v>0</v>
      </c>
      <c r="BF149" s="158">
        <f t="shared" si="15"/>
        <v>0</v>
      </c>
      <c r="BG149" s="158">
        <f t="shared" si="16"/>
        <v>0</v>
      </c>
      <c r="BH149" s="158">
        <f t="shared" si="17"/>
        <v>0</v>
      </c>
      <c r="BI149" s="158">
        <f t="shared" si="18"/>
        <v>0</v>
      </c>
      <c r="BJ149" s="20" t="s">
        <v>81</v>
      </c>
      <c r="BK149" s="158">
        <f t="shared" si="19"/>
        <v>0</v>
      </c>
      <c r="BL149" s="20" t="s">
        <v>256</v>
      </c>
      <c r="BM149" s="157" t="s">
        <v>3476</v>
      </c>
    </row>
    <row r="150" spans="1:65" s="2" customFormat="1" ht="24.2" customHeight="1">
      <c r="A150" s="35"/>
      <c r="B150" s="145"/>
      <c r="C150" s="146" t="s">
        <v>502</v>
      </c>
      <c r="D150" s="146" t="s">
        <v>145</v>
      </c>
      <c r="E150" s="147" t="s">
        <v>3477</v>
      </c>
      <c r="F150" s="148" t="s">
        <v>3478</v>
      </c>
      <c r="G150" s="149" t="s">
        <v>3331</v>
      </c>
      <c r="H150" s="150">
        <v>10</v>
      </c>
      <c r="I150" s="151"/>
      <c r="J150" s="152">
        <f t="shared" si="10"/>
        <v>0</v>
      </c>
      <c r="K150" s="148" t="s">
        <v>3</v>
      </c>
      <c r="L150" s="36"/>
      <c r="M150" s="153" t="s">
        <v>3</v>
      </c>
      <c r="N150" s="154" t="s">
        <v>43</v>
      </c>
      <c r="O150" s="56"/>
      <c r="P150" s="155">
        <f t="shared" si="11"/>
        <v>0</v>
      </c>
      <c r="Q150" s="155">
        <v>0</v>
      </c>
      <c r="R150" s="155">
        <f t="shared" si="12"/>
        <v>0</v>
      </c>
      <c r="S150" s="155">
        <v>0</v>
      </c>
      <c r="T150" s="156">
        <f t="shared" si="13"/>
        <v>0</v>
      </c>
      <c r="U150" s="35"/>
      <c r="V150" s="35"/>
      <c r="W150" s="35"/>
      <c r="X150" s="35"/>
      <c r="Y150" s="35"/>
      <c r="Z150" s="35"/>
      <c r="AA150" s="35"/>
      <c r="AB150" s="35"/>
      <c r="AC150" s="35"/>
      <c r="AD150" s="35"/>
      <c r="AE150" s="35"/>
      <c r="AR150" s="157" t="s">
        <v>256</v>
      </c>
      <c r="AT150" s="157" t="s">
        <v>145</v>
      </c>
      <c r="AU150" s="157" t="s">
        <v>81</v>
      </c>
      <c r="AY150" s="20" t="s">
        <v>142</v>
      </c>
      <c r="BE150" s="158">
        <f t="shared" si="14"/>
        <v>0</v>
      </c>
      <c r="BF150" s="158">
        <f t="shared" si="15"/>
        <v>0</v>
      </c>
      <c r="BG150" s="158">
        <f t="shared" si="16"/>
        <v>0</v>
      </c>
      <c r="BH150" s="158">
        <f t="shared" si="17"/>
        <v>0</v>
      </c>
      <c r="BI150" s="158">
        <f t="shared" si="18"/>
        <v>0</v>
      </c>
      <c r="BJ150" s="20" t="s">
        <v>81</v>
      </c>
      <c r="BK150" s="158">
        <f t="shared" si="19"/>
        <v>0</v>
      </c>
      <c r="BL150" s="20" t="s">
        <v>256</v>
      </c>
      <c r="BM150" s="157" t="s">
        <v>3479</v>
      </c>
    </row>
    <row r="151" spans="1:65" s="2" customFormat="1" ht="37.9" customHeight="1">
      <c r="A151" s="35"/>
      <c r="B151" s="145"/>
      <c r="C151" s="146" t="s">
        <v>512</v>
      </c>
      <c r="D151" s="146" t="s">
        <v>145</v>
      </c>
      <c r="E151" s="147" t="s">
        <v>3480</v>
      </c>
      <c r="F151" s="148" t="s">
        <v>3481</v>
      </c>
      <c r="G151" s="149" t="s">
        <v>3331</v>
      </c>
      <c r="H151" s="150">
        <v>4</v>
      </c>
      <c r="I151" s="151"/>
      <c r="J151" s="152">
        <f t="shared" si="10"/>
        <v>0</v>
      </c>
      <c r="K151" s="148" t="s">
        <v>3</v>
      </c>
      <c r="L151" s="36"/>
      <c r="M151" s="153" t="s">
        <v>3</v>
      </c>
      <c r="N151" s="154" t="s">
        <v>43</v>
      </c>
      <c r="O151" s="56"/>
      <c r="P151" s="155">
        <f t="shared" si="11"/>
        <v>0</v>
      </c>
      <c r="Q151" s="155">
        <v>0</v>
      </c>
      <c r="R151" s="155">
        <f t="shared" si="12"/>
        <v>0</v>
      </c>
      <c r="S151" s="155">
        <v>0</v>
      </c>
      <c r="T151" s="156">
        <f t="shared" si="13"/>
        <v>0</v>
      </c>
      <c r="U151" s="35"/>
      <c r="V151" s="35"/>
      <c r="W151" s="35"/>
      <c r="X151" s="35"/>
      <c r="Y151" s="35"/>
      <c r="Z151" s="35"/>
      <c r="AA151" s="35"/>
      <c r="AB151" s="35"/>
      <c r="AC151" s="35"/>
      <c r="AD151" s="35"/>
      <c r="AE151" s="35"/>
      <c r="AR151" s="157" t="s">
        <v>256</v>
      </c>
      <c r="AT151" s="157" t="s">
        <v>145</v>
      </c>
      <c r="AU151" s="157" t="s">
        <v>81</v>
      </c>
      <c r="AY151" s="20" t="s">
        <v>142</v>
      </c>
      <c r="BE151" s="158">
        <f t="shared" si="14"/>
        <v>0</v>
      </c>
      <c r="BF151" s="158">
        <f t="shared" si="15"/>
        <v>0</v>
      </c>
      <c r="BG151" s="158">
        <f t="shared" si="16"/>
        <v>0</v>
      </c>
      <c r="BH151" s="158">
        <f t="shared" si="17"/>
        <v>0</v>
      </c>
      <c r="BI151" s="158">
        <f t="shared" si="18"/>
        <v>0</v>
      </c>
      <c r="BJ151" s="20" t="s">
        <v>81</v>
      </c>
      <c r="BK151" s="158">
        <f t="shared" si="19"/>
        <v>0</v>
      </c>
      <c r="BL151" s="20" t="s">
        <v>256</v>
      </c>
      <c r="BM151" s="157" t="s">
        <v>3482</v>
      </c>
    </row>
    <row r="152" spans="1:65" s="2" customFormat="1" ht="37.9" customHeight="1">
      <c r="A152" s="35"/>
      <c r="B152" s="145"/>
      <c r="C152" s="146" t="s">
        <v>517</v>
      </c>
      <c r="D152" s="146" t="s">
        <v>145</v>
      </c>
      <c r="E152" s="147" t="s">
        <v>3483</v>
      </c>
      <c r="F152" s="148" t="s">
        <v>3484</v>
      </c>
      <c r="G152" s="149" t="s">
        <v>3331</v>
      </c>
      <c r="H152" s="150">
        <v>5</v>
      </c>
      <c r="I152" s="151"/>
      <c r="J152" s="152">
        <f t="shared" si="10"/>
        <v>0</v>
      </c>
      <c r="K152" s="148" t="s">
        <v>3</v>
      </c>
      <c r="L152" s="36"/>
      <c r="M152" s="153" t="s">
        <v>3</v>
      </c>
      <c r="N152" s="154" t="s">
        <v>43</v>
      </c>
      <c r="O152" s="56"/>
      <c r="P152" s="155">
        <f t="shared" si="11"/>
        <v>0</v>
      </c>
      <c r="Q152" s="155">
        <v>0</v>
      </c>
      <c r="R152" s="155">
        <f t="shared" si="12"/>
        <v>0</v>
      </c>
      <c r="S152" s="155">
        <v>0</v>
      </c>
      <c r="T152" s="156">
        <f t="shared" si="13"/>
        <v>0</v>
      </c>
      <c r="U152" s="35"/>
      <c r="V152" s="35"/>
      <c r="W152" s="35"/>
      <c r="X152" s="35"/>
      <c r="Y152" s="35"/>
      <c r="Z152" s="35"/>
      <c r="AA152" s="35"/>
      <c r="AB152" s="35"/>
      <c r="AC152" s="35"/>
      <c r="AD152" s="35"/>
      <c r="AE152" s="35"/>
      <c r="AR152" s="157" t="s">
        <v>256</v>
      </c>
      <c r="AT152" s="157" t="s">
        <v>145</v>
      </c>
      <c r="AU152" s="157" t="s">
        <v>81</v>
      </c>
      <c r="AY152" s="20" t="s">
        <v>142</v>
      </c>
      <c r="BE152" s="158">
        <f t="shared" si="14"/>
        <v>0</v>
      </c>
      <c r="BF152" s="158">
        <f t="shared" si="15"/>
        <v>0</v>
      </c>
      <c r="BG152" s="158">
        <f t="shared" si="16"/>
        <v>0</v>
      </c>
      <c r="BH152" s="158">
        <f t="shared" si="17"/>
        <v>0</v>
      </c>
      <c r="BI152" s="158">
        <f t="shared" si="18"/>
        <v>0</v>
      </c>
      <c r="BJ152" s="20" t="s">
        <v>81</v>
      </c>
      <c r="BK152" s="158">
        <f t="shared" si="19"/>
        <v>0</v>
      </c>
      <c r="BL152" s="20" t="s">
        <v>256</v>
      </c>
      <c r="BM152" s="157" t="s">
        <v>3485</v>
      </c>
    </row>
    <row r="153" spans="1:65" s="2" customFormat="1" ht="16.5" customHeight="1">
      <c r="A153" s="35"/>
      <c r="B153" s="145"/>
      <c r="C153" s="146" t="s">
        <v>523</v>
      </c>
      <c r="D153" s="146" t="s">
        <v>145</v>
      </c>
      <c r="E153" s="147" t="s">
        <v>3486</v>
      </c>
      <c r="F153" s="148" t="s">
        <v>3487</v>
      </c>
      <c r="G153" s="149" t="s">
        <v>2341</v>
      </c>
      <c r="H153" s="209"/>
      <c r="I153" s="151"/>
      <c r="J153" s="152">
        <f t="shared" si="10"/>
        <v>0</v>
      </c>
      <c r="K153" s="148" t="s">
        <v>3</v>
      </c>
      <c r="L153" s="36"/>
      <c r="M153" s="153" t="s">
        <v>3</v>
      </c>
      <c r="N153" s="154" t="s">
        <v>43</v>
      </c>
      <c r="O153" s="56"/>
      <c r="P153" s="155">
        <f t="shared" si="11"/>
        <v>0</v>
      </c>
      <c r="Q153" s="155">
        <v>0</v>
      </c>
      <c r="R153" s="155">
        <f t="shared" si="12"/>
        <v>0</v>
      </c>
      <c r="S153" s="155">
        <v>0</v>
      </c>
      <c r="T153" s="156">
        <f t="shared" si="13"/>
        <v>0</v>
      </c>
      <c r="U153" s="35"/>
      <c r="V153" s="35"/>
      <c r="W153" s="35"/>
      <c r="X153" s="35"/>
      <c r="Y153" s="35"/>
      <c r="Z153" s="35"/>
      <c r="AA153" s="35"/>
      <c r="AB153" s="35"/>
      <c r="AC153" s="35"/>
      <c r="AD153" s="35"/>
      <c r="AE153" s="35"/>
      <c r="AR153" s="157" t="s">
        <v>256</v>
      </c>
      <c r="AT153" s="157" t="s">
        <v>145</v>
      </c>
      <c r="AU153" s="157" t="s">
        <v>81</v>
      </c>
      <c r="AY153" s="20" t="s">
        <v>142</v>
      </c>
      <c r="BE153" s="158">
        <f t="shared" si="14"/>
        <v>0</v>
      </c>
      <c r="BF153" s="158">
        <f t="shared" si="15"/>
        <v>0</v>
      </c>
      <c r="BG153" s="158">
        <f t="shared" si="16"/>
        <v>0</v>
      </c>
      <c r="BH153" s="158">
        <f t="shared" si="17"/>
        <v>0</v>
      </c>
      <c r="BI153" s="158">
        <f t="shared" si="18"/>
        <v>0</v>
      </c>
      <c r="BJ153" s="20" t="s">
        <v>81</v>
      </c>
      <c r="BK153" s="158">
        <f t="shared" si="19"/>
        <v>0</v>
      </c>
      <c r="BL153" s="20" t="s">
        <v>256</v>
      </c>
      <c r="BM153" s="157" t="s">
        <v>3488</v>
      </c>
    </row>
    <row r="154" spans="1:65" s="2" customFormat="1" ht="16.5" customHeight="1">
      <c r="A154" s="35"/>
      <c r="B154" s="145"/>
      <c r="C154" s="146" t="s">
        <v>528</v>
      </c>
      <c r="D154" s="146" t="s">
        <v>145</v>
      </c>
      <c r="E154" s="147" t="s">
        <v>3489</v>
      </c>
      <c r="F154" s="148" t="s">
        <v>3490</v>
      </c>
      <c r="G154" s="149" t="s">
        <v>2341</v>
      </c>
      <c r="H154" s="209"/>
      <c r="I154" s="151"/>
      <c r="J154" s="152">
        <f t="shared" si="10"/>
        <v>0</v>
      </c>
      <c r="K154" s="148" t="s">
        <v>3</v>
      </c>
      <c r="L154" s="36"/>
      <c r="M154" s="153" t="s">
        <v>3</v>
      </c>
      <c r="N154" s="154" t="s">
        <v>43</v>
      </c>
      <c r="O154" s="56"/>
      <c r="P154" s="155">
        <f t="shared" si="11"/>
        <v>0</v>
      </c>
      <c r="Q154" s="155">
        <v>0</v>
      </c>
      <c r="R154" s="155">
        <f t="shared" si="12"/>
        <v>0</v>
      </c>
      <c r="S154" s="155">
        <v>0</v>
      </c>
      <c r="T154" s="156">
        <f t="shared" si="13"/>
        <v>0</v>
      </c>
      <c r="U154" s="35"/>
      <c r="V154" s="35"/>
      <c r="W154" s="35"/>
      <c r="X154" s="35"/>
      <c r="Y154" s="35"/>
      <c r="Z154" s="35"/>
      <c r="AA154" s="35"/>
      <c r="AB154" s="35"/>
      <c r="AC154" s="35"/>
      <c r="AD154" s="35"/>
      <c r="AE154" s="35"/>
      <c r="AR154" s="157" t="s">
        <v>256</v>
      </c>
      <c r="AT154" s="157" t="s">
        <v>145</v>
      </c>
      <c r="AU154" s="157" t="s">
        <v>81</v>
      </c>
      <c r="AY154" s="20" t="s">
        <v>142</v>
      </c>
      <c r="BE154" s="158">
        <f t="shared" si="14"/>
        <v>0</v>
      </c>
      <c r="BF154" s="158">
        <f t="shared" si="15"/>
        <v>0</v>
      </c>
      <c r="BG154" s="158">
        <f t="shared" si="16"/>
        <v>0</v>
      </c>
      <c r="BH154" s="158">
        <f t="shared" si="17"/>
        <v>0</v>
      </c>
      <c r="BI154" s="158">
        <f t="shared" si="18"/>
        <v>0</v>
      </c>
      <c r="BJ154" s="20" t="s">
        <v>81</v>
      </c>
      <c r="BK154" s="158">
        <f t="shared" si="19"/>
        <v>0</v>
      </c>
      <c r="BL154" s="20" t="s">
        <v>256</v>
      </c>
      <c r="BM154" s="157" t="s">
        <v>3491</v>
      </c>
    </row>
    <row r="155" spans="1:65" s="2" customFormat="1" ht="16.5" customHeight="1">
      <c r="A155" s="35"/>
      <c r="B155" s="145"/>
      <c r="C155" s="146" t="s">
        <v>533</v>
      </c>
      <c r="D155" s="146" t="s">
        <v>145</v>
      </c>
      <c r="E155" s="147" t="s">
        <v>3492</v>
      </c>
      <c r="F155" s="148" t="s">
        <v>3493</v>
      </c>
      <c r="G155" s="149" t="s">
        <v>2341</v>
      </c>
      <c r="H155" s="209"/>
      <c r="I155" s="151"/>
      <c r="J155" s="152">
        <f t="shared" si="10"/>
        <v>0</v>
      </c>
      <c r="K155" s="148" t="s">
        <v>3</v>
      </c>
      <c r="L155" s="36"/>
      <c r="M155" s="153" t="s">
        <v>3</v>
      </c>
      <c r="N155" s="154" t="s">
        <v>43</v>
      </c>
      <c r="O155" s="56"/>
      <c r="P155" s="155">
        <f t="shared" si="11"/>
        <v>0</v>
      </c>
      <c r="Q155" s="155">
        <v>0</v>
      </c>
      <c r="R155" s="155">
        <f t="shared" si="12"/>
        <v>0</v>
      </c>
      <c r="S155" s="155">
        <v>0</v>
      </c>
      <c r="T155" s="156">
        <f t="shared" si="13"/>
        <v>0</v>
      </c>
      <c r="U155" s="35"/>
      <c r="V155" s="35"/>
      <c r="W155" s="35"/>
      <c r="X155" s="35"/>
      <c r="Y155" s="35"/>
      <c r="Z155" s="35"/>
      <c r="AA155" s="35"/>
      <c r="AB155" s="35"/>
      <c r="AC155" s="35"/>
      <c r="AD155" s="35"/>
      <c r="AE155" s="35"/>
      <c r="AR155" s="157" t="s">
        <v>256</v>
      </c>
      <c r="AT155" s="157" t="s">
        <v>145</v>
      </c>
      <c r="AU155" s="157" t="s">
        <v>81</v>
      </c>
      <c r="AY155" s="20" t="s">
        <v>142</v>
      </c>
      <c r="BE155" s="158">
        <f t="shared" si="14"/>
        <v>0</v>
      </c>
      <c r="BF155" s="158">
        <f t="shared" si="15"/>
        <v>0</v>
      </c>
      <c r="BG155" s="158">
        <f t="shared" si="16"/>
        <v>0</v>
      </c>
      <c r="BH155" s="158">
        <f t="shared" si="17"/>
        <v>0</v>
      </c>
      <c r="BI155" s="158">
        <f t="shared" si="18"/>
        <v>0</v>
      </c>
      <c r="BJ155" s="20" t="s">
        <v>81</v>
      </c>
      <c r="BK155" s="158">
        <f t="shared" si="19"/>
        <v>0</v>
      </c>
      <c r="BL155" s="20" t="s">
        <v>256</v>
      </c>
      <c r="BM155" s="157" t="s">
        <v>3494</v>
      </c>
    </row>
    <row r="156" spans="1:65" s="12" customFormat="1" ht="22.9" customHeight="1">
      <c r="B156" s="132"/>
      <c r="D156" s="133" t="s">
        <v>70</v>
      </c>
      <c r="E156" s="143" t="s">
        <v>3495</v>
      </c>
      <c r="F156" s="143" t="s">
        <v>3496</v>
      </c>
      <c r="I156" s="135"/>
      <c r="J156" s="144">
        <f>BK156</f>
        <v>0</v>
      </c>
      <c r="L156" s="132"/>
      <c r="M156" s="137"/>
      <c r="N156" s="138"/>
      <c r="O156" s="138"/>
      <c r="P156" s="139">
        <f>P157+P170+P184+P200</f>
        <v>0</v>
      </c>
      <c r="Q156" s="138"/>
      <c r="R156" s="139">
        <f>R157+R170+R184+R200</f>
        <v>0</v>
      </c>
      <c r="S156" s="138"/>
      <c r="T156" s="140">
        <f>T157+T170+T184+T200</f>
        <v>0</v>
      </c>
      <c r="AR156" s="133" t="s">
        <v>81</v>
      </c>
      <c r="AT156" s="141" t="s">
        <v>70</v>
      </c>
      <c r="AU156" s="141" t="s">
        <v>15</v>
      </c>
      <c r="AY156" s="133" t="s">
        <v>142</v>
      </c>
      <c r="BK156" s="142">
        <f>BK157+BK170+BK184+BK200</f>
        <v>0</v>
      </c>
    </row>
    <row r="157" spans="1:65" s="12" customFormat="1" ht="20.85" customHeight="1">
      <c r="B157" s="132"/>
      <c r="D157" s="133" t="s">
        <v>70</v>
      </c>
      <c r="E157" s="143" t="s">
        <v>3497</v>
      </c>
      <c r="F157" s="143" t="s">
        <v>3498</v>
      </c>
      <c r="I157" s="135"/>
      <c r="J157" s="144">
        <f>BK157</f>
        <v>0</v>
      </c>
      <c r="L157" s="132"/>
      <c r="M157" s="137"/>
      <c r="N157" s="138"/>
      <c r="O157" s="138"/>
      <c r="P157" s="139">
        <f>SUM(P158:P169)</f>
        <v>0</v>
      </c>
      <c r="Q157" s="138"/>
      <c r="R157" s="139">
        <f>SUM(R158:R169)</f>
        <v>0</v>
      </c>
      <c r="S157" s="138"/>
      <c r="T157" s="140">
        <f>SUM(T158:T169)</f>
        <v>0</v>
      </c>
      <c r="AR157" s="133" t="s">
        <v>81</v>
      </c>
      <c r="AT157" s="141" t="s">
        <v>70</v>
      </c>
      <c r="AU157" s="141" t="s">
        <v>81</v>
      </c>
      <c r="AY157" s="133" t="s">
        <v>142</v>
      </c>
      <c r="BK157" s="142">
        <f>SUM(BK158:BK169)</f>
        <v>0</v>
      </c>
    </row>
    <row r="158" spans="1:65" s="2" customFormat="1" ht="16.5" customHeight="1">
      <c r="A158" s="35"/>
      <c r="B158" s="145"/>
      <c r="C158" s="146" t="s">
        <v>1378</v>
      </c>
      <c r="D158" s="146" t="s">
        <v>145</v>
      </c>
      <c r="E158" s="147" t="s">
        <v>3329</v>
      </c>
      <c r="F158" s="148" t="s">
        <v>3330</v>
      </c>
      <c r="G158" s="149" t="s">
        <v>3331</v>
      </c>
      <c r="H158" s="150">
        <v>7</v>
      </c>
      <c r="I158" s="151"/>
      <c r="J158" s="152">
        <f t="shared" ref="J158:J169" si="20">ROUND(I158*H158,2)</f>
        <v>0</v>
      </c>
      <c r="K158" s="148" t="s">
        <v>3</v>
      </c>
      <c r="L158" s="36"/>
      <c r="M158" s="153" t="s">
        <v>3</v>
      </c>
      <c r="N158" s="154" t="s">
        <v>43</v>
      </c>
      <c r="O158" s="56"/>
      <c r="P158" s="155">
        <f t="shared" ref="P158:P169" si="21">O158*H158</f>
        <v>0</v>
      </c>
      <c r="Q158" s="155">
        <v>0</v>
      </c>
      <c r="R158" s="155">
        <f t="shared" ref="R158:R169" si="22">Q158*H158</f>
        <v>0</v>
      </c>
      <c r="S158" s="155">
        <v>0</v>
      </c>
      <c r="T158" s="156">
        <f t="shared" ref="T158:T169" si="23">S158*H158</f>
        <v>0</v>
      </c>
      <c r="U158" s="35"/>
      <c r="V158" s="35"/>
      <c r="W158" s="35"/>
      <c r="X158" s="35"/>
      <c r="Y158" s="35"/>
      <c r="Z158" s="35"/>
      <c r="AA158" s="35"/>
      <c r="AB158" s="35"/>
      <c r="AC158" s="35"/>
      <c r="AD158" s="35"/>
      <c r="AE158" s="35"/>
      <c r="AR158" s="157" t="s">
        <v>256</v>
      </c>
      <c r="AT158" s="157" t="s">
        <v>145</v>
      </c>
      <c r="AU158" s="157" t="s">
        <v>91</v>
      </c>
      <c r="AY158" s="20" t="s">
        <v>142</v>
      </c>
      <c r="BE158" s="158">
        <f t="shared" ref="BE158:BE169" si="24">IF(N158="základní",J158,0)</f>
        <v>0</v>
      </c>
      <c r="BF158" s="158">
        <f t="shared" ref="BF158:BF169" si="25">IF(N158="snížená",J158,0)</f>
        <v>0</v>
      </c>
      <c r="BG158" s="158">
        <f t="shared" ref="BG158:BG169" si="26">IF(N158="zákl. přenesená",J158,0)</f>
        <v>0</v>
      </c>
      <c r="BH158" s="158">
        <f t="shared" ref="BH158:BH169" si="27">IF(N158="sníž. přenesená",J158,0)</f>
        <v>0</v>
      </c>
      <c r="BI158" s="158">
        <f t="shared" ref="BI158:BI169" si="28">IF(N158="nulová",J158,0)</f>
        <v>0</v>
      </c>
      <c r="BJ158" s="20" t="s">
        <v>81</v>
      </c>
      <c r="BK158" s="158">
        <f t="shared" ref="BK158:BK169" si="29">ROUND(I158*H158,2)</f>
        <v>0</v>
      </c>
      <c r="BL158" s="20" t="s">
        <v>256</v>
      </c>
      <c r="BM158" s="157" t="s">
        <v>3499</v>
      </c>
    </row>
    <row r="159" spans="1:65" s="2" customFormat="1" ht="16.5" customHeight="1">
      <c r="A159" s="35"/>
      <c r="B159" s="145"/>
      <c r="C159" s="146" t="s">
        <v>1382</v>
      </c>
      <c r="D159" s="146" t="s">
        <v>145</v>
      </c>
      <c r="E159" s="147" t="s">
        <v>3500</v>
      </c>
      <c r="F159" s="148" t="s">
        <v>3501</v>
      </c>
      <c r="G159" s="149" t="s">
        <v>3331</v>
      </c>
      <c r="H159" s="150">
        <v>12</v>
      </c>
      <c r="I159" s="151"/>
      <c r="J159" s="152">
        <f t="shared" si="20"/>
        <v>0</v>
      </c>
      <c r="K159" s="148" t="s">
        <v>3</v>
      </c>
      <c r="L159" s="36"/>
      <c r="M159" s="153" t="s">
        <v>3</v>
      </c>
      <c r="N159" s="154" t="s">
        <v>43</v>
      </c>
      <c r="O159" s="56"/>
      <c r="P159" s="155">
        <f t="shared" si="21"/>
        <v>0</v>
      </c>
      <c r="Q159" s="155">
        <v>0</v>
      </c>
      <c r="R159" s="155">
        <f t="shared" si="22"/>
        <v>0</v>
      </c>
      <c r="S159" s="155">
        <v>0</v>
      </c>
      <c r="T159" s="156">
        <f t="shared" si="23"/>
        <v>0</v>
      </c>
      <c r="U159" s="35"/>
      <c r="V159" s="35"/>
      <c r="W159" s="35"/>
      <c r="X159" s="35"/>
      <c r="Y159" s="35"/>
      <c r="Z159" s="35"/>
      <c r="AA159" s="35"/>
      <c r="AB159" s="35"/>
      <c r="AC159" s="35"/>
      <c r="AD159" s="35"/>
      <c r="AE159" s="35"/>
      <c r="AR159" s="157" t="s">
        <v>256</v>
      </c>
      <c r="AT159" s="157" t="s">
        <v>145</v>
      </c>
      <c r="AU159" s="157" t="s">
        <v>91</v>
      </c>
      <c r="AY159" s="20" t="s">
        <v>142</v>
      </c>
      <c r="BE159" s="158">
        <f t="shared" si="24"/>
        <v>0</v>
      </c>
      <c r="BF159" s="158">
        <f t="shared" si="25"/>
        <v>0</v>
      </c>
      <c r="BG159" s="158">
        <f t="shared" si="26"/>
        <v>0</v>
      </c>
      <c r="BH159" s="158">
        <f t="shared" si="27"/>
        <v>0</v>
      </c>
      <c r="BI159" s="158">
        <f t="shared" si="28"/>
        <v>0</v>
      </c>
      <c r="BJ159" s="20" t="s">
        <v>81</v>
      </c>
      <c r="BK159" s="158">
        <f t="shared" si="29"/>
        <v>0</v>
      </c>
      <c r="BL159" s="20" t="s">
        <v>256</v>
      </c>
      <c r="BM159" s="157" t="s">
        <v>3502</v>
      </c>
    </row>
    <row r="160" spans="1:65" s="2" customFormat="1" ht="16.5" customHeight="1">
      <c r="A160" s="35"/>
      <c r="B160" s="145"/>
      <c r="C160" s="146" t="s">
        <v>1390</v>
      </c>
      <c r="D160" s="146" t="s">
        <v>145</v>
      </c>
      <c r="E160" s="147" t="s">
        <v>3503</v>
      </c>
      <c r="F160" s="148" t="s">
        <v>3504</v>
      </c>
      <c r="G160" s="149" t="s">
        <v>3331</v>
      </c>
      <c r="H160" s="150">
        <v>3</v>
      </c>
      <c r="I160" s="151"/>
      <c r="J160" s="152">
        <f t="shared" si="20"/>
        <v>0</v>
      </c>
      <c r="K160" s="148" t="s">
        <v>3</v>
      </c>
      <c r="L160" s="36"/>
      <c r="M160" s="153" t="s">
        <v>3</v>
      </c>
      <c r="N160" s="154" t="s">
        <v>43</v>
      </c>
      <c r="O160" s="56"/>
      <c r="P160" s="155">
        <f t="shared" si="21"/>
        <v>0</v>
      </c>
      <c r="Q160" s="155">
        <v>0</v>
      </c>
      <c r="R160" s="155">
        <f t="shared" si="22"/>
        <v>0</v>
      </c>
      <c r="S160" s="155">
        <v>0</v>
      </c>
      <c r="T160" s="156">
        <f t="shared" si="23"/>
        <v>0</v>
      </c>
      <c r="U160" s="35"/>
      <c r="V160" s="35"/>
      <c r="W160" s="35"/>
      <c r="X160" s="35"/>
      <c r="Y160" s="35"/>
      <c r="Z160" s="35"/>
      <c r="AA160" s="35"/>
      <c r="AB160" s="35"/>
      <c r="AC160" s="35"/>
      <c r="AD160" s="35"/>
      <c r="AE160" s="35"/>
      <c r="AR160" s="157" t="s">
        <v>256</v>
      </c>
      <c r="AT160" s="157" t="s">
        <v>145</v>
      </c>
      <c r="AU160" s="157" t="s">
        <v>91</v>
      </c>
      <c r="AY160" s="20" t="s">
        <v>142</v>
      </c>
      <c r="BE160" s="158">
        <f t="shared" si="24"/>
        <v>0</v>
      </c>
      <c r="BF160" s="158">
        <f t="shared" si="25"/>
        <v>0</v>
      </c>
      <c r="BG160" s="158">
        <f t="shared" si="26"/>
        <v>0</v>
      </c>
      <c r="BH160" s="158">
        <f t="shared" si="27"/>
        <v>0</v>
      </c>
      <c r="BI160" s="158">
        <f t="shared" si="28"/>
        <v>0</v>
      </c>
      <c r="BJ160" s="20" t="s">
        <v>81</v>
      </c>
      <c r="BK160" s="158">
        <f t="shared" si="29"/>
        <v>0</v>
      </c>
      <c r="BL160" s="20" t="s">
        <v>256</v>
      </c>
      <c r="BM160" s="157" t="s">
        <v>3505</v>
      </c>
    </row>
    <row r="161" spans="1:65" s="2" customFormat="1" ht="16.5" customHeight="1">
      <c r="A161" s="35"/>
      <c r="B161" s="145"/>
      <c r="C161" s="146" t="s">
        <v>1393</v>
      </c>
      <c r="D161" s="146" t="s">
        <v>145</v>
      </c>
      <c r="E161" s="147" t="s">
        <v>3506</v>
      </c>
      <c r="F161" s="148" t="s">
        <v>3507</v>
      </c>
      <c r="G161" s="149" t="s">
        <v>3331</v>
      </c>
      <c r="H161" s="150">
        <v>1</v>
      </c>
      <c r="I161" s="151"/>
      <c r="J161" s="152">
        <f t="shared" si="20"/>
        <v>0</v>
      </c>
      <c r="K161" s="148" t="s">
        <v>3</v>
      </c>
      <c r="L161" s="36"/>
      <c r="M161" s="153" t="s">
        <v>3</v>
      </c>
      <c r="N161" s="154" t="s">
        <v>43</v>
      </c>
      <c r="O161" s="56"/>
      <c r="P161" s="155">
        <f t="shared" si="21"/>
        <v>0</v>
      </c>
      <c r="Q161" s="155">
        <v>0</v>
      </c>
      <c r="R161" s="155">
        <f t="shared" si="22"/>
        <v>0</v>
      </c>
      <c r="S161" s="155">
        <v>0</v>
      </c>
      <c r="T161" s="156">
        <f t="shared" si="23"/>
        <v>0</v>
      </c>
      <c r="U161" s="35"/>
      <c r="V161" s="35"/>
      <c r="W161" s="35"/>
      <c r="X161" s="35"/>
      <c r="Y161" s="35"/>
      <c r="Z161" s="35"/>
      <c r="AA161" s="35"/>
      <c r="AB161" s="35"/>
      <c r="AC161" s="35"/>
      <c r="AD161" s="35"/>
      <c r="AE161" s="35"/>
      <c r="AR161" s="157" t="s">
        <v>256</v>
      </c>
      <c r="AT161" s="157" t="s">
        <v>145</v>
      </c>
      <c r="AU161" s="157" t="s">
        <v>91</v>
      </c>
      <c r="AY161" s="20" t="s">
        <v>142</v>
      </c>
      <c r="BE161" s="158">
        <f t="shared" si="24"/>
        <v>0</v>
      </c>
      <c r="BF161" s="158">
        <f t="shared" si="25"/>
        <v>0</v>
      </c>
      <c r="BG161" s="158">
        <f t="shared" si="26"/>
        <v>0</v>
      </c>
      <c r="BH161" s="158">
        <f t="shared" si="27"/>
        <v>0</v>
      </c>
      <c r="BI161" s="158">
        <f t="shared" si="28"/>
        <v>0</v>
      </c>
      <c r="BJ161" s="20" t="s">
        <v>81</v>
      </c>
      <c r="BK161" s="158">
        <f t="shared" si="29"/>
        <v>0</v>
      </c>
      <c r="BL161" s="20" t="s">
        <v>256</v>
      </c>
      <c r="BM161" s="157" t="s">
        <v>3508</v>
      </c>
    </row>
    <row r="162" spans="1:65" s="2" customFormat="1" ht="16.5" customHeight="1">
      <c r="A162" s="35"/>
      <c r="B162" s="145"/>
      <c r="C162" s="146" t="s">
        <v>1396</v>
      </c>
      <c r="D162" s="146" t="s">
        <v>145</v>
      </c>
      <c r="E162" s="147" t="s">
        <v>3509</v>
      </c>
      <c r="F162" s="148" t="s">
        <v>3510</v>
      </c>
      <c r="G162" s="149" t="s">
        <v>225</v>
      </c>
      <c r="H162" s="150">
        <v>110</v>
      </c>
      <c r="I162" s="151"/>
      <c r="J162" s="152">
        <f t="shared" si="20"/>
        <v>0</v>
      </c>
      <c r="K162" s="148" t="s">
        <v>3</v>
      </c>
      <c r="L162" s="36"/>
      <c r="M162" s="153" t="s">
        <v>3</v>
      </c>
      <c r="N162" s="154" t="s">
        <v>43</v>
      </c>
      <c r="O162" s="56"/>
      <c r="P162" s="155">
        <f t="shared" si="21"/>
        <v>0</v>
      </c>
      <c r="Q162" s="155">
        <v>0</v>
      </c>
      <c r="R162" s="155">
        <f t="shared" si="22"/>
        <v>0</v>
      </c>
      <c r="S162" s="155">
        <v>0</v>
      </c>
      <c r="T162" s="156">
        <f t="shared" si="23"/>
        <v>0</v>
      </c>
      <c r="U162" s="35"/>
      <c r="V162" s="35"/>
      <c r="W162" s="35"/>
      <c r="X162" s="35"/>
      <c r="Y162" s="35"/>
      <c r="Z162" s="35"/>
      <c r="AA162" s="35"/>
      <c r="AB162" s="35"/>
      <c r="AC162" s="35"/>
      <c r="AD162" s="35"/>
      <c r="AE162" s="35"/>
      <c r="AR162" s="157" t="s">
        <v>256</v>
      </c>
      <c r="AT162" s="157" t="s">
        <v>145</v>
      </c>
      <c r="AU162" s="157" t="s">
        <v>91</v>
      </c>
      <c r="AY162" s="20" t="s">
        <v>142</v>
      </c>
      <c r="BE162" s="158">
        <f t="shared" si="24"/>
        <v>0</v>
      </c>
      <c r="BF162" s="158">
        <f t="shared" si="25"/>
        <v>0</v>
      </c>
      <c r="BG162" s="158">
        <f t="shared" si="26"/>
        <v>0</v>
      </c>
      <c r="BH162" s="158">
        <f t="shared" si="27"/>
        <v>0</v>
      </c>
      <c r="BI162" s="158">
        <f t="shared" si="28"/>
        <v>0</v>
      </c>
      <c r="BJ162" s="20" t="s">
        <v>81</v>
      </c>
      <c r="BK162" s="158">
        <f t="shared" si="29"/>
        <v>0</v>
      </c>
      <c r="BL162" s="20" t="s">
        <v>256</v>
      </c>
      <c r="BM162" s="157" t="s">
        <v>3511</v>
      </c>
    </row>
    <row r="163" spans="1:65" s="2" customFormat="1" ht="16.5" customHeight="1">
      <c r="A163" s="35"/>
      <c r="B163" s="145"/>
      <c r="C163" s="146" t="s">
        <v>1399</v>
      </c>
      <c r="D163" s="146" t="s">
        <v>145</v>
      </c>
      <c r="E163" s="147" t="s">
        <v>3512</v>
      </c>
      <c r="F163" s="148" t="s">
        <v>3513</v>
      </c>
      <c r="G163" s="149" t="s">
        <v>225</v>
      </c>
      <c r="H163" s="150">
        <v>20</v>
      </c>
      <c r="I163" s="151"/>
      <c r="J163" s="152">
        <f t="shared" si="20"/>
        <v>0</v>
      </c>
      <c r="K163" s="148" t="s">
        <v>3</v>
      </c>
      <c r="L163" s="36"/>
      <c r="M163" s="153" t="s">
        <v>3</v>
      </c>
      <c r="N163" s="154" t="s">
        <v>43</v>
      </c>
      <c r="O163" s="56"/>
      <c r="P163" s="155">
        <f t="shared" si="21"/>
        <v>0</v>
      </c>
      <c r="Q163" s="155">
        <v>0</v>
      </c>
      <c r="R163" s="155">
        <f t="shared" si="22"/>
        <v>0</v>
      </c>
      <c r="S163" s="155">
        <v>0</v>
      </c>
      <c r="T163" s="156">
        <f t="shared" si="23"/>
        <v>0</v>
      </c>
      <c r="U163" s="35"/>
      <c r="V163" s="35"/>
      <c r="W163" s="35"/>
      <c r="X163" s="35"/>
      <c r="Y163" s="35"/>
      <c r="Z163" s="35"/>
      <c r="AA163" s="35"/>
      <c r="AB163" s="35"/>
      <c r="AC163" s="35"/>
      <c r="AD163" s="35"/>
      <c r="AE163" s="35"/>
      <c r="AR163" s="157" t="s">
        <v>256</v>
      </c>
      <c r="AT163" s="157" t="s">
        <v>145</v>
      </c>
      <c r="AU163" s="157" t="s">
        <v>91</v>
      </c>
      <c r="AY163" s="20" t="s">
        <v>142</v>
      </c>
      <c r="BE163" s="158">
        <f t="shared" si="24"/>
        <v>0</v>
      </c>
      <c r="BF163" s="158">
        <f t="shared" si="25"/>
        <v>0</v>
      </c>
      <c r="BG163" s="158">
        <f t="shared" si="26"/>
        <v>0</v>
      </c>
      <c r="BH163" s="158">
        <f t="shared" si="27"/>
        <v>0</v>
      </c>
      <c r="BI163" s="158">
        <f t="shared" si="28"/>
        <v>0</v>
      </c>
      <c r="BJ163" s="20" t="s">
        <v>81</v>
      </c>
      <c r="BK163" s="158">
        <f t="shared" si="29"/>
        <v>0</v>
      </c>
      <c r="BL163" s="20" t="s">
        <v>256</v>
      </c>
      <c r="BM163" s="157" t="s">
        <v>3514</v>
      </c>
    </row>
    <row r="164" spans="1:65" s="2" customFormat="1" ht="16.5" customHeight="1">
      <c r="A164" s="35"/>
      <c r="B164" s="145"/>
      <c r="C164" s="146" t="s">
        <v>1406</v>
      </c>
      <c r="D164" s="146" t="s">
        <v>145</v>
      </c>
      <c r="E164" s="147" t="s">
        <v>3515</v>
      </c>
      <c r="F164" s="148" t="s">
        <v>3516</v>
      </c>
      <c r="G164" s="149" t="s">
        <v>225</v>
      </c>
      <c r="H164" s="150">
        <v>10</v>
      </c>
      <c r="I164" s="151"/>
      <c r="J164" s="152">
        <f t="shared" si="20"/>
        <v>0</v>
      </c>
      <c r="K164" s="148" t="s">
        <v>3</v>
      </c>
      <c r="L164" s="36"/>
      <c r="M164" s="153" t="s">
        <v>3</v>
      </c>
      <c r="N164" s="154" t="s">
        <v>43</v>
      </c>
      <c r="O164" s="56"/>
      <c r="P164" s="155">
        <f t="shared" si="21"/>
        <v>0</v>
      </c>
      <c r="Q164" s="155">
        <v>0</v>
      </c>
      <c r="R164" s="155">
        <f t="shared" si="22"/>
        <v>0</v>
      </c>
      <c r="S164" s="155">
        <v>0</v>
      </c>
      <c r="T164" s="156">
        <f t="shared" si="23"/>
        <v>0</v>
      </c>
      <c r="U164" s="35"/>
      <c r="V164" s="35"/>
      <c r="W164" s="35"/>
      <c r="X164" s="35"/>
      <c r="Y164" s="35"/>
      <c r="Z164" s="35"/>
      <c r="AA164" s="35"/>
      <c r="AB164" s="35"/>
      <c r="AC164" s="35"/>
      <c r="AD164" s="35"/>
      <c r="AE164" s="35"/>
      <c r="AR164" s="157" t="s">
        <v>256</v>
      </c>
      <c r="AT164" s="157" t="s">
        <v>145</v>
      </c>
      <c r="AU164" s="157" t="s">
        <v>91</v>
      </c>
      <c r="AY164" s="20" t="s">
        <v>142</v>
      </c>
      <c r="BE164" s="158">
        <f t="shared" si="24"/>
        <v>0</v>
      </c>
      <c r="BF164" s="158">
        <f t="shared" si="25"/>
        <v>0</v>
      </c>
      <c r="BG164" s="158">
        <f t="shared" si="26"/>
        <v>0</v>
      </c>
      <c r="BH164" s="158">
        <f t="shared" si="27"/>
        <v>0</v>
      </c>
      <c r="BI164" s="158">
        <f t="shared" si="28"/>
        <v>0</v>
      </c>
      <c r="BJ164" s="20" t="s">
        <v>81</v>
      </c>
      <c r="BK164" s="158">
        <f t="shared" si="29"/>
        <v>0</v>
      </c>
      <c r="BL164" s="20" t="s">
        <v>256</v>
      </c>
      <c r="BM164" s="157" t="s">
        <v>3517</v>
      </c>
    </row>
    <row r="165" spans="1:65" s="2" customFormat="1" ht="16.5" customHeight="1">
      <c r="A165" s="35"/>
      <c r="B165" s="145"/>
      <c r="C165" s="146" t="s">
        <v>1411</v>
      </c>
      <c r="D165" s="146" t="s">
        <v>145</v>
      </c>
      <c r="E165" s="147" t="s">
        <v>3518</v>
      </c>
      <c r="F165" s="148" t="s">
        <v>3519</v>
      </c>
      <c r="G165" s="149" t="s">
        <v>225</v>
      </c>
      <c r="H165" s="150">
        <v>458</v>
      </c>
      <c r="I165" s="151"/>
      <c r="J165" s="152">
        <f t="shared" si="20"/>
        <v>0</v>
      </c>
      <c r="K165" s="148" t="s">
        <v>3</v>
      </c>
      <c r="L165" s="36"/>
      <c r="M165" s="153" t="s">
        <v>3</v>
      </c>
      <c r="N165" s="154" t="s">
        <v>43</v>
      </c>
      <c r="O165" s="56"/>
      <c r="P165" s="155">
        <f t="shared" si="21"/>
        <v>0</v>
      </c>
      <c r="Q165" s="155">
        <v>0</v>
      </c>
      <c r="R165" s="155">
        <f t="shared" si="22"/>
        <v>0</v>
      </c>
      <c r="S165" s="155">
        <v>0</v>
      </c>
      <c r="T165" s="156">
        <f t="shared" si="23"/>
        <v>0</v>
      </c>
      <c r="U165" s="35"/>
      <c r="V165" s="35"/>
      <c r="W165" s="35"/>
      <c r="X165" s="35"/>
      <c r="Y165" s="35"/>
      <c r="Z165" s="35"/>
      <c r="AA165" s="35"/>
      <c r="AB165" s="35"/>
      <c r="AC165" s="35"/>
      <c r="AD165" s="35"/>
      <c r="AE165" s="35"/>
      <c r="AR165" s="157" t="s">
        <v>256</v>
      </c>
      <c r="AT165" s="157" t="s">
        <v>145</v>
      </c>
      <c r="AU165" s="157" t="s">
        <v>91</v>
      </c>
      <c r="AY165" s="20" t="s">
        <v>142</v>
      </c>
      <c r="BE165" s="158">
        <f t="shared" si="24"/>
        <v>0</v>
      </c>
      <c r="BF165" s="158">
        <f t="shared" si="25"/>
        <v>0</v>
      </c>
      <c r="BG165" s="158">
        <f t="shared" si="26"/>
        <v>0</v>
      </c>
      <c r="BH165" s="158">
        <f t="shared" si="27"/>
        <v>0</v>
      </c>
      <c r="BI165" s="158">
        <f t="shared" si="28"/>
        <v>0</v>
      </c>
      <c r="BJ165" s="20" t="s">
        <v>81</v>
      </c>
      <c r="BK165" s="158">
        <f t="shared" si="29"/>
        <v>0</v>
      </c>
      <c r="BL165" s="20" t="s">
        <v>256</v>
      </c>
      <c r="BM165" s="157" t="s">
        <v>3520</v>
      </c>
    </row>
    <row r="166" spans="1:65" s="2" customFormat="1" ht="16.5" customHeight="1">
      <c r="A166" s="35"/>
      <c r="B166" s="145"/>
      <c r="C166" s="146" t="s">
        <v>1416</v>
      </c>
      <c r="D166" s="146" t="s">
        <v>145</v>
      </c>
      <c r="E166" s="147" t="s">
        <v>3521</v>
      </c>
      <c r="F166" s="148" t="s">
        <v>3522</v>
      </c>
      <c r="G166" s="149" t="s">
        <v>3331</v>
      </c>
      <c r="H166" s="150">
        <v>7</v>
      </c>
      <c r="I166" s="151"/>
      <c r="J166" s="152">
        <f t="shared" si="20"/>
        <v>0</v>
      </c>
      <c r="K166" s="148" t="s">
        <v>3</v>
      </c>
      <c r="L166" s="36"/>
      <c r="M166" s="153" t="s">
        <v>3</v>
      </c>
      <c r="N166" s="154" t="s">
        <v>43</v>
      </c>
      <c r="O166" s="56"/>
      <c r="P166" s="155">
        <f t="shared" si="21"/>
        <v>0</v>
      </c>
      <c r="Q166" s="155">
        <v>0</v>
      </c>
      <c r="R166" s="155">
        <f t="shared" si="22"/>
        <v>0</v>
      </c>
      <c r="S166" s="155">
        <v>0</v>
      </c>
      <c r="T166" s="156">
        <f t="shared" si="23"/>
        <v>0</v>
      </c>
      <c r="U166" s="35"/>
      <c r="V166" s="35"/>
      <c r="W166" s="35"/>
      <c r="X166" s="35"/>
      <c r="Y166" s="35"/>
      <c r="Z166" s="35"/>
      <c r="AA166" s="35"/>
      <c r="AB166" s="35"/>
      <c r="AC166" s="35"/>
      <c r="AD166" s="35"/>
      <c r="AE166" s="35"/>
      <c r="AR166" s="157" t="s">
        <v>256</v>
      </c>
      <c r="AT166" s="157" t="s">
        <v>145</v>
      </c>
      <c r="AU166" s="157" t="s">
        <v>91</v>
      </c>
      <c r="AY166" s="20" t="s">
        <v>142</v>
      </c>
      <c r="BE166" s="158">
        <f t="shared" si="24"/>
        <v>0</v>
      </c>
      <c r="BF166" s="158">
        <f t="shared" si="25"/>
        <v>0</v>
      </c>
      <c r="BG166" s="158">
        <f t="shared" si="26"/>
        <v>0</v>
      </c>
      <c r="BH166" s="158">
        <f t="shared" si="27"/>
        <v>0</v>
      </c>
      <c r="BI166" s="158">
        <f t="shared" si="28"/>
        <v>0</v>
      </c>
      <c r="BJ166" s="20" t="s">
        <v>81</v>
      </c>
      <c r="BK166" s="158">
        <f t="shared" si="29"/>
        <v>0</v>
      </c>
      <c r="BL166" s="20" t="s">
        <v>256</v>
      </c>
      <c r="BM166" s="157" t="s">
        <v>3523</v>
      </c>
    </row>
    <row r="167" spans="1:65" s="2" customFormat="1" ht="16.5" customHeight="1">
      <c r="A167" s="35"/>
      <c r="B167" s="145"/>
      <c r="C167" s="146" t="s">
        <v>1425</v>
      </c>
      <c r="D167" s="146" t="s">
        <v>145</v>
      </c>
      <c r="E167" s="147" t="s">
        <v>3524</v>
      </c>
      <c r="F167" s="148" t="s">
        <v>3525</v>
      </c>
      <c r="G167" s="149" t="s">
        <v>3331</v>
      </c>
      <c r="H167" s="150">
        <v>14</v>
      </c>
      <c r="I167" s="151"/>
      <c r="J167" s="152">
        <f t="shared" si="20"/>
        <v>0</v>
      </c>
      <c r="K167" s="148" t="s">
        <v>3</v>
      </c>
      <c r="L167" s="36"/>
      <c r="M167" s="153" t="s">
        <v>3</v>
      </c>
      <c r="N167" s="154" t="s">
        <v>43</v>
      </c>
      <c r="O167" s="56"/>
      <c r="P167" s="155">
        <f t="shared" si="21"/>
        <v>0</v>
      </c>
      <c r="Q167" s="155">
        <v>0</v>
      </c>
      <c r="R167" s="155">
        <f t="shared" si="22"/>
        <v>0</v>
      </c>
      <c r="S167" s="155">
        <v>0</v>
      </c>
      <c r="T167" s="156">
        <f t="shared" si="23"/>
        <v>0</v>
      </c>
      <c r="U167" s="35"/>
      <c r="V167" s="35"/>
      <c r="W167" s="35"/>
      <c r="X167" s="35"/>
      <c r="Y167" s="35"/>
      <c r="Z167" s="35"/>
      <c r="AA167" s="35"/>
      <c r="AB167" s="35"/>
      <c r="AC167" s="35"/>
      <c r="AD167" s="35"/>
      <c r="AE167" s="35"/>
      <c r="AR167" s="157" t="s">
        <v>256</v>
      </c>
      <c r="AT167" s="157" t="s">
        <v>145</v>
      </c>
      <c r="AU167" s="157" t="s">
        <v>91</v>
      </c>
      <c r="AY167" s="20" t="s">
        <v>142</v>
      </c>
      <c r="BE167" s="158">
        <f t="shared" si="24"/>
        <v>0</v>
      </c>
      <c r="BF167" s="158">
        <f t="shared" si="25"/>
        <v>0</v>
      </c>
      <c r="BG167" s="158">
        <f t="shared" si="26"/>
        <v>0</v>
      </c>
      <c r="BH167" s="158">
        <f t="shared" si="27"/>
        <v>0</v>
      </c>
      <c r="BI167" s="158">
        <f t="shared" si="28"/>
        <v>0</v>
      </c>
      <c r="BJ167" s="20" t="s">
        <v>81</v>
      </c>
      <c r="BK167" s="158">
        <f t="shared" si="29"/>
        <v>0</v>
      </c>
      <c r="BL167" s="20" t="s">
        <v>256</v>
      </c>
      <c r="BM167" s="157" t="s">
        <v>3526</v>
      </c>
    </row>
    <row r="168" spans="1:65" s="2" customFormat="1" ht="16.5" customHeight="1">
      <c r="A168" s="35"/>
      <c r="B168" s="145"/>
      <c r="C168" s="146" t="s">
        <v>1430</v>
      </c>
      <c r="D168" s="146" t="s">
        <v>145</v>
      </c>
      <c r="E168" s="147" t="s">
        <v>3527</v>
      </c>
      <c r="F168" s="148" t="s">
        <v>3528</v>
      </c>
      <c r="G168" s="149" t="s">
        <v>3331</v>
      </c>
      <c r="H168" s="150">
        <v>14</v>
      </c>
      <c r="I168" s="151"/>
      <c r="J168" s="152">
        <f t="shared" si="20"/>
        <v>0</v>
      </c>
      <c r="K168" s="148" t="s">
        <v>3</v>
      </c>
      <c r="L168" s="36"/>
      <c r="M168" s="153" t="s">
        <v>3</v>
      </c>
      <c r="N168" s="154" t="s">
        <v>43</v>
      </c>
      <c r="O168" s="56"/>
      <c r="P168" s="155">
        <f t="shared" si="21"/>
        <v>0</v>
      </c>
      <c r="Q168" s="155">
        <v>0</v>
      </c>
      <c r="R168" s="155">
        <f t="shared" si="22"/>
        <v>0</v>
      </c>
      <c r="S168" s="155">
        <v>0</v>
      </c>
      <c r="T168" s="156">
        <f t="shared" si="23"/>
        <v>0</v>
      </c>
      <c r="U168" s="35"/>
      <c r="V168" s="35"/>
      <c r="W168" s="35"/>
      <c r="X168" s="35"/>
      <c r="Y168" s="35"/>
      <c r="Z168" s="35"/>
      <c r="AA168" s="35"/>
      <c r="AB168" s="35"/>
      <c r="AC168" s="35"/>
      <c r="AD168" s="35"/>
      <c r="AE168" s="35"/>
      <c r="AR168" s="157" t="s">
        <v>256</v>
      </c>
      <c r="AT168" s="157" t="s">
        <v>145</v>
      </c>
      <c r="AU168" s="157" t="s">
        <v>91</v>
      </c>
      <c r="AY168" s="20" t="s">
        <v>142</v>
      </c>
      <c r="BE168" s="158">
        <f t="shared" si="24"/>
        <v>0</v>
      </c>
      <c r="BF168" s="158">
        <f t="shared" si="25"/>
        <v>0</v>
      </c>
      <c r="BG168" s="158">
        <f t="shared" si="26"/>
        <v>0</v>
      </c>
      <c r="BH168" s="158">
        <f t="shared" si="27"/>
        <v>0</v>
      </c>
      <c r="BI168" s="158">
        <f t="shared" si="28"/>
        <v>0</v>
      </c>
      <c r="BJ168" s="20" t="s">
        <v>81</v>
      </c>
      <c r="BK168" s="158">
        <f t="shared" si="29"/>
        <v>0</v>
      </c>
      <c r="BL168" s="20" t="s">
        <v>256</v>
      </c>
      <c r="BM168" s="157" t="s">
        <v>3529</v>
      </c>
    </row>
    <row r="169" spans="1:65" s="2" customFormat="1" ht="16.5" customHeight="1">
      <c r="A169" s="35"/>
      <c r="B169" s="145"/>
      <c r="C169" s="146" t="s">
        <v>1435</v>
      </c>
      <c r="D169" s="146" t="s">
        <v>145</v>
      </c>
      <c r="E169" s="147" t="s">
        <v>3530</v>
      </c>
      <c r="F169" s="148" t="s">
        <v>3531</v>
      </c>
      <c r="G169" s="149" t="s">
        <v>3331</v>
      </c>
      <c r="H169" s="150">
        <v>14</v>
      </c>
      <c r="I169" s="151"/>
      <c r="J169" s="152">
        <f t="shared" si="20"/>
        <v>0</v>
      </c>
      <c r="K169" s="148" t="s">
        <v>3</v>
      </c>
      <c r="L169" s="36"/>
      <c r="M169" s="153" t="s">
        <v>3</v>
      </c>
      <c r="N169" s="154" t="s">
        <v>43</v>
      </c>
      <c r="O169" s="56"/>
      <c r="P169" s="155">
        <f t="shared" si="21"/>
        <v>0</v>
      </c>
      <c r="Q169" s="155">
        <v>0</v>
      </c>
      <c r="R169" s="155">
        <f t="shared" si="22"/>
        <v>0</v>
      </c>
      <c r="S169" s="155">
        <v>0</v>
      </c>
      <c r="T169" s="156">
        <f t="shared" si="23"/>
        <v>0</v>
      </c>
      <c r="U169" s="35"/>
      <c r="V169" s="35"/>
      <c r="W169" s="35"/>
      <c r="X169" s="35"/>
      <c r="Y169" s="35"/>
      <c r="Z169" s="35"/>
      <c r="AA169" s="35"/>
      <c r="AB169" s="35"/>
      <c r="AC169" s="35"/>
      <c r="AD169" s="35"/>
      <c r="AE169" s="35"/>
      <c r="AR169" s="157" t="s">
        <v>256</v>
      </c>
      <c r="AT169" s="157" t="s">
        <v>145</v>
      </c>
      <c r="AU169" s="157" t="s">
        <v>91</v>
      </c>
      <c r="AY169" s="20" t="s">
        <v>142</v>
      </c>
      <c r="BE169" s="158">
        <f t="shared" si="24"/>
        <v>0</v>
      </c>
      <c r="BF169" s="158">
        <f t="shared" si="25"/>
        <v>0</v>
      </c>
      <c r="BG169" s="158">
        <f t="shared" si="26"/>
        <v>0</v>
      </c>
      <c r="BH169" s="158">
        <f t="shared" si="27"/>
        <v>0</v>
      </c>
      <c r="BI169" s="158">
        <f t="shared" si="28"/>
        <v>0</v>
      </c>
      <c r="BJ169" s="20" t="s">
        <v>81</v>
      </c>
      <c r="BK169" s="158">
        <f t="shared" si="29"/>
        <v>0</v>
      </c>
      <c r="BL169" s="20" t="s">
        <v>256</v>
      </c>
      <c r="BM169" s="157" t="s">
        <v>3532</v>
      </c>
    </row>
    <row r="170" spans="1:65" s="12" customFormat="1" ht="20.85" customHeight="1">
      <c r="B170" s="132"/>
      <c r="D170" s="133" t="s">
        <v>70</v>
      </c>
      <c r="E170" s="143" t="s">
        <v>3533</v>
      </c>
      <c r="F170" s="143" t="s">
        <v>3534</v>
      </c>
      <c r="I170" s="135"/>
      <c r="J170" s="144">
        <f>BK170</f>
        <v>0</v>
      </c>
      <c r="L170" s="132"/>
      <c r="M170" s="137"/>
      <c r="N170" s="138"/>
      <c r="O170" s="138"/>
      <c r="P170" s="139">
        <f>SUM(P171:P183)</f>
        <v>0</v>
      </c>
      <c r="Q170" s="138"/>
      <c r="R170" s="139">
        <f>SUM(R171:R183)</f>
        <v>0</v>
      </c>
      <c r="S170" s="138"/>
      <c r="T170" s="140">
        <f>SUM(T171:T183)</f>
        <v>0</v>
      </c>
      <c r="AR170" s="133" t="s">
        <v>81</v>
      </c>
      <c r="AT170" s="141" t="s">
        <v>70</v>
      </c>
      <c r="AU170" s="141" t="s">
        <v>81</v>
      </c>
      <c r="AY170" s="133" t="s">
        <v>142</v>
      </c>
      <c r="BK170" s="142">
        <f>SUM(BK171:BK183)</f>
        <v>0</v>
      </c>
    </row>
    <row r="171" spans="1:65" s="2" customFormat="1" ht="16.5" customHeight="1">
      <c r="A171" s="35"/>
      <c r="B171" s="145"/>
      <c r="C171" s="146" t="s">
        <v>1442</v>
      </c>
      <c r="D171" s="146" t="s">
        <v>145</v>
      </c>
      <c r="E171" s="147" t="s">
        <v>3329</v>
      </c>
      <c r="F171" s="148" t="s">
        <v>3330</v>
      </c>
      <c r="G171" s="149" t="s">
        <v>3331</v>
      </c>
      <c r="H171" s="150">
        <v>7</v>
      </c>
      <c r="I171" s="151"/>
      <c r="J171" s="152">
        <f t="shared" ref="J171:J183" si="30">ROUND(I171*H171,2)</f>
        <v>0</v>
      </c>
      <c r="K171" s="148" t="s">
        <v>3</v>
      </c>
      <c r="L171" s="36"/>
      <c r="M171" s="153" t="s">
        <v>3</v>
      </c>
      <c r="N171" s="154" t="s">
        <v>43</v>
      </c>
      <c r="O171" s="56"/>
      <c r="P171" s="155">
        <f t="shared" ref="P171:P183" si="31">O171*H171</f>
        <v>0</v>
      </c>
      <c r="Q171" s="155">
        <v>0</v>
      </c>
      <c r="R171" s="155">
        <f t="shared" ref="R171:R183" si="32">Q171*H171</f>
        <v>0</v>
      </c>
      <c r="S171" s="155">
        <v>0</v>
      </c>
      <c r="T171" s="156">
        <f t="shared" ref="T171:T183" si="33">S171*H171</f>
        <v>0</v>
      </c>
      <c r="U171" s="35"/>
      <c r="V171" s="35"/>
      <c r="W171" s="35"/>
      <c r="X171" s="35"/>
      <c r="Y171" s="35"/>
      <c r="Z171" s="35"/>
      <c r="AA171" s="35"/>
      <c r="AB171" s="35"/>
      <c r="AC171" s="35"/>
      <c r="AD171" s="35"/>
      <c r="AE171" s="35"/>
      <c r="AR171" s="157" t="s">
        <v>256</v>
      </c>
      <c r="AT171" s="157" t="s">
        <v>145</v>
      </c>
      <c r="AU171" s="157" t="s">
        <v>91</v>
      </c>
      <c r="AY171" s="20" t="s">
        <v>142</v>
      </c>
      <c r="BE171" s="158">
        <f t="shared" ref="BE171:BE183" si="34">IF(N171="základní",J171,0)</f>
        <v>0</v>
      </c>
      <c r="BF171" s="158">
        <f t="shared" ref="BF171:BF183" si="35">IF(N171="snížená",J171,0)</f>
        <v>0</v>
      </c>
      <c r="BG171" s="158">
        <f t="shared" ref="BG171:BG183" si="36">IF(N171="zákl. přenesená",J171,0)</f>
        <v>0</v>
      </c>
      <c r="BH171" s="158">
        <f t="shared" ref="BH171:BH183" si="37">IF(N171="sníž. přenesená",J171,0)</f>
        <v>0</v>
      </c>
      <c r="BI171" s="158">
        <f t="shared" ref="BI171:BI183" si="38">IF(N171="nulová",J171,0)</f>
        <v>0</v>
      </c>
      <c r="BJ171" s="20" t="s">
        <v>81</v>
      </c>
      <c r="BK171" s="158">
        <f t="shared" ref="BK171:BK183" si="39">ROUND(I171*H171,2)</f>
        <v>0</v>
      </c>
      <c r="BL171" s="20" t="s">
        <v>256</v>
      </c>
      <c r="BM171" s="157" t="s">
        <v>3535</v>
      </c>
    </row>
    <row r="172" spans="1:65" s="2" customFormat="1" ht="16.5" customHeight="1">
      <c r="A172" s="35"/>
      <c r="B172" s="145"/>
      <c r="C172" s="146" t="s">
        <v>1447</v>
      </c>
      <c r="D172" s="146" t="s">
        <v>145</v>
      </c>
      <c r="E172" s="147" t="s">
        <v>3536</v>
      </c>
      <c r="F172" s="148" t="s">
        <v>3501</v>
      </c>
      <c r="G172" s="149" t="s">
        <v>3331</v>
      </c>
      <c r="H172" s="150">
        <v>16</v>
      </c>
      <c r="I172" s="151"/>
      <c r="J172" s="152">
        <f t="shared" si="30"/>
        <v>0</v>
      </c>
      <c r="K172" s="148" t="s">
        <v>3</v>
      </c>
      <c r="L172" s="36"/>
      <c r="M172" s="153" t="s">
        <v>3</v>
      </c>
      <c r="N172" s="154" t="s">
        <v>43</v>
      </c>
      <c r="O172" s="56"/>
      <c r="P172" s="155">
        <f t="shared" si="31"/>
        <v>0</v>
      </c>
      <c r="Q172" s="155">
        <v>0</v>
      </c>
      <c r="R172" s="155">
        <f t="shared" si="32"/>
        <v>0</v>
      </c>
      <c r="S172" s="155">
        <v>0</v>
      </c>
      <c r="T172" s="156">
        <f t="shared" si="33"/>
        <v>0</v>
      </c>
      <c r="U172" s="35"/>
      <c r="V172" s="35"/>
      <c r="W172" s="35"/>
      <c r="X172" s="35"/>
      <c r="Y172" s="35"/>
      <c r="Z172" s="35"/>
      <c r="AA172" s="35"/>
      <c r="AB172" s="35"/>
      <c r="AC172" s="35"/>
      <c r="AD172" s="35"/>
      <c r="AE172" s="35"/>
      <c r="AR172" s="157" t="s">
        <v>256</v>
      </c>
      <c r="AT172" s="157" t="s">
        <v>145</v>
      </c>
      <c r="AU172" s="157" t="s">
        <v>91</v>
      </c>
      <c r="AY172" s="20" t="s">
        <v>142</v>
      </c>
      <c r="BE172" s="158">
        <f t="shared" si="34"/>
        <v>0</v>
      </c>
      <c r="BF172" s="158">
        <f t="shared" si="35"/>
        <v>0</v>
      </c>
      <c r="BG172" s="158">
        <f t="shared" si="36"/>
        <v>0</v>
      </c>
      <c r="BH172" s="158">
        <f t="shared" si="37"/>
        <v>0</v>
      </c>
      <c r="BI172" s="158">
        <f t="shared" si="38"/>
        <v>0</v>
      </c>
      <c r="BJ172" s="20" t="s">
        <v>81</v>
      </c>
      <c r="BK172" s="158">
        <f t="shared" si="39"/>
        <v>0</v>
      </c>
      <c r="BL172" s="20" t="s">
        <v>256</v>
      </c>
      <c r="BM172" s="157" t="s">
        <v>3537</v>
      </c>
    </row>
    <row r="173" spans="1:65" s="2" customFormat="1" ht="16.5" customHeight="1">
      <c r="A173" s="35"/>
      <c r="B173" s="145"/>
      <c r="C173" s="146" t="s">
        <v>1454</v>
      </c>
      <c r="D173" s="146" t="s">
        <v>145</v>
      </c>
      <c r="E173" s="147" t="s">
        <v>3538</v>
      </c>
      <c r="F173" s="148" t="s">
        <v>3504</v>
      </c>
      <c r="G173" s="149" t="s">
        <v>3331</v>
      </c>
      <c r="H173" s="150">
        <v>3</v>
      </c>
      <c r="I173" s="151"/>
      <c r="J173" s="152">
        <f t="shared" si="30"/>
        <v>0</v>
      </c>
      <c r="K173" s="148" t="s">
        <v>3</v>
      </c>
      <c r="L173" s="36"/>
      <c r="M173" s="153" t="s">
        <v>3</v>
      </c>
      <c r="N173" s="154" t="s">
        <v>43</v>
      </c>
      <c r="O173" s="56"/>
      <c r="P173" s="155">
        <f t="shared" si="31"/>
        <v>0</v>
      </c>
      <c r="Q173" s="155">
        <v>0</v>
      </c>
      <c r="R173" s="155">
        <f t="shared" si="32"/>
        <v>0</v>
      </c>
      <c r="S173" s="155">
        <v>0</v>
      </c>
      <c r="T173" s="156">
        <f t="shared" si="33"/>
        <v>0</v>
      </c>
      <c r="U173" s="35"/>
      <c r="V173" s="35"/>
      <c r="W173" s="35"/>
      <c r="X173" s="35"/>
      <c r="Y173" s="35"/>
      <c r="Z173" s="35"/>
      <c r="AA173" s="35"/>
      <c r="AB173" s="35"/>
      <c r="AC173" s="35"/>
      <c r="AD173" s="35"/>
      <c r="AE173" s="35"/>
      <c r="AR173" s="157" t="s">
        <v>256</v>
      </c>
      <c r="AT173" s="157" t="s">
        <v>145</v>
      </c>
      <c r="AU173" s="157" t="s">
        <v>91</v>
      </c>
      <c r="AY173" s="20" t="s">
        <v>142</v>
      </c>
      <c r="BE173" s="158">
        <f t="shared" si="34"/>
        <v>0</v>
      </c>
      <c r="BF173" s="158">
        <f t="shared" si="35"/>
        <v>0</v>
      </c>
      <c r="BG173" s="158">
        <f t="shared" si="36"/>
        <v>0</v>
      </c>
      <c r="BH173" s="158">
        <f t="shared" si="37"/>
        <v>0</v>
      </c>
      <c r="BI173" s="158">
        <f t="shared" si="38"/>
        <v>0</v>
      </c>
      <c r="BJ173" s="20" t="s">
        <v>81</v>
      </c>
      <c r="BK173" s="158">
        <f t="shared" si="39"/>
        <v>0</v>
      </c>
      <c r="BL173" s="20" t="s">
        <v>256</v>
      </c>
      <c r="BM173" s="157" t="s">
        <v>3539</v>
      </c>
    </row>
    <row r="174" spans="1:65" s="2" customFormat="1" ht="16.5" customHeight="1">
      <c r="A174" s="35"/>
      <c r="B174" s="145"/>
      <c r="C174" s="146" t="s">
        <v>1458</v>
      </c>
      <c r="D174" s="146" t="s">
        <v>145</v>
      </c>
      <c r="E174" s="147" t="s">
        <v>3540</v>
      </c>
      <c r="F174" s="148" t="s">
        <v>3541</v>
      </c>
      <c r="G174" s="149" t="s">
        <v>225</v>
      </c>
      <c r="H174" s="150">
        <v>154</v>
      </c>
      <c r="I174" s="151"/>
      <c r="J174" s="152">
        <f t="shared" si="30"/>
        <v>0</v>
      </c>
      <c r="K174" s="148" t="s">
        <v>3</v>
      </c>
      <c r="L174" s="36"/>
      <c r="M174" s="153" t="s">
        <v>3</v>
      </c>
      <c r="N174" s="154" t="s">
        <v>43</v>
      </c>
      <c r="O174" s="56"/>
      <c r="P174" s="155">
        <f t="shared" si="31"/>
        <v>0</v>
      </c>
      <c r="Q174" s="155">
        <v>0</v>
      </c>
      <c r="R174" s="155">
        <f t="shared" si="32"/>
        <v>0</v>
      </c>
      <c r="S174" s="155">
        <v>0</v>
      </c>
      <c r="T174" s="156">
        <f t="shared" si="33"/>
        <v>0</v>
      </c>
      <c r="U174" s="35"/>
      <c r="V174" s="35"/>
      <c r="W174" s="35"/>
      <c r="X174" s="35"/>
      <c r="Y174" s="35"/>
      <c r="Z174" s="35"/>
      <c r="AA174" s="35"/>
      <c r="AB174" s="35"/>
      <c r="AC174" s="35"/>
      <c r="AD174" s="35"/>
      <c r="AE174" s="35"/>
      <c r="AR174" s="157" t="s">
        <v>256</v>
      </c>
      <c r="AT174" s="157" t="s">
        <v>145</v>
      </c>
      <c r="AU174" s="157" t="s">
        <v>91</v>
      </c>
      <c r="AY174" s="20" t="s">
        <v>142</v>
      </c>
      <c r="BE174" s="158">
        <f t="shared" si="34"/>
        <v>0</v>
      </c>
      <c r="BF174" s="158">
        <f t="shared" si="35"/>
        <v>0</v>
      </c>
      <c r="BG174" s="158">
        <f t="shared" si="36"/>
        <v>0</v>
      </c>
      <c r="BH174" s="158">
        <f t="shared" si="37"/>
        <v>0</v>
      </c>
      <c r="BI174" s="158">
        <f t="shared" si="38"/>
        <v>0</v>
      </c>
      <c r="BJ174" s="20" t="s">
        <v>81</v>
      </c>
      <c r="BK174" s="158">
        <f t="shared" si="39"/>
        <v>0</v>
      </c>
      <c r="BL174" s="20" t="s">
        <v>256</v>
      </c>
      <c r="BM174" s="157" t="s">
        <v>3542</v>
      </c>
    </row>
    <row r="175" spans="1:65" s="2" customFormat="1" ht="16.5" customHeight="1">
      <c r="A175" s="35"/>
      <c r="B175" s="145"/>
      <c r="C175" s="146" t="s">
        <v>1464</v>
      </c>
      <c r="D175" s="146" t="s">
        <v>145</v>
      </c>
      <c r="E175" s="147" t="s">
        <v>3543</v>
      </c>
      <c r="F175" s="148" t="s">
        <v>3544</v>
      </c>
      <c r="G175" s="149" t="s">
        <v>225</v>
      </c>
      <c r="H175" s="150">
        <v>15</v>
      </c>
      <c r="I175" s="151"/>
      <c r="J175" s="152">
        <f t="shared" si="30"/>
        <v>0</v>
      </c>
      <c r="K175" s="148" t="s">
        <v>3</v>
      </c>
      <c r="L175" s="36"/>
      <c r="M175" s="153" t="s">
        <v>3</v>
      </c>
      <c r="N175" s="154" t="s">
        <v>43</v>
      </c>
      <c r="O175" s="56"/>
      <c r="P175" s="155">
        <f t="shared" si="31"/>
        <v>0</v>
      </c>
      <c r="Q175" s="155">
        <v>0</v>
      </c>
      <c r="R175" s="155">
        <f t="shared" si="32"/>
        <v>0</v>
      </c>
      <c r="S175" s="155">
        <v>0</v>
      </c>
      <c r="T175" s="156">
        <f t="shared" si="33"/>
        <v>0</v>
      </c>
      <c r="U175" s="35"/>
      <c r="V175" s="35"/>
      <c r="W175" s="35"/>
      <c r="X175" s="35"/>
      <c r="Y175" s="35"/>
      <c r="Z175" s="35"/>
      <c r="AA175" s="35"/>
      <c r="AB175" s="35"/>
      <c r="AC175" s="35"/>
      <c r="AD175" s="35"/>
      <c r="AE175" s="35"/>
      <c r="AR175" s="157" t="s">
        <v>256</v>
      </c>
      <c r="AT175" s="157" t="s">
        <v>145</v>
      </c>
      <c r="AU175" s="157" t="s">
        <v>91</v>
      </c>
      <c r="AY175" s="20" t="s">
        <v>142</v>
      </c>
      <c r="BE175" s="158">
        <f t="shared" si="34"/>
        <v>0</v>
      </c>
      <c r="BF175" s="158">
        <f t="shared" si="35"/>
        <v>0</v>
      </c>
      <c r="BG175" s="158">
        <f t="shared" si="36"/>
        <v>0</v>
      </c>
      <c r="BH175" s="158">
        <f t="shared" si="37"/>
        <v>0</v>
      </c>
      <c r="BI175" s="158">
        <f t="shared" si="38"/>
        <v>0</v>
      </c>
      <c r="BJ175" s="20" t="s">
        <v>81</v>
      </c>
      <c r="BK175" s="158">
        <f t="shared" si="39"/>
        <v>0</v>
      </c>
      <c r="BL175" s="20" t="s">
        <v>256</v>
      </c>
      <c r="BM175" s="157" t="s">
        <v>3545</v>
      </c>
    </row>
    <row r="176" spans="1:65" s="2" customFormat="1" ht="16.5" customHeight="1">
      <c r="A176" s="35"/>
      <c r="B176" s="145"/>
      <c r="C176" s="146" t="s">
        <v>1469</v>
      </c>
      <c r="D176" s="146" t="s">
        <v>145</v>
      </c>
      <c r="E176" s="147" t="s">
        <v>3546</v>
      </c>
      <c r="F176" s="148" t="s">
        <v>3547</v>
      </c>
      <c r="G176" s="149" t="s">
        <v>225</v>
      </c>
      <c r="H176" s="150">
        <v>214</v>
      </c>
      <c r="I176" s="151"/>
      <c r="J176" s="152">
        <f t="shared" si="30"/>
        <v>0</v>
      </c>
      <c r="K176" s="148" t="s">
        <v>3</v>
      </c>
      <c r="L176" s="36"/>
      <c r="M176" s="153" t="s">
        <v>3</v>
      </c>
      <c r="N176" s="154" t="s">
        <v>43</v>
      </c>
      <c r="O176" s="56"/>
      <c r="P176" s="155">
        <f t="shared" si="31"/>
        <v>0</v>
      </c>
      <c r="Q176" s="155">
        <v>0</v>
      </c>
      <c r="R176" s="155">
        <f t="shared" si="32"/>
        <v>0</v>
      </c>
      <c r="S176" s="155">
        <v>0</v>
      </c>
      <c r="T176" s="156">
        <f t="shared" si="33"/>
        <v>0</v>
      </c>
      <c r="U176" s="35"/>
      <c r="V176" s="35"/>
      <c r="W176" s="35"/>
      <c r="X176" s="35"/>
      <c r="Y176" s="35"/>
      <c r="Z176" s="35"/>
      <c r="AA176" s="35"/>
      <c r="AB176" s="35"/>
      <c r="AC176" s="35"/>
      <c r="AD176" s="35"/>
      <c r="AE176" s="35"/>
      <c r="AR176" s="157" t="s">
        <v>256</v>
      </c>
      <c r="AT176" s="157" t="s">
        <v>145</v>
      </c>
      <c r="AU176" s="157" t="s">
        <v>91</v>
      </c>
      <c r="AY176" s="20" t="s">
        <v>142</v>
      </c>
      <c r="BE176" s="158">
        <f t="shared" si="34"/>
        <v>0</v>
      </c>
      <c r="BF176" s="158">
        <f t="shared" si="35"/>
        <v>0</v>
      </c>
      <c r="BG176" s="158">
        <f t="shared" si="36"/>
        <v>0</v>
      </c>
      <c r="BH176" s="158">
        <f t="shared" si="37"/>
        <v>0</v>
      </c>
      <c r="BI176" s="158">
        <f t="shared" si="38"/>
        <v>0</v>
      </c>
      <c r="BJ176" s="20" t="s">
        <v>81</v>
      </c>
      <c r="BK176" s="158">
        <f t="shared" si="39"/>
        <v>0</v>
      </c>
      <c r="BL176" s="20" t="s">
        <v>256</v>
      </c>
      <c r="BM176" s="157" t="s">
        <v>3548</v>
      </c>
    </row>
    <row r="177" spans="1:65" s="2" customFormat="1" ht="16.5" customHeight="1">
      <c r="A177" s="35"/>
      <c r="B177" s="145"/>
      <c r="C177" s="146" t="s">
        <v>1475</v>
      </c>
      <c r="D177" s="146" t="s">
        <v>145</v>
      </c>
      <c r="E177" s="147" t="s">
        <v>3549</v>
      </c>
      <c r="F177" s="148" t="s">
        <v>3550</v>
      </c>
      <c r="G177" s="149" t="s">
        <v>3331</v>
      </c>
      <c r="H177" s="150">
        <v>7</v>
      </c>
      <c r="I177" s="151"/>
      <c r="J177" s="152">
        <f t="shared" si="30"/>
        <v>0</v>
      </c>
      <c r="K177" s="148" t="s">
        <v>3</v>
      </c>
      <c r="L177" s="36"/>
      <c r="M177" s="153" t="s">
        <v>3</v>
      </c>
      <c r="N177" s="154" t="s">
        <v>43</v>
      </c>
      <c r="O177" s="56"/>
      <c r="P177" s="155">
        <f t="shared" si="31"/>
        <v>0</v>
      </c>
      <c r="Q177" s="155">
        <v>0</v>
      </c>
      <c r="R177" s="155">
        <f t="shared" si="32"/>
        <v>0</v>
      </c>
      <c r="S177" s="155">
        <v>0</v>
      </c>
      <c r="T177" s="156">
        <f t="shared" si="33"/>
        <v>0</v>
      </c>
      <c r="U177" s="35"/>
      <c r="V177" s="35"/>
      <c r="W177" s="35"/>
      <c r="X177" s="35"/>
      <c r="Y177" s="35"/>
      <c r="Z177" s="35"/>
      <c r="AA177" s="35"/>
      <c r="AB177" s="35"/>
      <c r="AC177" s="35"/>
      <c r="AD177" s="35"/>
      <c r="AE177" s="35"/>
      <c r="AR177" s="157" t="s">
        <v>256</v>
      </c>
      <c r="AT177" s="157" t="s">
        <v>145</v>
      </c>
      <c r="AU177" s="157" t="s">
        <v>91</v>
      </c>
      <c r="AY177" s="20" t="s">
        <v>142</v>
      </c>
      <c r="BE177" s="158">
        <f t="shared" si="34"/>
        <v>0</v>
      </c>
      <c r="BF177" s="158">
        <f t="shared" si="35"/>
        <v>0</v>
      </c>
      <c r="BG177" s="158">
        <f t="shared" si="36"/>
        <v>0</v>
      </c>
      <c r="BH177" s="158">
        <f t="shared" si="37"/>
        <v>0</v>
      </c>
      <c r="BI177" s="158">
        <f t="shared" si="38"/>
        <v>0</v>
      </c>
      <c r="BJ177" s="20" t="s">
        <v>81</v>
      </c>
      <c r="BK177" s="158">
        <f t="shared" si="39"/>
        <v>0</v>
      </c>
      <c r="BL177" s="20" t="s">
        <v>256</v>
      </c>
      <c r="BM177" s="157" t="s">
        <v>3551</v>
      </c>
    </row>
    <row r="178" spans="1:65" s="2" customFormat="1" ht="16.5" customHeight="1">
      <c r="A178" s="35"/>
      <c r="B178" s="145"/>
      <c r="C178" s="146" t="s">
        <v>1480</v>
      </c>
      <c r="D178" s="146" t="s">
        <v>145</v>
      </c>
      <c r="E178" s="147" t="s">
        <v>3552</v>
      </c>
      <c r="F178" s="148" t="s">
        <v>3553</v>
      </c>
      <c r="G178" s="149" t="s">
        <v>3331</v>
      </c>
      <c r="H178" s="150">
        <v>1</v>
      </c>
      <c r="I178" s="151"/>
      <c r="J178" s="152">
        <f t="shared" si="30"/>
        <v>0</v>
      </c>
      <c r="K178" s="148" t="s">
        <v>3</v>
      </c>
      <c r="L178" s="36"/>
      <c r="M178" s="153" t="s">
        <v>3</v>
      </c>
      <c r="N178" s="154" t="s">
        <v>43</v>
      </c>
      <c r="O178" s="56"/>
      <c r="P178" s="155">
        <f t="shared" si="31"/>
        <v>0</v>
      </c>
      <c r="Q178" s="155">
        <v>0</v>
      </c>
      <c r="R178" s="155">
        <f t="shared" si="32"/>
        <v>0</v>
      </c>
      <c r="S178" s="155">
        <v>0</v>
      </c>
      <c r="T178" s="156">
        <f t="shared" si="33"/>
        <v>0</v>
      </c>
      <c r="U178" s="35"/>
      <c r="V178" s="35"/>
      <c r="W178" s="35"/>
      <c r="X178" s="35"/>
      <c r="Y178" s="35"/>
      <c r="Z178" s="35"/>
      <c r="AA178" s="35"/>
      <c r="AB178" s="35"/>
      <c r="AC178" s="35"/>
      <c r="AD178" s="35"/>
      <c r="AE178" s="35"/>
      <c r="AR178" s="157" t="s">
        <v>256</v>
      </c>
      <c r="AT178" s="157" t="s">
        <v>145</v>
      </c>
      <c r="AU178" s="157" t="s">
        <v>91</v>
      </c>
      <c r="AY178" s="20" t="s">
        <v>142</v>
      </c>
      <c r="BE178" s="158">
        <f t="shared" si="34"/>
        <v>0</v>
      </c>
      <c r="BF178" s="158">
        <f t="shared" si="35"/>
        <v>0</v>
      </c>
      <c r="BG178" s="158">
        <f t="shared" si="36"/>
        <v>0</v>
      </c>
      <c r="BH178" s="158">
        <f t="shared" si="37"/>
        <v>0</v>
      </c>
      <c r="BI178" s="158">
        <f t="shared" si="38"/>
        <v>0</v>
      </c>
      <c r="BJ178" s="20" t="s">
        <v>81</v>
      </c>
      <c r="BK178" s="158">
        <f t="shared" si="39"/>
        <v>0</v>
      </c>
      <c r="BL178" s="20" t="s">
        <v>256</v>
      </c>
      <c r="BM178" s="157" t="s">
        <v>3554</v>
      </c>
    </row>
    <row r="179" spans="1:65" s="2" customFormat="1" ht="24.2" customHeight="1">
      <c r="A179" s="35"/>
      <c r="B179" s="145"/>
      <c r="C179" s="146" t="s">
        <v>1502</v>
      </c>
      <c r="D179" s="146" t="s">
        <v>145</v>
      </c>
      <c r="E179" s="147" t="s">
        <v>3555</v>
      </c>
      <c r="F179" s="148" t="s">
        <v>3556</v>
      </c>
      <c r="G179" s="149" t="s">
        <v>225</v>
      </c>
      <c r="H179" s="150">
        <v>35</v>
      </c>
      <c r="I179" s="151"/>
      <c r="J179" s="152">
        <f t="shared" si="30"/>
        <v>0</v>
      </c>
      <c r="K179" s="148" t="s">
        <v>3</v>
      </c>
      <c r="L179" s="36"/>
      <c r="M179" s="153" t="s">
        <v>3</v>
      </c>
      <c r="N179" s="154" t="s">
        <v>43</v>
      </c>
      <c r="O179" s="56"/>
      <c r="P179" s="155">
        <f t="shared" si="31"/>
        <v>0</v>
      </c>
      <c r="Q179" s="155">
        <v>0</v>
      </c>
      <c r="R179" s="155">
        <f t="shared" si="32"/>
        <v>0</v>
      </c>
      <c r="S179" s="155">
        <v>0</v>
      </c>
      <c r="T179" s="156">
        <f t="shared" si="33"/>
        <v>0</v>
      </c>
      <c r="U179" s="35"/>
      <c r="V179" s="35"/>
      <c r="W179" s="35"/>
      <c r="X179" s="35"/>
      <c r="Y179" s="35"/>
      <c r="Z179" s="35"/>
      <c r="AA179" s="35"/>
      <c r="AB179" s="35"/>
      <c r="AC179" s="35"/>
      <c r="AD179" s="35"/>
      <c r="AE179" s="35"/>
      <c r="AR179" s="157" t="s">
        <v>256</v>
      </c>
      <c r="AT179" s="157" t="s">
        <v>145</v>
      </c>
      <c r="AU179" s="157" t="s">
        <v>91</v>
      </c>
      <c r="AY179" s="20" t="s">
        <v>142</v>
      </c>
      <c r="BE179" s="158">
        <f t="shared" si="34"/>
        <v>0</v>
      </c>
      <c r="BF179" s="158">
        <f t="shared" si="35"/>
        <v>0</v>
      </c>
      <c r="BG179" s="158">
        <f t="shared" si="36"/>
        <v>0</v>
      </c>
      <c r="BH179" s="158">
        <f t="shared" si="37"/>
        <v>0</v>
      </c>
      <c r="BI179" s="158">
        <f t="shared" si="38"/>
        <v>0</v>
      </c>
      <c r="BJ179" s="20" t="s">
        <v>81</v>
      </c>
      <c r="BK179" s="158">
        <f t="shared" si="39"/>
        <v>0</v>
      </c>
      <c r="BL179" s="20" t="s">
        <v>256</v>
      </c>
      <c r="BM179" s="157" t="s">
        <v>3557</v>
      </c>
    </row>
    <row r="180" spans="1:65" s="2" customFormat="1" ht="24.2" customHeight="1">
      <c r="A180" s="35"/>
      <c r="B180" s="145"/>
      <c r="C180" s="146" t="s">
        <v>1507</v>
      </c>
      <c r="D180" s="146" t="s">
        <v>145</v>
      </c>
      <c r="E180" s="147" t="s">
        <v>3558</v>
      </c>
      <c r="F180" s="148" t="s">
        <v>3559</v>
      </c>
      <c r="G180" s="149" t="s">
        <v>3331</v>
      </c>
      <c r="H180" s="150">
        <v>1</v>
      </c>
      <c r="I180" s="151"/>
      <c r="J180" s="152">
        <f t="shared" si="30"/>
        <v>0</v>
      </c>
      <c r="K180" s="148" t="s">
        <v>3</v>
      </c>
      <c r="L180" s="36"/>
      <c r="M180" s="153" t="s">
        <v>3</v>
      </c>
      <c r="N180" s="154" t="s">
        <v>43</v>
      </c>
      <c r="O180" s="56"/>
      <c r="P180" s="155">
        <f t="shared" si="31"/>
        <v>0</v>
      </c>
      <c r="Q180" s="155">
        <v>0</v>
      </c>
      <c r="R180" s="155">
        <f t="shared" si="32"/>
        <v>0</v>
      </c>
      <c r="S180" s="155">
        <v>0</v>
      </c>
      <c r="T180" s="156">
        <f t="shared" si="33"/>
        <v>0</v>
      </c>
      <c r="U180" s="35"/>
      <c r="V180" s="35"/>
      <c r="W180" s="35"/>
      <c r="X180" s="35"/>
      <c r="Y180" s="35"/>
      <c r="Z180" s="35"/>
      <c r="AA180" s="35"/>
      <c r="AB180" s="35"/>
      <c r="AC180" s="35"/>
      <c r="AD180" s="35"/>
      <c r="AE180" s="35"/>
      <c r="AR180" s="157" t="s">
        <v>256</v>
      </c>
      <c r="AT180" s="157" t="s">
        <v>145</v>
      </c>
      <c r="AU180" s="157" t="s">
        <v>91</v>
      </c>
      <c r="AY180" s="20" t="s">
        <v>142</v>
      </c>
      <c r="BE180" s="158">
        <f t="shared" si="34"/>
        <v>0</v>
      </c>
      <c r="BF180" s="158">
        <f t="shared" si="35"/>
        <v>0</v>
      </c>
      <c r="BG180" s="158">
        <f t="shared" si="36"/>
        <v>0</v>
      </c>
      <c r="BH180" s="158">
        <f t="shared" si="37"/>
        <v>0</v>
      </c>
      <c r="BI180" s="158">
        <f t="shared" si="38"/>
        <v>0</v>
      </c>
      <c r="BJ180" s="20" t="s">
        <v>81</v>
      </c>
      <c r="BK180" s="158">
        <f t="shared" si="39"/>
        <v>0</v>
      </c>
      <c r="BL180" s="20" t="s">
        <v>256</v>
      </c>
      <c r="BM180" s="157" t="s">
        <v>3560</v>
      </c>
    </row>
    <row r="181" spans="1:65" s="2" customFormat="1" ht="16.5" customHeight="1">
      <c r="A181" s="35"/>
      <c r="B181" s="145"/>
      <c r="C181" s="146" t="s">
        <v>1514</v>
      </c>
      <c r="D181" s="146" t="s">
        <v>145</v>
      </c>
      <c r="E181" s="147" t="s">
        <v>3561</v>
      </c>
      <c r="F181" s="148" t="s">
        <v>3562</v>
      </c>
      <c r="G181" s="149" t="s">
        <v>3331</v>
      </c>
      <c r="H181" s="150">
        <v>1</v>
      </c>
      <c r="I181" s="151"/>
      <c r="J181" s="152">
        <f t="shared" si="30"/>
        <v>0</v>
      </c>
      <c r="K181" s="148" t="s">
        <v>3</v>
      </c>
      <c r="L181" s="36"/>
      <c r="M181" s="153" t="s">
        <v>3</v>
      </c>
      <c r="N181" s="154" t="s">
        <v>43</v>
      </c>
      <c r="O181" s="56"/>
      <c r="P181" s="155">
        <f t="shared" si="31"/>
        <v>0</v>
      </c>
      <c r="Q181" s="155">
        <v>0</v>
      </c>
      <c r="R181" s="155">
        <f t="shared" si="32"/>
        <v>0</v>
      </c>
      <c r="S181" s="155">
        <v>0</v>
      </c>
      <c r="T181" s="156">
        <f t="shared" si="33"/>
        <v>0</v>
      </c>
      <c r="U181" s="35"/>
      <c r="V181" s="35"/>
      <c r="W181" s="35"/>
      <c r="X181" s="35"/>
      <c r="Y181" s="35"/>
      <c r="Z181" s="35"/>
      <c r="AA181" s="35"/>
      <c r="AB181" s="35"/>
      <c r="AC181" s="35"/>
      <c r="AD181" s="35"/>
      <c r="AE181" s="35"/>
      <c r="AR181" s="157" t="s">
        <v>256</v>
      </c>
      <c r="AT181" s="157" t="s">
        <v>145</v>
      </c>
      <c r="AU181" s="157" t="s">
        <v>91</v>
      </c>
      <c r="AY181" s="20" t="s">
        <v>142</v>
      </c>
      <c r="BE181" s="158">
        <f t="shared" si="34"/>
        <v>0</v>
      </c>
      <c r="BF181" s="158">
        <f t="shared" si="35"/>
        <v>0</v>
      </c>
      <c r="BG181" s="158">
        <f t="shared" si="36"/>
        <v>0</v>
      </c>
      <c r="BH181" s="158">
        <f t="shared" si="37"/>
        <v>0</v>
      </c>
      <c r="BI181" s="158">
        <f t="shared" si="38"/>
        <v>0</v>
      </c>
      <c r="BJ181" s="20" t="s">
        <v>81</v>
      </c>
      <c r="BK181" s="158">
        <f t="shared" si="39"/>
        <v>0</v>
      </c>
      <c r="BL181" s="20" t="s">
        <v>256</v>
      </c>
      <c r="BM181" s="157" t="s">
        <v>3563</v>
      </c>
    </row>
    <row r="182" spans="1:65" s="2" customFormat="1" ht="16.5" customHeight="1">
      <c r="A182" s="35"/>
      <c r="B182" s="145"/>
      <c r="C182" s="146" t="s">
        <v>1519</v>
      </c>
      <c r="D182" s="146" t="s">
        <v>145</v>
      </c>
      <c r="E182" s="147" t="s">
        <v>3564</v>
      </c>
      <c r="F182" s="148" t="s">
        <v>3565</v>
      </c>
      <c r="G182" s="149" t="s">
        <v>3331</v>
      </c>
      <c r="H182" s="150">
        <v>1</v>
      </c>
      <c r="I182" s="151"/>
      <c r="J182" s="152">
        <f t="shared" si="30"/>
        <v>0</v>
      </c>
      <c r="K182" s="148" t="s">
        <v>3</v>
      </c>
      <c r="L182" s="36"/>
      <c r="M182" s="153" t="s">
        <v>3</v>
      </c>
      <c r="N182" s="154" t="s">
        <v>43</v>
      </c>
      <c r="O182" s="56"/>
      <c r="P182" s="155">
        <f t="shared" si="31"/>
        <v>0</v>
      </c>
      <c r="Q182" s="155">
        <v>0</v>
      </c>
      <c r="R182" s="155">
        <f t="shared" si="32"/>
        <v>0</v>
      </c>
      <c r="S182" s="155">
        <v>0</v>
      </c>
      <c r="T182" s="156">
        <f t="shared" si="33"/>
        <v>0</v>
      </c>
      <c r="U182" s="35"/>
      <c r="V182" s="35"/>
      <c r="W182" s="35"/>
      <c r="X182" s="35"/>
      <c r="Y182" s="35"/>
      <c r="Z182" s="35"/>
      <c r="AA182" s="35"/>
      <c r="AB182" s="35"/>
      <c r="AC182" s="35"/>
      <c r="AD182" s="35"/>
      <c r="AE182" s="35"/>
      <c r="AR182" s="157" t="s">
        <v>256</v>
      </c>
      <c r="AT182" s="157" t="s">
        <v>145</v>
      </c>
      <c r="AU182" s="157" t="s">
        <v>91</v>
      </c>
      <c r="AY182" s="20" t="s">
        <v>142</v>
      </c>
      <c r="BE182" s="158">
        <f t="shared" si="34"/>
        <v>0</v>
      </c>
      <c r="BF182" s="158">
        <f t="shared" si="35"/>
        <v>0</v>
      </c>
      <c r="BG182" s="158">
        <f t="shared" si="36"/>
        <v>0</v>
      </c>
      <c r="BH182" s="158">
        <f t="shared" si="37"/>
        <v>0</v>
      </c>
      <c r="BI182" s="158">
        <f t="shared" si="38"/>
        <v>0</v>
      </c>
      <c r="BJ182" s="20" t="s">
        <v>81</v>
      </c>
      <c r="BK182" s="158">
        <f t="shared" si="39"/>
        <v>0</v>
      </c>
      <c r="BL182" s="20" t="s">
        <v>256</v>
      </c>
      <c r="BM182" s="157" t="s">
        <v>3566</v>
      </c>
    </row>
    <row r="183" spans="1:65" s="2" customFormat="1" ht="16.5" customHeight="1">
      <c r="A183" s="35"/>
      <c r="B183" s="145"/>
      <c r="C183" s="146" t="s">
        <v>1528</v>
      </c>
      <c r="D183" s="146" t="s">
        <v>145</v>
      </c>
      <c r="E183" s="147" t="s">
        <v>3567</v>
      </c>
      <c r="F183" s="148" t="s">
        <v>3568</v>
      </c>
      <c r="G183" s="149" t="s">
        <v>3331</v>
      </c>
      <c r="H183" s="150">
        <v>1</v>
      </c>
      <c r="I183" s="151"/>
      <c r="J183" s="152">
        <f t="shared" si="30"/>
        <v>0</v>
      </c>
      <c r="K183" s="148" t="s">
        <v>3</v>
      </c>
      <c r="L183" s="36"/>
      <c r="M183" s="153" t="s">
        <v>3</v>
      </c>
      <c r="N183" s="154" t="s">
        <v>43</v>
      </c>
      <c r="O183" s="56"/>
      <c r="P183" s="155">
        <f t="shared" si="31"/>
        <v>0</v>
      </c>
      <c r="Q183" s="155">
        <v>0</v>
      </c>
      <c r="R183" s="155">
        <f t="shared" si="32"/>
        <v>0</v>
      </c>
      <c r="S183" s="155">
        <v>0</v>
      </c>
      <c r="T183" s="156">
        <f t="shared" si="33"/>
        <v>0</v>
      </c>
      <c r="U183" s="35"/>
      <c r="V183" s="35"/>
      <c r="W183" s="35"/>
      <c r="X183" s="35"/>
      <c r="Y183" s="35"/>
      <c r="Z183" s="35"/>
      <c r="AA183" s="35"/>
      <c r="AB183" s="35"/>
      <c r="AC183" s="35"/>
      <c r="AD183" s="35"/>
      <c r="AE183" s="35"/>
      <c r="AR183" s="157" t="s">
        <v>256</v>
      </c>
      <c r="AT183" s="157" t="s">
        <v>145</v>
      </c>
      <c r="AU183" s="157" t="s">
        <v>91</v>
      </c>
      <c r="AY183" s="20" t="s">
        <v>142</v>
      </c>
      <c r="BE183" s="158">
        <f t="shared" si="34"/>
        <v>0</v>
      </c>
      <c r="BF183" s="158">
        <f t="shared" si="35"/>
        <v>0</v>
      </c>
      <c r="BG183" s="158">
        <f t="shared" si="36"/>
        <v>0</v>
      </c>
      <c r="BH183" s="158">
        <f t="shared" si="37"/>
        <v>0</v>
      </c>
      <c r="BI183" s="158">
        <f t="shared" si="38"/>
        <v>0</v>
      </c>
      <c r="BJ183" s="20" t="s">
        <v>81</v>
      </c>
      <c r="BK183" s="158">
        <f t="shared" si="39"/>
        <v>0</v>
      </c>
      <c r="BL183" s="20" t="s">
        <v>256</v>
      </c>
      <c r="BM183" s="157" t="s">
        <v>3569</v>
      </c>
    </row>
    <row r="184" spans="1:65" s="12" customFormat="1" ht="20.85" customHeight="1">
      <c r="B184" s="132"/>
      <c r="D184" s="133" t="s">
        <v>70</v>
      </c>
      <c r="E184" s="143" t="s">
        <v>3570</v>
      </c>
      <c r="F184" s="143" t="s">
        <v>3571</v>
      </c>
      <c r="I184" s="135"/>
      <c r="J184" s="144">
        <f>BK184</f>
        <v>0</v>
      </c>
      <c r="L184" s="132"/>
      <c r="M184" s="137"/>
      <c r="N184" s="138"/>
      <c r="O184" s="138"/>
      <c r="P184" s="139">
        <f>SUM(P185:P199)</f>
        <v>0</v>
      </c>
      <c r="Q184" s="138"/>
      <c r="R184" s="139">
        <f>SUM(R185:R199)</f>
        <v>0</v>
      </c>
      <c r="S184" s="138"/>
      <c r="T184" s="140">
        <f>SUM(T185:T199)</f>
        <v>0</v>
      </c>
      <c r="AR184" s="133" t="s">
        <v>81</v>
      </c>
      <c r="AT184" s="141" t="s">
        <v>70</v>
      </c>
      <c r="AU184" s="141" t="s">
        <v>81</v>
      </c>
      <c r="AY184" s="133" t="s">
        <v>142</v>
      </c>
      <c r="BK184" s="142">
        <f>SUM(BK185:BK199)</f>
        <v>0</v>
      </c>
    </row>
    <row r="185" spans="1:65" s="2" customFormat="1" ht="16.5" customHeight="1">
      <c r="A185" s="35"/>
      <c r="B185" s="145"/>
      <c r="C185" s="146" t="s">
        <v>1534</v>
      </c>
      <c r="D185" s="146" t="s">
        <v>145</v>
      </c>
      <c r="E185" s="147" t="s">
        <v>3572</v>
      </c>
      <c r="F185" s="148" t="s">
        <v>3573</v>
      </c>
      <c r="G185" s="149" t="s">
        <v>3331</v>
      </c>
      <c r="H185" s="150">
        <v>16</v>
      </c>
      <c r="I185" s="151"/>
      <c r="J185" s="152">
        <f t="shared" ref="J185:J199" si="40">ROUND(I185*H185,2)</f>
        <v>0</v>
      </c>
      <c r="K185" s="148" t="s">
        <v>3</v>
      </c>
      <c r="L185" s="36"/>
      <c r="M185" s="153" t="s">
        <v>3</v>
      </c>
      <c r="N185" s="154" t="s">
        <v>43</v>
      </c>
      <c r="O185" s="56"/>
      <c r="P185" s="155">
        <f t="shared" ref="P185:P199" si="41">O185*H185</f>
        <v>0</v>
      </c>
      <c r="Q185" s="155">
        <v>0</v>
      </c>
      <c r="R185" s="155">
        <f t="shared" ref="R185:R199" si="42">Q185*H185</f>
        <v>0</v>
      </c>
      <c r="S185" s="155">
        <v>0</v>
      </c>
      <c r="T185" s="156">
        <f t="shared" ref="T185:T199" si="43">S185*H185</f>
        <v>0</v>
      </c>
      <c r="U185" s="35"/>
      <c r="V185" s="35"/>
      <c r="W185" s="35"/>
      <c r="X185" s="35"/>
      <c r="Y185" s="35"/>
      <c r="Z185" s="35"/>
      <c r="AA185" s="35"/>
      <c r="AB185" s="35"/>
      <c r="AC185" s="35"/>
      <c r="AD185" s="35"/>
      <c r="AE185" s="35"/>
      <c r="AR185" s="157" t="s">
        <v>256</v>
      </c>
      <c r="AT185" s="157" t="s">
        <v>145</v>
      </c>
      <c r="AU185" s="157" t="s">
        <v>91</v>
      </c>
      <c r="AY185" s="20" t="s">
        <v>142</v>
      </c>
      <c r="BE185" s="158">
        <f t="shared" ref="BE185:BE199" si="44">IF(N185="základní",J185,0)</f>
        <v>0</v>
      </c>
      <c r="BF185" s="158">
        <f t="shared" ref="BF185:BF199" si="45">IF(N185="snížená",J185,0)</f>
        <v>0</v>
      </c>
      <c r="BG185" s="158">
        <f t="shared" ref="BG185:BG199" si="46">IF(N185="zákl. přenesená",J185,0)</f>
        <v>0</v>
      </c>
      <c r="BH185" s="158">
        <f t="shared" ref="BH185:BH199" si="47">IF(N185="sníž. přenesená",J185,0)</f>
        <v>0</v>
      </c>
      <c r="BI185" s="158">
        <f t="shared" ref="BI185:BI199" si="48">IF(N185="nulová",J185,0)</f>
        <v>0</v>
      </c>
      <c r="BJ185" s="20" t="s">
        <v>81</v>
      </c>
      <c r="BK185" s="158">
        <f t="shared" ref="BK185:BK199" si="49">ROUND(I185*H185,2)</f>
        <v>0</v>
      </c>
      <c r="BL185" s="20" t="s">
        <v>256</v>
      </c>
      <c r="BM185" s="157" t="s">
        <v>3574</v>
      </c>
    </row>
    <row r="186" spans="1:65" s="2" customFormat="1" ht="16.5" customHeight="1">
      <c r="A186" s="35"/>
      <c r="B186" s="145"/>
      <c r="C186" s="146" t="s">
        <v>1539</v>
      </c>
      <c r="D186" s="146" t="s">
        <v>145</v>
      </c>
      <c r="E186" s="147" t="s">
        <v>3575</v>
      </c>
      <c r="F186" s="148" t="s">
        <v>3576</v>
      </c>
      <c r="G186" s="149" t="s">
        <v>3331</v>
      </c>
      <c r="H186" s="150">
        <v>1</v>
      </c>
      <c r="I186" s="151"/>
      <c r="J186" s="152">
        <f t="shared" si="40"/>
        <v>0</v>
      </c>
      <c r="K186" s="148" t="s">
        <v>3</v>
      </c>
      <c r="L186" s="36"/>
      <c r="M186" s="153" t="s">
        <v>3</v>
      </c>
      <c r="N186" s="154" t="s">
        <v>43</v>
      </c>
      <c r="O186" s="56"/>
      <c r="P186" s="155">
        <f t="shared" si="41"/>
        <v>0</v>
      </c>
      <c r="Q186" s="155">
        <v>0</v>
      </c>
      <c r="R186" s="155">
        <f t="shared" si="42"/>
        <v>0</v>
      </c>
      <c r="S186" s="155">
        <v>0</v>
      </c>
      <c r="T186" s="156">
        <f t="shared" si="43"/>
        <v>0</v>
      </c>
      <c r="U186" s="35"/>
      <c r="V186" s="35"/>
      <c r="W186" s="35"/>
      <c r="X186" s="35"/>
      <c r="Y186" s="35"/>
      <c r="Z186" s="35"/>
      <c r="AA186" s="35"/>
      <c r="AB186" s="35"/>
      <c r="AC186" s="35"/>
      <c r="AD186" s="35"/>
      <c r="AE186" s="35"/>
      <c r="AR186" s="157" t="s">
        <v>256</v>
      </c>
      <c r="AT186" s="157" t="s">
        <v>145</v>
      </c>
      <c r="AU186" s="157" t="s">
        <v>91</v>
      </c>
      <c r="AY186" s="20" t="s">
        <v>142</v>
      </c>
      <c r="BE186" s="158">
        <f t="shared" si="44"/>
        <v>0</v>
      </c>
      <c r="BF186" s="158">
        <f t="shared" si="45"/>
        <v>0</v>
      </c>
      <c r="BG186" s="158">
        <f t="shared" si="46"/>
        <v>0</v>
      </c>
      <c r="BH186" s="158">
        <f t="shared" si="47"/>
        <v>0</v>
      </c>
      <c r="BI186" s="158">
        <f t="shared" si="48"/>
        <v>0</v>
      </c>
      <c r="BJ186" s="20" t="s">
        <v>81</v>
      </c>
      <c r="BK186" s="158">
        <f t="shared" si="49"/>
        <v>0</v>
      </c>
      <c r="BL186" s="20" t="s">
        <v>256</v>
      </c>
      <c r="BM186" s="157" t="s">
        <v>3577</v>
      </c>
    </row>
    <row r="187" spans="1:65" s="2" customFormat="1" ht="16.5" customHeight="1">
      <c r="A187" s="35"/>
      <c r="B187" s="145"/>
      <c r="C187" s="146" t="s">
        <v>1544</v>
      </c>
      <c r="D187" s="146" t="s">
        <v>145</v>
      </c>
      <c r="E187" s="147" t="s">
        <v>3578</v>
      </c>
      <c r="F187" s="148" t="s">
        <v>3579</v>
      </c>
      <c r="G187" s="149" t="s">
        <v>3331</v>
      </c>
      <c r="H187" s="150">
        <v>6</v>
      </c>
      <c r="I187" s="151"/>
      <c r="J187" s="152">
        <f t="shared" si="40"/>
        <v>0</v>
      </c>
      <c r="K187" s="148" t="s">
        <v>3</v>
      </c>
      <c r="L187" s="36"/>
      <c r="M187" s="153" t="s">
        <v>3</v>
      </c>
      <c r="N187" s="154" t="s">
        <v>43</v>
      </c>
      <c r="O187" s="56"/>
      <c r="P187" s="155">
        <f t="shared" si="41"/>
        <v>0</v>
      </c>
      <c r="Q187" s="155">
        <v>0</v>
      </c>
      <c r="R187" s="155">
        <f t="shared" si="42"/>
        <v>0</v>
      </c>
      <c r="S187" s="155">
        <v>0</v>
      </c>
      <c r="T187" s="156">
        <f t="shared" si="43"/>
        <v>0</v>
      </c>
      <c r="U187" s="35"/>
      <c r="V187" s="35"/>
      <c r="W187" s="35"/>
      <c r="X187" s="35"/>
      <c r="Y187" s="35"/>
      <c r="Z187" s="35"/>
      <c r="AA187" s="35"/>
      <c r="AB187" s="35"/>
      <c r="AC187" s="35"/>
      <c r="AD187" s="35"/>
      <c r="AE187" s="35"/>
      <c r="AR187" s="157" t="s">
        <v>256</v>
      </c>
      <c r="AT187" s="157" t="s">
        <v>145</v>
      </c>
      <c r="AU187" s="157" t="s">
        <v>91</v>
      </c>
      <c r="AY187" s="20" t="s">
        <v>142</v>
      </c>
      <c r="BE187" s="158">
        <f t="shared" si="44"/>
        <v>0</v>
      </c>
      <c r="BF187" s="158">
        <f t="shared" si="45"/>
        <v>0</v>
      </c>
      <c r="BG187" s="158">
        <f t="shared" si="46"/>
        <v>0</v>
      </c>
      <c r="BH187" s="158">
        <f t="shared" si="47"/>
        <v>0</v>
      </c>
      <c r="BI187" s="158">
        <f t="shared" si="48"/>
        <v>0</v>
      </c>
      <c r="BJ187" s="20" t="s">
        <v>81</v>
      </c>
      <c r="BK187" s="158">
        <f t="shared" si="49"/>
        <v>0</v>
      </c>
      <c r="BL187" s="20" t="s">
        <v>256</v>
      </c>
      <c r="BM187" s="157" t="s">
        <v>3580</v>
      </c>
    </row>
    <row r="188" spans="1:65" s="2" customFormat="1" ht="16.5" customHeight="1">
      <c r="A188" s="35"/>
      <c r="B188" s="145"/>
      <c r="C188" s="146" t="s">
        <v>1549</v>
      </c>
      <c r="D188" s="146" t="s">
        <v>145</v>
      </c>
      <c r="E188" s="147" t="s">
        <v>3581</v>
      </c>
      <c r="F188" s="148" t="s">
        <v>3582</v>
      </c>
      <c r="G188" s="149" t="s">
        <v>3331</v>
      </c>
      <c r="H188" s="150">
        <v>2</v>
      </c>
      <c r="I188" s="151"/>
      <c r="J188" s="152">
        <f t="shared" si="40"/>
        <v>0</v>
      </c>
      <c r="K188" s="148" t="s">
        <v>3</v>
      </c>
      <c r="L188" s="36"/>
      <c r="M188" s="153" t="s">
        <v>3</v>
      </c>
      <c r="N188" s="154" t="s">
        <v>43</v>
      </c>
      <c r="O188" s="56"/>
      <c r="P188" s="155">
        <f t="shared" si="41"/>
        <v>0</v>
      </c>
      <c r="Q188" s="155">
        <v>0</v>
      </c>
      <c r="R188" s="155">
        <f t="shared" si="42"/>
        <v>0</v>
      </c>
      <c r="S188" s="155">
        <v>0</v>
      </c>
      <c r="T188" s="156">
        <f t="shared" si="43"/>
        <v>0</v>
      </c>
      <c r="U188" s="35"/>
      <c r="V188" s="35"/>
      <c r="W188" s="35"/>
      <c r="X188" s="35"/>
      <c r="Y188" s="35"/>
      <c r="Z188" s="35"/>
      <c r="AA188" s="35"/>
      <c r="AB188" s="35"/>
      <c r="AC188" s="35"/>
      <c r="AD188" s="35"/>
      <c r="AE188" s="35"/>
      <c r="AR188" s="157" t="s">
        <v>256</v>
      </c>
      <c r="AT188" s="157" t="s">
        <v>145</v>
      </c>
      <c r="AU188" s="157" t="s">
        <v>91</v>
      </c>
      <c r="AY188" s="20" t="s">
        <v>142</v>
      </c>
      <c r="BE188" s="158">
        <f t="shared" si="44"/>
        <v>0</v>
      </c>
      <c r="BF188" s="158">
        <f t="shared" si="45"/>
        <v>0</v>
      </c>
      <c r="BG188" s="158">
        <f t="shared" si="46"/>
        <v>0</v>
      </c>
      <c r="BH188" s="158">
        <f t="shared" si="47"/>
        <v>0</v>
      </c>
      <c r="BI188" s="158">
        <f t="shared" si="48"/>
        <v>0</v>
      </c>
      <c r="BJ188" s="20" t="s">
        <v>81</v>
      </c>
      <c r="BK188" s="158">
        <f t="shared" si="49"/>
        <v>0</v>
      </c>
      <c r="BL188" s="20" t="s">
        <v>256</v>
      </c>
      <c r="BM188" s="157" t="s">
        <v>3583</v>
      </c>
    </row>
    <row r="189" spans="1:65" s="2" customFormat="1" ht="16.5" customHeight="1">
      <c r="A189" s="35"/>
      <c r="B189" s="145"/>
      <c r="C189" s="146" t="s">
        <v>1554</v>
      </c>
      <c r="D189" s="146" t="s">
        <v>145</v>
      </c>
      <c r="E189" s="147" t="s">
        <v>3509</v>
      </c>
      <c r="F189" s="148" t="s">
        <v>3510</v>
      </c>
      <c r="G189" s="149" t="s">
        <v>225</v>
      </c>
      <c r="H189" s="150">
        <v>125</v>
      </c>
      <c r="I189" s="151"/>
      <c r="J189" s="152">
        <f t="shared" si="40"/>
        <v>0</v>
      </c>
      <c r="K189" s="148" t="s">
        <v>3</v>
      </c>
      <c r="L189" s="36"/>
      <c r="M189" s="153" t="s">
        <v>3</v>
      </c>
      <c r="N189" s="154" t="s">
        <v>43</v>
      </c>
      <c r="O189" s="56"/>
      <c r="P189" s="155">
        <f t="shared" si="41"/>
        <v>0</v>
      </c>
      <c r="Q189" s="155">
        <v>0</v>
      </c>
      <c r="R189" s="155">
        <f t="shared" si="42"/>
        <v>0</v>
      </c>
      <c r="S189" s="155">
        <v>0</v>
      </c>
      <c r="T189" s="156">
        <f t="shared" si="43"/>
        <v>0</v>
      </c>
      <c r="U189" s="35"/>
      <c r="V189" s="35"/>
      <c r="W189" s="35"/>
      <c r="X189" s="35"/>
      <c r="Y189" s="35"/>
      <c r="Z189" s="35"/>
      <c r="AA189" s="35"/>
      <c r="AB189" s="35"/>
      <c r="AC189" s="35"/>
      <c r="AD189" s="35"/>
      <c r="AE189" s="35"/>
      <c r="AR189" s="157" t="s">
        <v>256</v>
      </c>
      <c r="AT189" s="157" t="s">
        <v>145</v>
      </c>
      <c r="AU189" s="157" t="s">
        <v>91</v>
      </c>
      <c r="AY189" s="20" t="s">
        <v>142</v>
      </c>
      <c r="BE189" s="158">
        <f t="shared" si="44"/>
        <v>0</v>
      </c>
      <c r="BF189" s="158">
        <f t="shared" si="45"/>
        <v>0</v>
      </c>
      <c r="BG189" s="158">
        <f t="shared" si="46"/>
        <v>0</v>
      </c>
      <c r="BH189" s="158">
        <f t="shared" si="47"/>
        <v>0</v>
      </c>
      <c r="BI189" s="158">
        <f t="shared" si="48"/>
        <v>0</v>
      </c>
      <c r="BJ189" s="20" t="s">
        <v>81</v>
      </c>
      <c r="BK189" s="158">
        <f t="shared" si="49"/>
        <v>0</v>
      </c>
      <c r="BL189" s="20" t="s">
        <v>256</v>
      </c>
      <c r="BM189" s="157" t="s">
        <v>3584</v>
      </c>
    </row>
    <row r="190" spans="1:65" s="2" customFormat="1" ht="16.5" customHeight="1">
      <c r="A190" s="35"/>
      <c r="B190" s="145"/>
      <c r="C190" s="146" t="s">
        <v>1560</v>
      </c>
      <c r="D190" s="146" t="s">
        <v>145</v>
      </c>
      <c r="E190" s="147" t="s">
        <v>3585</v>
      </c>
      <c r="F190" s="148" t="s">
        <v>3586</v>
      </c>
      <c r="G190" s="149" t="s">
        <v>225</v>
      </c>
      <c r="H190" s="150">
        <v>50</v>
      </c>
      <c r="I190" s="151"/>
      <c r="J190" s="152">
        <f t="shared" si="40"/>
        <v>0</v>
      </c>
      <c r="K190" s="148" t="s">
        <v>3</v>
      </c>
      <c r="L190" s="36"/>
      <c r="M190" s="153" t="s">
        <v>3</v>
      </c>
      <c r="N190" s="154" t="s">
        <v>43</v>
      </c>
      <c r="O190" s="56"/>
      <c r="P190" s="155">
        <f t="shared" si="41"/>
        <v>0</v>
      </c>
      <c r="Q190" s="155">
        <v>0</v>
      </c>
      <c r="R190" s="155">
        <f t="shared" si="42"/>
        <v>0</v>
      </c>
      <c r="S190" s="155">
        <v>0</v>
      </c>
      <c r="T190" s="156">
        <f t="shared" si="43"/>
        <v>0</v>
      </c>
      <c r="U190" s="35"/>
      <c r="V190" s="35"/>
      <c r="W190" s="35"/>
      <c r="X190" s="35"/>
      <c r="Y190" s="35"/>
      <c r="Z190" s="35"/>
      <c r="AA190" s="35"/>
      <c r="AB190" s="35"/>
      <c r="AC190" s="35"/>
      <c r="AD190" s="35"/>
      <c r="AE190" s="35"/>
      <c r="AR190" s="157" t="s">
        <v>256</v>
      </c>
      <c r="AT190" s="157" t="s">
        <v>145</v>
      </c>
      <c r="AU190" s="157" t="s">
        <v>91</v>
      </c>
      <c r="AY190" s="20" t="s">
        <v>142</v>
      </c>
      <c r="BE190" s="158">
        <f t="shared" si="44"/>
        <v>0</v>
      </c>
      <c r="BF190" s="158">
        <f t="shared" si="45"/>
        <v>0</v>
      </c>
      <c r="BG190" s="158">
        <f t="shared" si="46"/>
        <v>0</v>
      </c>
      <c r="BH190" s="158">
        <f t="shared" si="47"/>
        <v>0</v>
      </c>
      <c r="BI190" s="158">
        <f t="shared" si="48"/>
        <v>0</v>
      </c>
      <c r="BJ190" s="20" t="s">
        <v>81</v>
      </c>
      <c r="BK190" s="158">
        <f t="shared" si="49"/>
        <v>0</v>
      </c>
      <c r="BL190" s="20" t="s">
        <v>256</v>
      </c>
      <c r="BM190" s="157" t="s">
        <v>3587</v>
      </c>
    </row>
    <row r="191" spans="1:65" s="2" customFormat="1" ht="16.5" customHeight="1">
      <c r="A191" s="35"/>
      <c r="B191" s="145"/>
      <c r="C191" s="146" t="s">
        <v>1566</v>
      </c>
      <c r="D191" s="146" t="s">
        <v>145</v>
      </c>
      <c r="E191" s="147" t="s">
        <v>3588</v>
      </c>
      <c r="F191" s="148" t="s">
        <v>3589</v>
      </c>
      <c r="G191" s="149" t="s">
        <v>3331</v>
      </c>
      <c r="H191" s="150">
        <v>1</v>
      </c>
      <c r="I191" s="151"/>
      <c r="J191" s="152">
        <f t="shared" si="40"/>
        <v>0</v>
      </c>
      <c r="K191" s="148" t="s">
        <v>3</v>
      </c>
      <c r="L191" s="36"/>
      <c r="M191" s="153" t="s">
        <v>3</v>
      </c>
      <c r="N191" s="154" t="s">
        <v>43</v>
      </c>
      <c r="O191" s="56"/>
      <c r="P191" s="155">
        <f t="shared" si="41"/>
        <v>0</v>
      </c>
      <c r="Q191" s="155">
        <v>0</v>
      </c>
      <c r="R191" s="155">
        <f t="shared" si="42"/>
        <v>0</v>
      </c>
      <c r="S191" s="155">
        <v>0</v>
      </c>
      <c r="T191" s="156">
        <f t="shared" si="43"/>
        <v>0</v>
      </c>
      <c r="U191" s="35"/>
      <c r="V191" s="35"/>
      <c r="W191" s="35"/>
      <c r="X191" s="35"/>
      <c r="Y191" s="35"/>
      <c r="Z191" s="35"/>
      <c r="AA191" s="35"/>
      <c r="AB191" s="35"/>
      <c r="AC191" s="35"/>
      <c r="AD191" s="35"/>
      <c r="AE191" s="35"/>
      <c r="AR191" s="157" t="s">
        <v>256</v>
      </c>
      <c r="AT191" s="157" t="s">
        <v>145</v>
      </c>
      <c r="AU191" s="157" t="s">
        <v>91</v>
      </c>
      <c r="AY191" s="20" t="s">
        <v>142</v>
      </c>
      <c r="BE191" s="158">
        <f t="shared" si="44"/>
        <v>0</v>
      </c>
      <c r="BF191" s="158">
        <f t="shared" si="45"/>
        <v>0</v>
      </c>
      <c r="BG191" s="158">
        <f t="shared" si="46"/>
        <v>0</v>
      </c>
      <c r="BH191" s="158">
        <f t="shared" si="47"/>
        <v>0</v>
      </c>
      <c r="BI191" s="158">
        <f t="shared" si="48"/>
        <v>0</v>
      </c>
      <c r="BJ191" s="20" t="s">
        <v>81</v>
      </c>
      <c r="BK191" s="158">
        <f t="shared" si="49"/>
        <v>0</v>
      </c>
      <c r="BL191" s="20" t="s">
        <v>256</v>
      </c>
      <c r="BM191" s="157" t="s">
        <v>3590</v>
      </c>
    </row>
    <row r="192" spans="1:65" s="2" customFormat="1" ht="16.5" customHeight="1">
      <c r="A192" s="35"/>
      <c r="B192" s="145"/>
      <c r="C192" s="146" t="s">
        <v>1572</v>
      </c>
      <c r="D192" s="146" t="s">
        <v>145</v>
      </c>
      <c r="E192" s="147" t="s">
        <v>3591</v>
      </c>
      <c r="F192" s="148" t="s">
        <v>3592</v>
      </c>
      <c r="G192" s="149" t="s">
        <v>225</v>
      </c>
      <c r="H192" s="150">
        <v>58</v>
      </c>
      <c r="I192" s="151"/>
      <c r="J192" s="152">
        <f t="shared" si="40"/>
        <v>0</v>
      </c>
      <c r="K192" s="148" t="s">
        <v>3</v>
      </c>
      <c r="L192" s="36"/>
      <c r="M192" s="153" t="s">
        <v>3</v>
      </c>
      <c r="N192" s="154" t="s">
        <v>43</v>
      </c>
      <c r="O192" s="56"/>
      <c r="P192" s="155">
        <f t="shared" si="41"/>
        <v>0</v>
      </c>
      <c r="Q192" s="155">
        <v>0</v>
      </c>
      <c r="R192" s="155">
        <f t="shared" si="42"/>
        <v>0</v>
      </c>
      <c r="S192" s="155">
        <v>0</v>
      </c>
      <c r="T192" s="156">
        <f t="shared" si="43"/>
        <v>0</v>
      </c>
      <c r="U192" s="35"/>
      <c r="V192" s="35"/>
      <c r="W192" s="35"/>
      <c r="X192" s="35"/>
      <c r="Y192" s="35"/>
      <c r="Z192" s="35"/>
      <c r="AA192" s="35"/>
      <c r="AB192" s="35"/>
      <c r="AC192" s="35"/>
      <c r="AD192" s="35"/>
      <c r="AE192" s="35"/>
      <c r="AR192" s="157" t="s">
        <v>256</v>
      </c>
      <c r="AT192" s="157" t="s">
        <v>145</v>
      </c>
      <c r="AU192" s="157" t="s">
        <v>91</v>
      </c>
      <c r="AY192" s="20" t="s">
        <v>142</v>
      </c>
      <c r="BE192" s="158">
        <f t="shared" si="44"/>
        <v>0</v>
      </c>
      <c r="BF192" s="158">
        <f t="shared" si="45"/>
        <v>0</v>
      </c>
      <c r="BG192" s="158">
        <f t="shared" si="46"/>
        <v>0</v>
      </c>
      <c r="BH192" s="158">
        <f t="shared" si="47"/>
        <v>0</v>
      </c>
      <c r="BI192" s="158">
        <f t="shared" si="48"/>
        <v>0</v>
      </c>
      <c r="BJ192" s="20" t="s">
        <v>81</v>
      </c>
      <c r="BK192" s="158">
        <f t="shared" si="49"/>
        <v>0</v>
      </c>
      <c r="BL192" s="20" t="s">
        <v>256</v>
      </c>
      <c r="BM192" s="157" t="s">
        <v>3593</v>
      </c>
    </row>
    <row r="193" spans="1:65" s="2" customFormat="1" ht="16.5" customHeight="1">
      <c r="A193" s="35"/>
      <c r="B193" s="145"/>
      <c r="C193" s="146" t="s">
        <v>1577</v>
      </c>
      <c r="D193" s="146" t="s">
        <v>145</v>
      </c>
      <c r="E193" s="147" t="s">
        <v>3594</v>
      </c>
      <c r="F193" s="148" t="s">
        <v>3595</v>
      </c>
      <c r="G193" s="149" t="s">
        <v>225</v>
      </c>
      <c r="H193" s="150">
        <v>165</v>
      </c>
      <c r="I193" s="151"/>
      <c r="J193" s="152">
        <f t="shared" si="40"/>
        <v>0</v>
      </c>
      <c r="K193" s="148" t="s">
        <v>3</v>
      </c>
      <c r="L193" s="36"/>
      <c r="M193" s="153" t="s">
        <v>3</v>
      </c>
      <c r="N193" s="154" t="s">
        <v>43</v>
      </c>
      <c r="O193" s="56"/>
      <c r="P193" s="155">
        <f t="shared" si="41"/>
        <v>0</v>
      </c>
      <c r="Q193" s="155">
        <v>0</v>
      </c>
      <c r="R193" s="155">
        <f t="shared" si="42"/>
        <v>0</v>
      </c>
      <c r="S193" s="155">
        <v>0</v>
      </c>
      <c r="T193" s="156">
        <f t="shared" si="43"/>
        <v>0</v>
      </c>
      <c r="U193" s="35"/>
      <c r="V193" s="35"/>
      <c r="W193" s="35"/>
      <c r="X193" s="35"/>
      <c r="Y193" s="35"/>
      <c r="Z193" s="35"/>
      <c r="AA193" s="35"/>
      <c r="AB193" s="35"/>
      <c r="AC193" s="35"/>
      <c r="AD193" s="35"/>
      <c r="AE193" s="35"/>
      <c r="AR193" s="157" t="s">
        <v>256</v>
      </c>
      <c r="AT193" s="157" t="s">
        <v>145</v>
      </c>
      <c r="AU193" s="157" t="s">
        <v>91</v>
      </c>
      <c r="AY193" s="20" t="s">
        <v>142</v>
      </c>
      <c r="BE193" s="158">
        <f t="shared" si="44"/>
        <v>0</v>
      </c>
      <c r="BF193" s="158">
        <f t="shared" si="45"/>
        <v>0</v>
      </c>
      <c r="BG193" s="158">
        <f t="shared" si="46"/>
        <v>0</v>
      </c>
      <c r="BH193" s="158">
        <f t="shared" si="47"/>
        <v>0</v>
      </c>
      <c r="BI193" s="158">
        <f t="shared" si="48"/>
        <v>0</v>
      </c>
      <c r="BJ193" s="20" t="s">
        <v>81</v>
      </c>
      <c r="BK193" s="158">
        <f t="shared" si="49"/>
        <v>0</v>
      </c>
      <c r="BL193" s="20" t="s">
        <v>256</v>
      </c>
      <c r="BM193" s="157" t="s">
        <v>3596</v>
      </c>
    </row>
    <row r="194" spans="1:65" s="2" customFormat="1" ht="16.5" customHeight="1">
      <c r="A194" s="35"/>
      <c r="B194" s="145"/>
      <c r="C194" s="146" t="s">
        <v>1586</v>
      </c>
      <c r="D194" s="146" t="s">
        <v>145</v>
      </c>
      <c r="E194" s="147" t="s">
        <v>3597</v>
      </c>
      <c r="F194" s="148" t="s">
        <v>3598</v>
      </c>
      <c r="G194" s="149" t="s">
        <v>225</v>
      </c>
      <c r="H194" s="150">
        <v>60</v>
      </c>
      <c r="I194" s="151"/>
      <c r="J194" s="152">
        <f t="shared" si="40"/>
        <v>0</v>
      </c>
      <c r="K194" s="148" t="s">
        <v>3</v>
      </c>
      <c r="L194" s="36"/>
      <c r="M194" s="153" t="s">
        <v>3</v>
      </c>
      <c r="N194" s="154" t="s">
        <v>43</v>
      </c>
      <c r="O194" s="56"/>
      <c r="P194" s="155">
        <f t="shared" si="41"/>
        <v>0</v>
      </c>
      <c r="Q194" s="155">
        <v>0</v>
      </c>
      <c r="R194" s="155">
        <f t="shared" si="42"/>
        <v>0</v>
      </c>
      <c r="S194" s="155">
        <v>0</v>
      </c>
      <c r="T194" s="156">
        <f t="shared" si="43"/>
        <v>0</v>
      </c>
      <c r="U194" s="35"/>
      <c r="V194" s="35"/>
      <c r="W194" s="35"/>
      <c r="X194" s="35"/>
      <c r="Y194" s="35"/>
      <c r="Z194" s="35"/>
      <c r="AA194" s="35"/>
      <c r="AB194" s="35"/>
      <c r="AC194" s="35"/>
      <c r="AD194" s="35"/>
      <c r="AE194" s="35"/>
      <c r="AR194" s="157" t="s">
        <v>256</v>
      </c>
      <c r="AT194" s="157" t="s">
        <v>145</v>
      </c>
      <c r="AU194" s="157" t="s">
        <v>91</v>
      </c>
      <c r="AY194" s="20" t="s">
        <v>142</v>
      </c>
      <c r="BE194" s="158">
        <f t="shared" si="44"/>
        <v>0</v>
      </c>
      <c r="BF194" s="158">
        <f t="shared" si="45"/>
        <v>0</v>
      </c>
      <c r="BG194" s="158">
        <f t="shared" si="46"/>
        <v>0</v>
      </c>
      <c r="BH194" s="158">
        <f t="shared" si="47"/>
        <v>0</v>
      </c>
      <c r="BI194" s="158">
        <f t="shared" si="48"/>
        <v>0</v>
      </c>
      <c r="BJ194" s="20" t="s">
        <v>81</v>
      </c>
      <c r="BK194" s="158">
        <f t="shared" si="49"/>
        <v>0</v>
      </c>
      <c r="BL194" s="20" t="s">
        <v>256</v>
      </c>
      <c r="BM194" s="157" t="s">
        <v>3599</v>
      </c>
    </row>
    <row r="195" spans="1:65" s="2" customFormat="1" ht="16.5" customHeight="1">
      <c r="A195" s="35"/>
      <c r="B195" s="145"/>
      <c r="C195" s="146" t="s">
        <v>1590</v>
      </c>
      <c r="D195" s="146" t="s">
        <v>145</v>
      </c>
      <c r="E195" s="147" t="s">
        <v>3600</v>
      </c>
      <c r="F195" s="148" t="s">
        <v>3601</v>
      </c>
      <c r="G195" s="149" t="s">
        <v>3331</v>
      </c>
      <c r="H195" s="150">
        <v>1</v>
      </c>
      <c r="I195" s="151"/>
      <c r="J195" s="152">
        <f t="shared" si="40"/>
        <v>0</v>
      </c>
      <c r="K195" s="148" t="s">
        <v>3</v>
      </c>
      <c r="L195" s="36"/>
      <c r="M195" s="153" t="s">
        <v>3</v>
      </c>
      <c r="N195" s="154" t="s">
        <v>43</v>
      </c>
      <c r="O195" s="56"/>
      <c r="P195" s="155">
        <f t="shared" si="41"/>
        <v>0</v>
      </c>
      <c r="Q195" s="155">
        <v>0</v>
      </c>
      <c r="R195" s="155">
        <f t="shared" si="42"/>
        <v>0</v>
      </c>
      <c r="S195" s="155">
        <v>0</v>
      </c>
      <c r="T195" s="156">
        <f t="shared" si="43"/>
        <v>0</v>
      </c>
      <c r="U195" s="35"/>
      <c r="V195" s="35"/>
      <c r="W195" s="35"/>
      <c r="X195" s="35"/>
      <c r="Y195" s="35"/>
      <c r="Z195" s="35"/>
      <c r="AA195" s="35"/>
      <c r="AB195" s="35"/>
      <c r="AC195" s="35"/>
      <c r="AD195" s="35"/>
      <c r="AE195" s="35"/>
      <c r="AR195" s="157" t="s">
        <v>256</v>
      </c>
      <c r="AT195" s="157" t="s">
        <v>145</v>
      </c>
      <c r="AU195" s="157" t="s">
        <v>91</v>
      </c>
      <c r="AY195" s="20" t="s">
        <v>142</v>
      </c>
      <c r="BE195" s="158">
        <f t="shared" si="44"/>
        <v>0</v>
      </c>
      <c r="BF195" s="158">
        <f t="shared" si="45"/>
        <v>0</v>
      </c>
      <c r="BG195" s="158">
        <f t="shared" si="46"/>
        <v>0</v>
      </c>
      <c r="BH195" s="158">
        <f t="shared" si="47"/>
        <v>0</v>
      </c>
      <c r="BI195" s="158">
        <f t="shared" si="48"/>
        <v>0</v>
      </c>
      <c r="BJ195" s="20" t="s">
        <v>81</v>
      </c>
      <c r="BK195" s="158">
        <f t="shared" si="49"/>
        <v>0</v>
      </c>
      <c r="BL195" s="20" t="s">
        <v>256</v>
      </c>
      <c r="BM195" s="157" t="s">
        <v>3602</v>
      </c>
    </row>
    <row r="196" spans="1:65" s="2" customFormat="1" ht="16.5" customHeight="1">
      <c r="A196" s="35"/>
      <c r="B196" s="145"/>
      <c r="C196" s="146" t="s">
        <v>1594</v>
      </c>
      <c r="D196" s="146" t="s">
        <v>145</v>
      </c>
      <c r="E196" s="147" t="s">
        <v>3603</v>
      </c>
      <c r="F196" s="148" t="s">
        <v>3604</v>
      </c>
      <c r="G196" s="149" t="s">
        <v>3331</v>
      </c>
      <c r="H196" s="150">
        <v>7</v>
      </c>
      <c r="I196" s="151"/>
      <c r="J196" s="152">
        <f t="shared" si="40"/>
        <v>0</v>
      </c>
      <c r="K196" s="148" t="s">
        <v>3</v>
      </c>
      <c r="L196" s="36"/>
      <c r="M196" s="153" t="s">
        <v>3</v>
      </c>
      <c r="N196" s="154" t="s">
        <v>43</v>
      </c>
      <c r="O196" s="56"/>
      <c r="P196" s="155">
        <f t="shared" si="41"/>
        <v>0</v>
      </c>
      <c r="Q196" s="155">
        <v>0</v>
      </c>
      <c r="R196" s="155">
        <f t="shared" si="42"/>
        <v>0</v>
      </c>
      <c r="S196" s="155">
        <v>0</v>
      </c>
      <c r="T196" s="156">
        <f t="shared" si="43"/>
        <v>0</v>
      </c>
      <c r="U196" s="35"/>
      <c r="V196" s="35"/>
      <c r="W196" s="35"/>
      <c r="X196" s="35"/>
      <c r="Y196" s="35"/>
      <c r="Z196" s="35"/>
      <c r="AA196" s="35"/>
      <c r="AB196" s="35"/>
      <c r="AC196" s="35"/>
      <c r="AD196" s="35"/>
      <c r="AE196" s="35"/>
      <c r="AR196" s="157" t="s">
        <v>256</v>
      </c>
      <c r="AT196" s="157" t="s">
        <v>145</v>
      </c>
      <c r="AU196" s="157" t="s">
        <v>91</v>
      </c>
      <c r="AY196" s="20" t="s">
        <v>142</v>
      </c>
      <c r="BE196" s="158">
        <f t="shared" si="44"/>
        <v>0</v>
      </c>
      <c r="BF196" s="158">
        <f t="shared" si="45"/>
        <v>0</v>
      </c>
      <c r="BG196" s="158">
        <f t="shared" si="46"/>
        <v>0</v>
      </c>
      <c r="BH196" s="158">
        <f t="shared" si="47"/>
        <v>0</v>
      </c>
      <c r="BI196" s="158">
        <f t="shared" si="48"/>
        <v>0</v>
      </c>
      <c r="BJ196" s="20" t="s">
        <v>81</v>
      </c>
      <c r="BK196" s="158">
        <f t="shared" si="49"/>
        <v>0</v>
      </c>
      <c r="BL196" s="20" t="s">
        <v>256</v>
      </c>
      <c r="BM196" s="157" t="s">
        <v>3605</v>
      </c>
    </row>
    <row r="197" spans="1:65" s="2" customFormat="1" ht="16.5" customHeight="1">
      <c r="A197" s="35"/>
      <c r="B197" s="145"/>
      <c r="C197" s="146" t="s">
        <v>1598</v>
      </c>
      <c r="D197" s="146" t="s">
        <v>145</v>
      </c>
      <c r="E197" s="147" t="s">
        <v>3606</v>
      </c>
      <c r="F197" s="148" t="s">
        <v>3607</v>
      </c>
      <c r="G197" s="149" t="s">
        <v>3331</v>
      </c>
      <c r="H197" s="150">
        <v>2</v>
      </c>
      <c r="I197" s="151"/>
      <c r="J197" s="152">
        <f t="shared" si="40"/>
        <v>0</v>
      </c>
      <c r="K197" s="148" t="s">
        <v>3</v>
      </c>
      <c r="L197" s="36"/>
      <c r="M197" s="153" t="s">
        <v>3</v>
      </c>
      <c r="N197" s="154" t="s">
        <v>43</v>
      </c>
      <c r="O197" s="56"/>
      <c r="P197" s="155">
        <f t="shared" si="41"/>
        <v>0</v>
      </c>
      <c r="Q197" s="155">
        <v>0</v>
      </c>
      <c r="R197" s="155">
        <f t="shared" si="42"/>
        <v>0</v>
      </c>
      <c r="S197" s="155">
        <v>0</v>
      </c>
      <c r="T197" s="156">
        <f t="shared" si="43"/>
        <v>0</v>
      </c>
      <c r="U197" s="35"/>
      <c r="V197" s="35"/>
      <c r="W197" s="35"/>
      <c r="X197" s="35"/>
      <c r="Y197" s="35"/>
      <c r="Z197" s="35"/>
      <c r="AA197" s="35"/>
      <c r="AB197" s="35"/>
      <c r="AC197" s="35"/>
      <c r="AD197" s="35"/>
      <c r="AE197" s="35"/>
      <c r="AR197" s="157" t="s">
        <v>256</v>
      </c>
      <c r="AT197" s="157" t="s">
        <v>145</v>
      </c>
      <c r="AU197" s="157" t="s">
        <v>91</v>
      </c>
      <c r="AY197" s="20" t="s">
        <v>142</v>
      </c>
      <c r="BE197" s="158">
        <f t="shared" si="44"/>
        <v>0</v>
      </c>
      <c r="BF197" s="158">
        <f t="shared" si="45"/>
        <v>0</v>
      </c>
      <c r="BG197" s="158">
        <f t="shared" si="46"/>
        <v>0</v>
      </c>
      <c r="BH197" s="158">
        <f t="shared" si="47"/>
        <v>0</v>
      </c>
      <c r="BI197" s="158">
        <f t="shared" si="48"/>
        <v>0</v>
      </c>
      <c r="BJ197" s="20" t="s">
        <v>81</v>
      </c>
      <c r="BK197" s="158">
        <f t="shared" si="49"/>
        <v>0</v>
      </c>
      <c r="BL197" s="20" t="s">
        <v>256</v>
      </c>
      <c r="BM197" s="157" t="s">
        <v>3608</v>
      </c>
    </row>
    <row r="198" spans="1:65" s="2" customFormat="1" ht="16.5" customHeight="1">
      <c r="A198" s="35"/>
      <c r="B198" s="145"/>
      <c r="C198" s="146" t="s">
        <v>1602</v>
      </c>
      <c r="D198" s="146" t="s">
        <v>145</v>
      </c>
      <c r="E198" s="147" t="s">
        <v>3609</v>
      </c>
      <c r="F198" s="148" t="s">
        <v>3610</v>
      </c>
      <c r="G198" s="149" t="s">
        <v>3331</v>
      </c>
      <c r="H198" s="150">
        <v>1</v>
      </c>
      <c r="I198" s="151"/>
      <c r="J198" s="152">
        <f t="shared" si="40"/>
        <v>0</v>
      </c>
      <c r="K198" s="148" t="s">
        <v>3</v>
      </c>
      <c r="L198" s="36"/>
      <c r="M198" s="153" t="s">
        <v>3</v>
      </c>
      <c r="N198" s="154" t="s">
        <v>43</v>
      </c>
      <c r="O198" s="56"/>
      <c r="P198" s="155">
        <f t="shared" si="41"/>
        <v>0</v>
      </c>
      <c r="Q198" s="155">
        <v>0</v>
      </c>
      <c r="R198" s="155">
        <f t="shared" si="42"/>
        <v>0</v>
      </c>
      <c r="S198" s="155">
        <v>0</v>
      </c>
      <c r="T198" s="156">
        <f t="shared" si="43"/>
        <v>0</v>
      </c>
      <c r="U198" s="35"/>
      <c r="V198" s="35"/>
      <c r="W198" s="35"/>
      <c r="X198" s="35"/>
      <c r="Y198" s="35"/>
      <c r="Z198" s="35"/>
      <c r="AA198" s="35"/>
      <c r="AB198" s="35"/>
      <c r="AC198" s="35"/>
      <c r="AD198" s="35"/>
      <c r="AE198" s="35"/>
      <c r="AR198" s="157" t="s">
        <v>256</v>
      </c>
      <c r="AT198" s="157" t="s">
        <v>145</v>
      </c>
      <c r="AU198" s="157" t="s">
        <v>91</v>
      </c>
      <c r="AY198" s="20" t="s">
        <v>142</v>
      </c>
      <c r="BE198" s="158">
        <f t="shared" si="44"/>
        <v>0</v>
      </c>
      <c r="BF198" s="158">
        <f t="shared" si="45"/>
        <v>0</v>
      </c>
      <c r="BG198" s="158">
        <f t="shared" si="46"/>
        <v>0</v>
      </c>
      <c r="BH198" s="158">
        <f t="shared" si="47"/>
        <v>0</v>
      </c>
      <c r="BI198" s="158">
        <f t="shared" si="48"/>
        <v>0</v>
      </c>
      <c r="BJ198" s="20" t="s">
        <v>81</v>
      </c>
      <c r="BK198" s="158">
        <f t="shared" si="49"/>
        <v>0</v>
      </c>
      <c r="BL198" s="20" t="s">
        <v>256</v>
      </c>
      <c r="BM198" s="157" t="s">
        <v>3611</v>
      </c>
    </row>
    <row r="199" spans="1:65" s="2" customFormat="1" ht="16.5" customHeight="1">
      <c r="A199" s="35"/>
      <c r="B199" s="145"/>
      <c r="C199" s="146" t="s">
        <v>1608</v>
      </c>
      <c r="D199" s="146" t="s">
        <v>145</v>
      </c>
      <c r="E199" s="147" t="s">
        <v>3612</v>
      </c>
      <c r="F199" s="148" t="s">
        <v>3613</v>
      </c>
      <c r="G199" s="149" t="s">
        <v>3331</v>
      </c>
      <c r="H199" s="150">
        <v>1</v>
      </c>
      <c r="I199" s="151"/>
      <c r="J199" s="152">
        <f t="shared" si="40"/>
        <v>0</v>
      </c>
      <c r="K199" s="148" t="s">
        <v>3</v>
      </c>
      <c r="L199" s="36"/>
      <c r="M199" s="153" t="s">
        <v>3</v>
      </c>
      <c r="N199" s="154" t="s">
        <v>43</v>
      </c>
      <c r="O199" s="56"/>
      <c r="P199" s="155">
        <f t="shared" si="41"/>
        <v>0</v>
      </c>
      <c r="Q199" s="155">
        <v>0</v>
      </c>
      <c r="R199" s="155">
        <f t="shared" si="42"/>
        <v>0</v>
      </c>
      <c r="S199" s="155">
        <v>0</v>
      </c>
      <c r="T199" s="156">
        <f t="shared" si="43"/>
        <v>0</v>
      </c>
      <c r="U199" s="35"/>
      <c r="V199" s="35"/>
      <c r="W199" s="35"/>
      <c r="X199" s="35"/>
      <c r="Y199" s="35"/>
      <c r="Z199" s="35"/>
      <c r="AA199" s="35"/>
      <c r="AB199" s="35"/>
      <c r="AC199" s="35"/>
      <c r="AD199" s="35"/>
      <c r="AE199" s="35"/>
      <c r="AR199" s="157" t="s">
        <v>256</v>
      </c>
      <c r="AT199" s="157" t="s">
        <v>145</v>
      </c>
      <c r="AU199" s="157" t="s">
        <v>91</v>
      </c>
      <c r="AY199" s="20" t="s">
        <v>142</v>
      </c>
      <c r="BE199" s="158">
        <f t="shared" si="44"/>
        <v>0</v>
      </c>
      <c r="BF199" s="158">
        <f t="shared" si="45"/>
        <v>0</v>
      </c>
      <c r="BG199" s="158">
        <f t="shared" si="46"/>
        <v>0</v>
      </c>
      <c r="BH199" s="158">
        <f t="shared" si="47"/>
        <v>0</v>
      </c>
      <c r="BI199" s="158">
        <f t="shared" si="48"/>
        <v>0</v>
      </c>
      <c r="BJ199" s="20" t="s">
        <v>81</v>
      </c>
      <c r="BK199" s="158">
        <f t="shared" si="49"/>
        <v>0</v>
      </c>
      <c r="BL199" s="20" t="s">
        <v>256</v>
      </c>
      <c r="BM199" s="157" t="s">
        <v>3614</v>
      </c>
    </row>
    <row r="200" spans="1:65" s="12" customFormat="1" ht="20.85" customHeight="1">
      <c r="B200" s="132"/>
      <c r="D200" s="133" t="s">
        <v>70</v>
      </c>
      <c r="E200" s="143" t="s">
        <v>3615</v>
      </c>
      <c r="F200" s="143" t="s">
        <v>3616</v>
      </c>
      <c r="I200" s="135"/>
      <c r="J200" s="144">
        <f>BK200</f>
        <v>0</v>
      </c>
      <c r="L200" s="132"/>
      <c r="M200" s="137"/>
      <c r="N200" s="138"/>
      <c r="O200" s="138"/>
      <c r="P200" s="139">
        <f>SUM(P201:P204)</f>
        <v>0</v>
      </c>
      <c r="Q200" s="138"/>
      <c r="R200" s="139">
        <f>SUM(R201:R204)</f>
        <v>0</v>
      </c>
      <c r="S200" s="138"/>
      <c r="T200" s="140">
        <f>SUM(T201:T204)</f>
        <v>0</v>
      </c>
      <c r="AR200" s="133" t="s">
        <v>15</v>
      </c>
      <c r="AT200" s="141" t="s">
        <v>70</v>
      </c>
      <c r="AU200" s="141" t="s">
        <v>81</v>
      </c>
      <c r="AY200" s="133" t="s">
        <v>142</v>
      </c>
      <c r="BK200" s="142">
        <f>SUM(BK201:BK204)</f>
        <v>0</v>
      </c>
    </row>
    <row r="201" spans="1:65" s="2" customFormat="1" ht="16.5" customHeight="1">
      <c r="A201" s="35"/>
      <c r="B201" s="145"/>
      <c r="C201" s="146" t="s">
        <v>1633</v>
      </c>
      <c r="D201" s="146" t="s">
        <v>145</v>
      </c>
      <c r="E201" s="147" t="s">
        <v>3617</v>
      </c>
      <c r="F201" s="148" t="s">
        <v>3618</v>
      </c>
      <c r="G201" s="149" t="s">
        <v>3331</v>
      </c>
      <c r="H201" s="150">
        <v>6</v>
      </c>
      <c r="I201" s="151"/>
      <c r="J201" s="152">
        <f>ROUND(I201*H201,2)</f>
        <v>0</v>
      </c>
      <c r="K201" s="148" t="s">
        <v>3</v>
      </c>
      <c r="L201" s="36"/>
      <c r="M201" s="153" t="s">
        <v>3</v>
      </c>
      <c r="N201" s="154" t="s">
        <v>43</v>
      </c>
      <c r="O201" s="56"/>
      <c r="P201" s="155">
        <f>O201*H201</f>
        <v>0</v>
      </c>
      <c r="Q201" s="155">
        <v>0</v>
      </c>
      <c r="R201" s="155">
        <f>Q201*H201</f>
        <v>0</v>
      </c>
      <c r="S201" s="155">
        <v>0</v>
      </c>
      <c r="T201" s="156">
        <f>S201*H201</f>
        <v>0</v>
      </c>
      <c r="U201" s="35"/>
      <c r="V201" s="35"/>
      <c r="W201" s="35"/>
      <c r="X201" s="35"/>
      <c r="Y201" s="35"/>
      <c r="Z201" s="35"/>
      <c r="AA201" s="35"/>
      <c r="AB201" s="35"/>
      <c r="AC201" s="35"/>
      <c r="AD201" s="35"/>
      <c r="AE201" s="35"/>
      <c r="AR201" s="157" t="s">
        <v>94</v>
      </c>
      <c r="AT201" s="157" t="s">
        <v>145</v>
      </c>
      <c r="AU201" s="157" t="s">
        <v>91</v>
      </c>
      <c r="AY201" s="20" t="s">
        <v>142</v>
      </c>
      <c r="BE201" s="158">
        <f>IF(N201="základní",J201,0)</f>
        <v>0</v>
      </c>
      <c r="BF201" s="158">
        <f>IF(N201="snížená",J201,0)</f>
        <v>0</v>
      </c>
      <c r="BG201" s="158">
        <f>IF(N201="zákl. přenesená",J201,0)</f>
        <v>0</v>
      </c>
      <c r="BH201" s="158">
        <f>IF(N201="sníž. přenesená",J201,0)</f>
        <v>0</v>
      </c>
      <c r="BI201" s="158">
        <f>IF(N201="nulová",J201,0)</f>
        <v>0</v>
      </c>
      <c r="BJ201" s="20" t="s">
        <v>81</v>
      </c>
      <c r="BK201" s="158">
        <f>ROUND(I201*H201,2)</f>
        <v>0</v>
      </c>
      <c r="BL201" s="20" t="s">
        <v>94</v>
      </c>
      <c r="BM201" s="157" t="s">
        <v>3619</v>
      </c>
    </row>
    <row r="202" spans="1:65" s="2" customFormat="1" ht="16.5" customHeight="1">
      <c r="A202" s="35"/>
      <c r="B202" s="145"/>
      <c r="C202" s="146" t="s">
        <v>1615</v>
      </c>
      <c r="D202" s="146" t="s">
        <v>145</v>
      </c>
      <c r="E202" s="147" t="s">
        <v>3620</v>
      </c>
      <c r="F202" s="148" t="s">
        <v>3487</v>
      </c>
      <c r="G202" s="149" t="s">
        <v>2341</v>
      </c>
      <c r="H202" s="209"/>
      <c r="I202" s="151"/>
      <c r="J202" s="152">
        <f>ROUND(I202*H202,2)</f>
        <v>0</v>
      </c>
      <c r="K202" s="148" t="s">
        <v>3</v>
      </c>
      <c r="L202" s="36"/>
      <c r="M202" s="153" t="s">
        <v>3</v>
      </c>
      <c r="N202" s="154" t="s">
        <v>43</v>
      </c>
      <c r="O202" s="56"/>
      <c r="P202" s="155">
        <f>O202*H202</f>
        <v>0</v>
      </c>
      <c r="Q202" s="155">
        <v>0</v>
      </c>
      <c r="R202" s="155">
        <f>Q202*H202</f>
        <v>0</v>
      </c>
      <c r="S202" s="155">
        <v>0</v>
      </c>
      <c r="T202" s="156">
        <f>S202*H202</f>
        <v>0</v>
      </c>
      <c r="U202" s="35"/>
      <c r="V202" s="35"/>
      <c r="W202" s="35"/>
      <c r="X202" s="35"/>
      <c r="Y202" s="35"/>
      <c r="Z202" s="35"/>
      <c r="AA202" s="35"/>
      <c r="AB202" s="35"/>
      <c r="AC202" s="35"/>
      <c r="AD202" s="35"/>
      <c r="AE202" s="35"/>
      <c r="AR202" s="157" t="s">
        <v>94</v>
      </c>
      <c r="AT202" s="157" t="s">
        <v>145</v>
      </c>
      <c r="AU202" s="157" t="s">
        <v>91</v>
      </c>
      <c r="AY202" s="20" t="s">
        <v>142</v>
      </c>
      <c r="BE202" s="158">
        <f>IF(N202="základní",J202,0)</f>
        <v>0</v>
      </c>
      <c r="BF202" s="158">
        <f>IF(N202="snížená",J202,0)</f>
        <v>0</v>
      </c>
      <c r="BG202" s="158">
        <f>IF(N202="zákl. přenesená",J202,0)</f>
        <v>0</v>
      </c>
      <c r="BH202" s="158">
        <f>IF(N202="sníž. přenesená",J202,0)</f>
        <v>0</v>
      </c>
      <c r="BI202" s="158">
        <f>IF(N202="nulová",J202,0)</f>
        <v>0</v>
      </c>
      <c r="BJ202" s="20" t="s">
        <v>81</v>
      </c>
      <c r="BK202" s="158">
        <f>ROUND(I202*H202,2)</f>
        <v>0</v>
      </c>
      <c r="BL202" s="20" t="s">
        <v>94</v>
      </c>
      <c r="BM202" s="157" t="s">
        <v>3621</v>
      </c>
    </row>
    <row r="203" spans="1:65" s="2" customFormat="1" ht="16.5" customHeight="1">
      <c r="A203" s="35"/>
      <c r="B203" s="145"/>
      <c r="C203" s="146" t="s">
        <v>1621</v>
      </c>
      <c r="D203" s="146" t="s">
        <v>145</v>
      </c>
      <c r="E203" s="147" t="s">
        <v>3622</v>
      </c>
      <c r="F203" s="148" t="s">
        <v>3490</v>
      </c>
      <c r="G203" s="149" t="s">
        <v>2341</v>
      </c>
      <c r="H203" s="209"/>
      <c r="I203" s="151"/>
      <c r="J203" s="152">
        <f>ROUND(I203*H203,2)</f>
        <v>0</v>
      </c>
      <c r="K203" s="148" t="s">
        <v>3</v>
      </c>
      <c r="L203" s="36"/>
      <c r="M203" s="153" t="s">
        <v>3</v>
      </c>
      <c r="N203" s="154" t="s">
        <v>43</v>
      </c>
      <c r="O203" s="56"/>
      <c r="P203" s="155">
        <f>O203*H203</f>
        <v>0</v>
      </c>
      <c r="Q203" s="155">
        <v>0</v>
      </c>
      <c r="R203" s="155">
        <f>Q203*H203</f>
        <v>0</v>
      </c>
      <c r="S203" s="155">
        <v>0</v>
      </c>
      <c r="T203" s="156">
        <f>S203*H203</f>
        <v>0</v>
      </c>
      <c r="U203" s="35"/>
      <c r="V203" s="35"/>
      <c r="W203" s="35"/>
      <c r="X203" s="35"/>
      <c r="Y203" s="35"/>
      <c r="Z203" s="35"/>
      <c r="AA203" s="35"/>
      <c r="AB203" s="35"/>
      <c r="AC203" s="35"/>
      <c r="AD203" s="35"/>
      <c r="AE203" s="35"/>
      <c r="AR203" s="157" t="s">
        <v>94</v>
      </c>
      <c r="AT203" s="157" t="s">
        <v>145</v>
      </c>
      <c r="AU203" s="157" t="s">
        <v>91</v>
      </c>
      <c r="AY203" s="20" t="s">
        <v>142</v>
      </c>
      <c r="BE203" s="158">
        <f>IF(N203="základní",J203,0)</f>
        <v>0</v>
      </c>
      <c r="BF203" s="158">
        <f>IF(N203="snížená",J203,0)</f>
        <v>0</v>
      </c>
      <c r="BG203" s="158">
        <f>IF(N203="zákl. přenesená",J203,0)</f>
        <v>0</v>
      </c>
      <c r="BH203" s="158">
        <f>IF(N203="sníž. přenesená",J203,0)</f>
        <v>0</v>
      </c>
      <c r="BI203" s="158">
        <f>IF(N203="nulová",J203,0)</f>
        <v>0</v>
      </c>
      <c r="BJ203" s="20" t="s">
        <v>81</v>
      </c>
      <c r="BK203" s="158">
        <f>ROUND(I203*H203,2)</f>
        <v>0</v>
      </c>
      <c r="BL203" s="20" t="s">
        <v>94</v>
      </c>
      <c r="BM203" s="157" t="s">
        <v>3623</v>
      </c>
    </row>
    <row r="204" spans="1:65" s="2" customFormat="1" ht="16.5" customHeight="1">
      <c r="A204" s="35"/>
      <c r="B204" s="145"/>
      <c r="C204" s="146" t="s">
        <v>1626</v>
      </c>
      <c r="D204" s="146" t="s">
        <v>145</v>
      </c>
      <c r="E204" s="147" t="s">
        <v>3624</v>
      </c>
      <c r="F204" s="148" t="s">
        <v>3493</v>
      </c>
      <c r="G204" s="149" t="s">
        <v>2341</v>
      </c>
      <c r="H204" s="209"/>
      <c r="I204" s="151"/>
      <c r="J204" s="152">
        <f>ROUND(I204*H204,2)</f>
        <v>0</v>
      </c>
      <c r="K204" s="148" t="s">
        <v>3</v>
      </c>
      <c r="L204" s="36"/>
      <c r="M204" s="153" t="s">
        <v>3</v>
      </c>
      <c r="N204" s="154" t="s">
        <v>43</v>
      </c>
      <c r="O204" s="56"/>
      <c r="P204" s="155">
        <f>O204*H204</f>
        <v>0</v>
      </c>
      <c r="Q204" s="155">
        <v>0</v>
      </c>
      <c r="R204" s="155">
        <f>Q204*H204</f>
        <v>0</v>
      </c>
      <c r="S204" s="155">
        <v>0</v>
      </c>
      <c r="T204" s="156">
        <f>S204*H204</f>
        <v>0</v>
      </c>
      <c r="U204" s="35"/>
      <c r="V204" s="35"/>
      <c r="W204" s="35"/>
      <c r="X204" s="35"/>
      <c r="Y204" s="35"/>
      <c r="Z204" s="35"/>
      <c r="AA204" s="35"/>
      <c r="AB204" s="35"/>
      <c r="AC204" s="35"/>
      <c r="AD204" s="35"/>
      <c r="AE204" s="35"/>
      <c r="AR204" s="157" t="s">
        <v>94</v>
      </c>
      <c r="AT204" s="157" t="s">
        <v>145</v>
      </c>
      <c r="AU204" s="157" t="s">
        <v>91</v>
      </c>
      <c r="AY204" s="20" t="s">
        <v>142</v>
      </c>
      <c r="BE204" s="158">
        <f>IF(N204="základní",J204,0)</f>
        <v>0</v>
      </c>
      <c r="BF204" s="158">
        <f>IF(N204="snížená",J204,0)</f>
        <v>0</v>
      </c>
      <c r="BG204" s="158">
        <f>IF(N204="zákl. přenesená",J204,0)</f>
        <v>0</v>
      </c>
      <c r="BH204" s="158">
        <f>IF(N204="sníž. přenesená",J204,0)</f>
        <v>0</v>
      </c>
      <c r="BI204" s="158">
        <f>IF(N204="nulová",J204,0)</f>
        <v>0</v>
      </c>
      <c r="BJ204" s="20" t="s">
        <v>81</v>
      </c>
      <c r="BK204" s="158">
        <f>ROUND(I204*H204,2)</f>
        <v>0</v>
      </c>
      <c r="BL204" s="20" t="s">
        <v>94</v>
      </c>
      <c r="BM204" s="157" t="s">
        <v>3625</v>
      </c>
    </row>
    <row r="205" spans="1:65" s="12" customFormat="1" ht="22.9" customHeight="1">
      <c r="B205" s="132"/>
      <c r="D205" s="133" t="s">
        <v>70</v>
      </c>
      <c r="E205" s="143" t="s">
        <v>3626</v>
      </c>
      <c r="F205" s="143" t="s">
        <v>3627</v>
      </c>
      <c r="I205" s="135"/>
      <c r="J205" s="144">
        <f>BK205</f>
        <v>0</v>
      </c>
      <c r="L205" s="132"/>
      <c r="M205" s="137"/>
      <c r="N205" s="138"/>
      <c r="O205" s="138"/>
      <c r="P205" s="139">
        <f>SUM(P206:P221)</f>
        <v>0</v>
      </c>
      <c r="Q205" s="138"/>
      <c r="R205" s="139">
        <f>SUM(R206:R221)</f>
        <v>0</v>
      </c>
      <c r="S205" s="138"/>
      <c r="T205" s="140">
        <f>SUM(T206:T221)</f>
        <v>0</v>
      </c>
      <c r="AR205" s="133" t="s">
        <v>81</v>
      </c>
      <c r="AT205" s="141" t="s">
        <v>70</v>
      </c>
      <c r="AU205" s="141" t="s">
        <v>15</v>
      </c>
      <c r="AY205" s="133" t="s">
        <v>142</v>
      </c>
      <c r="BK205" s="142">
        <f>SUM(BK206:BK221)</f>
        <v>0</v>
      </c>
    </row>
    <row r="206" spans="1:65" s="2" customFormat="1" ht="16.5" customHeight="1">
      <c r="A206" s="35"/>
      <c r="B206" s="145"/>
      <c r="C206" s="146" t="s">
        <v>540</v>
      </c>
      <c r="D206" s="146" t="s">
        <v>145</v>
      </c>
      <c r="E206" s="147" t="s">
        <v>3628</v>
      </c>
      <c r="F206" s="148" t="s">
        <v>3629</v>
      </c>
      <c r="G206" s="149" t="s">
        <v>225</v>
      </c>
      <c r="H206" s="150">
        <v>110</v>
      </c>
      <c r="I206" s="151"/>
      <c r="J206" s="152">
        <f t="shared" ref="J206:J221" si="50">ROUND(I206*H206,2)</f>
        <v>0</v>
      </c>
      <c r="K206" s="148" t="s">
        <v>3</v>
      </c>
      <c r="L206" s="36"/>
      <c r="M206" s="153" t="s">
        <v>3</v>
      </c>
      <c r="N206" s="154" t="s">
        <v>43</v>
      </c>
      <c r="O206" s="56"/>
      <c r="P206" s="155">
        <f t="shared" ref="P206:P221" si="51">O206*H206</f>
        <v>0</v>
      </c>
      <c r="Q206" s="155">
        <v>0</v>
      </c>
      <c r="R206" s="155">
        <f t="shared" ref="R206:R221" si="52">Q206*H206</f>
        <v>0</v>
      </c>
      <c r="S206" s="155">
        <v>0</v>
      </c>
      <c r="T206" s="156">
        <f t="shared" ref="T206:T221" si="53">S206*H206</f>
        <v>0</v>
      </c>
      <c r="U206" s="35"/>
      <c r="V206" s="35"/>
      <c r="W206" s="35"/>
      <c r="X206" s="35"/>
      <c r="Y206" s="35"/>
      <c r="Z206" s="35"/>
      <c r="AA206" s="35"/>
      <c r="AB206" s="35"/>
      <c r="AC206" s="35"/>
      <c r="AD206" s="35"/>
      <c r="AE206" s="35"/>
      <c r="AR206" s="157" t="s">
        <v>256</v>
      </c>
      <c r="AT206" s="157" t="s">
        <v>145</v>
      </c>
      <c r="AU206" s="157" t="s">
        <v>81</v>
      </c>
      <c r="AY206" s="20" t="s">
        <v>142</v>
      </c>
      <c r="BE206" s="158">
        <f t="shared" ref="BE206:BE221" si="54">IF(N206="základní",J206,0)</f>
        <v>0</v>
      </c>
      <c r="BF206" s="158">
        <f t="shared" ref="BF206:BF221" si="55">IF(N206="snížená",J206,0)</f>
        <v>0</v>
      </c>
      <c r="BG206" s="158">
        <f t="shared" ref="BG206:BG221" si="56">IF(N206="zákl. přenesená",J206,0)</f>
        <v>0</v>
      </c>
      <c r="BH206" s="158">
        <f t="shared" ref="BH206:BH221" si="57">IF(N206="sníž. přenesená",J206,0)</f>
        <v>0</v>
      </c>
      <c r="BI206" s="158">
        <f t="shared" ref="BI206:BI221" si="58">IF(N206="nulová",J206,0)</f>
        <v>0</v>
      </c>
      <c r="BJ206" s="20" t="s">
        <v>81</v>
      </c>
      <c r="BK206" s="158">
        <f t="shared" ref="BK206:BK221" si="59">ROUND(I206*H206,2)</f>
        <v>0</v>
      </c>
      <c r="BL206" s="20" t="s">
        <v>256</v>
      </c>
      <c r="BM206" s="157" t="s">
        <v>3630</v>
      </c>
    </row>
    <row r="207" spans="1:65" s="2" customFormat="1" ht="16.5" customHeight="1">
      <c r="A207" s="35"/>
      <c r="B207" s="145"/>
      <c r="C207" s="146" t="s">
        <v>546</v>
      </c>
      <c r="D207" s="146" t="s">
        <v>145</v>
      </c>
      <c r="E207" s="147" t="s">
        <v>3631</v>
      </c>
      <c r="F207" s="148" t="s">
        <v>3632</v>
      </c>
      <c r="G207" s="149" t="s">
        <v>225</v>
      </c>
      <c r="H207" s="150">
        <v>30</v>
      </c>
      <c r="I207" s="151"/>
      <c r="J207" s="152">
        <f t="shared" si="50"/>
        <v>0</v>
      </c>
      <c r="K207" s="148" t="s">
        <v>3</v>
      </c>
      <c r="L207" s="36"/>
      <c r="M207" s="153" t="s">
        <v>3</v>
      </c>
      <c r="N207" s="154" t="s">
        <v>43</v>
      </c>
      <c r="O207" s="56"/>
      <c r="P207" s="155">
        <f t="shared" si="51"/>
        <v>0</v>
      </c>
      <c r="Q207" s="155">
        <v>0</v>
      </c>
      <c r="R207" s="155">
        <f t="shared" si="52"/>
        <v>0</v>
      </c>
      <c r="S207" s="155">
        <v>0</v>
      </c>
      <c r="T207" s="156">
        <f t="shared" si="53"/>
        <v>0</v>
      </c>
      <c r="U207" s="35"/>
      <c r="V207" s="35"/>
      <c r="W207" s="35"/>
      <c r="X207" s="35"/>
      <c r="Y207" s="35"/>
      <c r="Z207" s="35"/>
      <c r="AA207" s="35"/>
      <c r="AB207" s="35"/>
      <c r="AC207" s="35"/>
      <c r="AD207" s="35"/>
      <c r="AE207" s="35"/>
      <c r="AR207" s="157" t="s">
        <v>256</v>
      </c>
      <c r="AT207" s="157" t="s">
        <v>145</v>
      </c>
      <c r="AU207" s="157" t="s">
        <v>81</v>
      </c>
      <c r="AY207" s="20" t="s">
        <v>142</v>
      </c>
      <c r="BE207" s="158">
        <f t="shared" si="54"/>
        <v>0</v>
      </c>
      <c r="BF207" s="158">
        <f t="shared" si="55"/>
        <v>0</v>
      </c>
      <c r="BG207" s="158">
        <f t="shared" si="56"/>
        <v>0</v>
      </c>
      <c r="BH207" s="158">
        <f t="shared" si="57"/>
        <v>0</v>
      </c>
      <c r="BI207" s="158">
        <f t="shared" si="58"/>
        <v>0</v>
      </c>
      <c r="BJ207" s="20" t="s">
        <v>81</v>
      </c>
      <c r="BK207" s="158">
        <f t="shared" si="59"/>
        <v>0</v>
      </c>
      <c r="BL207" s="20" t="s">
        <v>256</v>
      </c>
      <c r="BM207" s="157" t="s">
        <v>3633</v>
      </c>
    </row>
    <row r="208" spans="1:65" s="2" customFormat="1" ht="16.5" customHeight="1">
      <c r="A208" s="35"/>
      <c r="B208" s="145"/>
      <c r="C208" s="146" t="s">
        <v>551</v>
      </c>
      <c r="D208" s="146" t="s">
        <v>145</v>
      </c>
      <c r="E208" s="147" t="s">
        <v>3634</v>
      </c>
      <c r="F208" s="148" t="s">
        <v>3635</v>
      </c>
      <c r="G208" s="149" t="s">
        <v>225</v>
      </c>
      <c r="H208" s="150">
        <v>40</v>
      </c>
      <c r="I208" s="151"/>
      <c r="J208" s="152">
        <f t="shared" si="50"/>
        <v>0</v>
      </c>
      <c r="K208" s="148" t="s">
        <v>3</v>
      </c>
      <c r="L208" s="36"/>
      <c r="M208" s="153" t="s">
        <v>3</v>
      </c>
      <c r="N208" s="154" t="s">
        <v>43</v>
      </c>
      <c r="O208" s="56"/>
      <c r="P208" s="155">
        <f t="shared" si="51"/>
        <v>0</v>
      </c>
      <c r="Q208" s="155">
        <v>0</v>
      </c>
      <c r="R208" s="155">
        <f t="shared" si="52"/>
        <v>0</v>
      </c>
      <c r="S208" s="155">
        <v>0</v>
      </c>
      <c r="T208" s="156">
        <f t="shared" si="53"/>
        <v>0</v>
      </c>
      <c r="U208" s="35"/>
      <c r="V208" s="35"/>
      <c r="W208" s="35"/>
      <c r="X208" s="35"/>
      <c r="Y208" s="35"/>
      <c r="Z208" s="35"/>
      <c r="AA208" s="35"/>
      <c r="AB208" s="35"/>
      <c r="AC208" s="35"/>
      <c r="AD208" s="35"/>
      <c r="AE208" s="35"/>
      <c r="AR208" s="157" t="s">
        <v>256</v>
      </c>
      <c r="AT208" s="157" t="s">
        <v>145</v>
      </c>
      <c r="AU208" s="157" t="s">
        <v>81</v>
      </c>
      <c r="AY208" s="20" t="s">
        <v>142</v>
      </c>
      <c r="BE208" s="158">
        <f t="shared" si="54"/>
        <v>0</v>
      </c>
      <c r="BF208" s="158">
        <f t="shared" si="55"/>
        <v>0</v>
      </c>
      <c r="BG208" s="158">
        <f t="shared" si="56"/>
        <v>0</v>
      </c>
      <c r="BH208" s="158">
        <f t="shared" si="57"/>
        <v>0</v>
      </c>
      <c r="BI208" s="158">
        <f t="shared" si="58"/>
        <v>0</v>
      </c>
      <c r="BJ208" s="20" t="s">
        <v>81</v>
      </c>
      <c r="BK208" s="158">
        <f t="shared" si="59"/>
        <v>0</v>
      </c>
      <c r="BL208" s="20" t="s">
        <v>256</v>
      </c>
      <c r="BM208" s="157" t="s">
        <v>3636</v>
      </c>
    </row>
    <row r="209" spans="1:65" s="2" customFormat="1" ht="16.5" customHeight="1">
      <c r="A209" s="35"/>
      <c r="B209" s="145"/>
      <c r="C209" s="146" t="s">
        <v>556</v>
      </c>
      <c r="D209" s="146" t="s">
        <v>145</v>
      </c>
      <c r="E209" s="147" t="s">
        <v>3637</v>
      </c>
      <c r="F209" s="148" t="s">
        <v>3638</v>
      </c>
      <c r="G209" s="149" t="s">
        <v>3331</v>
      </c>
      <c r="H209" s="150">
        <v>16</v>
      </c>
      <c r="I209" s="151"/>
      <c r="J209" s="152">
        <f t="shared" si="50"/>
        <v>0</v>
      </c>
      <c r="K209" s="148" t="s">
        <v>3</v>
      </c>
      <c r="L209" s="36"/>
      <c r="M209" s="153" t="s">
        <v>3</v>
      </c>
      <c r="N209" s="154" t="s">
        <v>43</v>
      </c>
      <c r="O209" s="56"/>
      <c r="P209" s="155">
        <f t="shared" si="51"/>
        <v>0</v>
      </c>
      <c r="Q209" s="155">
        <v>0</v>
      </c>
      <c r="R209" s="155">
        <f t="shared" si="52"/>
        <v>0</v>
      </c>
      <c r="S209" s="155">
        <v>0</v>
      </c>
      <c r="T209" s="156">
        <f t="shared" si="53"/>
        <v>0</v>
      </c>
      <c r="U209" s="35"/>
      <c r="V209" s="35"/>
      <c r="W209" s="35"/>
      <c r="X209" s="35"/>
      <c r="Y209" s="35"/>
      <c r="Z209" s="35"/>
      <c r="AA209" s="35"/>
      <c r="AB209" s="35"/>
      <c r="AC209" s="35"/>
      <c r="AD209" s="35"/>
      <c r="AE209" s="35"/>
      <c r="AR209" s="157" t="s">
        <v>256</v>
      </c>
      <c r="AT209" s="157" t="s">
        <v>145</v>
      </c>
      <c r="AU209" s="157" t="s">
        <v>81</v>
      </c>
      <c r="AY209" s="20" t="s">
        <v>142</v>
      </c>
      <c r="BE209" s="158">
        <f t="shared" si="54"/>
        <v>0</v>
      </c>
      <c r="BF209" s="158">
        <f t="shared" si="55"/>
        <v>0</v>
      </c>
      <c r="BG209" s="158">
        <f t="shared" si="56"/>
        <v>0</v>
      </c>
      <c r="BH209" s="158">
        <f t="shared" si="57"/>
        <v>0</v>
      </c>
      <c r="BI209" s="158">
        <f t="shared" si="58"/>
        <v>0</v>
      </c>
      <c r="BJ209" s="20" t="s">
        <v>81</v>
      </c>
      <c r="BK209" s="158">
        <f t="shared" si="59"/>
        <v>0</v>
      </c>
      <c r="BL209" s="20" t="s">
        <v>256</v>
      </c>
      <c r="BM209" s="157" t="s">
        <v>3639</v>
      </c>
    </row>
    <row r="210" spans="1:65" s="2" customFormat="1" ht="16.5" customHeight="1">
      <c r="A210" s="35"/>
      <c r="B210" s="145"/>
      <c r="C210" s="146" t="s">
        <v>560</v>
      </c>
      <c r="D210" s="146" t="s">
        <v>145</v>
      </c>
      <c r="E210" s="147" t="s">
        <v>3640</v>
      </c>
      <c r="F210" s="148" t="s">
        <v>3641</v>
      </c>
      <c r="G210" s="149" t="s">
        <v>3331</v>
      </c>
      <c r="H210" s="150">
        <v>4</v>
      </c>
      <c r="I210" s="151"/>
      <c r="J210" s="152">
        <f t="shared" si="50"/>
        <v>0</v>
      </c>
      <c r="K210" s="148" t="s">
        <v>3</v>
      </c>
      <c r="L210" s="36"/>
      <c r="M210" s="153" t="s">
        <v>3</v>
      </c>
      <c r="N210" s="154" t="s">
        <v>43</v>
      </c>
      <c r="O210" s="56"/>
      <c r="P210" s="155">
        <f t="shared" si="51"/>
        <v>0</v>
      </c>
      <c r="Q210" s="155">
        <v>0</v>
      </c>
      <c r="R210" s="155">
        <f t="shared" si="52"/>
        <v>0</v>
      </c>
      <c r="S210" s="155">
        <v>0</v>
      </c>
      <c r="T210" s="156">
        <f t="shared" si="53"/>
        <v>0</v>
      </c>
      <c r="U210" s="35"/>
      <c r="V210" s="35"/>
      <c r="W210" s="35"/>
      <c r="X210" s="35"/>
      <c r="Y210" s="35"/>
      <c r="Z210" s="35"/>
      <c r="AA210" s="35"/>
      <c r="AB210" s="35"/>
      <c r="AC210" s="35"/>
      <c r="AD210" s="35"/>
      <c r="AE210" s="35"/>
      <c r="AR210" s="157" t="s">
        <v>256</v>
      </c>
      <c r="AT210" s="157" t="s">
        <v>145</v>
      </c>
      <c r="AU210" s="157" t="s">
        <v>81</v>
      </c>
      <c r="AY210" s="20" t="s">
        <v>142</v>
      </c>
      <c r="BE210" s="158">
        <f t="shared" si="54"/>
        <v>0</v>
      </c>
      <c r="BF210" s="158">
        <f t="shared" si="55"/>
        <v>0</v>
      </c>
      <c r="BG210" s="158">
        <f t="shared" si="56"/>
        <v>0</v>
      </c>
      <c r="BH210" s="158">
        <f t="shared" si="57"/>
        <v>0</v>
      </c>
      <c r="BI210" s="158">
        <f t="shared" si="58"/>
        <v>0</v>
      </c>
      <c r="BJ210" s="20" t="s">
        <v>81</v>
      </c>
      <c r="BK210" s="158">
        <f t="shared" si="59"/>
        <v>0</v>
      </c>
      <c r="BL210" s="20" t="s">
        <v>256</v>
      </c>
      <c r="BM210" s="157" t="s">
        <v>3642</v>
      </c>
    </row>
    <row r="211" spans="1:65" s="2" customFormat="1" ht="16.5" customHeight="1">
      <c r="A211" s="35"/>
      <c r="B211" s="145"/>
      <c r="C211" s="146" t="s">
        <v>565</v>
      </c>
      <c r="D211" s="146" t="s">
        <v>145</v>
      </c>
      <c r="E211" s="147" t="s">
        <v>3643</v>
      </c>
      <c r="F211" s="148" t="s">
        <v>3644</v>
      </c>
      <c r="G211" s="149" t="s">
        <v>3331</v>
      </c>
      <c r="H211" s="150">
        <v>3</v>
      </c>
      <c r="I211" s="151"/>
      <c r="J211" s="152">
        <f t="shared" si="50"/>
        <v>0</v>
      </c>
      <c r="K211" s="148" t="s">
        <v>3</v>
      </c>
      <c r="L211" s="36"/>
      <c r="M211" s="153" t="s">
        <v>3</v>
      </c>
      <c r="N211" s="154" t="s">
        <v>43</v>
      </c>
      <c r="O211" s="56"/>
      <c r="P211" s="155">
        <f t="shared" si="51"/>
        <v>0</v>
      </c>
      <c r="Q211" s="155">
        <v>0</v>
      </c>
      <c r="R211" s="155">
        <f t="shared" si="52"/>
        <v>0</v>
      </c>
      <c r="S211" s="155">
        <v>0</v>
      </c>
      <c r="T211" s="156">
        <f t="shared" si="53"/>
        <v>0</v>
      </c>
      <c r="U211" s="35"/>
      <c r="V211" s="35"/>
      <c r="W211" s="35"/>
      <c r="X211" s="35"/>
      <c r="Y211" s="35"/>
      <c r="Z211" s="35"/>
      <c r="AA211" s="35"/>
      <c r="AB211" s="35"/>
      <c r="AC211" s="35"/>
      <c r="AD211" s="35"/>
      <c r="AE211" s="35"/>
      <c r="AR211" s="157" t="s">
        <v>256</v>
      </c>
      <c r="AT211" s="157" t="s">
        <v>145</v>
      </c>
      <c r="AU211" s="157" t="s">
        <v>81</v>
      </c>
      <c r="AY211" s="20" t="s">
        <v>142</v>
      </c>
      <c r="BE211" s="158">
        <f t="shared" si="54"/>
        <v>0</v>
      </c>
      <c r="BF211" s="158">
        <f t="shared" si="55"/>
        <v>0</v>
      </c>
      <c r="BG211" s="158">
        <f t="shared" si="56"/>
        <v>0</v>
      </c>
      <c r="BH211" s="158">
        <f t="shared" si="57"/>
        <v>0</v>
      </c>
      <c r="BI211" s="158">
        <f t="shared" si="58"/>
        <v>0</v>
      </c>
      <c r="BJ211" s="20" t="s">
        <v>81</v>
      </c>
      <c r="BK211" s="158">
        <f t="shared" si="59"/>
        <v>0</v>
      </c>
      <c r="BL211" s="20" t="s">
        <v>256</v>
      </c>
      <c r="BM211" s="157" t="s">
        <v>3645</v>
      </c>
    </row>
    <row r="212" spans="1:65" s="2" customFormat="1" ht="16.5" customHeight="1">
      <c r="A212" s="35"/>
      <c r="B212" s="145"/>
      <c r="C212" s="146" t="s">
        <v>570</v>
      </c>
      <c r="D212" s="146" t="s">
        <v>145</v>
      </c>
      <c r="E212" s="147" t="s">
        <v>3646</v>
      </c>
      <c r="F212" s="148" t="s">
        <v>3647</v>
      </c>
      <c r="G212" s="149" t="s">
        <v>3331</v>
      </c>
      <c r="H212" s="150">
        <v>4</v>
      </c>
      <c r="I212" s="151"/>
      <c r="J212" s="152">
        <f t="shared" si="50"/>
        <v>0</v>
      </c>
      <c r="K212" s="148" t="s">
        <v>3</v>
      </c>
      <c r="L212" s="36"/>
      <c r="M212" s="153" t="s">
        <v>3</v>
      </c>
      <c r="N212" s="154" t="s">
        <v>43</v>
      </c>
      <c r="O212" s="56"/>
      <c r="P212" s="155">
        <f t="shared" si="51"/>
        <v>0</v>
      </c>
      <c r="Q212" s="155">
        <v>0</v>
      </c>
      <c r="R212" s="155">
        <f t="shared" si="52"/>
        <v>0</v>
      </c>
      <c r="S212" s="155">
        <v>0</v>
      </c>
      <c r="T212" s="156">
        <f t="shared" si="53"/>
        <v>0</v>
      </c>
      <c r="U212" s="35"/>
      <c r="V212" s="35"/>
      <c r="W212" s="35"/>
      <c r="X212" s="35"/>
      <c r="Y212" s="35"/>
      <c r="Z212" s="35"/>
      <c r="AA212" s="35"/>
      <c r="AB212" s="35"/>
      <c r="AC212" s="35"/>
      <c r="AD212" s="35"/>
      <c r="AE212" s="35"/>
      <c r="AR212" s="157" t="s">
        <v>256</v>
      </c>
      <c r="AT212" s="157" t="s">
        <v>145</v>
      </c>
      <c r="AU212" s="157" t="s">
        <v>81</v>
      </c>
      <c r="AY212" s="20" t="s">
        <v>142</v>
      </c>
      <c r="BE212" s="158">
        <f t="shared" si="54"/>
        <v>0</v>
      </c>
      <c r="BF212" s="158">
        <f t="shared" si="55"/>
        <v>0</v>
      </c>
      <c r="BG212" s="158">
        <f t="shared" si="56"/>
        <v>0</v>
      </c>
      <c r="BH212" s="158">
        <f t="shared" si="57"/>
        <v>0</v>
      </c>
      <c r="BI212" s="158">
        <f t="shared" si="58"/>
        <v>0</v>
      </c>
      <c r="BJ212" s="20" t="s">
        <v>81</v>
      </c>
      <c r="BK212" s="158">
        <f t="shared" si="59"/>
        <v>0</v>
      </c>
      <c r="BL212" s="20" t="s">
        <v>256</v>
      </c>
      <c r="BM212" s="157" t="s">
        <v>3648</v>
      </c>
    </row>
    <row r="213" spans="1:65" s="2" customFormat="1" ht="16.5" customHeight="1">
      <c r="A213" s="35"/>
      <c r="B213" s="145"/>
      <c r="C213" s="146" t="s">
        <v>578</v>
      </c>
      <c r="D213" s="146" t="s">
        <v>145</v>
      </c>
      <c r="E213" s="147" t="s">
        <v>3649</v>
      </c>
      <c r="F213" s="148" t="s">
        <v>3650</v>
      </c>
      <c r="G213" s="149" t="s">
        <v>3331</v>
      </c>
      <c r="H213" s="150">
        <v>10</v>
      </c>
      <c r="I213" s="151"/>
      <c r="J213" s="152">
        <f t="shared" si="50"/>
        <v>0</v>
      </c>
      <c r="K213" s="148" t="s">
        <v>3</v>
      </c>
      <c r="L213" s="36"/>
      <c r="M213" s="153" t="s">
        <v>3</v>
      </c>
      <c r="N213" s="154" t="s">
        <v>43</v>
      </c>
      <c r="O213" s="56"/>
      <c r="P213" s="155">
        <f t="shared" si="51"/>
        <v>0</v>
      </c>
      <c r="Q213" s="155">
        <v>0</v>
      </c>
      <c r="R213" s="155">
        <f t="shared" si="52"/>
        <v>0</v>
      </c>
      <c r="S213" s="155">
        <v>0</v>
      </c>
      <c r="T213" s="156">
        <f t="shared" si="53"/>
        <v>0</v>
      </c>
      <c r="U213" s="35"/>
      <c r="V213" s="35"/>
      <c r="W213" s="35"/>
      <c r="X213" s="35"/>
      <c r="Y213" s="35"/>
      <c r="Z213" s="35"/>
      <c r="AA213" s="35"/>
      <c r="AB213" s="35"/>
      <c r="AC213" s="35"/>
      <c r="AD213" s="35"/>
      <c r="AE213" s="35"/>
      <c r="AR213" s="157" t="s">
        <v>256</v>
      </c>
      <c r="AT213" s="157" t="s">
        <v>145</v>
      </c>
      <c r="AU213" s="157" t="s">
        <v>81</v>
      </c>
      <c r="AY213" s="20" t="s">
        <v>142</v>
      </c>
      <c r="BE213" s="158">
        <f t="shared" si="54"/>
        <v>0</v>
      </c>
      <c r="BF213" s="158">
        <f t="shared" si="55"/>
        <v>0</v>
      </c>
      <c r="BG213" s="158">
        <f t="shared" si="56"/>
        <v>0</v>
      </c>
      <c r="BH213" s="158">
        <f t="shared" si="57"/>
        <v>0</v>
      </c>
      <c r="BI213" s="158">
        <f t="shared" si="58"/>
        <v>0</v>
      </c>
      <c r="BJ213" s="20" t="s">
        <v>81</v>
      </c>
      <c r="BK213" s="158">
        <f t="shared" si="59"/>
        <v>0</v>
      </c>
      <c r="BL213" s="20" t="s">
        <v>256</v>
      </c>
      <c r="BM213" s="157" t="s">
        <v>3651</v>
      </c>
    </row>
    <row r="214" spans="1:65" s="2" customFormat="1" ht="16.5" customHeight="1">
      <c r="A214" s="35"/>
      <c r="B214" s="145"/>
      <c r="C214" s="146" t="s">
        <v>586</v>
      </c>
      <c r="D214" s="146" t="s">
        <v>145</v>
      </c>
      <c r="E214" s="147" t="s">
        <v>3652</v>
      </c>
      <c r="F214" s="148" t="s">
        <v>3653</v>
      </c>
      <c r="G214" s="149" t="s">
        <v>3331</v>
      </c>
      <c r="H214" s="150">
        <v>2</v>
      </c>
      <c r="I214" s="151"/>
      <c r="J214" s="152">
        <f t="shared" si="50"/>
        <v>0</v>
      </c>
      <c r="K214" s="148" t="s">
        <v>3</v>
      </c>
      <c r="L214" s="36"/>
      <c r="M214" s="153" t="s">
        <v>3</v>
      </c>
      <c r="N214" s="154" t="s">
        <v>43</v>
      </c>
      <c r="O214" s="56"/>
      <c r="P214" s="155">
        <f t="shared" si="51"/>
        <v>0</v>
      </c>
      <c r="Q214" s="155">
        <v>0</v>
      </c>
      <c r="R214" s="155">
        <f t="shared" si="52"/>
        <v>0</v>
      </c>
      <c r="S214" s="155">
        <v>0</v>
      </c>
      <c r="T214" s="156">
        <f t="shared" si="53"/>
        <v>0</v>
      </c>
      <c r="U214" s="35"/>
      <c r="V214" s="35"/>
      <c r="W214" s="35"/>
      <c r="X214" s="35"/>
      <c r="Y214" s="35"/>
      <c r="Z214" s="35"/>
      <c r="AA214" s="35"/>
      <c r="AB214" s="35"/>
      <c r="AC214" s="35"/>
      <c r="AD214" s="35"/>
      <c r="AE214" s="35"/>
      <c r="AR214" s="157" t="s">
        <v>256</v>
      </c>
      <c r="AT214" s="157" t="s">
        <v>145</v>
      </c>
      <c r="AU214" s="157" t="s">
        <v>81</v>
      </c>
      <c r="AY214" s="20" t="s">
        <v>142</v>
      </c>
      <c r="BE214" s="158">
        <f t="shared" si="54"/>
        <v>0</v>
      </c>
      <c r="BF214" s="158">
        <f t="shared" si="55"/>
        <v>0</v>
      </c>
      <c r="BG214" s="158">
        <f t="shared" si="56"/>
        <v>0</v>
      </c>
      <c r="BH214" s="158">
        <f t="shared" si="57"/>
        <v>0</v>
      </c>
      <c r="BI214" s="158">
        <f t="shared" si="58"/>
        <v>0</v>
      </c>
      <c r="BJ214" s="20" t="s">
        <v>81</v>
      </c>
      <c r="BK214" s="158">
        <f t="shared" si="59"/>
        <v>0</v>
      </c>
      <c r="BL214" s="20" t="s">
        <v>256</v>
      </c>
      <c r="BM214" s="157" t="s">
        <v>3654</v>
      </c>
    </row>
    <row r="215" spans="1:65" s="2" customFormat="1" ht="24.2" customHeight="1">
      <c r="A215" s="35"/>
      <c r="B215" s="145"/>
      <c r="C215" s="146" t="s">
        <v>596</v>
      </c>
      <c r="D215" s="146" t="s">
        <v>145</v>
      </c>
      <c r="E215" s="147" t="s">
        <v>3655</v>
      </c>
      <c r="F215" s="148" t="s">
        <v>3656</v>
      </c>
      <c r="G215" s="149" t="s">
        <v>3331</v>
      </c>
      <c r="H215" s="150">
        <v>1</v>
      </c>
      <c r="I215" s="151"/>
      <c r="J215" s="152">
        <f t="shared" si="50"/>
        <v>0</v>
      </c>
      <c r="K215" s="148" t="s">
        <v>3</v>
      </c>
      <c r="L215" s="36"/>
      <c r="M215" s="153" t="s">
        <v>3</v>
      </c>
      <c r="N215" s="154" t="s">
        <v>43</v>
      </c>
      <c r="O215" s="56"/>
      <c r="P215" s="155">
        <f t="shared" si="51"/>
        <v>0</v>
      </c>
      <c r="Q215" s="155">
        <v>0</v>
      </c>
      <c r="R215" s="155">
        <f t="shared" si="52"/>
        <v>0</v>
      </c>
      <c r="S215" s="155">
        <v>0</v>
      </c>
      <c r="T215" s="156">
        <f t="shared" si="53"/>
        <v>0</v>
      </c>
      <c r="U215" s="35"/>
      <c r="V215" s="35"/>
      <c r="W215" s="35"/>
      <c r="X215" s="35"/>
      <c r="Y215" s="35"/>
      <c r="Z215" s="35"/>
      <c r="AA215" s="35"/>
      <c r="AB215" s="35"/>
      <c r="AC215" s="35"/>
      <c r="AD215" s="35"/>
      <c r="AE215" s="35"/>
      <c r="AR215" s="157" t="s">
        <v>256</v>
      </c>
      <c r="AT215" s="157" t="s">
        <v>145</v>
      </c>
      <c r="AU215" s="157" t="s">
        <v>81</v>
      </c>
      <c r="AY215" s="20" t="s">
        <v>142</v>
      </c>
      <c r="BE215" s="158">
        <f t="shared" si="54"/>
        <v>0</v>
      </c>
      <c r="BF215" s="158">
        <f t="shared" si="55"/>
        <v>0</v>
      </c>
      <c r="BG215" s="158">
        <f t="shared" si="56"/>
        <v>0</v>
      </c>
      <c r="BH215" s="158">
        <f t="shared" si="57"/>
        <v>0</v>
      </c>
      <c r="BI215" s="158">
        <f t="shared" si="58"/>
        <v>0</v>
      </c>
      <c r="BJ215" s="20" t="s">
        <v>81</v>
      </c>
      <c r="BK215" s="158">
        <f t="shared" si="59"/>
        <v>0</v>
      </c>
      <c r="BL215" s="20" t="s">
        <v>256</v>
      </c>
      <c r="BM215" s="157" t="s">
        <v>3657</v>
      </c>
    </row>
    <row r="216" spans="1:65" s="2" customFormat="1" ht="16.5" customHeight="1">
      <c r="A216" s="35"/>
      <c r="B216" s="145"/>
      <c r="C216" s="146" t="s">
        <v>604</v>
      </c>
      <c r="D216" s="146" t="s">
        <v>145</v>
      </c>
      <c r="E216" s="147" t="s">
        <v>3658</v>
      </c>
      <c r="F216" s="148" t="s">
        <v>3659</v>
      </c>
      <c r="G216" s="149" t="s">
        <v>3331</v>
      </c>
      <c r="H216" s="150">
        <v>4</v>
      </c>
      <c r="I216" s="151"/>
      <c r="J216" s="152">
        <f t="shared" si="50"/>
        <v>0</v>
      </c>
      <c r="K216" s="148" t="s">
        <v>3</v>
      </c>
      <c r="L216" s="36"/>
      <c r="M216" s="153" t="s">
        <v>3</v>
      </c>
      <c r="N216" s="154" t="s">
        <v>43</v>
      </c>
      <c r="O216" s="56"/>
      <c r="P216" s="155">
        <f t="shared" si="51"/>
        <v>0</v>
      </c>
      <c r="Q216" s="155">
        <v>0</v>
      </c>
      <c r="R216" s="155">
        <f t="shared" si="52"/>
        <v>0</v>
      </c>
      <c r="S216" s="155">
        <v>0</v>
      </c>
      <c r="T216" s="156">
        <f t="shared" si="53"/>
        <v>0</v>
      </c>
      <c r="U216" s="35"/>
      <c r="V216" s="35"/>
      <c r="W216" s="35"/>
      <c r="X216" s="35"/>
      <c r="Y216" s="35"/>
      <c r="Z216" s="35"/>
      <c r="AA216" s="35"/>
      <c r="AB216" s="35"/>
      <c r="AC216" s="35"/>
      <c r="AD216" s="35"/>
      <c r="AE216" s="35"/>
      <c r="AR216" s="157" t="s">
        <v>256</v>
      </c>
      <c r="AT216" s="157" t="s">
        <v>145</v>
      </c>
      <c r="AU216" s="157" t="s">
        <v>81</v>
      </c>
      <c r="AY216" s="20" t="s">
        <v>142</v>
      </c>
      <c r="BE216" s="158">
        <f t="shared" si="54"/>
        <v>0</v>
      </c>
      <c r="BF216" s="158">
        <f t="shared" si="55"/>
        <v>0</v>
      </c>
      <c r="BG216" s="158">
        <f t="shared" si="56"/>
        <v>0</v>
      </c>
      <c r="BH216" s="158">
        <f t="shared" si="57"/>
        <v>0</v>
      </c>
      <c r="BI216" s="158">
        <f t="shared" si="58"/>
        <v>0</v>
      </c>
      <c r="BJ216" s="20" t="s">
        <v>81</v>
      </c>
      <c r="BK216" s="158">
        <f t="shared" si="59"/>
        <v>0</v>
      </c>
      <c r="BL216" s="20" t="s">
        <v>256</v>
      </c>
      <c r="BM216" s="157" t="s">
        <v>3660</v>
      </c>
    </row>
    <row r="217" spans="1:65" s="2" customFormat="1" ht="16.5" customHeight="1">
      <c r="A217" s="35"/>
      <c r="B217" s="145"/>
      <c r="C217" s="146" t="s">
        <v>617</v>
      </c>
      <c r="D217" s="146" t="s">
        <v>145</v>
      </c>
      <c r="E217" s="147" t="s">
        <v>3661</v>
      </c>
      <c r="F217" s="148" t="s">
        <v>3662</v>
      </c>
      <c r="G217" s="149" t="s">
        <v>3331</v>
      </c>
      <c r="H217" s="150">
        <v>1</v>
      </c>
      <c r="I217" s="151"/>
      <c r="J217" s="152">
        <f t="shared" si="50"/>
        <v>0</v>
      </c>
      <c r="K217" s="148" t="s">
        <v>3</v>
      </c>
      <c r="L217" s="36"/>
      <c r="M217" s="153" t="s">
        <v>3</v>
      </c>
      <c r="N217" s="154" t="s">
        <v>43</v>
      </c>
      <c r="O217" s="56"/>
      <c r="P217" s="155">
        <f t="shared" si="51"/>
        <v>0</v>
      </c>
      <c r="Q217" s="155">
        <v>0</v>
      </c>
      <c r="R217" s="155">
        <f t="shared" si="52"/>
        <v>0</v>
      </c>
      <c r="S217" s="155">
        <v>0</v>
      </c>
      <c r="T217" s="156">
        <f t="shared" si="53"/>
        <v>0</v>
      </c>
      <c r="U217" s="35"/>
      <c r="V217" s="35"/>
      <c r="W217" s="35"/>
      <c r="X217" s="35"/>
      <c r="Y217" s="35"/>
      <c r="Z217" s="35"/>
      <c r="AA217" s="35"/>
      <c r="AB217" s="35"/>
      <c r="AC217" s="35"/>
      <c r="AD217" s="35"/>
      <c r="AE217" s="35"/>
      <c r="AR217" s="157" t="s">
        <v>256</v>
      </c>
      <c r="AT217" s="157" t="s">
        <v>145</v>
      </c>
      <c r="AU217" s="157" t="s">
        <v>81</v>
      </c>
      <c r="AY217" s="20" t="s">
        <v>142</v>
      </c>
      <c r="BE217" s="158">
        <f t="shared" si="54"/>
        <v>0</v>
      </c>
      <c r="BF217" s="158">
        <f t="shared" si="55"/>
        <v>0</v>
      </c>
      <c r="BG217" s="158">
        <f t="shared" si="56"/>
        <v>0</v>
      </c>
      <c r="BH217" s="158">
        <f t="shared" si="57"/>
        <v>0</v>
      </c>
      <c r="BI217" s="158">
        <f t="shared" si="58"/>
        <v>0</v>
      </c>
      <c r="BJ217" s="20" t="s">
        <v>81</v>
      </c>
      <c r="BK217" s="158">
        <f t="shared" si="59"/>
        <v>0</v>
      </c>
      <c r="BL217" s="20" t="s">
        <v>256</v>
      </c>
      <c r="BM217" s="157" t="s">
        <v>3663</v>
      </c>
    </row>
    <row r="218" spans="1:65" s="2" customFormat="1" ht="16.5" customHeight="1">
      <c r="A218" s="35"/>
      <c r="B218" s="145"/>
      <c r="C218" s="146" t="s">
        <v>632</v>
      </c>
      <c r="D218" s="146" t="s">
        <v>145</v>
      </c>
      <c r="E218" s="147" t="s">
        <v>3664</v>
      </c>
      <c r="F218" s="148" t="s">
        <v>3665</v>
      </c>
      <c r="G218" s="149" t="s">
        <v>3331</v>
      </c>
      <c r="H218" s="150">
        <v>37</v>
      </c>
      <c r="I218" s="151"/>
      <c r="J218" s="152">
        <f t="shared" si="50"/>
        <v>0</v>
      </c>
      <c r="K218" s="148" t="s">
        <v>3</v>
      </c>
      <c r="L218" s="36"/>
      <c r="M218" s="153" t="s">
        <v>3</v>
      </c>
      <c r="N218" s="154" t="s">
        <v>43</v>
      </c>
      <c r="O218" s="56"/>
      <c r="P218" s="155">
        <f t="shared" si="51"/>
        <v>0</v>
      </c>
      <c r="Q218" s="155">
        <v>0</v>
      </c>
      <c r="R218" s="155">
        <f t="shared" si="52"/>
        <v>0</v>
      </c>
      <c r="S218" s="155">
        <v>0</v>
      </c>
      <c r="T218" s="156">
        <f t="shared" si="53"/>
        <v>0</v>
      </c>
      <c r="U218" s="35"/>
      <c r="V218" s="35"/>
      <c r="W218" s="35"/>
      <c r="X218" s="35"/>
      <c r="Y218" s="35"/>
      <c r="Z218" s="35"/>
      <c r="AA218" s="35"/>
      <c r="AB218" s="35"/>
      <c r="AC218" s="35"/>
      <c r="AD218" s="35"/>
      <c r="AE218" s="35"/>
      <c r="AR218" s="157" t="s">
        <v>256</v>
      </c>
      <c r="AT218" s="157" t="s">
        <v>145</v>
      </c>
      <c r="AU218" s="157" t="s">
        <v>81</v>
      </c>
      <c r="AY218" s="20" t="s">
        <v>142</v>
      </c>
      <c r="BE218" s="158">
        <f t="shared" si="54"/>
        <v>0</v>
      </c>
      <c r="BF218" s="158">
        <f t="shared" si="55"/>
        <v>0</v>
      </c>
      <c r="BG218" s="158">
        <f t="shared" si="56"/>
        <v>0</v>
      </c>
      <c r="BH218" s="158">
        <f t="shared" si="57"/>
        <v>0</v>
      </c>
      <c r="BI218" s="158">
        <f t="shared" si="58"/>
        <v>0</v>
      </c>
      <c r="BJ218" s="20" t="s">
        <v>81</v>
      </c>
      <c r="BK218" s="158">
        <f t="shared" si="59"/>
        <v>0</v>
      </c>
      <c r="BL218" s="20" t="s">
        <v>256</v>
      </c>
      <c r="BM218" s="157" t="s">
        <v>3666</v>
      </c>
    </row>
    <row r="219" spans="1:65" s="2" customFormat="1" ht="16.5" customHeight="1">
      <c r="A219" s="35"/>
      <c r="B219" s="145"/>
      <c r="C219" s="146" t="s">
        <v>1281</v>
      </c>
      <c r="D219" s="146" t="s">
        <v>145</v>
      </c>
      <c r="E219" s="147" t="s">
        <v>3667</v>
      </c>
      <c r="F219" s="148" t="s">
        <v>3487</v>
      </c>
      <c r="G219" s="149" t="s">
        <v>2341</v>
      </c>
      <c r="H219" s="209"/>
      <c r="I219" s="151"/>
      <c r="J219" s="152">
        <f t="shared" si="50"/>
        <v>0</v>
      </c>
      <c r="K219" s="148" t="s">
        <v>3</v>
      </c>
      <c r="L219" s="36"/>
      <c r="M219" s="153" t="s">
        <v>3</v>
      </c>
      <c r="N219" s="154" t="s">
        <v>43</v>
      </c>
      <c r="O219" s="56"/>
      <c r="P219" s="155">
        <f t="shared" si="51"/>
        <v>0</v>
      </c>
      <c r="Q219" s="155">
        <v>0</v>
      </c>
      <c r="R219" s="155">
        <f t="shared" si="52"/>
        <v>0</v>
      </c>
      <c r="S219" s="155">
        <v>0</v>
      </c>
      <c r="T219" s="156">
        <f t="shared" si="53"/>
        <v>0</v>
      </c>
      <c r="U219" s="35"/>
      <c r="V219" s="35"/>
      <c r="W219" s="35"/>
      <c r="X219" s="35"/>
      <c r="Y219" s="35"/>
      <c r="Z219" s="35"/>
      <c r="AA219" s="35"/>
      <c r="AB219" s="35"/>
      <c r="AC219" s="35"/>
      <c r="AD219" s="35"/>
      <c r="AE219" s="35"/>
      <c r="AR219" s="157" t="s">
        <v>256</v>
      </c>
      <c r="AT219" s="157" t="s">
        <v>145</v>
      </c>
      <c r="AU219" s="157" t="s">
        <v>81</v>
      </c>
      <c r="AY219" s="20" t="s">
        <v>142</v>
      </c>
      <c r="BE219" s="158">
        <f t="shared" si="54"/>
        <v>0</v>
      </c>
      <c r="BF219" s="158">
        <f t="shared" si="55"/>
        <v>0</v>
      </c>
      <c r="BG219" s="158">
        <f t="shared" si="56"/>
        <v>0</v>
      </c>
      <c r="BH219" s="158">
        <f t="shared" si="57"/>
        <v>0</v>
      </c>
      <c r="BI219" s="158">
        <f t="shared" si="58"/>
        <v>0</v>
      </c>
      <c r="BJ219" s="20" t="s">
        <v>81</v>
      </c>
      <c r="BK219" s="158">
        <f t="shared" si="59"/>
        <v>0</v>
      </c>
      <c r="BL219" s="20" t="s">
        <v>256</v>
      </c>
      <c r="BM219" s="157" t="s">
        <v>3668</v>
      </c>
    </row>
    <row r="220" spans="1:65" s="2" customFormat="1" ht="16.5" customHeight="1">
      <c r="A220" s="35"/>
      <c r="B220" s="145"/>
      <c r="C220" s="146" t="s">
        <v>1286</v>
      </c>
      <c r="D220" s="146" t="s">
        <v>145</v>
      </c>
      <c r="E220" s="147" t="s">
        <v>3669</v>
      </c>
      <c r="F220" s="148" t="s">
        <v>3490</v>
      </c>
      <c r="G220" s="149" t="s">
        <v>2341</v>
      </c>
      <c r="H220" s="209"/>
      <c r="I220" s="151"/>
      <c r="J220" s="152">
        <f t="shared" si="50"/>
        <v>0</v>
      </c>
      <c r="K220" s="148" t="s">
        <v>3</v>
      </c>
      <c r="L220" s="36"/>
      <c r="M220" s="153" t="s">
        <v>3</v>
      </c>
      <c r="N220" s="154" t="s">
        <v>43</v>
      </c>
      <c r="O220" s="56"/>
      <c r="P220" s="155">
        <f t="shared" si="51"/>
        <v>0</v>
      </c>
      <c r="Q220" s="155">
        <v>0</v>
      </c>
      <c r="R220" s="155">
        <f t="shared" si="52"/>
        <v>0</v>
      </c>
      <c r="S220" s="155">
        <v>0</v>
      </c>
      <c r="T220" s="156">
        <f t="shared" si="53"/>
        <v>0</v>
      </c>
      <c r="U220" s="35"/>
      <c r="V220" s="35"/>
      <c r="W220" s="35"/>
      <c r="X220" s="35"/>
      <c r="Y220" s="35"/>
      <c r="Z220" s="35"/>
      <c r="AA220" s="35"/>
      <c r="AB220" s="35"/>
      <c r="AC220" s="35"/>
      <c r="AD220" s="35"/>
      <c r="AE220" s="35"/>
      <c r="AR220" s="157" t="s">
        <v>256</v>
      </c>
      <c r="AT220" s="157" t="s">
        <v>145</v>
      </c>
      <c r="AU220" s="157" t="s">
        <v>81</v>
      </c>
      <c r="AY220" s="20" t="s">
        <v>142</v>
      </c>
      <c r="BE220" s="158">
        <f t="shared" si="54"/>
        <v>0</v>
      </c>
      <c r="BF220" s="158">
        <f t="shared" si="55"/>
        <v>0</v>
      </c>
      <c r="BG220" s="158">
        <f t="shared" si="56"/>
        <v>0</v>
      </c>
      <c r="BH220" s="158">
        <f t="shared" si="57"/>
        <v>0</v>
      </c>
      <c r="BI220" s="158">
        <f t="shared" si="58"/>
        <v>0</v>
      </c>
      <c r="BJ220" s="20" t="s">
        <v>81</v>
      </c>
      <c r="BK220" s="158">
        <f t="shared" si="59"/>
        <v>0</v>
      </c>
      <c r="BL220" s="20" t="s">
        <v>256</v>
      </c>
      <c r="BM220" s="157" t="s">
        <v>3670</v>
      </c>
    </row>
    <row r="221" spans="1:65" s="2" customFormat="1" ht="16.5" customHeight="1">
      <c r="A221" s="35"/>
      <c r="B221" s="145"/>
      <c r="C221" s="146" t="s">
        <v>1298</v>
      </c>
      <c r="D221" s="146" t="s">
        <v>145</v>
      </c>
      <c r="E221" s="147" t="s">
        <v>3671</v>
      </c>
      <c r="F221" s="148" t="s">
        <v>3493</v>
      </c>
      <c r="G221" s="149" t="s">
        <v>2341</v>
      </c>
      <c r="H221" s="209"/>
      <c r="I221" s="151"/>
      <c r="J221" s="152">
        <f t="shared" si="50"/>
        <v>0</v>
      </c>
      <c r="K221" s="148" t="s">
        <v>3</v>
      </c>
      <c r="L221" s="36"/>
      <c r="M221" s="153" t="s">
        <v>3</v>
      </c>
      <c r="N221" s="154" t="s">
        <v>43</v>
      </c>
      <c r="O221" s="56"/>
      <c r="P221" s="155">
        <f t="shared" si="51"/>
        <v>0</v>
      </c>
      <c r="Q221" s="155">
        <v>0</v>
      </c>
      <c r="R221" s="155">
        <f t="shared" si="52"/>
        <v>0</v>
      </c>
      <c r="S221" s="155">
        <v>0</v>
      </c>
      <c r="T221" s="156">
        <f t="shared" si="53"/>
        <v>0</v>
      </c>
      <c r="U221" s="35"/>
      <c r="V221" s="35"/>
      <c r="W221" s="35"/>
      <c r="X221" s="35"/>
      <c r="Y221" s="35"/>
      <c r="Z221" s="35"/>
      <c r="AA221" s="35"/>
      <c r="AB221" s="35"/>
      <c r="AC221" s="35"/>
      <c r="AD221" s="35"/>
      <c r="AE221" s="35"/>
      <c r="AR221" s="157" t="s">
        <v>256</v>
      </c>
      <c r="AT221" s="157" t="s">
        <v>145</v>
      </c>
      <c r="AU221" s="157" t="s">
        <v>81</v>
      </c>
      <c r="AY221" s="20" t="s">
        <v>142</v>
      </c>
      <c r="BE221" s="158">
        <f t="shared" si="54"/>
        <v>0</v>
      </c>
      <c r="BF221" s="158">
        <f t="shared" si="55"/>
        <v>0</v>
      </c>
      <c r="BG221" s="158">
        <f t="shared" si="56"/>
        <v>0</v>
      </c>
      <c r="BH221" s="158">
        <f t="shared" si="57"/>
        <v>0</v>
      </c>
      <c r="BI221" s="158">
        <f t="shared" si="58"/>
        <v>0</v>
      </c>
      <c r="BJ221" s="20" t="s">
        <v>81</v>
      </c>
      <c r="BK221" s="158">
        <f t="shared" si="59"/>
        <v>0</v>
      </c>
      <c r="BL221" s="20" t="s">
        <v>256</v>
      </c>
      <c r="BM221" s="157" t="s">
        <v>3672</v>
      </c>
    </row>
    <row r="222" spans="1:65" s="12" customFormat="1" ht="22.9" customHeight="1">
      <c r="B222" s="132"/>
      <c r="D222" s="133" t="s">
        <v>70</v>
      </c>
      <c r="E222" s="143" t="s">
        <v>3673</v>
      </c>
      <c r="F222" s="143" t="s">
        <v>3674</v>
      </c>
      <c r="I222" s="135"/>
      <c r="J222" s="144">
        <f>BK222</f>
        <v>0</v>
      </c>
      <c r="L222" s="132"/>
      <c r="M222" s="137"/>
      <c r="N222" s="138"/>
      <c r="O222" s="138"/>
      <c r="P222" s="139">
        <f>SUM(P223:P226)</f>
        <v>0</v>
      </c>
      <c r="Q222" s="138"/>
      <c r="R222" s="139">
        <f>SUM(R223:R226)</f>
        <v>0</v>
      </c>
      <c r="S222" s="138"/>
      <c r="T222" s="140">
        <f>SUM(T223:T226)</f>
        <v>0</v>
      </c>
      <c r="AR222" s="133" t="s">
        <v>81</v>
      </c>
      <c r="AT222" s="141" t="s">
        <v>70</v>
      </c>
      <c r="AU222" s="141" t="s">
        <v>15</v>
      </c>
      <c r="AY222" s="133" t="s">
        <v>142</v>
      </c>
      <c r="BK222" s="142">
        <f>SUM(BK223:BK226)</f>
        <v>0</v>
      </c>
    </row>
    <row r="223" spans="1:65" s="2" customFormat="1" ht="128.65" customHeight="1">
      <c r="A223" s="35"/>
      <c r="B223" s="145"/>
      <c r="C223" s="146" t="s">
        <v>1351</v>
      </c>
      <c r="D223" s="146" t="s">
        <v>145</v>
      </c>
      <c r="E223" s="147" t="s">
        <v>3675</v>
      </c>
      <c r="F223" s="148" t="s">
        <v>3676</v>
      </c>
      <c r="G223" s="149" t="s">
        <v>3331</v>
      </c>
      <c r="H223" s="150">
        <v>1</v>
      </c>
      <c r="I223" s="151"/>
      <c r="J223" s="152">
        <f>ROUND(I223*H223,2)</f>
        <v>0</v>
      </c>
      <c r="K223" s="148" t="s">
        <v>3</v>
      </c>
      <c r="L223" s="36"/>
      <c r="M223" s="153" t="s">
        <v>3</v>
      </c>
      <c r="N223" s="154" t="s">
        <v>43</v>
      </c>
      <c r="O223" s="56"/>
      <c r="P223" s="155">
        <f>O223*H223</f>
        <v>0</v>
      </c>
      <c r="Q223" s="155">
        <v>0</v>
      </c>
      <c r="R223" s="155">
        <f>Q223*H223</f>
        <v>0</v>
      </c>
      <c r="S223" s="155">
        <v>0</v>
      </c>
      <c r="T223" s="156">
        <f>S223*H223</f>
        <v>0</v>
      </c>
      <c r="U223" s="35"/>
      <c r="V223" s="35"/>
      <c r="W223" s="35"/>
      <c r="X223" s="35"/>
      <c r="Y223" s="35"/>
      <c r="Z223" s="35"/>
      <c r="AA223" s="35"/>
      <c r="AB223" s="35"/>
      <c r="AC223" s="35"/>
      <c r="AD223" s="35"/>
      <c r="AE223" s="35"/>
      <c r="AR223" s="157" t="s">
        <v>256</v>
      </c>
      <c r="AT223" s="157" t="s">
        <v>145</v>
      </c>
      <c r="AU223" s="157" t="s">
        <v>81</v>
      </c>
      <c r="AY223" s="20" t="s">
        <v>142</v>
      </c>
      <c r="BE223" s="158">
        <f>IF(N223="základní",J223,0)</f>
        <v>0</v>
      </c>
      <c r="BF223" s="158">
        <f>IF(N223="snížená",J223,0)</f>
        <v>0</v>
      </c>
      <c r="BG223" s="158">
        <f>IF(N223="zákl. přenesená",J223,0)</f>
        <v>0</v>
      </c>
      <c r="BH223" s="158">
        <f>IF(N223="sníž. přenesená",J223,0)</f>
        <v>0</v>
      </c>
      <c r="BI223" s="158">
        <f>IF(N223="nulová",J223,0)</f>
        <v>0</v>
      </c>
      <c r="BJ223" s="20" t="s">
        <v>81</v>
      </c>
      <c r="BK223" s="158">
        <f>ROUND(I223*H223,2)</f>
        <v>0</v>
      </c>
      <c r="BL223" s="20" t="s">
        <v>256</v>
      </c>
      <c r="BM223" s="157" t="s">
        <v>3677</v>
      </c>
    </row>
    <row r="224" spans="1:65" s="2" customFormat="1" ht="167.1" customHeight="1">
      <c r="A224" s="35"/>
      <c r="B224" s="145"/>
      <c r="C224" s="146" t="s">
        <v>1360</v>
      </c>
      <c r="D224" s="146" t="s">
        <v>145</v>
      </c>
      <c r="E224" s="147" t="s">
        <v>3678</v>
      </c>
      <c r="F224" s="148" t="s">
        <v>3679</v>
      </c>
      <c r="G224" s="149" t="s">
        <v>3331</v>
      </c>
      <c r="H224" s="150">
        <v>1</v>
      </c>
      <c r="I224" s="151"/>
      <c r="J224" s="152">
        <f>ROUND(I224*H224,2)</f>
        <v>0</v>
      </c>
      <c r="K224" s="148" t="s">
        <v>3</v>
      </c>
      <c r="L224" s="36"/>
      <c r="M224" s="153" t="s">
        <v>3</v>
      </c>
      <c r="N224" s="154" t="s">
        <v>43</v>
      </c>
      <c r="O224" s="56"/>
      <c r="P224" s="155">
        <f>O224*H224</f>
        <v>0</v>
      </c>
      <c r="Q224" s="155">
        <v>0</v>
      </c>
      <c r="R224" s="155">
        <f>Q224*H224</f>
        <v>0</v>
      </c>
      <c r="S224" s="155">
        <v>0</v>
      </c>
      <c r="T224" s="156">
        <f>S224*H224</f>
        <v>0</v>
      </c>
      <c r="U224" s="35"/>
      <c r="V224" s="35"/>
      <c r="W224" s="35"/>
      <c r="X224" s="35"/>
      <c r="Y224" s="35"/>
      <c r="Z224" s="35"/>
      <c r="AA224" s="35"/>
      <c r="AB224" s="35"/>
      <c r="AC224" s="35"/>
      <c r="AD224" s="35"/>
      <c r="AE224" s="35"/>
      <c r="AR224" s="157" t="s">
        <v>256</v>
      </c>
      <c r="AT224" s="157" t="s">
        <v>145</v>
      </c>
      <c r="AU224" s="157" t="s">
        <v>81</v>
      </c>
      <c r="AY224" s="20" t="s">
        <v>142</v>
      </c>
      <c r="BE224" s="158">
        <f>IF(N224="základní",J224,0)</f>
        <v>0</v>
      </c>
      <c r="BF224" s="158">
        <f>IF(N224="snížená",J224,0)</f>
        <v>0</v>
      </c>
      <c r="BG224" s="158">
        <f>IF(N224="zákl. přenesená",J224,0)</f>
        <v>0</v>
      </c>
      <c r="BH224" s="158">
        <f>IF(N224="sníž. přenesená",J224,0)</f>
        <v>0</v>
      </c>
      <c r="BI224" s="158">
        <f>IF(N224="nulová",J224,0)</f>
        <v>0</v>
      </c>
      <c r="BJ224" s="20" t="s">
        <v>81</v>
      </c>
      <c r="BK224" s="158">
        <f>ROUND(I224*H224,2)</f>
        <v>0</v>
      </c>
      <c r="BL224" s="20" t="s">
        <v>256</v>
      </c>
      <c r="BM224" s="157" t="s">
        <v>3680</v>
      </c>
    </row>
    <row r="225" spans="1:65" s="2" customFormat="1" ht="90" customHeight="1">
      <c r="A225" s="35"/>
      <c r="B225" s="145"/>
      <c r="C225" s="146" t="s">
        <v>1367</v>
      </c>
      <c r="D225" s="146" t="s">
        <v>145</v>
      </c>
      <c r="E225" s="147" t="s">
        <v>3681</v>
      </c>
      <c r="F225" s="148" t="s">
        <v>3682</v>
      </c>
      <c r="G225" s="149" t="s">
        <v>3331</v>
      </c>
      <c r="H225" s="150">
        <v>1</v>
      </c>
      <c r="I225" s="151"/>
      <c r="J225" s="152">
        <f>ROUND(I225*H225,2)</f>
        <v>0</v>
      </c>
      <c r="K225" s="148" t="s">
        <v>3</v>
      </c>
      <c r="L225" s="36"/>
      <c r="M225" s="153" t="s">
        <v>3</v>
      </c>
      <c r="N225" s="154" t="s">
        <v>43</v>
      </c>
      <c r="O225" s="56"/>
      <c r="P225" s="155">
        <f>O225*H225</f>
        <v>0</v>
      </c>
      <c r="Q225" s="155">
        <v>0</v>
      </c>
      <c r="R225" s="155">
        <f>Q225*H225</f>
        <v>0</v>
      </c>
      <c r="S225" s="155">
        <v>0</v>
      </c>
      <c r="T225" s="156">
        <f>S225*H225</f>
        <v>0</v>
      </c>
      <c r="U225" s="35"/>
      <c r="V225" s="35"/>
      <c r="W225" s="35"/>
      <c r="X225" s="35"/>
      <c r="Y225" s="35"/>
      <c r="Z225" s="35"/>
      <c r="AA225" s="35"/>
      <c r="AB225" s="35"/>
      <c r="AC225" s="35"/>
      <c r="AD225" s="35"/>
      <c r="AE225" s="35"/>
      <c r="AR225" s="157" t="s">
        <v>256</v>
      </c>
      <c r="AT225" s="157" t="s">
        <v>145</v>
      </c>
      <c r="AU225" s="157" t="s">
        <v>81</v>
      </c>
      <c r="AY225" s="20" t="s">
        <v>142</v>
      </c>
      <c r="BE225" s="158">
        <f>IF(N225="základní",J225,0)</f>
        <v>0</v>
      </c>
      <c r="BF225" s="158">
        <f>IF(N225="snížená",J225,0)</f>
        <v>0</v>
      </c>
      <c r="BG225" s="158">
        <f>IF(N225="zákl. přenesená",J225,0)</f>
        <v>0</v>
      </c>
      <c r="BH225" s="158">
        <f>IF(N225="sníž. přenesená",J225,0)</f>
        <v>0</v>
      </c>
      <c r="BI225" s="158">
        <f>IF(N225="nulová",J225,0)</f>
        <v>0</v>
      </c>
      <c r="BJ225" s="20" t="s">
        <v>81</v>
      </c>
      <c r="BK225" s="158">
        <f>ROUND(I225*H225,2)</f>
        <v>0</v>
      </c>
      <c r="BL225" s="20" t="s">
        <v>256</v>
      </c>
      <c r="BM225" s="157" t="s">
        <v>3683</v>
      </c>
    </row>
    <row r="226" spans="1:65" s="2" customFormat="1" ht="16.5" customHeight="1">
      <c r="A226" s="35"/>
      <c r="B226" s="145"/>
      <c r="C226" s="146" t="s">
        <v>1372</v>
      </c>
      <c r="D226" s="146" t="s">
        <v>145</v>
      </c>
      <c r="E226" s="147" t="s">
        <v>3684</v>
      </c>
      <c r="F226" s="148" t="s">
        <v>3685</v>
      </c>
      <c r="G226" s="149" t="s">
        <v>2341</v>
      </c>
      <c r="H226" s="209"/>
      <c r="I226" s="151"/>
      <c r="J226" s="152">
        <f>ROUND(I226*H226,2)</f>
        <v>0</v>
      </c>
      <c r="K226" s="148" t="s">
        <v>3</v>
      </c>
      <c r="L226" s="36"/>
      <c r="M226" s="153" t="s">
        <v>3</v>
      </c>
      <c r="N226" s="154" t="s">
        <v>43</v>
      </c>
      <c r="O226" s="56"/>
      <c r="P226" s="155">
        <f>O226*H226</f>
        <v>0</v>
      </c>
      <c r="Q226" s="155">
        <v>0</v>
      </c>
      <c r="R226" s="155">
        <f>Q226*H226</f>
        <v>0</v>
      </c>
      <c r="S226" s="155">
        <v>0</v>
      </c>
      <c r="T226" s="156">
        <f>S226*H226</f>
        <v>0</v>
      </c>
      <c r="U226" s="35"/>
      <c r="V226" s="35"/>
      <c r="W226" s="35"/>
      <c r="X226" s="35"/>
      <c r="Y226" s="35"/>
      <c r="Z226" s="35"/>
      <c r="AA226" s="35"/>
      <c r="AB226" s="35"/>
      <c r="AC226" s="35"/>
      <c r="AD226" s="35"/>
      <c r="AE226" s="35"/>
      <c r="AR226" s="157" t="s">
        <v>256</v>
      </c>
      <c r="AT226" s="157" t="s">
        <v>145</v>
      </c>
      <c r="AU226" s="157" t="s">
        <v>81</v>
      </c>
      <c r="AY226" s="20" t="s">
        <v>142</v>
      </c>
      <c r="BE226" s="158">
        <f>IF(N226="základní",J226,0)</f>
        <v>0</v>
      </c>
      <c r="BF226" s="158">
        <f>IF(N226="snížená",J226,0)</f>
        <v>0</v>
      </c>
      <c r="BG226" s="158">
        <f>IF(N226="zákl. přenesená",J226,0)</f>
        <v>0</v>
      </c>
      <c r="BH226" s="158">
        <f>IF(N226="sníž. přenesená",J226,0)</f>
        <v>0</v>
      </c>
      <c r="BI226" s="158">
        <f>IF(N226="nulová",J226,0)</f>
        <v>0</v>
      </c>
      <c r="BJ226" s="20" t="s">
        <v>81</v>
      </c>
      <c r="BK226" s="158">
        <f>ROUND(I226*H226,2)</f>
        <v>0</v>
      </c>
      <c r="BL226" s="20" t="s">
        <v>256</v>
      </c>
      <c r="BM226" s="157" t="s">
        <v>3686</v>
      </c>
    </row>
    <row r="227" spans="1:65" s="12" customFormat="1" ht="22.9" customHeight="1">
      <c r="B227" s="132"/>
      <c r="D227" s="133" t="s">
        <v>70</v>
      </c>
      <c r="E227" s="143" t="s">
        <v>3687</v>
      </c>
      <c r="F227" s="143" t="s">
        <v>3688</v>
      </c>
      <c r="I227" s="135"/>
      <c r="J227" s="144">
        <f>BK227</f>
        <v>0</v>
      </c>
      <c r="L227" s="132"/>
      <c r="M227" s="137"/>
      <c r="N227" s="138"/>
      <c r="O227" s="138"/>
      <c r="P227" s="139">
        <f>SUM(P228:P230)</f>
        <v>0</v>
      </c>
      <c r="Q227" s="138"/>
      <c r="R227" s="139">
        <f>SUM(R228:R230)</f>
        <v>0</v>
      </c>
      <c r="S227" s="138"/>
      <c r="T227" s="140">
        <f>SUM(T228:T230)</f>
        <v>0</v>
      </c>
      <c r="AR227" s="133" t="s">
        <v>81</v>
      </c>
      <c r="AT227" s="141" t="s">
        <v>70</v>
      </c>
      <c r="AU227" s="141" t="s">
        <v>15</v>
      </c>
      <c r="AY227" s="133" t="s">
        <v>142</v>
      </c>
      <c r="BK227" s="142">
        <f>SUM(BK228:BK230)</f>
        <v>0</v>
      </c>
    </row>
    <row r="228" spans="1:65" s="2" customFormat="1" ht="24.2" customHeight="1">
      <c r="A228" s="35"/>
      <c r="B228" s="145"/>
      <c r="C228" s="146" t="s">
        <v>1303</v>
      </c>
      <c r="D228" s="146" t="s">
        <v>145</v>
      </c>
      <c r="E228" s="147" t="s">
        <v>3689</v>
      </c>
      <c r="F228" s="148" t="s">
        <v>3690</v>
      </c>
      <c r="G228" s="149" t="s">
        <v>3331</v>
      </c>
      <c r="H228" s="150">
        <v>1</v>
      </c>
      <c r="I228" s="151"/>
      <c r="J228" s="152">
        <f>ROUND(I228*H228,2)</f>
        <v>0</v>
      </c>
      <c r="K228" s="148" t="s">
        <v>3</v>
      </c>
      <c r="L228" s="36"/>
      <c r="M228" s="153" t="s">
        <v>3</v>
      </c>
      <c r="N228" s="154" t="s">
        <v>43</v>
      </c>
      <c r="O228" s="56"/>
      <c r="P228" s="155">
        <f>O228*H228</f>
        <v>0</v>
      </c>
      <c r="Q228" s="155">
        <v>0</v>
      </c>
      <c r="R228" s="155">
        <f>Q228*H228</f>
        <v>0</v>
      </c>
      <c r="S228" s="155">
        <v>0</v>
      </c>
      <c r="T228" s="156">
        <f>S228*H228</f>
        <v>0</v>
      </c>
      <c r="U228" s="35"/>
      <c r="V228" s="35"/>
      <c r="W228" s="35"/>
      <c r="X228" s="35"/>
      <c r="Y228" s="35"/>
      <c r="Z228" s="35"/>
      <c r="AA228" s="35"/>
      <c r="AB228" s="35"/>
      <c r="AC228" s="35"/>
      <c r="AD228" s="35"/>
      <c r="AE228" s="35"/>
      <c r="AR228" s="157" t="s">
        <v>256</v>
      </c>
      <c r="AT228" s="157" t="s">
        <v>145</v>
      </c>
      <c r="AU228" s="157" t="s">
        <v>81</v>
      </c>
      <c r="AY228" s="20" t="s">
        <v>142</v>
      </c>
      <c r="BE228" s="158">
        <f>IF(N228="základní",J228,0)</f>
        <v>0</v>
      </c>
      <c r="BF228" s="158">
        <f>IF(N228="snížená",J228,0)</f>
        <v>0</v>
      </c>
      <c r="BG228" s="158">
        <f>IF(N228="zákl. přenesená",J228,0)</f>
        <v>0</v>
      </c>
      <c r="BH228" s="158">
        <f>IF(N228="sníž. přenesená",J228,0)</f>
        <v>0</v>
      </c>
      <c r="BI228" s="158">
        <f>IF(N228="nulová",J228,0)</f>
        <v>0</v>
      </c>
      <c r="BJ228" s="20" t="s">
        <v>81</v>
      </c>
      <c r="BK228" s="158">
        <f>ROUND(I228*H228,2)</f>
        <v>0</v>
      </c>
      <c r="BL228" s="20" t="s">
        <v>256</v>
      </c>
      <c r="BM228" s="157" t="s">
        <v>3691</v>
      </c>
    </row>
    <row r="229" spans="1:65" s="2" customFormat="1" ht="16.5" customHeight="1">
      <c r="A229" s="35"/>
      <c r="B229" s="145"/>
      <c r="C229" s="146" t="s">
        <v>1310</v>
      </c>
      <c r="D229" s="146" t="s">
        <v>145</v>
      </c>
      <c r="E229" s="147" t="s">
        <v>3692</v>
      </c>
      <c r="F229" s="148" t="s">
        <v>3693</v>
      </c>
      <c r="G229" s="149" t="s">
        <v>3331</v>
      </c>
      <c r="H229" s="150">
        <v>40</v>
      </c>
      <c r="I229" s="151"/>
      <c r="J229" s="152">
        <f>ROUND(I229*H229,2)</f>
        <v>0</v>
      </c>
      <c r="K229" s="148" t="s">
        <v>3</v>
      </c>
      <c r="L229" s="36"/>
      <c r="M229" s="153" t="s">
        <v>3</v>
      </c>
      <c r="N229" s="154" t="s">
        <v>43</v>
      </c>
      <c r="O229" s="56"/>
      <c r="P229" s="155">
        <f>O229*H229</f>
        <v>0</v>
      </c>
      <c r="Q229" s="155">
        <v>0</v>
      </c>
      <c r="R229" s="155">
        <f>Q229*H229</f>
        <v>0</v>
      </c>
      <c r="S229" s="155">
        <v>0</v>
      </c>
      <c r="T229" s="156">
        <f>S229*H229</f>
        <v>0</v>
      </c>
      <c r="U229" s="35"/>
      <c r="V229" s="35"/>
      <c r="W229" s="35"/>
      <c r="X229" s="35"/>
      <c r="Y229" s="35"/>
      <c r="Z229" s="35"/>
      <c r="AA229" s="35"/>
      <c r="AB229" s="35"/>
      <c r="AC229" s="35"/>
      <c r="AD229" s="35"/>
      <c r="AE229" s="35"/>
      <c r="AR229" s="157" t="s">
        <v>256</v>
      </c>
      <c r="AT229" s="157" t="s">
        <v>145</v>
      </c>
      <c r="AU229" s="157" t="s">
        <v>81</v>
      </c>
      <c r="AY229" s="20" t="s">
        <v>142</v>
      </c>
      <c r="BE229" s="158">
        <f>IF(N229="základní",J229,0)</f>
        <v>0</v>
      </c>
      <c r="BF229" s="158">
        <f>IF(N229="snížená",J229,0)</f>
        <v>0</v>
      </c>
      <c r="BG229" s="158">
        <f>IF(N229="zákl. přenesená",J229,0)</f>
        <v>0</v>
      </c>
      <c r="BH229" s="158">
        <f>IF(N229="sníž. přenesená",J229,0)</f>
        <v>0</v>
      </c>
      <c r="BI229" s="158">
        <f>IF(N229="nulová",J229,0)</f>
        <v>0</v>
      </c>
      <c r="BJ229" s="20" t="s">
        <v>81</v>
      </c>
      <c r="BK229" s="158">
        <f>ROUND(I229*H229,2)</f>
        <v>0</v>
      </c>
      <c r="BL229" s="20" t="s">
        <v>256</v>
      </c>
      <c r="BM229" s="157" t="s">
        <v>3694</v>
      </c>
    </row>
    <row r="230" spans="1:65" s="2" customFormat="1" ht="16.5" customHeight="1">
      <c r="A230" s="35"/>
      <c r="B230" s="145"/>
      <c r="C230" s="146" t="s">
        <v>1315</v>
      </c>
      <c r="D230" s="146" t="s">
        <v>145</v>
      </c>
      <c r="E230" s="147" t="s">
        <v>3695</v>
      </c>
      <c r="F230" s="148" t="s">
        <v>3696</v>
      </c>
      <c r="G230" s="149" t="s">
        <v>3331</v>
      </c>
      <c r="H230" s="150">
        <v>10</v>
      </c>
      <c r="I230" s="151"/>
      <c r="J230" s="152">
        <f>ROUND(I230*H230,2)</f>
        <v>0</v>
      </c>
      <c r="K230" s="148" t="s">
        <v>3</v>
      </c>
      <c r="L230" s="36"/>
      <c r="M230" s="153" t="s">
        <v>3</v>
      </c>
      <c r="N230" s="154" t="s">
        <v>43</v>
      </c>
      <c r="O230" s="56"/>
      <c r="P230" s="155">
        <f>O230*H230</f>
        <v>0</v>
      </c>
      <c r="Q230" s="155">
        <v>0</v>
      </c>
      <c r="R230" s="155">
        <f>Q230*H230</f>
        <v>0</v>
      </c>
      <c r="S230" s="155">
        <v>0</v>
      </c>
      <c r="T230" s="156">
        <f>S230*H230</f>
        <v>0</v>
      </c>
      <c r="U230" s="35"/>
      <c r="V230" s="35"/>
      <c r="W230" s="35"/>
      <c r="X230" s="35"/>
      <c r="Y230" s="35"/>
      <c r="Z230" s="35"/>
      <c r="AA230" s="35"/>
      <c r="AB230" s="35"/>
      <c r="AC230" s="35"/>
      <c r="AD230" s="35"/>
      <c r="AE230" s="35"/>
      <c r="AR230" s="157" t="s">
        <v>256</v>
      </c>
      <c r="AT230" s="157" t="s">
        <v>145</v>
      </c>
      <c r="AU230" s="157" t="s">
        <v>81</v>
      </c>
      <c r="AY230" s="20" t="s">
        <v>142</v>
      </c>
      <c r="BE230" s="158">
        <f>IF(N230="základní",J230,0)</f>
        <v>0</v>
      </c>
      <c r="BF230" s="158">
        <f>IF(N230="snížená",J230,0)</f>
        <v>0</v>
      </c>
      <c r="BG230" s="158">
        <f>IF(N230="zákl. přenesená",J230,0)</f>
        <v>0</v>
      </c>
      <c r="BH230" s="158">
        <f>IF(N230="sníž. přenesená",J230,0)</f>
        <v>0</v>
      </c>
      <c r="BI230" s="158">
        <f>IF(N230="nulová",J230,0)</f>
        <v>0</v>
      </c>
      <c r="BJ230" s="20" t="s">
        <v>81</v>
      </c>
      <c r="BK230" s="158">
        <f>ROUND(I230*H230,2)</f>
        <v>0</v>
      </c>
      <c r="BL230" s="20" t="s">
        <v>256</v>
      </c>
      <c r="BM230" s="157" t="s">
        <v>3697</v>
      </c>
    </row>
    <row r="231" spans="1:65" s="12" customFormat="1" ht="22.9" customHeight="1">
      <c r="B231" s="132"/>
      <c r="D231" s="133" t="s">
        <v>70</v>
      </c>
      <c r="E231" s="143" t="s">
        <v>3698</v>
      </c>
      <c r="F231" s="143" t="s">
        <v>3699</v>
      </c>
      <c r="I231" s="135"/>
      <c r="J231" s="144">
        <f>BK231</f>
        <v>0</v>
      </c>
      <c r="L231" s="132"/>
      <c r="M231" s="137"/>
      <c r="N231" s="138"/>
      <c r="O231" s="138"/>
      <c r="P231" s="139">
        <f>SUM(P232:P234)</f>
        <v>0</v>
      </c>
      <c r="Q231" s="138"/>
      <c r="R231" s="139">
        <f>SUM(R232:R234)</f>
        <v>0</v>
      </c>
      <c r="S231" s="138"/>
      <c r="T231" s="140">
        <f>SUM(T232:T234)</f>
        <v>0</v>
      </c>
      <c r="AR231" s="133" t="s">
        <v>81</v>
      </c>
      <c r="AT231" s="141" t="s">
        <v>70</v>
      </c>
      <c r="AU231" s="141" t="s">
        <v>15</v>
      </c>
      <c r="AY231" s="133" t="s">
        <v>142</v>
      </c>
      <c r="BK231" s="142">
        <f>SUM(BK232:BK234)</f>
        <v>0</v>
      </c>
    </row>
    <row r="232" spans="1:65" s="2" customFormat="1" ht="21.75" customHeight="1">
      <c r="A232" s="35"/>
      <c r="B232" s="145"/>
      <c r="C232" s="146" t="s">
        <v>1336</v>
      </c>
      <c r="D232" s="146" t="s">
        <v>145</v>
      </c>
      <c r="E232" s="147" t="s">
        <v>3700</v>
      </c>
      <c r="F232" s="148" t="s">
        <v>3701</v>
      </c>
      <c r="G232" s="149" t="s">
        <v>3702</v>
      </c>
      <c r="H232" s="150">
        <v>15</v>
      </c>
      <c r="I232" s="151"/>
      <c r="J232" s="152">
        <f>ROUND(I232*H232,2)</f>
        <v>0</v>
      </c>
      <c r="K232" s="148" t="s">
        <v>3</v>
      </c>
      <c r="L232" s="36"/>
      <c r="M232" s="153" t="s">
        <v>3</v>
      </c>
      <c r="N232" s="154" t="s">
        <v>43</v>
      </c>
      <c r="O232" s="56"/>
      <c r="P232" s="155">
        <f>O232*H232</f>
        <v>0</v>
      </c>
      <c r="Q232" s="155">
        <v>0</v>
      </c>
      <c r="R232" s="155">
        <f>Q232*H232</f>
        <v>0</v>
      </c>
      <c r="S232" s="155">
        <v>0</v>
      </c>
      <c r="T232" s="156">
        <f>S232*H232</f>
        <v>0</v>
      </c>
      <c r="U232" s="35"/>
      <c r="V232" s="35"/>
      <c r="W232" s="35"/>
      <c r="X232" s="35"/>
      <c r="Y232" s="35"/>
      <c r="Z232" s="35"/>
      <c r="AA232" s="35"/>
      <c r="AB232" s="35"/>
      <c r="AC232" s="35"/>
      <c r="AD232" s="35"/>
      <c r="AE232" s="35"/>
      <c r="AR232" s="157" t="s">
        <v>256</v>
      </c>
      <c r="AT232" s="157" t="s">
        <v>145</v>
      </c>
      <c r="AU232" s="157" t="s">
        <v>81</v>
      </c>
      <c r="AY232" s="20" t="s">
        <v>142</v>
      </c>
      <c r="BE232" s="158">
        <f>IF(N232="základní",J232,0)</f>
        <v>0</v>
      </c>
      <c r="BF232" s="158">
        <f>IF(N232="snížená",J232,0)</f>
        <v>0</v>
      </c>
      <c r="BG232" s="158">
        <f>IF(N232="zákl. přenesená",J232,0)</f>
        <v>0</v>
      </c>
      <c r="BH232" s="158">
        <f>IF(N232="sníž. přenesená",J232,0)</f>
        <v>0</v>
      </c>
      <c r="BI232" s="158">
        <f>IF(N232="nulová",J232,0)</f>
        <v>0</v>
      </c>
      <c r="BJ232" s="20" t="s">
        <v>81</v>
      </c>
      <c r="BK232" s="158">
        <f>ROUND(I232*H232,2)</f>
        <v>0</v>
      </c>
      <c r="BL232" s="20" t="s">
        <v>256</v>
      </c>
      <c r="BM232" s="157" t="s">
        <v>3703</v>
      </c>
    </row>
    <row r="233" spans="1:65" s="2" customFormat="1" ht="16.5" customHeight="1">
      <c r="A233" s="35"/>
      <c r="B233" s="145"/>
      <c r="C233" s="146" t="s">
        <v>1341</v>
      </c>
      <c r="D233" s="146" t="s">
        <v>145</v>
      </c>
      <c r="E233" s="147" t="s">
        <v>3704</v>
      </c>
      <c r="F233" s="148" t="s">
        <v>3705</v>
      </c>
      <c r="G233" s="149" t="s">
        <v>3702</v>
      </c>
      <c r="H233" s="150">
        <v>50</v>
      </c>
      <c r="I233" s="151"/>
      <c r="J233" s="152">
        <f>ROUND(I233*H233,2)</f>
        <v>0</v>
      </c>
      <c r="K233" s="148" t="s">
        <v>3</v>
      </c>
      <c r="L233" s="36"/>
      <c r="M233" s="153" t="s">
        <v>3</v>
      </c>
      <c r="N233" s="154" t="s">
        <v>43</v>
      </c>
      <c r="O233" s="56"/>
      <c r="P233" s="155">
        <f>O233*H233</f>
        <v>0</v>
      </c>
      <c r="Q233" s="155">
        <v>0</v>
      </c>
      <c r="R233" s="155">
        <f>Q233*H233</f>
        <v>0</v>
      </c>
      <c r="S233" s="155">
        <v>0</v>
      </c>
      <c r="T233" s="156">
        <f>S233*H233</f>
        <v>0</v>
      </c>
      <c r="U233" s="35"/>
      <c r="V233" s="35"/>
      <c r="W233" s="35"/>
      <c r="X233" s="35"/>
      <c r="Y233" s="35"/>
      <c r="Z233" s="35"/>
      <c r="AA233" s="35"/>
      <c r="AB233" s="35"/>
      <c r="AC233" s="35"/>
      <c r="AD233" s="35"/>
      <c r="AE233" s="35"/>
      <c r="AR233" s="157" t="s">
        <v>256</v>
      </c>
      <c r="AT233" s="157" t="s">
        <v>145</v>
      </c>
      <c r="AU233" s="157" t="s">
        <v>81</v>
      </c>
      <c r="AY233" s="20" t="s">
        <v>142</v>
      </c>
      <c r="BE233" s="158">
        <f>IF(N233="základní",J233,0)</f>
        <v>0</v>
      </c>
      <c r="BF233" s="158">
        <f>IF(N233="snížená",J233,0)</f>
        <v>0</v>
      </c>
      <c r="BG233" s="158">
        <f>IF(N233="zákl. přenesená",J233,0)</f>
        <v>0</v>
      </c>
      <c r="BH233" s="158">
        <f>IF(N233="sníž. přenesená",J233,0)</f>
        <v>0</v>
      </c>
      <c r="BI233" s="158">
        <f>IF(N233="nulová",J233,0)</f>
        <v>0</v>
      </c>
      <c r="BJ233" s="20" t="s">
        <v>81</v>
      </c>
      <c r="BK233" s="158">
        <f>ROUND(I233*H233,2)</f>
        <v>0</v>
      </c>
      <c r="BL233" s="20" t="s">
        <v>256</v>
      </c>
      <c r="BM233" s="157" t="s">
        <v>3706</v>
      </c>
    </row>
    <row r="234" spans="1:65" s="2" customFormat="1" ht="16.5" customHeight="1">
      <c r="A234" s="35"/>
      <c r="B234" s="145"/>
      <c r="C234" s="146" t="s">
        <v>1346</v>
      </c>
      <c r="D234" s="146" t="s">
        <v>145</v>
      </c>
      <c r="E234" s="147" t="s">
        <v>3707</v>
      </c>
      <c r="F234" s="148" t="s">
        <v>3708</v>
      </c>
      <c r="G234" s="149" t="s">
        <v>352</v>
      </c>
      <c r="H234" s="150">
        <v>10</v>
      </c>
      <c r="I234" s="151"/>
      <c r="J234" s="152">
        <f>ROUND(I234*H234,2)</f>
        <v>0</v>
      </c>
      <c r="K234" s="148" t="s">
        <v>3</v>
      </c>
      <c r="L234" s="36"/>
      <c r="M234" s="214" t="s">
        <v>3</v>
      </c>
      <c r="N234" s="215" t="s">
        <v>43</v>
      </c>
      <c r="O234" s="212"/>
      <c r="P234" s="216">
        <f>O234*H234</f>
        <v>0</v>
      </c>
      <c r="Q234" s="216">
        <v>0</v>
      </c>
      <c r="R234" s="216">
        <f>Q234*H234</f>
        <v>0</v>
      </c>
      <c r="S234" s="216">
        <v>0</v>
      </c>
      <c r="T234" s="217">
        <f>S234*H234</f>
        <v>0</v>
      </c>
      <c r="U234" s="35"/>
      <c r="V234" s="35"/>
      <c r="W234" s="35"/>
      <c r="X234" s="35"/>
      <c r="Y234" s="35"/>
      <c r="Z234" s="35"/>
      <c r="AA234" s="35"/>
      <c r="AB234" s="35"/>
      <c r="AC234" s="35"/>
      <c r="AD234" s="35"/>
      <c r="AE234" s="35"/>
      <c r="AR234" s="157" t="s">
        <v>256</v>
      </c>
      <c r="AT234" s="157" t="s">
        <v>145</v>
      </c>
      <c r="AU234" s="157" t="s">
        <v>81</v>
      </c>
      <c r="AY234" s="20" t="s">
        <v>142</v>
      </c>
      <c r="BE234" s="158">
        <f>IF(N234="základní",J234,0)</f>
        <v>0</v>
      </c>
      <c r="BF234" s="158">
        <f>IF(N234="snížená",J234,0)</f>
        <v>0</v>
      </c>
      <c r="BG234" s="158">
        <f>IF(N234="zákl. přenesená",J234,0)</f>
        <v>0</v>
      </c>
      <c r="BH234" s="158">
        <f>IF(N234="sníž. přenesená",J234,0)</f>
        <v>0</v>
      </c>
      <c r="BI234" s="158">
        <f>IF(N234="nulová",J234,0)</f>
        <v>0</v>
      </c>
      <c r="BJ234" s="20" t="s">
        <v>81</v>
      </c>
      <c r="BK234" s="158">
        <f>ROUND(I234*H234,2)</f>
        <v>0</v>
      </c>
      <c r="BL234" s="20" t="s">
        <v>256</v>
      </c>
      <c r="BM234" s="157" t="s">
        <v>3709</v>
      </c>
    </row>
    <row r="235" spans="1:65" s="2" customFormat="1" ht="6.95" customHeight="1">
      <c r="A235" s="35"/>
      <c r="B235" s="45"/>
      <c r="C235" s="46"/>
      <c r="D235" s="46"/>
      <c r="E235" s="46"/>
      <c r="F235" s="46"/>
      <c r="G235" s="46"/>
      <c r="H235" s="46"/>
      <c r="I235" s="46"/>
      <c r="J235" s="46"/>
      <c r="K235" s="46"/>
      <c r="L235" s="36"/>
      <c r="M235" s="35"/>
      <c r="O235" s="35"/>
      <c r="P235" s="35"/>
      <c r="Q235" s="35"/>
      <c r="R235" s="35"/>
      <c r="S235" s="35"/>
      <c r="T235" s="35"/>
      <c r="U235" s="35"/>
      <c r="V235" s="35"/>
      <c r="W235" s="35"/>
      <c r="X235" s="35"/>
      <c r="Y235" s="35"/>
      <c r="Z235" s="35"/>
      <c r="AA235" s="35"/>
      <c r="AB235" s="35"/>
      <c r="AC235" s="35"/>
      <c r="AD235" s="35"/>
      <c r="AE235" s="35"/>
    </row>
  </sheetData>
  <autoFilter ref="C96:K234"/>
  <mergeCells count="12">
    <mergeCell ref="E89:H89"/>
    <mergeCell ref="L2:V2"/>
    <mergeCell ref="E50:H50"/>
    <mergeCell ref="E52:H52"/>
    <mergeCell ref="E54:H54"/>
    <mergeCell ref="E85:H85"/>
    <mergeCell ref="E87:H8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2" t="s">
        <v>6</v>
      </c>
      <c r="M2" s="317"/>
      <c r="N2" s="317"/>
      <c r="O2" s="317"/>
      <c r="P2" s="317"/>
      <c r="Q2" s="317"/>
      <c r="R2" s="317"/>
      <c r="S2" s="317"/>
      <c r="T2" s="317"/>
      <c r="U2" s="317"/>
      <c r="V2" s="317"/>
      <c r="AT2" s="20" t="s">
        <v>93</v>
      </c>
    </row>
    <row r="3" spans="1:46" s="1" customFormat="1" ht="6.95" customHeight="1">
      <c r="B3" s="21"/>
      <c r="C3" s="22"/>
      <c r="D3" s="22"/>
      <c r="E3" s="22"/>
      <c r="F3" s="22"/>
      <c r="G3" s="22"/>
      <c r="H3" s="22"/>
      <c r="I3" s="22"/>
      <c r="J3" s="22"/>
      <c r="K3" s="22"/>
      <c r="L3" s="23"/>
      <c r="AT3" s="20" t="s">
        <v>15</v>
      </c>
    </row>
    <row r="4" spans="1:46" s="1" customFormat="1" ht="24.95" customHeight="1">
      <c r="B4" s="23"/>
      <c r="D4" s="24" t="s">
        <v>104</v>
      </c>
      <c r="L4" s="23"/>
      <c r="M4" s="96" t="s">
        <v>11</v>
      </c>
      <c r="AT4" s="20" t="s">
        <v>4</v>
      </c>
    </row>
    <row r="5" spans="1:46" s="1" customFormat="1" ht="6.95" customHeight="1">
      <c r="B5" s="23"/>
      <c r="L5" s="23"/>
    </row>
    <row r="6" spans="1:46" s="1" customFormat="1" ht="12" customHeight="1">
      <c r="B6" s="23"/>
      <c r="D6" s="30" t="s">
        <v>17</v>
      </c>
      <c r="L6" s="23"/>
    </row>
    <row r="7" spans="1:46" s="1" customFormat="1" ht="16.5" customHeight="1">
      <c r="B7" s="23"/>
      <c r="E7" s="347" t="str">
        <f>'Rekapitulace stavby'!K6</f>
        <v>Stavební úpravy BD Komenského 27, Karlovy Vary</v>
      </c>
      <c r="F7" s="348"/>
      <c r="G7" s="348"/>
      <c r="H7" s="348"/>
      <c r="L7" s="23"/>
    </row>
    <row r="8" spans="1:46" s="1" customFormat="1" ht="12" customHeight="1">
      <c r="B8" s="23"/>
      <c r="D8" s="30" t="s">
        <v>105</v>
      </c>
      <c r="L8" s="23"/>
    </row>
    <row r="9" spans="1:46" s="2" customFormat="1" ht="16.5" customHeight="1">
      <c r="A9" s="35"/>
      <c r="B9" s="36"/>
      <c r="C9" s="35"/>
      <c r="D9" s="35"/>
      <c r="E9" s="347" t="s">
        <v>3085</v>
      </c>
      <c r="F9" s="349"/>
      <c r="G9" s="349"/>
      <c r="H9" s="349"/>
      <c r="I9" s="35"/>
      <c r="J9" s="35"/>
      <c r="K9" s="35"/>
      <c r="L9" s="97"/>
      <c r="S9" s="35"/>
      <c r="T9" s="35"/>
      <c r="U9" s="35"/>
      <c r="V9" s="35"/>
      <c r="W9" s="35"/>
      <c r="X9" s="35"/>
      <c r="Y9" s="35"/>
      <c r="Z9" s="35"/>
      <c r="AA9" s="35"/>
      <c r="AB9" s="35"/>
      <c r="AC9" s="35"/>
      <c r="AD9" s="35"/>
      <c r="AE9" s="35"/>
    </row>
    <row r="10" spans="1:46" s="2" customFormat="1" ht="12" customHeight="1">
      <c r="A10" s="35"/>
      <c r="B10" s="36"/>
      <c r="C10" s="35"/>
      <c r="D10" s="30" t="s">
        <v>107</v>
      </c>
      <c r="E10" s="35"/>
      <c r="F10" s="35"/>
      <c r="G10" s="35"/>
      <c r="H10" s="35"/>
      <c r="I10" s="35"/>
      <c r="J10" s="35"/>
      <c r="K10" s="35"/>
      <c r="L10" s="97"/>
      <c r="S10" s="35"/>
      <c r="T10" s="35"/>
      <c r="U10" s="35"/>
      <c r="V10" s="35"/>
      <c r="W10" s="35"/>
      <c r="X10" s="35"/>
      <c r="Y10" s="35"/>
      <c r="Z10" s="35"/>
      <c r="AA10" s="35"/>
      <c r="AB10" s="35"/>
      <c r="AC10" s="35"/>
      <c r="AD10" s="35"/>
      <c r="AE10" s="35"/>
    </row>
    <row r="11" spans="1:46" s="2" customFormat="1" ht="16.5" customHeight="1">
      <c r="A11" s="35"/>
      <c r="B11" s="36"/>
      <c r="C11" s="35"/>
      <c r="D11" s="35"/>
      <c r="E11" s="310" t="s">
        <v>3710</v>
      </c>
      <c r="F11" s="349"/>
      <c r="G11" s="349"/>
      <c r="H11" s="349"/>
      <c r="I11" s="35"/>
      <c r="J11" s="35"/>
      <c r="K11" s="35"/>
      <c r="L11" s="97"/>
      <c r="S11" s="35"/>
      <c r="T11" s="35"/>
      <c r="U11" s="35"/>
      <c r="V11" s="35"/>
      <c r="W11" s="35"/>
      <c r="X11" s="35"/>
      <c r="Y11" s="35"/>
      <c r="Z11" s="35"/>
      <c r="AA11" s="35"/>
      <c r="AB11" s="35"/>
      <c r="AC11" s="35"/>
      <c r="AD11" s="35"/>
      <c r="AE11" s="35"/>
    </row>
    <row r="12" spans="1:46" s="2" customFormat="1" ht="11.25">
      <c r="A12" s="35"/>
      <c r="B12" s="36"/>
      <c r="C12" s="35"/>
      <c r="D12" s="35"/>
      <c r="E12" s="35"/>
      <c r="F12" s="35"/>
      <c r="G12" s="35"/>
      <c r="H12" s="35"/>
      <c r="I12" s="35"/>
      <c r="J12" s="35"/>
      <c r="K12" s="35"/>
      <c r="L12" s="97"/>
      <c r="S12" s="35"/>
      <c r="T12" s="35"/>
      <c r="U12" s="35"/>
      <c r="V12" s="35"/>
      <c r="W12" s="35"/>
      <c r="X12" s="35"/>
      <c r="Y12" s="35"/>
      <c r="Z12" s="35"/>
      <c r="AA12" s="35"/>
      <c r="AB12" s="35"/>
      <c r="AC12" s="35"/>
      <c r="AD12" s="35"/>
      <c r="AE12" s="35"/>
    </row>
    <row r="13" spans="1:46" s="2" customFormat="1" ht="12" customHeight="1">
      <c r="A13" s="35"/>
      <c r="B13" s="36"/>
      <c r="C13" s="35"/>
      <c r="D13" s="30" t="s">
        <v>19</v>
      </c>
      <c r="E13" s="35"/>
      <c r="F13" s="28" t="s">
        <v>3</v>
      </c>
      <c r="G13" s="35"/>
      <c r="H13" s="35"/>
      <c r="I13" s="30" t="s">
        <v>20</v>
      </c>
      <c r="J13" s="28" t="s">
        <v>3</v>
      </c>
      <c r="K13" s="35"/>
      <c r="L13" s="97"/>
      <c r="S13" s="35"/>
      <c r="T13" s="35"/>
      <c r="U13" s="35"/>
      <c r="V13" s="35"/>
      <c r="W13" s="35"/>
      <c r="X13" s="35"/>
      <c r="Y13" s="35"/>
      <c r="Z13" s="35"/>
      <c r="AA13" s="35"/>
      <c r="AB13" s="35"/>
      <c r="AC13" s="35"/>
      <c r="AD13" s="35"/>
      <c r="AE13" s="35"/>
    </row>
    <row r="14" spans="1:46" s="2" customFormat="1" ht="12" customHeight="1">
      <c r="A14" s="35"/>
      <c r="B14" s="36"/>
      <c r="C14" s="35"/>
      <c r="D14" s="30" t="s">
        <v>21</v>
      </c>
      <c r="E14" s="35"/>
      <c r="F14" s="28" t="s">
        <v>22</v>
      </c>
      <c r="G14" s="35"/>
      <c r="H14" s="35"/>
      <c r="I14" s="30" t="s">
        <v>23</v>
      </c>
      <c r="J14" s="53" t="str">
        <f>'Rekapitulace stavby'!AN8</f>
        <v>16. 5. 2023</v>
      </c>
      <c r="K14" s="35"/>
      <c r="L14" s="97"/>
      <c r="S14" s="35"/>
      <c r="T14" s="35"/>
      <c r="U14" s="35"/>
      <c r="V14" s="35"/>
      <c r="W14" s="35"/>
      <c r="X14" s="35"/>
      <c r="Y14" s="35"/>
      <c r="Z14" s="35"/>
      <c r="AA14" s="35"/>
      <c r="AB14" s="35"/>
      <c r="AC14" s="35"/>
      <c r="AD14" s="35"/>
      <c r="AE14" s="35"/>
    </row>
    <row r="15" spans="1:46" s="2" customFormat="1" ht="10.9" customHeight="1">
      <c r="A15" s="35"/>
      <c r="B15" s="36"/>
      <c r="C15" s="35"/>
      <c r="D15" s="35"/>
      <c r="E15" s="35"/>
      <c r="F15" s="35"/>
      <c r="G15" s="35"/>
      <c r="H15" s="35"/>
      <c r="I15" s="35"/>
      <c r="J15" s="35"/>
      <c r="K15" s="35"/>
      <c r="L15" s="97"/>
      <c r="S15" s="35"/>
      <c r="T15" s="35"/>
      <c r="U15" s="35"/>
      <c r="V15" s="35"/>
      <c r="W15" s="35"/>
      <c r="X15" s="35"/>
      <c r="Y15" s="35"/>
      <c r="Z15" s="35"/>
      <c r="AA15" s="35"/>
      <c r="AB15" s="35"/>
      <c r="AC15" s="35"/>
      <c r="AD15" s="35"/>
      <c r="AE15" s="35"/>
    </row>
    <row r="16" spans="1:46" s="2" customFormat="1" ht="12" customHeight="1">
      <c r="A16" s="35"/>
      <c r="B16" s="36"/>
      <c r="C16" s="35"/>
      <c r="D16" s="30" t="s">
        <v>25</v>
      </c>
      <c r="E16" s="35"/>
      <c r="F16" s="35"/>
      <c r="G16" s="35"/>
      <c r="H16" s="35"/>
      <c r="I16" s="30" t="s">
        <v>26</v>
      </c>
      <c r="J16" s="28" t="str">
        <f>IF('Rekapitulace stavby'!AN10="","",'Rekapitulace stavby'!AN10)</f>
        <v/>
      </c>
      <c r="K16" s="35"/>
      <c r="L16" s="97"/>
      <c r="S16" s="35"/>
      <c r="T16" s="35"/>
      <c r="U16" s="35"/>
      <c r="V16" s="35"/>
      <c r="W16" s="35"/>
      <c r="X16" s="35"/>
      <c r="Y16" s="35"/>
      <c r="Z16" s="35"/>
      <c r="AA16" s="35"/>
      <c r="AB16" s="35"/>
      <c r="AC16" s="35"/>
      <c r="AD16" s="35"/>
      <c r="AE16" s="35"/>
    </row>
    <row r="17" spans="1:31" s="2" customFormat="1" ht="18" customHeight="1">
      <c r="A17" s="35"/>
      <c r="B17" s="36"/>
      <c r="C17" s="35"/>
      <c r="D17" s="35"/>
      <c r="E17" s="28" t="str">
        <f>IF('Rekapitulace stavby'!E11="","",'Rekapitulace stavby'!E11)</f>
        <v>STATUTÁRNÍ MĚSTO KARLOVY VARY</v>
      </c>
      <c r="F17" s="35"/>
      <c r="G17" s="35"/>
      <c r="H17" s="35"/>
      <c r="I17" s="30" t="s">
        <v>28</v>
      </c>
      <c r="J17" s="28" t="str">
        <f>IF('Rekapitulace stavby'!AN11="","",'Rekapitulace stavby'!AN11)</f>
        <v/>
      </c>
      <c r="K17" s="35"/>
      <c r="L17" s="97"/>
      <c r="S17" s="35"/>
      <c r="T17" s="35"/>
      <c r="U17" s="35"/>
      <c r="V17" s="35"/>
      <c r="W17" s="35"/>
      <c r="X17" s="35"/>
      <c r="Y17" s="35"/>
      <c r="Z17" s="35"/>
      <c r="AA17" s="35"/>
      <c r="AB17" s="35"/>
      <c r="AC17" s="35"/>
      <c r="AD17" s="35"/>
      <c r="AE17" s="35"/>
    </row>
    <row r="18" spans="1:31" s="2" customFormat="1" ht="6.95" customHeight="1">
      <c r="A18" s="35"/>
      <c r="B18" s="36"/>
      <c r="C18" s="35"/>
      <c r="D18" s="35"/>
      <c r="E18" s="35"/>
      <c r="F18" s="35"/>
      <c r="G18" s="35"/>
      <c r="H18" s="35"/>
      <c r="I18" s="35"/>
      <c r="J18" s="35"/>
      <c r="K18" s="35"/>
      <c r="L18" s="97"/>
      <c r="S18" s="35"/>
      <c r="T18" s="35"/>
      <c r="U18" s="35"/>
      <c r="V18" s="35"/>
      <c r="W18" s="35"/>
      <c r="X18" s="35"/>
      <c r="Y18" s="35"/>
      <c r="Z18" s="35"/>
      <c r="AA18" s="35"/>
      <c r="AB18" s="35"/>
      <c r="AC18" s="35"/>
      <c r="AD18" s="35"/>
      <c r="AE18" s="35"/>
    </row>
    <row r="19" spans="1:31" s="2" customFormat="1" ht="12" customHeight="1">
      <c r="A19" s="35"/>
      <c r="B19" s="36"/>
      <c r="C19" s="35"/>
      <c r="D19" s="30" t="s">
        <v>29</v>
      </c>
      <c r="E19" s="35"/>
      <c r="F19" s="35"/>
      <c r="G19" s="35"/>
      <c r="H19" s="35"/>
      <c r="I19" s="30" t="s">
        <v>26</v>
      </c>
      <c r="J19" s="31" t="str">
        <f>'Rekapitulace stavby'!AN13</f>
        <v>Vyplň údaj</v>
      </c>
      <c r="K19" s="35"/>
      <c r="L19" s="97"/>
      <c r="S19" s="35"/>
      <c r="T19" s="35"/>
      <c r="U19" s="35"/>
      <c r="V19" s="35"/>
      <c r="W19" s="35"/>
      <c r="X19" s="35"/>
      <c r="Y19" s="35"/>
      <c r="Z19" s="35"/>
      <c r="AA19" s="35"/>
      <c r="AB19" s="35"/>
      <c r="AC19" s="35"/>
      <c r="AD19" s="35"/>
      <c r="AE19" s="35"/>
    </row>
    <row r="20" spans="1:31" s="2" customFormat="1" ht="18" customHeight="1">
      <c r="A20" s="35"/>
      <c r="B20" s="36"/>
      <c r="C20" s="35"/>
      <c r="D20" s="35"/>
      <c r="E20" s="350" t="str">
        <f>'Rekapitulace stavby'!E14</f>
        <v>Vyplň údaj</v>
      </c>
      <c r="F20" s="316"/>
      <c r="G20" s="316"/>
      <c r="H20" s="316"/>
      <c r="I20" s="30" t="s">
        <v>28</v>
      </c>
      <c r="J20" s="31" t="str">
        <f>'Rekapitulace stavby'!AN14</f>
        <v>Vyplň údaj</v>
      </c>
      <c r="K20" s="35"/>
      <c r="L20" s="97"/>
      <c r="S20" s="35"/>
      <c r="T20" s="35"/>
      <c r="U20" s="35"/>
      <c r="V20" s="35"/>
      <c r="W20" s="35"/>
      <c r="X20" s="35"/>
      <c r="Y20" s="35"/>
      <c r="Z20" s="35"/>
      <c r="AA20" s="35"/>
      <c r="AB20" s="35"/>
      <c r="AC20" s="35"/>
      <c r="AD20" s="35"/>
      <c r="AE20" s="35"/>
    </row>
    <row r="21" spans="1:31" s="2" customFormat="1" ht="6.95" customHeight="1">
      <c r="A21" s="35"/>
      <c r="B21" s="36"/>
      <c r="C21" s="35"/>
      <c r="D21" s="35"/>
      <c r="E21" s="35"/>
      <c r="F21" s="35"/>
      <c r="G21" s="35"/>
      <c r="H21" s="35"/>
      <c r="I21" s="35"/>
      <c r="J21" s="35"/>
      <c r="K21" s="35"/>
      <c r="L21" s="97"/>
      <c r="S21" s="35"/>
      <c r="T21" s="35"/>
      <c r="U21" s="35"/>
      <c r="V21" s="35"/>
      <c r="W21" s="35"/>
      <c r="X21" s="35"/>
      <c r="Y21" s="35"/>
      <c r="Z21" s="35"/>
      <c r="AA21" s="35"/>
      <c r="AB21" s="35"/>
      <c r="AC21" s="35"/>
      <c r="AD21" s="35"/>
      <c r="AE21" s="35"/>
    </row>
    <row r="22" spans="1:31" s="2" customFormat="1" ht="12" customHeight="1">
      <c r="A22" s="35"/>
      <c r="B22" s="36"/>
      <c r="C22" s="35"/>
      <c r="D22" s="30" t="s">
        <v>31</v>
      </c>
      <c r="E22" s="35"/>
      <c r="F22" s="35"/>
      <c r="G22" s="35"/>
      <c r="H22" s="35"/>
      <c r="I22" s="30" t="s">
        <v>26</v>
      </c>
      <c r="J22" s="28" t="str">
        <f>IF('Rekapitulace stavby'!AN16="","",'Rekapitulace stavby'!AN16)</f>
        <v/>
      </c>
      <c r="K22" s="35"/>
      <c r="L22" s="97"/>
      <c r="S22" s="35"/>
      <c r="T22" s="35"/>
      <c r="U22" s="35"/>
      <c r="V22" s="35"/>
      <c r="W22" s="35"/>
      <c r="X22" s="35"/>
      <c r="Y22" s="35"/>
      <c r="Z22" s="35"/>
      <c r="AA22" s="35"/>
      <c r="AB22" s="35"/>
      <c r="AC22" s="35"/>
      <c r="AD22" s="35"/>
      <c r="AE22" s="35"/>
    </row>
    <row r="23" spans="1:31" s="2" customFormat="1" ht="18" customHeight="1">
      <c r="A23" s="35"/>
      <c r="B23" s="36"/>
      <c r="C23" s="35"/>
      <c r="D23" s="35"/>
      <c r="E23" s="28" t="str">
        <f>IF('Rekapitulace stavby'!E17="","",'Rekapitulace stavby'!E17)</f>
        <v>ARD architects s.r.o.</v>
      </c>
      <c r="F23" s="35"/>
      <c r="G23" s="35"/>
      <c r="H23" s="35"/>
      <c r="I23" s="30" t="s">
        <v>28</v>
      </c>
      <c r="J23" s="28" t="str">
        <f>IF('Rekapitulace stavby'!AN17="","",'Rekapitulace stavby'!AN17)</f>
        <v/>
      </c>
      <c r="K23" s="35"/>
      <c r="L23" s="97"/>
      <c r="S23" s="35"/>
      <c r="T23" s="35"/>
      <c r="U23" s="35"/>
      <c r="V23" s="35"/>
      <c r="W23" s="35"/>
      <c r="X23" s="35"/>
      <c r="Y23" s="35"/>
      <c r="Z23" s="35"/>
      <c r="AA23" s="35"/>
      <c r="AB23" s="35"/>
      <c r="AC23" s="35"/>
      <c r="AD23" s="35"/>
      <c r="AE23" s="35"/>
    </row>
    <row r="24" spans="1:31" s="2" customFormat="1" ht="6.95" customHeight="1">
      <c r="A24" s="35"/>
      <c r="B24" s="36"/>
      <c r="C24" s="35"/>
      <c r="D24" s="35"/>
      <c r="E24" s="35"/>
      <c r="F24" s="35"/>
      <c r="G24" s="35"/>
      <c r="H24" s="35"/>
      <c r="I24" s="35"/>
      <c r="J24" s="35"/>
      <c r="K24" s="35"/>
      <c r="L24" s="97"/>
      <c r="S24" s="35"/>
      <c r="T24" s="35"/>
      <c r="U24" s="35"/>
      <c r="V24" s="35"/>
      <c r="W24" s="35"/>
      <c r="X24" s="35"/>
      <c r="Y24" s="35"/>
      <c r="Z24" s="35"/>
      <c r="AA24" s="35"/>
      <c r="AB24" s="35"/>
      <c r="AC24" s="35"/>
      <c r="AD24" s="35"/>
      <c r="AE24" s="35"/>
    </row>
    <row r="25" spans="1:31" s="2" customFormat="1" ht="12" customHeight="1">
      <c r="A25" s="35"/>
      <c r="B25" s="36"/>
      <c r="C25" s="35"/>
      <c r="D25" s="30" t="s">
        <v>34</v>
      </c>
      <c r="E25" s="35"/>
      <c r="F25" s="35"/>
      <c r="G25" s="35"/>
      <c r="H25" s="35"/>
      <c r="I25" s="30" t="s">
        <v>26</v>
      </c>
      <c r="J25" s="28" t="str">
        <f>IF('Rekapitulace stavby'!AN19="","",'Rekapitulace stavby'!AN19)</f>
        <v/>
      </c>
      <c r="K25" s="35"/>
      <c r="L25" s="97"/>
      <c r="S25" s="35"/>
      <c r="T25" s="35"/>
      <c r="U25" s="35"/>
      <c r="V25" s="35"/>
      <c r="W25" s="35"/>
      <c r="X25" s="35"/>
      <c r="Y25" s="35"/>
      <c r="Z25" s="35"/>
      <c r="AA25" s="35"/>
      <c r="AB25" s="35"/>
      <c r="AC25" s="35"/>
      <c r="AD25" s="35"/>
      <c r="AE25" s="35"/>
    </row>
    <row r="26" spans="1:31" s="2" customFormat="1" ht="18" customHeight="1">
      <c r="A26" s="35"/>
      <c r="B26" s="36"/>
      <c r="C26" s="35"/>
      <c r="D26" s="35"/>
      <c r="E26" s="28" t="str">
        <f>IF('Rekapitulace stavby'!E20="","",'Rekapitulace stavby'!E20)</f>
        <v xml:space="preserve"> </v>
      </c>
      <c r="F26" s="35"/>
      <c r="G26" s="35"/>
      <c r="H26" s="35"/>
      <c r="I26" s="30" t="s">
        <v>28</v>
      </c>
      <c r="J26" s="28" t="str">
        <f>IF('Rekapitulace stavby'!AN20="","",'Rekapitulace stavby'!AN20)</f>
        <v/>
      </c>
      <c r="K26" s="35"/>
      <c r="L26" s="97"/>
      <c r="S26" s="35"/>
      <c r="T26" s="35"/>
      <c r="U26" s="35"/>
      <c r="V26" s="35"/>
      <c r="W26" s="35"/>
      <c r="X26" s="35"/>
      <c r="Y26" s="35"/>
      <c r="Z26" s="35"/>
      <c r="AA26" s="35"/>
      <c r="AB26" s="35"/>
      <c r="AC26" s="35"/>
      <c r="AD26" s="35"/>
      <c r="AE26" s="35"/>
    </row>
    <row r="27" spans="1:31" s="2" customFormat="1" ht="6.95" customHeight="1">
      <c r="A27" s="35"/>
      <c r="B27" s="36"/>
      <c r="C27" s="35"/>
      <c r="D27" s="35"/>
      <c r="E27" s="35"/>
      <c r="F27" s="35"/>
      <c r="G27" s="35"/>
      <c r="H27" s="35"/>
      <c r="I27" s="35"/>
      <c r="J27" s="35"/>
      <c r="K27" s="35"/>
      <c r="L27" s="97"/>
      <c r="S27" s="35"/>
      <c r="T27" s="35"/>
      <c r="U27" s="35"/>
      <c r="V27" s="35"/>
      <c r="W27" s="35"/>
      <c r="X27" s="35"/>
      <c r="Y27" s="35"/>
      <c r="Z27" s="35"/>
      <c r="AA27" s="35"/>
      <c r="AB27" s="35"/>
      <c r="AC27" s="35"/>
      <c r="AD27" s="35"/>
      <c r="AE27" s="35"/>
    </row>
    <row r="28" spans="1:31" s="2" customFormat="1" ht="12" customHeight="1">
      <c r="A28" s="35"/>
      <c r="B28" s="36"/>
      <c r="C28" s="35"/>
      <c r="D28" s="30" t="s">
        <v>35</v>
      </c>
      <c r="E28" s="35"/>
      <c r="F28" s="35"/>
      <c r="G28" s="35"/>
      <c r="H28" s="35"/>
      <c r="I28" s="35"/>
      <c r="J28" s="35"/>
      <c r="K28" s="35"/>
      <c r="L28" s="97"/>
      <c r="S28" s="35"/>
      <c r="T28" s="35"/>
      <c r="U28" s="35"/>
      <c r="V28" s="35"/>
      <c r="W28" s="35"/>
      <c r="X28" s="35"/>
      <c r="Y28" s="35"/>
      <c r="Z28" s="35"/>
      <c r="AA28" s="35"/>
      <c r="AB28" s="35"/>
      <c r="AC28" s="35"/>
      <c r="AD28" s="35"/>
      <c r="AE28" s="35"/>
    </row>
    <row r="29" spans="1:31" s="8" customFormat="1" ht="179.25" customHeight="1">
      <c r="A29" s="98"/>
      <c r="B29" s="99"/>
      <c r="C29" s="98"/>
      <c r="D29" s="98"/>
      <c r="E29" s="321" t="s">
        <v>3711</v>
      </c>
      <c r="F29" s="321"/>
      <c r="G29" s="321"/>
      <c r="H29" s="321"/>
      <c r="I29" s="98"/>
      <c r="J29" s="98"/>
      <c r="K29" s="98"/>
      <c r="L29" s="100"/>
      <c r="S29" s="98"/>
      <c r="T29" s="98"/>
      <c r="U29" s="98"/>
      <c r="V29" s="98"/>
      <c r="W29" s="98"/>
      <c r="X29" s="98"/>
      <c r="Y29" s="98"/>
      <c r="Z29" s="98"/>
      <c r="AA29" s="98"/>
      <c r="AB29" s="98"/>
      <c r="AC29" s="98"/>
      <c r="AD29" s="98"/>
      <c r="AE29" s="98"/>
    </row>
    <row r="30" spans="1:31" s="2" customFormat="1" ht="6.95" customHeight="1">
      <c r="A30" s="35"/>
      <c r="B30" s="36"/>
      <c r="C30" s="35"/>
      <c r="D30" s="35"/>
      <c r="E30" s="35"/>
      <c r="F30" s="35"/>
      <c r="G30" s="35"/>
      <c r="H30" s="35"/>
      <c r="I30" s="35"/>
      <c r="J30" s="35"/>
      <c r="K30" s="35"/>
      <c r="L30" s="97"/>
      <c r="S30" s="35"/>
      <c r="T30" s="35"/>
      <c r="U30" s="35"/>
      <c r="V30" s="35"/>
      <c r="W30" s="35"/>
      <c r="X30" s="35"/>
      <c r="Y30" s="35"/>
      <c r="Z30" s="35"/>
      <c r="AA30" s="35"/>
      <c r="AB30" s="35"/>
      <c r="AC30" s="35"/>
      <c r="AD30" s="35"/>
      <c r="AE30" s="35"/>
    </row>
    <row r="31" spans="1:31" s="2" customFormat="1" ht="6.95" customHeight="1">
      <c r="A31" s="35"/>
      <c r="B31" s="36"/>
      <c r="C31" s="35"/>
      <c r="D31" s="64"/>
      <c r="E31" s="64"/>
      <c r="F31" s="64"/>
      <c r="G31" s="64"/>
      <c r="H31" s="64"/>
      <c r="I31" s="64"/>
      <c r="J31" s="64"/>
      <c r="K31" s="64"/>
      <c r="L31" s="97"/>
      <c r="S31" s="35"/>
      <c r="T31" s="35"/>
      <c r="U31" s="35"/>
      <c r="V31" s="35"/>
      <c r="W31" s="35"/>
      <c r="X31" s="35"/>
      <c r="Y31" s="35"/>
      <c r="Z31" s="35"/>
      <c r="AA31" s="35"/>
      <c r="AB31" s="35"/>
      <c r="AC31" s="35"/>
      <c r="AD31" s="35"/>
      <c r="AE31" s="35"/>
    </row>
    <row r="32" spans="1:31" s="2" customFormat="1" ht="25.35" customHeight="1">
      <c r="A32" s="35"/>
      <c r="B32" s="36"/>
      <c r="C32" s="35"/>
      <c r="D32" s="101" t="s">
        <v>37</v>
      </c>
      <c r="E32" s="35"/>
      <c r="F32" s="35"/>
      <c r="G32" s="35"/>
      <c r="H32" s="35"/>
      <c r="I32" s="35"/>
      <c r="J32" s="69">
        <f>ROUND(J100, 2)</f>
        <v>0</v>
      </c>
      <c r="K32" s="35"/>
      <c r="L32" s="97"/>
      <c r="S32" s="35"/>
      <c r="T32" s="35"/>
      <c r="U32" s="35"/>
      <c r="V32" s="35"/>
      <c r="W32" s="35"/>
      <c r="X32" s="35"/>
      <c r="Y32" s="35"/>
      <c r="Z32" s="35"/>
      <c r="AA32" s="35"/>
      <c r="AB32" s="35"/>
      <c r="AC32" s="35"/>
      <c r="AD32" s="35"/>
      <c r="AE32" s="35"/>
    </row>
    <row r="33" spans="1:31" s="2" customFormat="1" ht="6.95" customHeight="1">
      <c r="A33" s="35"/>
      <c r="B33" s="36"/>
      <c r="C33" s="35"/>
      <c r="D33" s="64"/>
      <c r="E33" s="64"/>
      <c r="F33" s="64"/>
      <c r="G33" s="64"/>
      <c r="H33" s="64"/>
      <c r="I33" s="64"/>
      <c r="J33" s="64"/>
      <c r="K33" s="64"/>
      <c r="L33" s="97"/>
      <c r="S33" s="35"/>
      <c r="T33" s="35"/>
      <c r="U33" s="35"/>
      <c r="V33" s="35"/>
      <c r="W33" s="35"/>
      <c r="X33" s="35"/>
      <c r="Y33" s="35"/>
      <c r="Z33" s="35"/>
      <c r="AA33" s="35"/>
      <c r="AB33" s="35"/>
      <c r="AC33" s="35"/>
      <c r="AD33" s="35"/>
      <c r="AE33" s="35"/>
    </row>
    <row r="34" spans="1:31" s="2" customFormat="1" ht="14.45" customHeight="1">
      <c r="A34" s="35"/>
      <c r="B34" s="36"/>
      <c r="C34" s="35"/>
      <c r="D34" s="35"/>
      <c r="E34" s="35"/>
      <c r="F34" s="39" t="s">
        <v>39</v>
      </c>
      <c r="G34" s="35"/>
      <c r="H34" s="35"/>
      <c r="I34" s="39" t="s">
        <v>38</v>
      </c>
      <c r="J34" s="39" t="s">
        <v>40</v>
      </c>
      <c r="K34" s="35"/>
      <c r="L34" s="97"/>
      <c r="S34" s="35"/>
      <c r="T34" s="35"/>
      <c r="U34" s="35"/>
      <c r="V34" s="35"/>
      <c r="W34" s="35"/>
      <c r="X34" s="35"/>
      <c r="Y34" s="35"/>
      <c r="Z34" s="35"/>
      <c r="AA34" s="35"/>
      <c r="AB34" s="35"/>
      <c r="AC34" s="35"/>
      <c r="AD34" s="35"/>
      <c r="AE34" s="35"/>
    </row>
    <row r="35" spans="1:31" s="2" customFormat="1" ht="14.45" customHeight="1">
      <c r="A35" s="35"/>
      <c r="B35" s="36"/>
      <c r="C35" s="35"/>
      <c r="D35" s="102" t="s">
        <v>41</v>
      </c>
      <c r="E35" s="30" t="s">
        <v>42</v>
      </c>
      <c r="F35" s="103">
        <f>ROUND((SUM(BE100:BE345)),  2)</f>
        <v>0</v>
      </c>
      <c r="G35" s="35"/>
      <c r="H35" s="35"/>
      <c r="I35" s="104">
        <v>0.21</v>
      </c>
      <c r="J35" s="103">
        <f>ROUND(((SUM(BE100:BE345))*I35),  2)</f>
        <v>0</v>
      </c>
      <c r="K35" s="35"/>
      <c r="L35" s="97"/>
      <c r="S35" s="35"/>
      <c r="T35" s="35"/>
      <c r="U35" s="35"/>
      <c r="V35" s="35"/>
      <c r="W35" s="35"/>
      <c r="X35" s="35"/>
      <c r="Y35" s="35"/>
      <c r="Z35" s="35"/>
      <c r="AA35" s="35"/>
      <c r="AB35" s="35"/>
      <c r="AC35" s="35"/>
      <c r="AD35" s="35"/>
      <c r="AE35" s="35"/>
    </row>
    <row r="36" spans="1:31" s="2" customFormat="1" ht="14.45" customHeight="1">
      <c r="A36" s="35"/>
      <c r="B36" s="36"/>
      <c r="C36" s="35"/>
      <c r="D36" s="35"/>
      <c r="E36" s="30" t="s">
        <v>43</v>
      </c>
      <c r="F36" s="103">
        <f>ROUND((SUM(BF100:BF345)),  2)</f>
        <v>0</v>
      </c>
      <c r="G36" s="35"/>
      <c r="H36" s="35"/>
      <c r="I36" s="104">
        <v>0.12</v>
      </c>
      <c r="J36" s="103">
        <f>ROUND(((SUM(BF100:BF345))*I36),  2)</f>
        <v>0</v>
      </c>
      <c r="K36" s="35"/>
      <c r="L36" s="97"/>
      <c r="S36" s="35"/>
      <c r="T36" s="35"/>
      <c r="U36" s="35"/>
      <c r="V36" s="35"/>
      <c r="W36" s="35"/>
      <c r="X36" s="35"/>
      <c r="Y36" s="35"/>
      <c r="Z36" s="35"/>
      <c r="AA36" s="35"/>
      <c r="AB36" s="35"/>
      <c r="AC36" s="35"/>
      <c r="AD36" s="35"/>
      <c r="AE36" s="35"/>
    </row>
    <row r="37" spans="1:31" s="2" customFormat="1" ht="14.45" hidden="1" customHeight="1">
      <c r="A37" s="35"/>
      <c r="B37" s="36"/>
      <c r="C37" s="35"/>
      <c r="D37" s="35"/>
      <c r="E37" s="30" t="s">
        <v>44</v>
      </c>
      <c r="F37" s="103">
        <f>ROUND((SUM(BG100:BG345)),  2)</f>
        <v>0</v>
      </c>
      <c r="G37" s="35"/>
      <c r="H37" s="35"/>
      <c r="I37" s="104">
        <v>0.21</v>
      </c>
      <c r="J37" s="103">
        <f>0</f>
        <v>0</v>
      </c>
      <c r="K37" s="35"/>
      <c r="L37" s="97"/>
      <c r="S37" s="35"/>
      <c r="T37" s="35"/>
      <c r="U37" s="35"/>
      <c r="V37" s="35"/>
      <c r="W37" s="35"/>
      <c r="X37" s="35"/>
      <c r="Y37" s="35"/>
      <c r="Z37" s="35"/>
      <c r="AA37" s="35"/>
      <c r="AB37" s="35"/>
      <c r="AC37" s="35"/>
      <c r="AD37" s="35"/>
      <c r="AE37" s="35"/>
    </row>
    <row r="38" spans="1:31" s="2" customFormat="1" ht="14.45" hidden="1" customHeight="1">
      <c r="A38" s="35"/>
      <c r="B38" s="36"/>
      <c r="C38" s="35"/>
      <c r="D38" s="35"/>
      <c r="E38" s="30" t="s">
        <v>45</v>
      </c>
      <c r="F38" s="103">
        <f>ROUND((SUM(BH100:BH345)),  2)</f>
        <v>0</v>
      </c>
      <c r="G38" s="35"/>
      <c r="H38" s="35"/>
      <c r="I38" s="104">
        <v>0.12</v>
      </c>
      <c r="J38" s="103">
        <f>0</f>
        <v>0</v>
      </c>
      <c r="K38" s="35"/>
      <c r="L38" s="97"/>
      <c r="S38" s="35"/>
      <c r="T38" s="35"/>
      <c r="U38" s="35"/>
      <c r="V38" s="35"/>
      <c r="W38" s="35"/>
      <c r="X38" s="35"/>
      <c r="Y38" s="35"/>
      <c r="Z38" s="35"/>
      <c r="AA38" s="35"/>
      <c r="AB38" s="35"/>
      <c r="AC38" s="35"/>
      <c r="AD38" s="35"/>
      <c r="AE38" s="35"/>
    </row>
    <row r="39" spans="1:31" s="2" customFormat="1" ht="14.45" hidden="1" customHeight="1">
      <c r="A39" s="35"/>
      <c r="B39" s="36"/>
      <c r="C39" s="35"/>
      <c r="D39" s="35"/>
      <c r="E39" s="30" t="s">
        <v>46</v>
      </c>
      <c r="F39" s="103">
        <f>ROUND((SUM(BI100:BI345)),  2)</f>
        <v>0</v>
      </c>
      <c r="G39" s="35"/>
      <c r="H39" s="35"/>
      <c r="I39" s="104">
        <v>0</v>
      </c>
      <c r="J39" s="103">
        <f>0</f>
        <v>0</v>
      </c>
      <c r="K39" s="35"/>
      <c r="L39" s="97"/>
      <c r="S39" s="35"/>
      <c r="T39" s="35"/>
      <c r="U39" s="35"/>
      <c r="V39" s="35"/>
      <c r="W39" s="35"/>
      <c r="X39" s="35"/>
      <c r="Y39" s="35"/>
      <c r="Z39" s="35"/>
      <c r="AA39" s="35"/>
      <c r="AB39" s="35"/>
      <c r="AC39" s="35"/>
      <c r="AD39" s="35"/>
      <c r="AE39" s="35"/>
    </row>
    <row r="40" spans="1:31" s="2" customFormat="1" ht="6.95" customHeight="1">
      <c r="A40" s="35"/>
      <c r="B40" s="36"/>
      <c r="C40" s="35"/>
      <c r="D40" s="35"/>
      <c r="E40" s="35"/>
      <c r="F40" s="35"/>
      <c r="G40" s="35"/>
      <c r="H40" s="35"/>
      <c r="I40" s="35"/>
      <c r="J40" s="35"/>
      <c r="K40" s="35"/>
      <c r="L40" s="97"/>
      <c r="S40" s="35"/>
      <c r="T40" s="35"/>
      <c r="U40" s="35"/>
      <c r="V40" s="35"/>
      <c r="W40" s="35"/>
      <c r="X40" s="35"/>
      <c r="Y40" s="35"/>
      <c r="Z40" s="35"/>
      <c r="AA40" s="35"/>
      <c r="AB40" s="35"/>
      <c r="AC40" s="35"/>
      <c r="AD40" s="35"/>
      <c r="AE40" s="35"/>
    </row>
    <row r="41" spans="1:31" s="2" customFormat="1" ht="25.35" customHeight="1">
      <c r="A41" s="35"/>
      <c r="B41" s="36"/>
      <c r="C41" s="105"/>
      <c r="D41" s="106" t="s">
        <v>47</v>
      </c>
      <c r="E41" s="58"/>
      <c r="F41" s="58"/>
      <c r="G41" s="107" t="s">
        <v>48</v>
      </c>
      <c r="H41" s="108" t="s">
        <v>49</v>
      </c>
      <c r="I41" s="58"/>
      <c r="J41" s="109">
        <f>SUM(J32:J39)</f>
        <v>0</v>
      </c>
      <c r="K41" s="110"/>
      <c r="L41" s="97"/>
      <c r="S41" s="35"/>
      <c r="T41" s="35"/>
      <c r="U41" s="35"/>
      <c r="V41" s="35"/>
      <c r="W41" s="35"/>
      <c r="X41" s="35"/>
      <c r="Y41" s="35"/>
      <c r="Z41" s="35"/>
      <c r="AA41" s="35"/>
      <c r="AB41" s="35"/>
      <c r="AC41" s="35"/>
      <c r="AD41" s="35"/>
      <c r="AE41" s="35"/>
    </row>
    <row r="42" spans="1:31" s="2" customFormat="1" ht="14.45" customHeight="1">
      <c r="A42" s="35"/>
      <c r="B42" s="45"/>
      <c r="C42" s="46"/>
      <c r="D42" s="46"/>
      <c r="E42" s="46"/>
      <c r="F42" s="46"/>
      <c r="G42" s="46"/>
      <c r="H42" s="46"/>
      <c r="I42" s="46"/>
      <c r="J42" s="46"/>
      <c r="K42" s="46"/>
      <c r="L42" s="97"/>
      <c r="S42" s="35"/>
      <c r="T42" s="35"/>
      <c r="U42" s="35"/>
      <c r="V42" s="35"/>
      <c r="W42" s="35"/>
      <c r="X42" s="35"/>
      <c r="Y42" s="35"/>
      <c r="Z42" s="35"/>
      <c r="AA42" s="35"/>
      <c r="AB42" s="35"/>
      <c r="AC42" s="35"/>
      <c r="AD42" s="35"/>
      <c r="AE42" s="35"/>
    </row>
    <row r="46" spans="1:31" s="2" customFormat="1" ht="6.95" customHeight="1">
      <c r="A46" s="35"/>
      <c r="B46" s="47"/>
      <c r="C46" s="48"/>
      <c r="D46" s="48"/>
      <c r="E46" s="48"/>
      <c r="F46" s="48"/>
      <c r="G46" s="48"/>
      <c r="H46" s="48"/>
      <c r="I46" s="48"/>
      <c r="J46" s="48"/>
      <c r="K46" s="48"/>
      <c r="L46" s="97"/>
      <c r="S46" s="35"/>
      <c r="T46" s="35"/>
      <c r="U46" s="35"/>
      <c r="V46" s="35"/>
      <c r="W46" s="35"/>
      <c r="X46" s="35"/>
      <c r="Y46" s="35"/>
      <c r="Z46" s="35"/>
      <c r="AA46" s="35"/>
      <c r="AB46" s="35"/>
      <c r="AC46" s="35"/>
      <c r="AD46" s="35"/>
      <c r="AE46" s="35"/>
    </row>
    <row r="47" spans="1:31" s="2" customFormat="1" ht="24.95" customHeight="1">
      <c r="A47" s="35"/>
      <c r="B47" s="36"/>
      <c r="C47" s="24" t="s">
        <v>109</v>
      </c>
      <c r="D47" s="35"/>
      <c r="E47" s="35"/>
      <c r="F47" s="35"/>
      <c r="G47" s="35"/>
      <c r="H47" s="35"/>
      <c r="I47" s="35"/>
      <c r="J47" s="35"/>
      <c r="K47" s="35"/>
      <c r="L47" s="97"/>
      <c r="S47" s="35"/>
      <c r="T47" s="35"/>
      <c r="U47" s="35"/>
      <c r="V47" s="35"/>
      <c r="W47" s="35"/>
      <c r="X47" s="35"/>
      <c r="Y47" s="35"/>
      <c r="Z47" s="35"/>
      <c r="AA47" s="35"/>
      <c r="AB47" s="35"/>
      <c r="AC47" s="35"/>
      <c r="AD47" s="35"/>
      <c r="AE47" s="35"/>
    </row>
    <row r="48" spans="1:31" s="2" customFormat="1" ht="6.95" customHeight="1">
      <c r="A48" s="35"/>
      <c r="B48" s="36"/>
      <c r="C48" s="35"/>
      <c r="D48" s="35"/>
      <c r="E48" s="35"/>
      <c r="F48" s="35"/>
      <c r="G48" s="35"/>
      <c r="H48" s="35"/>
      <c r="I48" s="35"/>
      <c r="J48" s="35"/>
      <c r="K48" s="35"/>
      <c r="L48" s="97"/>
      <c r="S48" s="35"/>
      <c r="T48" s="35"/>
      <c r="U48" s="35"/>
      <c r="V48" s="35"/>
      <c r="W48" s="35"/>
      <c r="X48" s="35"/>
      <c r="Y48" s="35"/>
      <c r="Z48" s="35"/>
      <c r="AA48" s="35"/>
      <c r="AB48" s="35"/>
      <c r="AC48" s="35"/>
      <c r="AD48" s="35"/>
      <c r="AE48" s="35"/>
    </row>
    <row r="49" spans="1:47" s="2" customFormat="1" ht="12" customHeight="1">
      <c r="A49" s="35"/>
      <c r="B49" s="36"/>
      <c r="C49" s="30" t="s">
        <v>17</v>
      </c>
      <c r="D49" s="35"/>
      <c r="E49" s="35"/>
      <c r="F49" s="35"/>
      <c r="G49" s="35"/>
      <c r="H49" s="35"/>
      <c r="I49" s="35"/>
      <c r="J49" s="35"/>
      <c r="K49" s="35"/>
      <c r="L49" s="97"/>
      <c r="S49" s="35"/>
      <c r="T49" s="35"/>
      <c r="U49" s="35"/>
      <c r="V49" s="35"/>
      <c r="W49" s="35"/>
      <c r="X49" s="35"/>
      <c r="Y49" s="35"/>
      <c r="Z49" s="35"/>
      <c r="AA49" s="35"/>
      <c r="AB49" s="35"/>
      <c r="AC49" s="35"/>
      <c r="AD49" s="35"/>
      <c r="AE49" s="35"/>
    </row>
    <row r="50" spans="1:47" s="2" customFormat="1" ht="16.5" customHeight="1">
      <c r="A50" s="35"/>
      <c r="B50" s="36"/>
      <c r="C50" s="35"/>
      <c r="D50" s="35"/>
      <c r="E50" s="347" t="str">
        <f>E7</f>
        <v>Stavební úpravy BD Komenského 27, Karlovy Vary</v>
      </c>
      <c r="F50" s="348"/>
      <c r="G50" s="348"/>
      <c r="H50" s="348"/>
      <c r="I50" s="35"/>
      <c r="J50" s="35"/>
      <c r="K50" s="35"/>
      <c r="L50" s="97"/>
      <c r="S50" s="35"/>
      <c r="T50" s="35"/>
      <c r="U50" s="35"/>
      <c r="V50" s="35"/>
      <c r="W50" s="35"/>
      <c r="X50" s="35"/>
      <c r="Y50" s="35"/>
      <c r="Z50" s="35"/>
      <c r="AA50" s="35"/>
      <c r="AB50" s="35"/>
      <c r="AC50" s="35"/>
      <c r="AD50" s="35"/>
      <c r="AE50" s="35"/>
    </row>
    <row r="51" spans="1:47" s="1" customFormat="1" ht="12" customHeight="1">
      <c r="B51" s="23"/>
      <c r="C51" s="30" t="s">
        <v>105</v>
      </c>
      <c r="L51" s="23"/>
    </row>
    <row r="52" spans="1:47" s="2" customFormat="1" ht="16.5" customHeight="1">
      <c r="A52" s="35"/>
      <c r="B52" s="36"/>
      <c r="C52" s="35"/>
      <c r="D52" s="35"/>
      <c r="E52" s="347" t="s">
        <v>3085</v>
      </c>
      <c r="F52" s="349"/>
      <c r="G52" s="349"/>
      <c r="H52" s="349"/>
      <c r="I52" s="35"/>
      <c r="J52" s="35"/>
      <c r="K52" s="35"/>
      <c r="L52" s="97"/>
      <c r="S52" s="35"/>
      <c r="T52" s="35"/>
      <c r="U52" s="35"/>
      <c r="V52" s="35"/>
      <c r="W52" s="35"/>
      <c r="X52" s="35"/>
      <c r="Y52" s="35"/>
      <c r="Z52" s="35"/>
      <c r="AA52" s="35"/>
      <c r="AB52" s="35"/>
      <c r="AC52" s="35"/>
      <c r="AD52" s="35"/>
      <c r="AE52" s="35"/>
    </row>
    <row r="53" spans="1:47" s="2" customFormat="1" ht="12" customHeight="1">
      <c r="A53" s="35"/>
      <c r="B53" s="36"/>
      <c r="C53" s="30" t="s">
        <v>107</v>
      </c>
      <c r="D53" s="35"/>
      <c r="E53" s="35"/>
      <c r="F53" s="35"/>
      <c r="G53" s="35"/>
      <c r="H53" s="35"/>
      <c r="I53" s="35"/>
      <c r="J53" s="35"/>
      <c r="K53" s="35"/>
      <c r="L53" s="97"/>
      <c r="S53" s="35"/>
      <c r="T53" s="35"/>
      <c r="U53" s="35"/>
      <c r="V53" s="35"/>
      <c r="W53" s="35"/>
      <c r="X53" s="35"/>
      <c r="Y53" s="35"/>
      <c r="Z53" s="35"/>
      <c r="AA53" s="35"/>
      <c r="AB53" s="35"/>
      <c r="AC53" s="35"/>
      <c r="AD53" s="35"/>
      <c r="AE53" s="35"/>
    </row>
    <row r="54" spans="1:47" s="2" customFormat="1" ht="16.5" customHeight="1">
      <c r="A54" s="35"/>
      <c r="B54" s="36"/>
      <c r="C54" s="35"/>
      <c r="D54" s="35"/>
      <c r="E54" s="310" t="str">
        <f>E11</f>
        <v>3 - ZTI</v>
      </c>
      <c r="F54" s="349"/>
      <c r="G54" s="349"/>
      <c r="H54" s="349"/>
      <c r="I54" s="35"/>
      <c r="J54" s="35"/>
      <c r="K54" s="35"/>
      <c r="L54" s="97"/>
      <c r="S54" s="35"/>
      <c r="T54" s="35"/>
      <c r="U54" s="35"/>
      <c r="V54" s="35"/>
      <c r="W54" s="35"/>
      <c r="X54" s="35"/>
      <c r="Y54" s="35"/>
      <c r="Z54" s="35"/>
      <c r="AA54" s="35"/>
      <c r="AB54" s="35"/>
      <c r="AC54" s="35"/>
      <c r="AD54" s="35"/>
      <c r="AE54" s="35"/>
    </row>
    <row r="55" spans="1:47" s="2" customFormat="1" ht="6.95" customHeight="1">
      <c r="A55" s="35"/>
      <c r="B55" s="36"/>
      <c r="C55" s="35"/>
      <c r="D55" s="35"/>
      <c r="E55" s="35"/>
      <c r="F55" s="35"/>
      <c r="G55" s="35"/>
      <c r="H55" s="35"/>
      <c r="I55" s="35"/>
      <c r="J55" s="35"/>
      <c r="K55" s="35"/>
      <c r="L55" s="97"/>
      <c r="S55" s="35"/>
      <c r="T55" s="35"/>
      <c r="U55" s="35"/>
      <c r="V55" s="35"/>
      <c r="W55" s="35"/>
      <c r="X55" s="35"/>
      <c r="Y55" s="35"/>
      <c r="Z55" s="35"/>
      <c r="AA55" s="35"/>
      <c r="AB55" s="35"/>
      <c r="AC55" s="35"/>
      <c r="AD55" s="35"/>
      <c r="AE55" s="35"/>
    </row>
    <row r="56" spans="1:47" s="2" customFormat="1" ht="12" customHeight="1">
      <c r="A56" s="35"/>
      <c r="B56" s="36"/>
      <c r="C56" s="30" t="s">
        <v>21</v>
      </c>
      <c r="D56" s="35"/>
      <c r="E56" s="35"/>
      <c r="F56" s="28" t="str">
        <f>F14</f>
        <v xml:space="preserve"> </v>
      </c>
      <c r="G56" s="35"/>
      <c r="H56" s="35"/>
      <c r="I56" s="30" t="s">
        <v>23</v>
      </c>
      <c r="J56" s="53" t="str">
        <f>IF(J14="","",J14)</f>
        <v>16. 5. 2023</v>
      </c>
      <c r="K56" s="35"/>
      <c r="L56" s="97"/>
      <c r="S56" s="35"/>
      <c r="T56" s="35"/>
      <c r="U56" s="35"/>
      <c r="V56" s="35"/>
      <c r="W56" s="35"/>
      <c r="X56" s="35"/>
      <c r="Y56" s="35"/>
      <c r="Z56" s="35"/>
      <c r="AA56" s="35"/>
      <c r="AB56" s="35"/>
      <c r="AC56" s="35"/>
      <c r="AD56" s="35"/>
      <c r="AE56" s="35"/>
    </row>
    <row r="57" spans="1:47" s="2" customFormat="1" ht="6.95" customHeight="1">
      <c r="A57" s="35"/>
      <c r="B57" s="36"/>
      <c r="C57" s="35"/>
      <c r="D57" s="35"/>
      <c r="E57" s="35"/>
      <c r="F57" s="35"/>
      <c r="G57" s="35"/>
      <c r="H57" s="35"/>
      <c r="I57" s="35"/>
      <c r="J57" s="35"/>
      <c r="K57" s="35"/>
      <c r="L57" s="97"/>
      <c r="S57" s="35"/>
      <c r="T57" s="35"/>
      <c r="U57" s="35"/>
      <c r="V57" s="35"/>
      <c r="W57" s="35"/>
      <c r="X57" s="35"/>
      <c r="Y57" s="35"/>
      <c r="Z57" s="35"/>
      <c r="AA57" s="35"/>
      <c r="AB57" s="35"/>
      <c r="AC57" s="35"/>
      <c r="AD57" s="35"/>
      <c r="AE57" s="35"/>
    </row>
    <row r="58" spans="1:47" s="2" customFormat="1" ht="15.2" customHeight="1">
      <c r="A58" s="35"/>
      <c r="B58" s="36"/>
      <c r="C58" s="30" t="s">
        <v>25</v>
      </c>
      <c r="D58" s="35"/>
      <c r="E58" s="35"/>
      <c r="F58" s="28" t="str">
        <f>E17</f>
        <v>STATUTÁRNÍ MĚSTO KARLOVY VARY</v>
      </c>
      <c r="G58" s="35"/>
      <c r="H58" s="35"/>
      <c r="I58" s="30" t="s">
        <v>31</v>
      </c>
      <c r="J58" s="33" t="str">
        <f>E23</f>
        <v>ARD architects s.r.o.</v>
      </c>
      <c r="K58" s="35"/>
      <c r="L58" s="97"/>
      <c r="S58" s="35"/>
      <c r="T58" s="35"/>
      <c r="U58" s="35"/>
      <c r="V58" s="35"/>
      <c r="W58" s="35"/>
      <c r="X58" s="35"/>
      <c r="Y58" s="35"/>
      <c r="Z58" s="35"/>
      <c r="AA58" s="35"/>
      <c r="AB58" s="35"/>
      <c r="AC58" s="35"/>
      <c r="AD58" s="35"/>
      <c r="AE58" s="35"/>
    </row>
    <row r="59" spans="1:47" s="2" customFormat="1" ht="15.2" customHeight="1">
      <c r="A59" s="35"/>
      <c r="B59" s="36"/>
      <c r="C59" s="30" t="s">
        <v>29</v>
      </c>
      <c r="D59" s="35"/>
      <c r="E59" s="35"/>
      <c r="F59" s="28" t="str">
        <f>IF(E20="","",E20)</f>
        <v>Vyplň údaj</v>
      </c>
      <c r="G59" s="35"/>
      <c r="H59" s="35"/>
      <c r="I59" s="30" t="s">
        <v>34</v>
      </c>
      <c r="J59" s="33" t="str">
        <f>E26</f>
        <v xml:space="preserve"> </v>
      </c>
      <c r="K59" s="35"/>
      <c r="L59" s="97"/>
      <c r="S59" s="35"/>
      <c r="T59" s="35"/>
      <c r="U59" s="35"/>
      <c r="V59" s="35"/>
      <c r="W59" s="35"/>
      <c r="X59" s="35"/>
      <c r="Y59" s="35"/>
      <c r="Z59" s="35"/>
      <c r="AA59" s="35"/>
      <c r="AB59" s="35"/>
      <c r="AC59" s="35"/>
      <c r="AD59" s="35"/>
      <c r="AE59" s="35"/>
    </row>
    <row r="60" spans="1:47" s="2" customFormat="1" ht="10.35" customHeight="1">
      <c r="A60" s="35"/>
      <c r="B60" s="36"/>
      <c r="C60" s="35"/>
      <c r="D60" s="35"/>
      <c r="E60" s="35"/>
      <c r="F60" s="35"/>
      <c r="G60" s="35"/>
      <c r="H60" s="35"/>
      <c r="I60" s="35"/>
      <c r="J60" s="35"/>
      <c r="K60" s="35"/>
      <c r="L60" s="97"/>
      <c r="S60" s="35"/>
      <c r="T60" s="35"/>
      <c r="U60" s="35"/>
      <c r="V60" s="35"/>
      <c r="W60" s="35"/>
      <c r="X60" s="35"/>
      <c r="Y60" s="35"/>
      <c r="Z60" s="35"/>
      <c r="AA60" s="35"/>
      <c r="AB60" s="35"/>
      <c r="AC60" s="35"/>
      <c r="AD60" s="35"/>
      <c r="AE60" s="35"/>
    </row>
    <row r="61" spans="1:47" s="2" customFormat="1" ht="29.25" customHeight="1">
      <c r="A61" s="35"/>
      <c r="B61" s="36"/>
      <c r="C61" s="111" t="s">
        <v>110</v>
      </c>
      <c r="D61" s="105"/>
      <c r="E61" s="105"/>
      <c r="F61" s="105"/>
      <c r="G61" s="105"/>
      <c r="H61" s="105"/>
      <c r="I61" s="105"/>
      <c r="J61" s="112" t="s">
        <v>111</v>
      </c>
      <c r="K61" s="105"/>
      <c r="L61" s="97"/>
      <c r="S61" s="35"/>
      <c r="T61" s="35"/>
      <c r="U61" s="35"/>
      <c r="V61" s="35"/>
      <c r="W61" s="35"/>
      <c r="X61" s="35"/>
      <c r="Y61" s="35"/>
      <c r="Z61" s="35"/>
      <c r="AA61" s="35"/>
      <c r="AB61" s="35"/>
      <c r="AC61" s="35"/>
      <c r="AD61" s="35"/>
      <c r="AE61" s="35"/>
    </row>
    <row r="62" spans="1:47" s="2" customFormat="1" ht="10.35" customHeight="1">
      <c r="A62" s="35"/>
      <c r="B62" s="36"/>
      <c r="C62" s="35"/>
      <c r="D62" s="35"/>
      <c r="E62" s="35"/>
      <c r="F62" s="35"/>
      <c r="G62" s="35"/>
      <c r="H62" s="35"/>
      <c r="I62" s="35"/>
      <c r="J62" s="35"/>
      <c r="K62" s="35"/>
      <c r="L62" s="97"/>
      <c r="S62" s="35"/>
      <c r="T62" s="35"/>
      <c r="U62" s="35"/>
      <c r="V62" s="35"/>
      <c r="W62" s="35"/>
      <c r="X62" s="35"/>
      <c r="Y62" s="35"/>
      <c r="Z62" s="35"/>
      <c r="AA62" s="35"/>
      <c r="AB62" s="35"/>
      <c r="AC62" s="35"/>
      <c r="AD62" s="35"/>
      <c r="AE62" s="35"/>
    </row>
    <row r="63" spans="1:47" s="2" customFormat="1" ht="22.9" customHeight="1">
      <c r="A63" s="35"/>
      <c r="B63" s="36"/>
      <c r="C63" s="113" t="s">
        <v>69</v>
      </c>
      <c r="D63" s="35"/>
      <c r="E63" s="35"/>
      <c r="F63" s="35"/>
      <c r="G63" s="35"/>
      <c r="H63" s="35"/>
      <c r="I63" s="35"/>
      <c r="J63" s="69">
        <f>J100</f>
        <v>0</v>
      </c>
      <c r="K63" s="35"/>
      <c r="L63" s="97"/>
      <c r="S63" s="35"/>
      <c r="T63" s="35"/>
      <c r="U63" s="35"/>
      <c r="V63" s="35"/>
      <c r="W63" s="35"/>
      <c r="X63" s="35"/>
      <c r="Y63" s="35"/>
      <c r="Z63" s="35"/>
      <c r="AA63" s="35"/>
      <c r="AB63" s="35"/>
      <c r="AC63" s="35"/>
      <c r="AD63" s="35"/>
      <c r="AE63" s="35"/>
      <c r="AU63" s="20" t="s">
        <v>112</v>
      </c>
    </row>
    <row r="64" spans="1:47" s="9" customFormat="1" ht="24.95" customHeight="1">
      <c r="B64" s="114"/>
      <c r="D64" s="115" t="s">
        <v>3712</v>
      </c>
      <c r="E64" s="116"/>
      <c r="F64" s="116"/>
      <c r="G64" s="116"/>
      <c r="H64" s="116"/>
      <c r="I64" s="116"/>
      <c r="J64" s="117">
        <f>J101</f>
        <v>0</v>
      </c>
      <c r="L64" s="114"/>
    </row>
    <row r="65" spans="1:31" s="9" customFormat="1" ht="24.95" customHeight="1">
      <c r="B65" s="114"/>
      <c r="D65" s="115" t="s">
        <v>3713</v>
      </c>
      <c r="E65" s="116"/>
      <c r="F65" s="116"/>
      <c r="G65" s="116"/>
      <c r="H65" s="116"/>
      <c r="I65" s="116"/>
      <c r="J65" s="117">
        <f>J147</f>
        <v>0</v>
      </c>
      <c r="L65" s="114"/>
    </row>
    <row r="66" spans="1:31" s="9" customFormat="1" ht="24.95" customHeight="1">
      <c r="B66" s="114"/>
      <c r="D66" s="115" t="s">
        <v>3714</v>
      </c>
      <c r="E66" s="116"/>
      <c r="F66" s="116"/>
      <c r="G66" s="116"/>
      <c r="H66" s="116"/>
      <c r="I66" s="116"/>
      <c r="J66" s="117">
        <f>J149</f>
        <v>0</v>
      </c>
      <c r="L66" s="114"/>
    </row>
    <row r="67" spans="1:31" s="9" customFormat="1" ht="24.95" customHeight="1">
      <c r="B67" s="114"/>
      <c r="D67" s="115" t="s">
        <v>3715</v>
      </c>
      <c r="E67" s="116"/>
      <c r="F67" s="116"/>
      <c r="G67" s="116"/>
      <c r="H67" s="116"/>
      <c r="I67" s="116"/>
      <c r="J67" s="117">
        <f>J156</f>
        <v>0</v>
      </c>
      <c r="L67" s="114"/>
    </row>
    <row r="68" spans="1:31" s="9" customFormat="1" ht="24.95" customHeight="1">
      <c r="B68" s="114"/>
      <c r="D68" s="115" t="s">
        <v>3716</v>
      </c>
      <c r="E68" s="116"/>
      <c r="F68" s="116"/>
      <c r="G68" s="116"/>
      <c r="H68" s="116"/>
      <c r="I68" s="116"/>
      <c r="J68" s="117">
        <f>J171</f>
        <v>0</v>
      </c>
      <c r="L68" s="114"/>
    </row>
    <row r="69" spans="1:31" s="9" customFormat="1" ht="24.95" customHeight="1">
      <c r="B69" s="114"/>
      <c r="D69" s="115" t="s">
        <v>3717</v>
      </c>
      <c r="E69" s="116"/>
      <c r="F69" s="116"/>
      <c r="G69" s="116"/>
      <c r="H69" s="116"/>
      <c r="I69" s="116"/>
      <c r="J69" s="117">
        <f>J175</f>
        <v>0</v>
      </c>
      <c r="L69" s="114"/>
    </row>
    <row r="70" spans="1:31" s="9" customFormat="1" ht="24.95" customHeight="1">
      <c r="B70" s="114"/>
      <c r="D70" s="115" t="s">
        <v>3718</v>
      </c>
      <c r="E70" s="116"/>
      <c r="F70" s="116"/>
      <c r="G70" s="116"/>
      <c r="H70" s="116"/>
      <c r="I70" s="116"/>
      <c r="J70" s="117">
        <f>J179</f>
        <v>0</v>
      </c>
      <c r="L70" s="114"/>
    </row>
    <row r="71" spans="1:31" s="9" customFormat="1" ht="24.95" customHeight="1">
      <c r="B71" s="114"/>
      <c r="D71" s="115" t="s">
        <v>3719</v>
      </c>
      <c r="E71" s="116"/>
      <c r="F71" s="116"/>
      <c r="G71" s="116"/>
      <c r="H71" s="116"/>
      <c r="I71" s="116"/>
      <c r="J71" s="117">
        <f>J199</f>
        <v>0</v>
      </c>
      <c r="L71" s="114"/>
    </row>
    <row r="72" spans="1:31" s="9" customFormat="1" ht="24.95" customHeight="1">
      <c r="B72" s="114"/>
      <c r="D72" s="115" t="s">
        <v>3720</v>
      </c>
      <c r="E72" s="116"/>
      <c r="F72" s="116"/>
      <c r="G72" s="116"/>
      <c r="H72" s="116"/>
      <c r="I72" s="116"/>
      <c r="J72" s="117">
        <f>J203</f>
        <v>0</v>
      </c>
      <c r="L72" s="114"/>
    </row>
    <row r="73" spans="1:31" s="9" customFormat="1" ht="24.95" customHeight="1">
      <c r="B73" s="114"/>
      <c r="D73" s="115" t="s">
        <v>3721</v>
      </c>
      <c r="E73" s="116"/>
      <c r="F73" s="116"/>
      <c r="G73" s="116"/>
      <c r="H73" s="116"/>
      <c r="I73" s="116"/>
      <c r="J73" s="117">
        <f>J209</f>
        <v>0</v>
      </c>
      <c r="L73" s="114"/>
    </row>
    <row r="74" spans="1:31" s="9" customFormat="1" ht="24.95" customHeight="1">
      <c r="B74" s="114"/>
      <c r="D74" s="115" t="s">
        <v>3722</v>
      </c>
      <c r="E74" s="116"/>
      <c r="F74" s="116"/>
      <c r="G74" s="116"/>
      <c r="H74" s="116"/>
      <c r="I74" s="116"/>
      <c r="J74" s="117">
        <f>J250</f>
        <v>0</v>
      </c>
      <c r="L74" s="114"/>
    </row>
    <row r="75" spans="1:31" s="9" customFormat="1" ht="24.95" customHeight="1">
      <c r="B75" s="114"/>
      <c r="D75" s="115" t="s">
        <v>3723</v>
      </c>
      <c r="E75" s="116"/>
      <c r="F75" s="116"/>
      <c r="G75" s="116"/>
      <c r="H75" s="116"/>
      <c r="I75" s="116"/>
      <c r="J75" s="117">
        <f>J290</f>
        <v>0</v>
      </c>
      <c r="L75" s="114"/>
    </row>
    <row r="76" spans="1:31" s="9" customFormat="1" ht="24.95" customHeight="1">
      <c r="B76" s="114"/>
      <c r="D76" s="115" t="s">
        <v>3724</v>
      </c>
      <c r="E76" s="116"/>
      <c r="F76" s="116"/>
      <c r="G76" s="116"/>
      <c r="H76" s="116"/>
      <c r="I76" s="116"/>
      <c r="J76" s="117">
        <f>J305</f>
        <v>0</v>
      </c>
      <c r="L76" s="114"/>
    </row>
    <row r="77" spans="1:31" s="9" customFormat="1" ht="24.95" customHeight="1">
      <c r="B77" s="114"/>
      <c r="D77" s="115" t="s">
        <v>3725</v>
      </c>
      <c r="E77" s="116"/>
      <c r="F77" s="116"/>
      <c r="G77" s="116"/>
      <c r="H77" s="116"/>
      <c r="I77" s="116"/>
      <c r="J77" s="117">
        <f>J310</f>
        <v>0</v>
      </c>
      <c r="L77" s="114"/>
    </row>
    <row r="78" spans="1:31" s="9" customFormat="1" ht="24.95" customHeight="1">
      <c r="B78" s="114"/>
      <c r="D78" s="115" t="s">
        <v>3726</v>
      </c>
      <c r="E78" s="116"/>
      <c r="F78" s="116"/>
      <c r="G78" s="116"/>
      <c r="H78" s="116"/>
      <c r="I78" s="116"/>
      <c r="J78" s="117">
        <f>J344</f>
        <v>0</v>
      </c>
      <c r="L78" s="114"/>
    </row>
    <row r="79" spans="1:31" s="2" customFormat="1" ht="21.75" customHeight="1">
      <c r="A79" s="35"/>
      <c r="B79" s="36"/>
      <c r="C79" s="35"/>
      <c r="D79" s="35"/>
      <c r="E79" s="35"/>
      <c r="F79" s="35"/>
      <c r="G79" s="35"/>
      <c r="H79" s="35"/>
      <c r="I79" s="35"/>
      <c r="J79" s="35"/>
      <c r="K79" s="35"/>
      <c r="L79" s="97"/>
      <c r="S79" s="35"/>
      <c r="T79" s="35"/>
      <c r="U79" s="35"/>
      <c r="V79" s="35"/>
      <c r="W79" s="35"/>
      <c r="X79" s="35"/>
      <c r="Y79" s="35"/>
      <c r="Z79" s="35"/>
      <c r="AA79" s="35"/>
      <c r="AB79" s="35"/>
      <c r="AC79" s="35"/>
      <c r="AD79" s="35"/>
      <c r="AE79" s="35"/>
    </row>
    <row r="80" spans="1:31" s="2" customFormat="1" ht="6.95" customHeight="1">
      <c r="A80" s="35"/>
      <c r="B80" s="45"/>
      <c r="C80" s="46"/>
      <c r="D80" s="46"/>
      <c r="E80" s="46"/>
      <c r="F80" s="46"/>
      <c r="G80" s="46"/>
      <c r="H80" s="46"/>
      <c r="I80" s="46"/>
      <c r="J80" s="46"/>
      <c r="K80" s="46"/>
      <c r="L80" s="97"/>
      <c r="S80" s="35"/>
      <c r="T80" s="35"/>
      <c r="U80" s="35"/>
      <c r="V80" s="35"/>
      <c r="W80" s="35"/>
      <c r="X80" s="35"/>
      <c r="Y80" s="35"/>
      <c r="Z80" s="35"/>
      <c r="AA80" s="35"/>
      <c r="AB80" s="35"/>
      <c r="AC80" s="35"/>
      <c r="AD80" s="35"/>
      <c r="AE80" s="35"/>
    </row>
    <row r="84" spans="1:31" s="2" customFormat="1" ht="6.95" customHeight="1">
      <c r="A84" s="35"/>
      <c r="B84" s="47"/>
      <c r="C84" s="48"/>
      <c r="D84" s="48"/>
      <c r="E84" s="48"/>
      <c r="F84" s="48"/>
      <c r="G84" s="48"/>
      <c r="H84" s="48"/>
      <c r="I84" s="48"/>
      <c r="J84" s="48"/>
      <c r="K84" s="48"/>
      <c r="L84" s="97"/>
      <c r="S84" s="35"/>
      <c r="T84" s="35"/>
      <c r="U84" s="35"/>
      <c r="V84" s="35"/>
      <c r="W84" s="35"/>
      <c r="X84" s="35"/>
      <c r="Y84" s="35"/>
      <c r="Z84" s="35"/>
      <c r="AA84" s="35"/>
      <c r="AB84" s="35"/>
      <c r="AC84" s="35"/>
      <c r="AD84" s="35"/>
      <c r="AE84" s="35"/>
    </row>
    <row r="85" spans="1:31" s="2" customFormat="1" ht="24.95" customHeight="1">
      <c r="A85" s="35"/>
      <c r="B85" s="36"/>
      <c r="C85" s="24" t="s">
        <v>127</v>
      </c>
      <c r="D85" s="35"/>
      <c r="E85" s="35"/>
      <c r="F85" s="35"/>
      <c r="G85" s="35"/>
      <c r="H85" s="35"/>
      <c r="I85" s="35"/>
      <c r="J85" s="35"/>
      <c r="K85" s="35"/>
      <c r="L85" s="97"/>
      <c r="S85" s="35"/>
      <c r="T85" s="35"/>
      <c r="U85" s="35"/>
      <c r="V85" s="35"/>
      <c r="W85" s="35"/>
      <c r="X85" s="35"/>
      <c r="Y85" s="35"/>
      <c r="Z85" s="35"/>
      <c r="AA85" s="35"/>
      <c r="AB85" s="35"/>
      <c r="AC85" s="35"/>
      <c r="AD85" s="35"/>
      <c r="AE85" s="35"/>
    </row>
    <row r="86" spans="1:31" s="2" customFormat="1" ht="6.95" customHeight="1">
      <c r="A86" s="35"/>
      <c r="B86" s="36"/>
      <c r="C86" s="35"/>
      <c r="D86" s="35"/>
      <c r="E86" s="35"/>
      <c r="F86" s="35"/>
      <c r="G86" s="35"/>
      <c r="H86" s="35"/>
      <c r="I86" s="35"/>
      <c r="J86" s="35"/>
      <c r="K86" s="35"/>
      <c r="L86" s="97"/>
      <c r="S86" s="35"/>
      <c r="T86" s="35"/>
      <c r="U86" s="35"/>
      <c r="V86" s="35"/>
      <c r="W86" s="35"/>
      <c r="X86" s="35"/>
      <c r="Y86" s="35"/>
      <c r="Z86" s="35"/>
      <c r="AA86" s="35"/>
      <c r="AB86" s="35"/>
      <c r="AC86" s="35"/>
      <c r="AD86" s="35"/>
      <c r="AE86" s="35"/>
    </row>
    <row r="87" spans="1:31" s="2" customFormat="1" ht="12" customHeight="1">
      <c r="A87" s="35"/>
      <c r="B87" s="36"/>
      <c r="C87" s="30" t="s">
        <v>17</v>
      </c>
      <c r="D87" s="35"/>
      <c r="E87" s="35"/>
      <c r="F87" s="35"/>
      <c r="G87" s="35"/>
      <c r="H87" s="35"/>
      <c r="I87" s="35"/>
      <c r="J87" s="35"/>
      <c r="K87" s="35"/>
      <c r="L87" s="97"/>
      <c r="S87" s="35"/>
      <c r="T87" s="35"/>
      <c r="U87" s="35"/>
      <c r="V87" s="35"/>
      <c r="W87" s="35"/>
      <c r="X87" s="35"/>
      <c r="Y87" s="35"/>
      <c r="Z87" s="35"/>
      <c r="AA87" s="35"/>
      <c r="AB87" s="35"/>
      <c r="AC87" s="35"/>
      <c r="AD87" s="35"/>
      <c r="AE87" s="35"/>
    </row>
    <row r="88" spans="1:31" s="2" customFormat="1" ht="16.5" customHeight="1">
      <c r="A88" s="35"/>
      <c r="B88" s="36"/>
      <c r="C88" s="35"/>
      <c r="D88" s="35"/>
      <c r="E88" s="347" t="str">
        <f>E7</f>
        <v>Stavební úpravy BD Komenského 27, Karlovy Vary</v>
      </c>
      <c r="F88" s="348"/>
      <c r="G88" s="348"/>
      <c r="H88" s="348"/>
      <c r="I88" s="35"/>
      <c r="J88" s="35"/>
      <c r="K88" s="35"/>
      <c r="L88" s="97"/>
      <c r="S88" s="35"/>
      <c r="T88" s="35"/>
      <c r="U88" s="35"/>
      <c r="V88" s="35"/>
      <c r="W88" s="35"/>
      <c r="X88" s="35"/>
      <c r="Y88" s="35"/>
      <c r="Z88" s="35"/>
      <c r="AA88" s="35"/>
      <c r="AB88" s="35"/>
      <c r="AC88" s="35"/>
      <c r="AD88" s="35"/>
      <c r="AE88" s="35"/>
    </row>
    <row r="89" spans="1:31" s="1" customFormat="1" ht="12" customHeight="1">
      <c r="B89" s="23"/>
      <c r="C89" s="30" t="s">
        <v>105</v>
      </c>
      <c r="L89" s="23"/>
    </row>
    <row r="90" spans="1:31" s="2" customFormat="1" ht="16.5" customHeight="1">
      <c r="A90" s="35"/>
      <c r="B90" s="36"/>
      <c r="C90" s="35"/>
      <c r="D90" s="35"/>
      <c r="E90" s="347" t="s">
        <v>3085</v>
      </c>
      <c r="F90" s="349"/>
      <c r="G90" s="349"/>
      <c r="H90" s="349"/>
      <c r="I90" s="35"/>
      <c r="J90" s="35"/>
      <c r="K90" s="35"/>
      <c r="L90" s="97"/>
      <c r="S90" s="35"/>
      <c r="T90" s="35"/>
      <c r="U90" s="35"/>
      <c r="V90" s="35"/>
      <c r="W90" s="35"/>
      <c r="X90" s="35"/>
      <c r="Y90" s="35"/>
      <c r="Z90" s="35"/>
      <c r="AA90" s="35"/>
      <c r="AB90" s="35"/>
      <c r="AC90" s="35"/>
      <c r="AD90" s="35"/>
      <c r="AE90" s="35"/>
    </row>
    <row r="91" spans="1:31" s="2" customFormat="1" ht="12" customHeight="1">
      <c r="A91" s="35"/>
      <c r="B91" s="36"/>
      <c r="C91" s="30" t="s">
        <v>107</v>
      </c>
      <c r="D91" s="35"/>
      <c r="E91" s="35"/>
      <c r="F91" s="35"/>
      <c r="G91" s="35"/>
      <c r="H91" s="35"/>
      <c r="I91" s="35"/>
      <c r="J91" s="35"/>
      <c r="K91" s="35"/>
      <c r="L91" s="97"/>
      <c r="S91" s="35"/>
      <c r="T91" s="35"/>
      <c r="U91" s="35"/>
      <c r="V91" s="35"/>
      <c r="W91" s="35"/>
      <c r="X91" s="35"/>
      <c r="Y91" s="35"/>
      <c r="Z91" s="35"/>
      <c r="AA91" s="35"/>
      <c r="AB91" s="35"/>
      <c r="AC91" s="35"/>
      <c r="AD91" s="35"/>
      <c r="AE91" s="35"/>
    </row>
    <row r="92" spans="1:31" s="2" customFormat="1" ht="16.5" customHeight="1">
      <c r="A92" s="35"/>
      <c r="B92" s="36"/>
      <c r="C92" s="35"/>
      <c r="D92" s="35"/>
      <c r="E92" s="310" t="str">
        <f>E11</f>
        <v>3 - ZTI</v>
      </c>
      <c r="F92" s="349"/>
      <c r="G92" s="349"/>
      <c r="H92" s="349"/>
      <c r="I92" s="35"/>
      <c r="J92" s="35"/>
      <c r="K92" s="35"/>
      <c r="L92" s="97"/>
      <c r="S92" s="35"/>
      <c r="T92" s="35"/>
      <c r="U92" s="35"/>
      <c r="V92" s="35"/>
      <c r="W92" s="35"/>
      <c r="X92" s="35"/>
      <c r="Y92" s="35"/>
      <c r="Z92" s="35"/>
      <c r="AA92" s="35"/>
      <c r="AB92" s="35"/>
      <c r="AC92" s="35"/>
      <c r="AD92" s="35"/>
      <c r="AE92" s="35"/>
    </row>
    <row r="93" spans="1:31" s="2" customFormat="1" ht="6.95" customHeight="1">
      <c r="A93" s="35"/>
      <c r="B93" s="36"/>
      <c r="C93" s="35"/>
      <c r="D93" s="35"/>
      <c r="E93" s="35"/>
      <c r="F93" s="35"/>
      <c r="G93" s="35"/>
      <c r="H93" s="35"/>
      <c r="I93" s="35"/>
      <c r="J93" s="35"/>
      <c r="K93" s="35"/>
      <c r="L93" s="97"/>
      <c r="S93" s="35"/>
      <c r="T93" s="35"/>
      <c r="U93" s="35"/>
      <c r="V93" s="35"/>
      <c r="W93" s="35"/>
      <c r="X93" s="35"/>
      <c r="Y93" s="35"/>
      <c r="Z93" s="35"/>
      <c r="AA93" s="35"/>
      <c r="AB93" s="35"/>
      <c r="AC93" s="35"/>
      <c r="AD93" s="35"/>
      <c r="AE93" s="35"/>
    </row>
    <row r="94" spans="1:31" s="2" customFormat="1" ht="12" customHeight="1">
      <c r="A94" s="35"/>
      <c r="B94" s="36"/>
      <c r="C94" s="30" t="s">
        <v>21</v>
      </c>
      <c r="D94" s="35"/>
      <c r="E94" s="35"/>
      <c r="F94" s="28" t="str">
        <f>F14</f>
        <v xml:space="preserve"> </v>
      </c>
      <c r="G94" s="35"/>
      <c r="H94" s="35"/>
      <c r="I94" s="30" t="s">
        <v>23</v>
      </c>
      <c r="J94" s="53" t="str">
        <f>IF(J14="","",J14)</f>
        <v>16. 5. 2023</v>
      </c>
      <c r="K94" s="35"/>
      <c r="L94" s="97"/>
      <c r="S94" s="35"/>
      <c r="T94" s="35"/>
      <c r="U94" s="35"/>
      <c r="V94" s="35"/>
      <c r="W94" s="35"/>
      <c r="X94" s="35"/>
      <c r="Y94" s="35"/>
      <c r="Z94" s="35"/>
      <c r="AA94" s="35"/>
      <c r="AB94" s="35"/>
      <c r="AC94" s="35"/>
      <c r="AD94" s="35"/>
      <c r="AE94" s="35"/>
    </row>
    <row r="95" spans="1:31" s="2" customFormat="1" ht="6.95" customHeight="1">
      <c r="A95" s="35"/>
      <c r="B95" s="36"/>
      <c r="C95" s="35"/>
      <c r="D95" s="35"/>
      <c r="E95" s="35"/>
      <c r="F95" s="35"/>
      <c r="G95" s="35"/>
      <c r="H95" s="35"/>
      <c r="I95" s="35"/>
      <c r="J95" s="35"/>
      <c r="K95" s="35"/>
      <c r="L95" s="97"/>
      <c r="S95" s="35"/>
      <c r="T95" s="35"/>
      <c r="U95" s="35"/>
      <c r="V95" s="35"/>
      <c r="W95" s="35"/>
      <c r="X95" s="35"/>
      <c r="Y95" s="35"/>
      <c r="Z95" s="35"/>
      <c r="AA95" s="35"/>
      <c r="AB95" s="35"/>
      <c r="AC95" s="35"/>
      <c r="AD95" s="35"/>
      <c r="AE95" s="35"/>
    </row>
    <row r="96" spans="1:31" s="2" customFormat="1" ht="15.2" customHeight="1">
      <c r="A96" s="35"/>
      <c r="B96" s="36"/>
      <c r="C96" s="30" t="s">
        <v>25</v>
      </c>
      <c r="D96" s="35"/>
      <c r="E96" s="35"/>
      <c r="F96" s="28" t="str">
        <f>E17</f>
        <v>STATUTÁRNÍ MĚSTO KARLOVY VARY</v>
      </c>
      <c r="G96" s="35"/>
      <c r="H96" s="35"/>
      <c r="I96" s="30" t="s">
        <v>31</v>
      </c>
      <c r="J96" s="33" t="str">
        <f>E23</f>
        <v>ARD architects s.r.o.</v>
      </c>
      <c r="K96" s="35"/>
      <c r="L96" s="97"/>
      <c r="S96" s="35"/>
      <c r="T96" s="35"/>
      <c r="U96" s="35"/>
      <c r="V96" s="35"/>
      <c r="W96" s="35"/>
      <c r="X96" s="35"/>
      <c r="Y96" s="35"/>
      <c r="Z96" s="35"/>
      <c r="AA96" s="35"/>
      <c r="AB96" s="35"/>
      <c r="AC96" s="35"/>
      <c r="AD96" s="35"/>
      <c r="AE96" s="35"/>
    </row>
    <row r="97" spans="1:65" s="2" customFormat="1" ht="15.2" customHeight="1">
      <c r="A97" s="35"/>
      <c r="B97" s="36"/>
      <c r="C97" s="30" t="s">
        <v>29</v>
      </c>
      <c r="D97" s="35"/>
      <c r="E97" s="35"/>
      <c r="F97" s="28" t="str">
        <f>IF(E20="","",E20)</f>
        <v>Vyplň údaj</v>
      </c>
      <c r="G97" s="35"/>
      <c r="H97" s="35"/>
      <c r="I97" s="30" t="s">
        <v>34</v>
      </c>
      <c r="J97" s="33" t="str">
        <f>E26</f>
        <v xml:space="preserve"> </v>
      </c>
      <c r="K97" s="35"/>
      <c r="L97" s="97"/>
      <c r="S97" s="35"/>
      <c r="T97" s="35"/>
      <c r="U97" s="35"/>
      <c r="V97" s="35"/>
      <c r="W97" s="35"/>
      <c r="X97" s="35"/>
      <c r="Y97" s="35"/>
      <c r="Z97" s="35"/>
      <c r="AA97" s="35"/>
      <c r="AB97" s="35"/>
      <c r="AC97" s="35"/>
      <c r="AD97" s="35"/>
      <c r="AE97" s="35"/>
    </row>
    <row r="98" spans="1:65" s="2" customFormat="1" ht="10.35" customHeight="1">
      <c r="A98" s="35"/>
      <c r="B98" s="36"/>
      <c r="C98" s="35"/>
      <c r="D98" s="35"/>
      <c r="E98" s="35"/>
      <c r="F98" s="35"/>
      <c r="G98" s="35"/>
      <c r="H98" s="35"/>
      <c r="I98" s="35"/>
      <c r="J98" s="35"/>
      <c r="K98" s="35"/>
      <c r="L98" s="97"/>
      <c r="S98" s="35"/>
      <c r="T98" s="35"/>
      <c r="U98" s="35"/>
      <c r="V98" s="35"/>
      <c r="W98" s="35"/>
      <c r="X98" s="35"/>
      <c r="Y98" s="35"/>
      <c r="Z98" s="35"/>
      <c r="AA98" s="35"/>
      <c r="AB98" s="35"/>
      <c r="AC98" s="35"/>
      <c r="AD98" s="35"/>
      <c r="AE98" s="35"/>
    </row>
    <row r="99" spans="1:65" s="11" customFormat="1" ht="29.25" customHeight="1">
      <c r="A99" s="122"/>
      <c r="B99" s="123"/>
      <c r="C99" s="124" t="s">
        <v>128</v>
      </c>
      <c r="D99" s="125" t="s">
        <v>56</v>
      </c>
      <c r="E99" s="125" t="s">
        <v>52</v>
      </c>
      <c r="F99" s="125" t="s">
        <v>53</v>
      </c>
      <c r="G99" s="125" t="s">
        <v>129</v>
      </c>
      <c r="H99" s="125" t="s">
        <v>130</v>
      </c>
      <c r="I99" s="125" t="s">
        <v>131</v>
      </c>
      <c r="J99" s="125" t="s">
        <v>111</v>
      </c>
      <c r="K99" s="126" t="s">
        <v>132</v>
      </c>
      <c r="L99" s="127"/>
      <c r="M99" s="60" t="s">
        <v>3</v>
      </c>
      <c r="N99" s="61" t="s">
        <v>41</v>
      </c>
      <c r="O99" s="61" t="s">
        <v>133</v>
      </c>
      <c r="P99" s="61" t="s">
        <v>134</v>
      </c>
      <c r="Q99" s="61" t="s">
        <v>135</v>
      </c>
      <c r="R99" s="61" t="s">
        <v>136</v>
      </c>
      <c r="S99" s="61" t="s">
        <v>137</v>
      </c>
      <c r="T99" s="62" t="s">
        <v>138</v>
      </c>
      <c r="U99" s="122"/>
      <c r="V99" s="122"/>
      <c r="W99" s="122"/>
      <c r="X99" s="122"/>
      <c r="Y99" s="122"/>
      <c r="Z99" s="122"/>
      <c r="AA99" s="122"/>
      <c r="AB99" s="122"/>
      <c r="AC99" s="122"/>
      <c r="AD99" s="122"/>
      <c r="AE99" s="122"/>
    </row>
    <row r="100" spans="1:65" s="2" customFormat="1" ht="22.9" customHeight="1">
      <c r="A100" s="35"/>
      <c r="B100" s="36"/>
      <c r="C100" s="67" t="s">
        <v>139</v>
      </c>
      <c r="D100" s="35"/>
      <c r="E100" s="35"/>
      <c r="F100" s="35"/>
      <c r="G100" s="35"/>
      <c r="H100" s="35"/>
      <c r="I100" s="35"/>
      <c r="J100" s="128">
        <f>BK100</f>
        <v>0</v>
      </c>
      <c r="K100" s="35"/>
      <c r="L100" s="36"/>
      <c r="M100" s="63"/>
      <c r="N100" s="54"/>
      <c r="O100" s="64"/>
      <c r="P100" s="129">
        <f>P101+P147+P149+P156+P171+P175+P179+P199+P203+P209+P250+P290+P305+P310+P344</f>
        <v>0</v>
      </c>
      <c r="Q100" s="64"/>
      <c r="R100" s="129">
        <f>R101+R147+R149+R156+R171+R175+R179+R199+R203+R209+R250+R290+R305+R310+R344</f>
        <v>0</v>
      </c>
      <c r="S100" s="64"/>
      <c r="T100" s="130">
        <f>T101+T147+T149+T156+T171+T175+T179+T199+T203+T209+T250+T290+T305+T310+T344</f>
        <v>0</v>
      </c>
      <c r="U100" s="35"/>
      <c r="V100" s="35"/>
      <c r="W100" s="35"/>
      <c r="X100" s="35"/>
      <c r="Y100" s="35"/>
      <c r="Z100" s="35"/>
      <c r="AA100" s="35"/>
      <c r="AB100" s="35"/>
      <c r="AC100" s="35"/>
      <c r="AD100" s="35"/>
      <c r="AE100" s="35"/>
      <c r="AT100" s="20" t="s">
        <v>70</v>
      </c>
      <c r="AU100" s="20" t="s">
        <v>112</v>
      </c>
      <c r="BK100" s="131">
        <f>BK101+BK147+BK149+BK156+BK171+BK175+BK179+BK199+BK203+BK209+BK250+BK290+BK305+BK310+BK344</f>
        <v>0</v>
      </c>
    </row>
    <row r="101" spans="1:65" s="12" customFormat="1" ht="25.9" customHeight="1">
      <c r="B101" s="132"/>
      <c r="D101" s="133" t="s">
        <v>70</v>
      </c>
      <c r="E101" s="134" t="s">
        <v>15</v>
      </c>
      <c r="F101" s="134" t="s">
        <v>658</v>
      </c>
      <c r="I101" s="135"/>
      <c r="J101" s="136">
        <f>BK101</f>
        <v>0</v>
      </c>
      <c r="L101" s="132"/>
      <c r="M101" s="137"/>
      <c r="N101" s="138"/>
      <c r="O101" s="138"/>
      <c r="P101" s="139">
        <f>SUM(P102:P146)</f>
        <v>0</v>
      </c>
      <c r="Q101" s="138"/>
      <c r="R101" s="139">
        <f>SUM(R102:R146)</f>
        <v>0</v>
      </c>
      <c r="S101" s="138"/>
      <c r="T101" s="140">
        <f>SUM(T102:T146)</f>
        <v>0</v>
      </c>
      <c r="AR101" s="133" t="s">
        <v>15</v>
      </c>
      <c r="AT101" s="141" t="s">
        <v>70</v>
      </c>
      <c r="AU101" s="141" t="s">
        <v>71</v>
      </c>
      <c r="AY101" s="133" t="s">
        <v>142</v>
      </c>
      <c r="BK101" s="142">
        <f>SUM(BK102:BK146)</f>
        <v>0</v>
      </c>
    </row>
    <row r="102" spans="1:65" s="2" customFormat="1" ht="21.75" customHeight="1">
      <c r="A102" s="35"/>
      <c r="B102" s="145"/>
      <c r="C102" s="146" t="s">
        <v>15</v>
      </c>
      <c r="D102" s="146" t="s">
        <v>145</v>
      </c>
      <c r="E102" s="147" t="s">
        <v>3727</v>
      </c>
      <c r="F102" s="148" t="s">
        <v>3728</v>
      </c>
      <c r="G102" s="149" t="s">
        <v>3729</v>
      </c>
      <c r="H102" s="150">
        <v>240</v>
      </c>
      <c r="I102" s="151"/>
      <c r="J102" s="152">
        <f>ROUND(I102*H102,2)</f>
        <v>0</v>
      </c>
      <c r="K102" s="148" t="s">
        <v>3</v>
      </c>
      <c r="L102" s="36"/>
      <c r="M102" s="153" t="s">
        <v>3</v>
      </c>
      <c r="N102" s="154" t="s">
        <v>43</v>
      </c>
      <c r="O102" s="56"/>
      <c r="P102" s="155">
        <f>O102*H102</f>
        <v>0</v>
      </c>
      <c r="Q102" s="155">
        <v>0</v>
      </c>
      <c r="R102" s="155">
        <f>Q102*H102</f>
        <v>0</v>
      </c>
      <c r="S102" s="155">
        <v>0</v>
      </c>
      <c r="T102" s="156">
        <f>S102*H102</f>
        <v>0</v>
      </c>
      <c r="U102" s="35"/>
      <c r="V102" s="35"/>
      <c r="W102" s="35"/>
      <c r="X102" s="35"/>
      <c r="Y102" s="35"/>
      <c r="Z102" s="35"/>
      <c r="AA102" s="35"/>
      <c r="AB102" s="35"/>
      <c r="AC102" s="35"/>
      <c r="AD102" s="35"/>
      <c r="AE102" s="35"/>
      <c r="AR102" s="157" t="s">
        <v>94</v>
      </c>
      <c r="AT102" s="157" t="s">
        <v>145</v>
      </c>
      <c r="AU102" s="157" t="s">
        <v>15</v>
      </c>
      <c r="AY102" s="20" t="s">
        <v>142</v>
      </c>
      <c r="BE102" s="158">
        <f>IF(N102="základní",J102,0)</f>
        <v>0</v>
      </c>
      <c r="BF102" s="158">
        <f>IF(N102="snížená",J102,0)</f>
        <v>0</v>
      </c>
      <c r="BG102" s="158">
        <f>IF(N102="zákl. přenesená",J102,0)</f>
        <v>0</v>
      </c>
      <c r="BH102" s="158">
        <f>IF(N102="sníž. přenesená",J102,0)</f>
        <v>0</v>
      </c>
      <c r="BI102" s="158">
        <f>IF(N102="nulová",J102,0)</f>
        <v>0</v>
      </c>
      <c r="BJ102" s="20" t="s">
        <v>81</v>
      </c>
      <c r="BK102" s="158">
        <f>ROUND(I102*H102,2)</f>
        <v>0</v>
      </c>
      <c r="BL102" s="20" t="s">
        <v>94</v>
      </c>
      <c r="BM102" s="157" t="s">
        <v>81</v>
      </c>
    </row>
    <row r="103" spans="1:65" s="14" customFormat="1" ht="11.25">
      <c r="B103" s="172"/>
      <c r="D103" s="165" t="s">
        <v>153</v>
      </c>
      <c r="E103" s="173" t="s">
        <v>3</v>
      </c>
      <c r="F103" s="174" t="s">
        <v>3730</v>
      </c>
      <c r="H103" s="175">
        <v>240</v>
      </c>
      <c r="I103" s="176"/>
      <c r="L103" s="172"/>
      <c r="M103" s="177"/>
      <c r="N103" s="178"/>
      <c r="O103" s="178"/>
      <c r="P103" s="178"/>
      <c r="Q103" s="178"/>
      <c r="R103" s="178"/>
      <c r="S103" s="178"/>
      <c r="T103" s="179"/>
      <c r="AT103" s="173" t="s">
        <v>153</v>
      </c>
      <c r="AU103" s="173" t="s">
        <v>15</v>
      </c>
      <c r="AV103" s="14" t="s">
        <v>81</v>
      </c>
      <c r="AW103" s="14" t="s">
        <v>33</v>
      </c>
      <c r="AX103" s="14" t="s">
        <v>71</v>
      </c>
      <c r="AY103" s="173" t="s">
        <v>142</v>
      </c>
    </row>
    <row r="104" spans="1:65" s="15" customFormat="1" ht="11.25">
      <c r="B104" s="180"/>
      <c r="D104" s="165" t="s">
        <v>153</v>
      </c>
      <c r="E104" s="181" t="s">
        <v>3</v>
      </c>
      <c r="F104" s="182" t="s">
        <v>162</v>
      </c>
      <c r="H104" s="183">
        <v>240</v>
      </c>
      <c r="I104" s="184"/>
      <c r="L104" s="180"/>
      <c r="M104" s="185"/>
      <c r="N104" s="186"/>
      <c r="O104" s="186"/>
      <c r="P104" s="186"/>
      <c r="Q104" s="186"/>
      <c r="R104" s="186"/>
      <c r="S104" s="186"/>
      <c r="T104" s="187"/>
      <c r="AT104" s="181" t="s">
        <v>153</v>
      </c>
      <c r="AU104" s="181" t="s">
        <v>15</v>
      </c>
      <c r="AV104" s="15" t="s">
        <v>94</v>
      </c>
      <c r="AW104" s="15" t="s">
        <v>33</v>
      </c>
      <c r="AX104" s="15" t="s">
        <v>15</v>
      </c>
      <c r="AY104" s="181" t="s">
        <v>142</v>
      </c>
    </row>
    <row r="105" spans="1:65" s="2" customFormat="1" ht="16.5" customHeight="1">
      <c r="A105" s="35"/>
      <c r="B105" s="145"/>
      <c r="C105" s="146" t="s">
        <v>81</v>
      </c>
      <c r="D105" s="146" t="s">
        <v>145</v>
      </c>
      <c r="E105" s="147" t="s">
        <v>3731</v>
      </c>
      <c r="F105" s="148" t="s">
        <v>3732</v>
      </c>
      <c r="G105" s="149" t="s">
        <v>225</v>
      </c>
      <c r="H105" s="150">
        <v>2</v>
      </c>
      <c r="I105" s="151"/>
      <c r="J105" s="152">
        <f>ROUND(I105*H105,2)</f>
        <v>0</v>
      </c>
      <c r="K105" s="148" t="s">
        <v>3</v>
      </c>
      <c r="L105" s="36"/>
      <c r="M105" s="153" t="s">
        <v>3</v>
      </c>
      <c r="N105" s="154" t="s">
        <v>43</v>
      </c>
      <c r="O105" s="56"/>
      <c r="P105" s="155">
        <f>O105*H105</f>
        <v>0</v>
      </c>
      <c r="Q105" s="155">
        <v>0</v>
      </c>
      <c r="R105" s="155">
        <f>Q105*H105</f>
        <v>0</v>
      </c>
      <c r="S105" s="155">
        <v>0</v>
      </c>
      <c r="T105" s="156">
        <f>S105*H105</f>
        <v>0</v>
      </c>
      <c r="U105" s="35"/>
      <c r="V105" s="35"/>
      <c r="W105" s="35"/>
      <c r="X105" s="35"/>
      <c r="Y105" s="35"/>
      <c r="Z105" s="35"/>
      <c r="AA105" s="35"/>
      <c r="AB105" s="35"/>
      <c r="AC105" s="35"/>
      <c r="AD105" s="35"/>
      <c r="AE105" s="35"/>
      <c r="AR105" s="157" t="s">
        <v>94</v>
      </c>
      <c r="AT105" s="157" t="s">
        <v>145</v>
      </c>
      <c r="AU105" s="157" t="s">
        <v>15</v>
      </c>
      <c r="AY105" s="20" t="s">
        <v>142</v>
      </c>
      <c r="BE105" s="158">
        <f>IF(N105="základní",J105,0)</f>
        <v>0</v>
      </c>
      <c r="BF105" s="158">
        <f>IF(N105="snížená",J105,0)</f>
        <v>0</v>
      </c>
      <c r="BG105" s="158">
        <f>IF(N105="zákl. přenesená",J105,0)</f>
        <v>0</v>
      </c>
      <c r="BH105" s="158">
        <f>IF(N105="sníž. přenesená",J105,0)</f>
        <v>0</v>
      </c>
      <c r="BI105" s="158">
        <f>IF(N105="nulová",J105,0)</f>
        <v>0</v>
      </c>
      <c r="BJ105" s="20" t="s">
        <v>81</v>
      </c>
      <c r="BK105" s="158">
        <f>ROUND(I105*H105,2)</f>
        <v>0</v>
      </c>
      <c r="BL105" s="20" t="s">
        <v>94</v>
      </c>
      <c r="BM105" s="157" t="s">
        <v>94</v>
      </c>
    </row>
    <row r="106" spans="1:65" s="2" customFormat="1" ht="21.75" customHeight="1">
      <c r="A106" s="35"/>
      <c r="B106" s="145"/>
      <c r="C106" s="146" t="s">
        <v>91</v>
      </c>
      <c r="D106" s="146" t="s">
        <v>145</v>
      </c>
      <c r="E106" s="147" t="s">
        <v>3733</v>
      </c>
      <c r="F106" s="148" t="s">
        <v>3734</v>
      </c>
      <c r="G106" s="149" t="s">
        <v>225</v>
      </c>
      <c r="H106" s="150">
        <v>2</v>
      </c>
      <c r="I106" s="151"/>
      <c r="J106" s="152">
        <f>ROUND(I106*H106,2)</f>
        <v>0</v>
      </c>
      <c r="K106" s="148" t="s">
        <v>3</v>
      </c>
      <c r="L106" s="36"/>
      <c r="M106" s="153" t="s">
        <v>3</v>
      </c>
      <c r="N106" s="154" t="s">
        <v>43</v>
      </c>
      <c r="O106" s="56"/>
      <c r="P106" s="155">
        <f>O106*H106</f>
        <v>0</v>
      </c>
      <c r="Q106" s="155">
        <v>0</v>
      </c>
      <c r="R106" s="155">
        <f>Q106*H106</f>
        <v>0</v>
      </c>
      <c r="S106" s="155">
        <v>0</v>
      </c>
      <c r="T106" s="156">
        <f>S106*H106</f>
        <v>0</v>
      </c>
      <c r="U106" s="35"/>
      <c r="V106" s="35"/>
      <c r="W106" s="35"/>
      <c r="X106" s="35"/>
      <c r="Y106" s="35"/>
      <c r="Z106" s="35"/>
      <c r="AA106" s="35"/>
      <c r="AB106" s="35"/>
      <c r="AC106" s="35"/>
      <c r="AD106" s="35"/>
      <c r="AE106" s="35"/>
      <c r="AR106" s="157" t="s">
        <v>94</v>
      </c>
      <c r="AT106" s="157" t="s">
        <v>145</v>
      </c>
      <c r="AU106" s="157" t="s">
        <v>15</v>
      </c>
      <c r="AY106" s="20" t="s">
        <v>142</v>
      </c>
      <c r="BE106" s="158">
        <f>IF(N106="základní",J106,0)</f>
        <v>0</v>
      </c>
      <c r="BF106" s="158">
        <f>IF(N106="snížená",J106,0)</f>
        <v>0</v>
      </c>
      <c r="BG106" s="158">
        <f>IF(N106="zákl. přenesená",J106,0)</f>
        <v>0</v>
      </c>
      <c r="BH106" s="158">
        <f>IF(N106="sníž. přenesená",J106,0)</f>
        <v>0</v>
      </c>
      <c r="BI106" s="158">
        <f>IF(N106="nulová",J106,0)</f>
        <v>0</v>
      </c>
      <c r="BJ106" s="20" t="s">
        <v>81</v>
      </c>
      <c r="BK106" s="158">
        <f>ROUND(I106*H106,2)</f>
        <v>0</v>
      </c>
      <c r="BL106" s="20" t="s">
        <v>94</v>
      </c>
      <c r="BM106" s="157" t="s">
        <v>195</v>
      </c>
    </row>
    <row r="107" spans="1:65" s="2" customFormat="1" ht="21.75" customHeight="1">
      <c r="A107" s="35"/>
      <c r="B107" s="145"/>
      <c r="C107" s="146" t="s">
        <v>94</v>
      </c>
      <c r="D107" s="146" t="s">
        <v>145</v>
      </c>
      <c r="E107" s="147" t="s">
        <v>3735</v>
      </c>
      <c r="F107" s="148" t="s">
        <v>3736</v>
      </c>
      <c r="G107" s="149" t="s">
        <v>172</v>
      </c>
      <c r="H107" s="150">
        <v>107.74</v>
      </c>
      <c r="I107" s="151"/>
      <c r="J107" s="152">
        <f>ROUND(I107*H107,2)</f>
        <v>0</v>
      </c>
      <c r="K107" s="148" t="s">
        <v>3</v>
      </c>
      <c r="L107" s="36"/>
      <c r="M107" s="153" t="s">
        <v>3</v>
      </c>
      <c r="N107" s="154" t="s">
        <v>43</v>
      </c>
      <c r="O107" s="56"/>
      <c r="P107" s="155">
        <f>O107*H107</f>
        <v>0</v>
      </c>
      <c r="Q107" s="155">
        <v>0</v>
      </c>
      <c r="R107" s="155">
        <f>Q107*H107</f>
        <v>0</v>
      </c>
      <c r="S107" s="155">
        <v>0</v>
      </c>
      <c r="T107" s="156">
        <f>S107*H107</f>
        <v>0</v>
      </c>
      <c r="U107" s="35"/>
      <c r="V107" s="35"/>
      <c r="W107" s="35"/>
      <c r="X107" s="35"/>
      <c r="Y107" s="35"/>
      <c r="Z107" s="35"/>
      <c r="AA107" s="35"/>
      <c r="AB107" s="35"/>
      <c r="AC107" s="35"/>
      <c r="AD107" s="35"/>
      <c r="AE107" s="35"/>
      <c r="AR107" s="157" t="s">
        <v>94</v>
      </c>
      <c r="AT107" s="157" t="s">
        <v>145</v>
      </c>
      <c r="AU107" s="157" t="s">
        <v>15</v>
      </c>
      <c r="AY107" s="20" t="s">
        <v>142</v>
      </c>
      <c r="BE107" s="158">
        <f>IF(N107="základní",J107,0)</f>
        <v>0</v>
      </c>
      <c r="BF107" s="158">
        <f>IF(N107="snížená",J107,0)</f>
        <v>0</v>
      </c>
      <c r="BG107" s="158">
        <f>IF(N107="zákl. přenesená",J107,0)</f>
        <v>0</v>
      </c>
      <c r="BH107" s="158">
        <f>IF(N107="sníž. přenesená",J107,0)</f>
        <v>0</v>
      </c>
      <c r="BI107" s="158">
        <f>IF(N107="nulová",J107,0)</f>
        <v>0</v>
      </c>
      <c r="BJ107" s="20" t="s">
        <v>81</v>
      </c>
      <c r="BK107" s="158">
        <f>ROUND(I107*H107,2)</f>
        <v>0</v>
      </c>
      <c r="BL107" s="20" t="s">
        <v>94</v>
      </c>
      <c r="BM107" s="157" t="s">
        <v>209</v>
      </c>
    </row>
    <row r="108" spans="1:65" s="14" customFormat="1" ht="11.25">
      <c r="B108" s="172"/>
      <c r="D108" s="165" t="s">
        <v>153</v>
      </c>
      <c r="E108" s="173" t="s">
        <v>3</v>
      </c>
      <c r="F108" s="174" t="s">
        <v>3737</v>
      </c>
      <c r="H108" s="175">
        <v>36.96</v>
      </c>
      <c r="I108" s="176"/>
      <c r="L108" s="172"/>
      <c r="M108" s="177"/>
      <c r="N108" s="178"/>
      <c r="O108" s="178"/>
      <c r="P108" s="178"/>
      <c r="Q108" s="178"/>
      <c r="R108" s="178"/>
      <c r="S108" s="178"/>
      <c r="T108" s="179"/>
      <c r="AT108" s="173" t="s">
        <v>153</v>
      </c>
      <c r="AU108" s="173" t="s">
        <v>15</v>
      </c>
      <c r="AV108" s="14" t="s">
        <v>81</v>
      </c>
      <c r="AW108" s="14" t="s">
        <v>33</v>
      </c>
      <c r="AX108" s="14" t="s">
        <v>71</v>
      </c>
      <c r="AY108" s="173" t="s">
        <v>142</v>
      </c>
    </row>
    <row r="109" spans="1:65" s="14" customFormat="1" ht="11.25">
      <c r="B109" s="172"/>
      <c r="D109" s="165" t="s">
        <v>153</v>
      </c>
      <c r="E109" s="173" t="s">
        <v>3</v>
      </c>
      <c r="F109" s="174" t="s">
        <v>3738</v>
      </c>
      <c r="H109" s="175">
        <v>39.1</v>
      </c>
      <c r="I109" s="176"/>
      <c r="L109" s="172"/>
      <c r="M109" s="177"/>
      <c r="N109" s="178"/>
      <c r="O109" s="178"/>
      <c r="P109" s="178"/>
      <c r="Q109" s="178"/>
      <c r="R109" s="178"/>
      <c r="S109" s="178"/>
      <c r="T109" s="179"/>
      <c r="AT109" s="173" t="s">
        <v>153</v>
      </c>
      <c r="AU109" s="173" t="s">
        <v>15</v>
      </c>
      <c r="AV109" s="14" t="s">
        <v>81</v>
      </c>
      <c r="AW109" s="14" t="s">
        <v>33</v>
      </c>
      <c r="AX109" s="14" t="s">
        <v>71</v>
      </c>
      <c r="AY109" s="173" t="s">
        <v>142</v>
      </c>
    </row>
    <row r="110" spans="1:65" s="14" customFormat="1" ht="11.25">
      <c r="B110" s="172"/>
      <c r="D110" s="165" t="s">
        <v>153</v>
      </c>
      <c r="E110" s="173" t="s">
        <v>3</v>
      </c>
      <c r="F110" s="174" t="s">
        <v>3739</v>
      </c>
      <c r="H110" s="175">
        <v>31.68</v>
      </c>
      <c r="I110" s="176"/>
      <c r="L110" s="172"/>
      <c r="M110" s="177"/>
      <c r="N110" s="178"/>
      <c r="O110" s="178"/>
      <c r="P110" s="178"/>
      <c r="Q110" s="178"/>
      <c r="R110" s="178"/>
      <c r="S110" s="178"/>
      <c r="T110" s="179"/>
      <c r="AT110" s="173" t="s">
        <v>153</v>
      </c>
      <c r="AU110" s="173" t="s">
        <v>15</v>
      </c>
      <c r="AV110" s="14" t="s">
        <v>81</v>
      </c>
      <c r="AW110" s="14" t="s">
        <v>33</v>
      </c>
      <c r="AX110" s="14" t="s">
        <v>71</v>
      </c>
      <c r="AY110" s="173" t="s">
        <v>142</v>
      </c>
    </row>
    <row r="111" spans="1:65" s="15" customFormat="1" ht="11.25">
      <c r="B111" s="180"/>
      <c r="D111" s="165" t="s">
        <v>153</v>
      </c>
      <c r="E111" s="181" t="s">
        <v>3</v>
      </c>
      <c r="F111" s="182" t="s">
        <v>162</v>
      </c>
      <c r="H111" s="183">
        <v>107.74000000000001</v>
      </c>
      <c r="I111" s="184"/>
      <c r="L111" s="180"/>
      <c r="M111" s="185"/>
      <c r="N111" s="186"/>
      <c r="O111" s="186"/>
      <c r="P111" s="186"/>
      <c r="Q111" s="186"/>
      <c r="R111" s="186"/>
      <c r="S111" s="186"/>
      <c r="T111" s="187"/>
      <c r="AT111" s="181" t="s">
        <v>153</v>
      </c>
      <c r="AU111" s="181" t="s">
        <v>15</v>
      </c>
      <c r="AV111" s="15" t="s">
        <v>94</v>
      </c>
      <c r="AW111" s="15" t="s">
        <v>33</v>
      </c>
      <c r="AX111" s="15" t="s">
        <v>15</v>
      </c>
      <c r="AY111" s="181" t="s">
        <v>142</v>
      </c>
    </row>
    <row r="112" spans="1:65" s="2" customFormat="1" ht="21.75" customHeight="1">
      <c r="A112" s="35"/>
      <c r="B112" s="145"/>
      <c r="C112" s="146" t="s">
        <v>181</v>
      </c>
      <c r="D112" s="146" t="s">
        <v>145</v>
      </c>
      <c r="E112" s="147" t="s">
        <v>3740</v>
      </c>
      <c r="F112" s="148" t="s">
        <v>3741</v>
      </c>
      <c r="G112" s="149" t="s">
        <v>172</v>
      </c>
      <c r="H112" s="150">
        <v>107.74</v>
      </c>
      <c r="I112" s="151"/>
      <c r="J112" s="152">
        <f>ROUND(I112*H112,2)</f>
        <v>0</v>
      </c>
      <c r="K112" s="148" t="s">
        <v>3</v>
      </c>
      <c r="L112" s="36"/>
      <c r="M112" s="153" t="s">
        <v>3</v>
      </c>
      <c r="N112" s="154" t="s">
        <v>43</v>
      </c>
      <c r="O112" s="56"/>
      <c r="P112" s="155">
        <f>O112*H112</f>
        <v>0</v>
      </c>
      <c r="Q112" s="155">
        <v>0</v>
      </c>
      <c r="R112" s="155">
        <f>Q112*H112</f>
        <v>0</v>
      </c>
      <c r="S112" s="155">
        <v>0</v>
      </c>
      <c r="T112" s="156">
        <f>S112*H112</f>
        <v>0</v>
      </c>
      <c r="U112" s="35"/>
      <c r="V112" s="35"/>
      <c r="W112" s="35"/>
      <c r="X112" s="35"/>
      <c r="Y112" s="35"/>
      <c r="Z112" s="35"/>
      <c r="AA112" s="35"/>
      <c r="AB112" s="35"/>
      <c r="AC112" s="35"/>
      <c r="AD112" s="35"/>
      <c r="AE112" s="35"/>
      <c r="AR112" s="157" t="s">
        <v>94</v>
      </c>
      <c r="AT112" s="157" t="s">
        <v>145</v>
      </c>
      <c r="AU112" s="157" t="s">
        <v>15</v>
      </c>
      <c r="AY112" s="20" t="s">
        <v>142</v>
      </c>
      <c r="BE112" s="158">
        <f>IF(N112="základní",J112,0)</f>
        <v>0</v>
      </c>
      <c r="BF112" s="158">
        <f>IF(N112="snížená",J112,0)</f>
        <v>0</v>
      </c>
      <c r="BG112" s="158">
        <f>IF(N112="zákl. přenesená",J112,0)</f>
        <v>0</v>
      </c>
      <c r="BH112" s="158">
        <f>IF(N112="sníž. přenesená",J112,0)</f>
        <v>0</v>
      </c>
      <c r="BI112" s="158">
        <f>IF(N112="nulová",J112,0)</f>
        <v>0</v>
      </c>
      <c r="BJ112" s="20" t="s">
        <v>81</v>
      </c>
      <c r="BK112" s="158">
        <f>ROUND(I112*H112,2)</f>
        <v>0</v>
      </c>
      <c r="BL112" s="20" t="s">
        <v>94</v>
      </c>
      <c r="BM112" s="157" t="s">
        <v>222</v>
      </c>
    </row>
    <row r="113" spans="1:65" s="2" customFormat="1" ht="21.75" customHeight="1">
      <c r="A113" s="35"/>
      <c r="B113" s="145"/>
      <c r="C113" s="146" t="s">
        <v>195</v>
      </c>
      <c r="D113" s="146" t="s">
        <v>145</v>
      </c>
      <c r="E113" s="147" t="s">
        <v>3742</v>
      </c>
      <c r="F113" s="148" t="s">
        <v>3743</v>
      </c>
      <c r="G113" s="149" t="s">
        <v>172</v>
      </c>
      <c r="H113" s="150">
        <v>107.74</v>
      </c>
      <c r="I113" s="151"/>
      <c r="J113" s="152">
        <f>ROUND(I113*H113,2)</f>
        <v>0</v>
      </c>
      <c r="K113" s="148" t="s">
        <v>3</v>
      </c>
      <c r="L113" s="36"/>
      <c r="M113" s="153" t="s">
        <v>3</v>
      </c>
      <c r="N113" s="154" t="s">
        <v>43</v>
      </c>
      <c r="O113" s="56"/>
      <c r="P113" s="155">
        <f>O113*H113</f>
        <v>0</v>
      </c>
      <c r="Q113" s="155">
        <v>0</v>
      </c>
      <c r="R113" s="155">
        <f>Q113*H113</f>
        <v>0</v>
      </c>
      <c r="S113" s="155">
        <v>0</v>
      </c>
      <c r="T113" s="156">
        <f>S113*H113</f>
        <v>0</v>
      </c>
      <c r="U113" s="35"/>
      <c r="V113" s="35"/>
      <c r="W113" s="35"/>
      <c r="X113" s="35"/>
      <c r="Y113" s="35"/>
      <c r="Z113" s="35"/>
      <c r="AA113" s="35"/>
      <c r="AB113" s="35"/>
      <c r="AC113" s="35"/>
      <c r="AD113" s="35"/>
      <c r="AE113" s="35"/>
      <c r="AR113" s="157" t="s">
        <v>94</v>
      </c>
      <c r="AT113" s="157" t="s">
        <v>145</v>
      </c>
      <c r="AU113" s="157" t="s">
        <v>15</v>
      </c>
      <c r="AY113" s="20" t="s">
        <v>142</v>
      </c>
      <c r="BE113" s="158">
        <f>IF(N113="základní",J113,0)</f>
        <v>0</v>
      </c>
      <c r="BF113" s="158">
        <f>IF(N113="snížená",J113,0)</f>
        <v>0</v>
      </c>
      <c r="BG113" s="158">
        <f>IF(N113="zákl. přenesená",J113,0)</f>
        <v>0</v>
      </c>
      <c r="BH113" s="158">
        <f>IF(N113="sníž. přenesená",J113,0)</f>
        <v>0</v>
      </c>
      <c r="BI113" s="158">
        <f>IF(N113="nulová",J113,0)</f>
        <v>0</v>
      </c>
      <c r="BJ113" s="20" t="s">
        <v>81</v>
      </c>
      <c r="BK113" s="158">
        <f>ROUND(I113*H113,2)</f>
        <v>0</v>
      </c>
      <c r="BL113" s="20" t="s">
        <v>94</v>
      </c>
      <c r="BM113" s="157" t="s">
        <v>9</v>
      </c>
    </row>
    <row r="114" spans="1:65" s="2" customFormat="1" ht="21.75" customHeight="1">
      <c r="A114" s="35"/>
      <c r="B114" s="145"/>
      <c r="C114" s="146" t="s">
        <v>202</v>
      </c>
      <c r="D114" s="146" t="s">
        <v>145</v>
      </c>
      <c r="E114" s="147" t="s">
        <v>3744</v>
      </c>
      <c r="F114" s="148" t="s">
        <v>3745</v>
      </c>
      <c r="G114" s="149" t="s">
        <v>172</v>
      </c>
      <c r="H114" s="150">
        <v>139.386</v>
      </c>
      <c r="I114" s="151"/>
      <c r="J114" s="152">
        <f>ROUND(I114*H114,2)</f>
        <v>0</v>
      </c>
      <c r="K114" s="148" t="s">
        <v>3</v>
      </c>
      <c r="L114" s="36"/>
      <c r="M114" s="153" t="s">
        <v>3</v>
      </c>
      <c r="N114" s="154" t="s">
        <v>43</v>
      </c>
      <c r="O114" s="56"/>
      <c r="P114" s="155">
        <f>O114*H114</f>
        <v>0</v>
      </c>
      <c r="Q114" s="155">
        <v>0</v>
      </c>
      <c r="R114" s="155">
        <f>Q114*H114</f>
        <v>0</v>
      </c>
      <c r="S114" s="155">
        <v>0</v>
      </c>
      <c r="T114" s="156">
        <f>S114*H114</f>
        <v>0</v>
      </c>
      <c r="U114" s="35"/>
      <c r="V114" s="35"/>
      <c r="W114" s="35"/>
      <c r="X114" s="35"/>
      <c r="Y114" s="35"/>
      <c r="Z114" s="35"/>
      <c r="AA114" s="35"/>
      <c r="AB114" s="35"/>
      <c r="AC114" s="35"/>
      <c r="AD114" s="35"/>
      <c r="AE114" s="35"/>
      <c r="AR114" s="157" t="s">
        <v>94</v>
      </c>
      <c r="AT114" s="157" t="s">
        <v>145</v>
      </c>
      <c r="AU114" s="157" t="s">
        <v>15</v>
      </c>
      <c r="AY114" s="20" t="s">
        <v>142</v>
      </c>
      <c r="BE114" s="158">
        <f>IF(N114="základní",J114,0)</f>
        <v>0</v>
      </c>
      <c r="BF114" s="158">
        <f>IF(N114="snížená",J114,0)</f>
        <v>0</v>
      </c>
      <c r="BG114" s="158">
        <f>IF(N114="zákl. přenesená",J114,0)</f>
        <v>0</v>
      </c>
      <c r="BH114" s="158">
        <f>IF(N114="sníž. přenesená",J114,0)</f>
        <v>0</v>
      </c>
      <c r="BI114" s="158">
        <f>IF(N114="nulová",J114,0)</f>
        <v>0</v>
      </c>
      <c r="BJ114" s="20" t="s">
        <v>81</v>
      </c>
      <c r="BK114" s="158">
        <f>ROUND(I114*H114,2)</f>
        <v>0</v>
      </c>
      <c r="BL114" s="20" t="s">
        <v>94</v>
      </c>
      <c r="BM114" s="157" t="s">
        <v>244</v>
      </c>
    </row>
    <row r="115" spans="1:65" s="14" customFormat="1" ht="11.25">
      <c r="B115" s="172"/>
      <c r="D115" s="165" t="s">
        <v>153</v>
      </c>
      <c r="E115" s="173" t="s">
        <v>3</v>
      </c>
      <c r="F115" s="174" t="s">
        <v>3746</v>
      </c>
      <c r="H115" s="175">
        <v>94.146000000000001</v>
      </c>
      <c r="I115" s="176"/>
      <c r="L115" s="172"/>
      <c r="M115" s="177"/>
      <c r="N115" s="178"/>
      <c r="O115" s="178"/>
      <c r="P115" s="178"/>
      <c r="Q115" s="178"/>
      <c r="R115" s="178"/>
      <c r="S115" s="178"/>
      <c r="T115" s="179"/>
      <c r="AT115" s="173" t="s">
        <v>153</v>
      </c>
      <c r="AU115" s="173" t="s">
        <v>15</v>
      </c>
      <c r="AV115" s="14" t="s">
        <v>81</v>
      </c>
      <c r="AW115" s="14" t="s">
        <v>33</v>
      </c>
      <c r="AX115" s="14" t="s">
        <v>71</v>
      </c>
      <c r="AY115" s="173" t="s">
        <v>142</v>
      </c>
    </row>
    <row r="116" spans="1:65" s="14" customFormat="1" ht="11.25">
      <c r="B116" s="172"/>
      <c r="D116" s="165" t="s">
        <v>153</v>
      </c>
      <c r="E116" s="173" t="s">
        <v>3</v>
      </c>
      <c r="F116" s="174" t="s">
        <v>3747</v>
      </c>
      <c r="H116" s="175">
        <v>45.24</v>
      </c>
      <c r="I116" s="176"/>
      <c r="L116" s="172"/>
      <c r="M116" s="177"/>
      <c r="N116" s="178"/>
      <c r="O116" s="178"/>
      <c r="P116" s="178"/>
      <c r="Q116" s="178"/>
      <c r="R116" s="178"/>
      <c r="S116" s="178"/>
      <c r="T116" s="179"/>
      <c r="AT116" s="173" t="s">
        <v>153</v>
      </c>
      <c r="AU116" s="173" t="s">
        <v>15</v>
      </c>
      <c r="AV116" s="14" t="s">
        <v>81</v>
      </c>
      <c r="AW116" s="14" t="s">
        <v>33</v>
      </c>
      <c r="AX116" s="14" t="s">
        <v>71</v>
      </c>
      <c r="AY116" s="173" t="s">
        <v>142</v>
      </c>
    </row>
    <row r="117" spans="1:65" s="15" customFormat="1" ht="11.25">
      <c r="B117" s="180"/>
      <c r="D117" s="165" t="s">
        <v>153</v>
      </c>
      <c r="E117" s="181" t="s">
        <v>3</v>
      </c>
      <c r="F117" s="182" t="s">
        <v>162</v>
      </c>
      <c r="H117" s="183">
        <v>139.386</v>
      </c>
      <c r="I117" s="184"/>
      <c r="L117" s="180"/>
      <c r="M117" s="185"/>
      <c r="N117" s="186"/>
      <c r="O117" s="186"/>
      <c r="P117" s="186"/>
      <c r="Q117" s="186"/>
      <c r="R117" s="186"/>
      <c r="S117" s="186"/>
      <c r="T117" s="187"/>
      <c r="AT117" s="181" t="s">
        <v>153</v>
      </c>
      <c r="AU117" s="181" t="s">
        <v>15</v>
      </c>
      <c r="AV117" s="15" t="s">
        <v>94</v>
      </c>
      <c r="AW117" s="15" t="s">
        <v>33</v>
      </c>
      <c r="AX117" s="15" t="s">
        <v>15</v>
      </c>
      <c r="AY117" s="181" t="s">
        <v>142</v>
      </c>
    </row>
    <row r="118" spans="1:65" s="2" customFormat="1" ht="21.75" customHeight="1">
      <c r="A118" s="35"/>
      <c r="B118" s="145"/>
      <c r="C118" s="146" t="s">
        <v>209</v>
      </c>
      <c r="D118" s="146" t="s">
        <v>145</v>
      </c>
      <c r="E118" s="147" t="s">
        <v>3748</v>
      </c>
      <c r="F118" s="148" t="s">
        <v>3749</v>
      </c>
      <c r="G118" s="149" t="s">
        <v>172</v>
      </c>
      <c r="H118" s="150">
        <v>139.386</v>
      </c>
      <c r="I118" s="151"/>
      <c r="J118" s="152">
        <f>ROUND(I118*H118,2)</f>
        <v>0</v>
      </c>
      <c r="K118" s="148" t="s">
        <v>3</v>
      </c>
      <c r="L118" s="36"/>
      <c r="M118" s="153" t="s">
        <v>3</v>
      </c>
      <c r="N118" s="154" t="s">
        <v>43</v>
      </c>
      <c r="O118" s="56"/>
      <c r="P118" s="155">
        <f>O118*H118</f>
        <v>0</v>
      </c>
      <c r="Q118" s="155">
        <v>0</v>
      </c>
      <c r="R118" s="155">
        <f>Q118*H118</f>
        <v>0</v>
      </c>
      <c r="S118" s="155">
        <v>0</v>
      </c>
      <c r="T118" s="156">
        <f>S118*H118</f>
        <v>0</v>
      </c>
      <c r="U118" s="35"/>
      <c r="V118" s="35"/>
      <c r="W118" s="35"/>
      <c r="X118" s="35"/>
      <c r="Y118" s="35"/>
      <c r="Z118" s="35"/>
      <c r="AA118" s="35"/>
      <c r="AB118" s="35"/>
      <c r="AC118" s="35"/>
      <c r="AD118" s="35"/>
      <c r="AE118" s="35"/>
      <c r="AR118" s="157" t="s">
        <v>94</v>
      </c>
      <c r="AT118" s="157" t="s">
        <v>145</v>
      </c>
      <c r="AU118" s="157" t="s">
        <v>15</v>
      </c>
      <c r="AY118" s="20" t="s">
        <v>142</v>
      </c>
      <c r="BE118" s="158">
        <f>IF(N118="základní",J118,0)</f>
        <v>0</v>
      </c>
      <c r="BF118" s="158">
        <f>IF(N118="snížená",J118,0)</f>
        <v>0</v>
      </c>
      <c r="BG118" s="158">
        <f>IF(N118="zákl. přenesená",J118,0)</f>
        <v>0</v>
      </c>
      <c r="BH118" s="158">
        <f>IF(N118="sníž. přenesená",J118,0)</f>
        <v>0</v>
      </c>
      <c r="BI118" s="158">
        <f>IF(N118="nulová",J118,0)</f>
        <v>0</v>
      </c>
      <c r="BJ118" s="20" t="s">
        <v>81</v>
      </c>
      <c r="BK118" s="158">
        <f>ROUND(I118*H118,2)</f>
        <v>0</v>
      </c>
      <c r="BL118" s="20" t="s">
        <v>94</v>
      </c>
      <c r="BM118" s="157" t="s">
        <v>256</v>
      </c>
    </row>
    <row r="119" spans="1:65" s="2" customFormat="1" ht="16.5" customHeight="1">
      <c r="A119" s="35"/>
      <c r="B119" s="145"/>
      <c r="C119" s="146" t="s">
        <v>143</v>
      </c>
      <c r="D119" s="146" t="s">
        <v>145</v>
      </c>
      <c r="E119" s="147" t="s">
        <v>3750</v>
      </c>
      <c r="F119" s="148" t="s">
        <v>3751</v>
      </c>
      <c r="G119" s="149" t="s">
        <v>172</v>
      </c>
      <c r="H119" s="150">
        <v>3.79</v>
      </c>
      <c r="I119" s="151"/>
      <c r="J119" s="152">
        <f>ROUND(I119*H119,2)</f>
        <v>0</v>
      </c>
      <c r="K119" s="148" t="s">
        <v>3</v>
      </c>
      <c r="L119" s="36"/>
      <c r="M119" s="153" t="s">
        <v>3</v>
      </c>
      <c r="N119" s="154" t="s">
        <v>43</v>
      </c>
      <c r="O119" s="56"/>
      <c r="P119" s="155">
        <f>O119*H119</f>
        <v>0</v>
      </c>
      <c r="Q119" s="155">
        <v>0</v>
      </c>
      <c r="R119" s="155">
        <f>Q119*H119</f>
        <v>0</v>
      </c>
      <c r="S119" s="155">
        <v>0</v>
      </c>
      <c r="T119" s="156">
        <f>S119*H119</f>
        <v>0</v>
      </c>
      <c r="U119" s="35"/>
      <c r="V119" s="35"/>
      <c r="W119" s="35"/>
      <c r="X119" s="35"/>
      <c r="Y119" s="35"/>
      <c r="Z119" s="35"/>
      <c r="AA119" s="35"/>
      <c r="AB119" s="35"/>
      <c r="AC119" s="35"/>
      <c r="AD119" s="35"/>
      <c r="AE119" s="35"/>
      <c r="AR119" s="157" t="s">
        <v>94</v>
      </c>
      <c r="AT119" s="157" t="s">
        <v>145</v>
      </c>
      <c r="AU119" s="157" t="s">
        <v>15</v>
      </c>
      <c r="AY119" s="20" t="s">
        <v>142</v>
      </c>
      <c r="BE119" s="158">
        <f>IF(N119="základní",J119,0)</f>
        <v>0</v>
      </c>
      <c r="BF119" s="158">
        <f>IF(N119="snížená",J119,0)</f>
        <v>0</v>
      </c>
      <c r="BG119" s="158">
        <f>IF(N119="zákl. přenesená",J119,0)</f>
        <v>0</v>
      </c>
      <c r="BH119" s="158">
        <f>IF(N119="sníž. přenesená",J119,0)</f>
        <v>0</v>
      </c>
      <c r="BI119" s="158">
        <f>IF(N119="nulová",J119,0)</f>
        <v>0</v>
      </c>
      <c r="BJ119" s="20" t="s">
        <v>81</v>
      </c>
      <c r="BK119" s="158">
        <f>ROUND(I119*H119,2)</f>
        <v>0</v>
      </c>
      <c r="BL119" s="20" t="s">
        <v>94</v>
      </c>
      <c r="BM119" s="157" t="s">
        <v>273</v>
      </c>
    </row>
    <row r="120" spans="1:65" s="14" customFormat="1" ht="11.25">
      <c r="B120" s="172"/>
      <c r="D120" s="165" t="s">
        <v>153</v>
      </c>
      <c r="E120" s="173" t="s">
        <v>3</v>
      </c>
      <c r="F120" s="174" t="s">
        <v>3752</v>
      </c>
      <c r="H120" s="175">
        <v>3.79</v>
      </c>
      <c r="I120" s="176"/>
      <c r="L120" s="172"/>
      <c r="M120" s="177"/>
      <c r="N120" s="178"/>
      <c r="O120" s="178"/>
      <c r="P120" s="178"/>
      <c r="Q120" s="178"/>
      <c r="R120" s="178"/>
      <c r="S120" s="178"/>
      <c r="T120" s="179"/>
      <c r="AT120" s="173" t="s">
        <v>153</v>
      </c>
      <c r="AU120" s="173" t="s">
        <v>15</v>
      </c>
      <c r="AV120" s="14" t="s">
        <v>81</v>
      </c>
      <c r="AW120" s="14" t="s">
        <v>33</v>
      </c>
      <c r="AX120" s="14" t="s">
        <v>71</v>
      </c>
      <c r="AY120" s="173" t="s">
        <v>142</v>
      </c>
    </row>
    <row r="121" spans="1:65" s="15" customFormat="1" ht="11.25">
      <c r="B121" s="180"/>
      <c r="D121" s="165" t="s">
        <v>153</v>
      </c>
      <c r="E121" s="181" t="s">
        <v>3</v>
      </c>
      <c r="F121" s="182" t="s">
        <v>162</v>
      </c>
      <c r="H121" s="183">
        <v>3.79</v>
      </c>
      <c r="I121" s="184"/>
      <c r="L121" s="180"/>
      <c r="M121" s="185"/>
      <c r="N121" s="186"/>
      <c r="O121" s="186"/>
      <c r="P121" s="186"/>
      <c r="Q121" s="186"/>
      <c r="R121" s="186"/>
      <c r="S121" s="186"/>
      <c r="T121" s="187"/>
      <c r="AT121" s="181" t="s">
        <v>153</v>
      </c>
      <c r="AU121" s="181" t="s">
        <v>15</v>
      </c>
      <c r="AV121" s="15" t="s">
        <v>94</v>
      </c>
      <c r="AW121" s="15" t="s">
        <v>33</v>
      </c>
      <c r="AX121" s="15" t="s">
        <v>15</v>
      </c>
      <c r="AY121" s="181" t="s">
        <v>142</v>
      </c>
    </row>
    <row r="122" spans="1:65" s="2" customFormat="1" ht="16.5" customHeight="1">
      <c r="A122" s="35"/>
      <c r="B122" s="145"/>
      <c r="C122" s="146" t="s">
        <v>222</v>
      </c>
      <c r="D122" s="146" t="s">
        <v>145</v>
      </c>
      <c r="E122" s="147" t="s">
        <v>3753</v>
      </c>
      <c r="F122" s="148" t="s">
        <v>3754</v>
      </c>
      <c r="G122" s="149" t="s">
        <v>172</v>
      </c>
      <c r="H122" s="150">
        <v>2</v>
      </c>
      <c r="I122" s="151"/>
      <c r="J122" s="152">
        <f>ROUND(I122*H122,2)</f>
        <v>0</v>
      </c>
      <c r="K122" s="148" t="s">
        <v>3</v>
      </c>
      <c r="L122" s="36"/>
      <c r="M122" s="153" t="s">
        <v>3</v>
      </c>
      <c r="N122" s="154" t="s">
        <v>43</v>
      </c>
      <c r="O122" s="56"/>
      <c r="P122" s="155">
        <f>O122*H122</f>
        <v>0</v>
      </c>
      <c r="Q122" s="155">
        <v>0</v>
      </c>
      <c r="R122" s="155">
        <f>Q122*H122</f>
        <v>0</v>
      </c>
      <c r="S122" s="155">
        <v>0</v>
      </c>
      <c r="T122" s="156">
        <f>S122*H122</f>
        <v>0</v>
      </c>
      <c r="U122" s="35"/>
      <c r="V122" s="35"/>
      <c r="W122" s="35"/>
      <c r="X122" s="35"/>
      <c r="Y122" s="35"/>
      <c r="Z122" s="35"/>
      <c r="AA122" s="35"/>
      <c r="AB122" s="35"/>
      <c r="AC122" s="35"/>
      <c r="AD122" s="35"/>
      <c r="AE122" s="35"/>
      <c r="AR122" s="157" t="s">
        <v>94</v>
      </c>
      <c r="AT122" s="157" t="s">
        <v>145</v>
      </c>
      <c r="AU122" s="157" t="s">
        <v>15</v>
      </c>
      <c r="AY122" s="20" t="s">
        <v>142</v>
      </c>
      <c r="BE122" s="158">
        <f>IF(N122="základní",J122,0)</f>
        <v>0</v>
      </c>
      <c r="BF122" s="158">
        <f>IF(N122="snížená",J122,0)</f>
        <v>0</v>
      </c>
      <c r="BG122" s="158">
        <f>IF(N122="zákl. přenesená",J122,0)</f>
        <v>0</v>
      </c>
      <c r="BH122" s="158">
        <f>IF(N122="sníž. přenesená",J122,0)</f>
        <v>0</v>
      </c>
      <c r="BI122" s="158">
        <f>IF(N122="nulová",J122,0)</f>
        <v>0</v>
      </c>
      <c r="BJ122" s="20" t="s">
        <v>81</v>
      </c>
      <c r="BK122" s="158">
        <f>ROUND(I122*H122,2)</f>
        <v>0</v>
      </c>
      <c r="BL122" s="20" t="s">
        <v>94</v>
      </c>
      <c r="BM122" s="157" t="s">
        <v>288</v>
      </c>
    </row>
    <row r="123" spans="1:65" s="2" customFormat="1" ht="24.2" customHeight="1">
      <c r="A123" s="35"/>
      <c r="B123" s="145"/>
      <c r="C123" s="146" t="s">
        <v>229</v>
      </c>
      <c r="D123" s="146" t="s">
        <v>145</v>
      </c>
      <c r="E123" s="147" t="s">
        <v>3755</v>
      </c>
      <c r="F123" s="148" t="s">
        <v>3756</v>
      </c>
      <c r="G123" s="149" t="s">
        <v>172</v>
      </c>
      <c r="H123" s="150">
        <v>2.8</v>
      </c>
      <c r="I123" s="151"/>
      <c r="J123" s="152">
        <f>ROUND(I123*H123,2)</f>
        <v>0</v>
      </c>
      <c r="K123" s="148" t="s">
        <v>3</v>
      </c>
      <c r="L123" s="36"/>
      <c r="M123" s="153" t="s">
        <v>3</v>
      </c>
      <c r="N123" s="154" t="s">
        <v>43</v>
      </c>
      <c r="O123" s="56"/>
      <c r="P123" s="155">
        <f>O123*H123</f>
        <v>0</v>
      </c>
      <c r="Q123" s="155">
        <v>0</v>
      </c>
      <c r="R123" s="155">
        <f>Q123*H123</f>
        <v>0</v>
      </c>
      <c r="S123" s="155">
        <v>0</v>
      </c>
      <c r="T123" s="156">
        <f>S123*H123</f>
        <v>0</v>
      </c>
      <c r="U123" s="35"/>
      <c r="V123" s="35"/>
      <c r="W123" s="35"/>
      <c r="X123" s="35"/>
      <c r="Y123" s="35"/>
      <c r="Z123" s="35"/>
      <c r="AA123" s="35"/>
      <c r="AB123" s="35"/>
      <c r="AC123" s="35"/>
      <c r="AD123" s="35"/>
      <c r="AE123" s="35"/>
      <c r="AR123" s="157" t="s">
        <v>94</v>
      </c>
      <c r="AT123" s="157" t="s">
        <v>145</v>
      </c>
      <c r="AU123" s="157" t="s">
        <v>15</v>
      </c>
      <c r="AY123" s="20" t="s">
        <v>142</v>
      </c>
      <c r="BE123" s="158">
        <f>IF(N123="základní",J123,0)</f>
        <v>0</v>
      </c>
      <c r="BF123" s="158">
        <f>IF(N123="snížená",J123,0)</f>
        <v>0</v>
      </c>
      <c r="BG123" s="158">
        <f>IF(N123="zákl. přenesená",J123,0)</f>
        <v>0</v>
      </c>
      <c r="BH123" s="158">
        <f>IF(N123="sníž. přenesená",J123,0)</f>
        <v>0</v>
      </c>
      <c r="BI123" s="158">
        <f>IF(N123="nulová",J123,0)</f>
        <v>0</v>
      </c>
      <c r="BJ123" s="20" t="s">
        <v>81</v>
      </c>
      <c r="BK123" s="158">
        <f>ROUND(I123*H123,2)</f>
        <v>0</v>
      </c>
      <c r="BL123" s="20" t="s">
        <v>94</v>
      </c>
      <c r="BM123" s="157" t="s">
        <v>299</v>
      </c>
    </row>
    <row r="124" spans="1:65" s="2" customFormat="1" ht="21.75" customHeight="1">
      <c r="A124" s="35"/>
      <c r="B124" s="145"/>
      <c r="C124" s="146" t="s">
        <v>9</v>
      </c>
      <c r="D124" s="146" t="s">
        <v>145</v>
      </c>
      <c r="E124" s="147" t="s">
        <v>3757</v>
      </c>
      <c r="F124" s="148" t="s">
        <v>3758</v>
      </c>
      <c r="G124" s="149" t="s">
        <v>148</v>
      </c>
      <c r="H124" s="150">
        <v>82.8</v>
      </c>
      <c r="I124" s="151"/>
      <c r="J124" s="152">
        <f>ROUND(I124*H124,2)</f>
        <v>0</v>
      </c>
      <c r="K124" s="148" t="s">
        <v>3</v>
      </c>
      <c r="L124" s="36"/>
      <c r="M124" s="153" t="s">
        <v>3</v>
      </c>
      <c r="N124" s="154" t="s">
        <v>43</v>
      </c>
      <c r="O124" s="56"/>
      <c r="P124" s="155">
        <f>O124*H124</f>
        <v>0</v>
      </c>
      <c r="Q124" s="155">
        <v>0</v>
      </c>
      <c r="R124" s="155">
        <f>Q124*H124</f>
        <v>0</v>
      </c>
      <c r="S124" s="155">
        <v>0</v>
      </c>
      <c r="T124" s="156">
        <f>S124*H124</f>
        <v>0</v>
      </c>
      <c r="U124" s="35"/>
      <c r="V124" s="35"/>
      <c r="W124" s="35"/>
      <c r="X124" s="35"/>
      <c r="Y124" s="35"/>
      <c r="Z124" s="35"/>
      <c r="AA124" s="35"/>
      <c r="AB124" s="35"/>
      <c r="AC124" s="35"/>
      <c r="AD124" s="35"/>
      <c r="AE124" s="35"/>
      <c r="AR124" s="157" t="s">
        <v>94</v>
      </c>
      <c r="AT124" s="157" t="s">
        <v>145</v>
      </c>
      <c r="AU124" s="157" t="s">
        <v>15</v>
      </c>
      <c r="AY124" s="20" t="s">
        <v>142</v>
      </c>
      <c r="BE124" s="158">
        <f>IF(N124="základní",J124,0)</f>
        <v>0</v>
      </c>
      <c r="BF124" s="158">
        <f>IF(N124="snížená",J124,0)</f>
        <v>0</v>
      </c>
      <c r="BG124" s="158">
        <f>IF(N124="zákl. přenesená",J124,0)</f>
        <v>0</v>
      </c>
      <c r="BH124" s="158">
        <f>IF(N124="sníž. přenesená",J124,0)</f>
        <v>0</v>
      </c>
      <c r="BI124" s="158">
        <f>IF(N124="nulová",J124,0)</f>
        <v>0</v>
      </c>
      <c r="BJ124" s="20" t="s">
        <v>81</v>
      </c>
      <c r="BK124" s="158">
        <f>ROUND(I124*H124,2)</f>
        <v>0</v>
      </c>
      <c r="BL124" s="20" t="s">
        <v>94</v>
      </c>
      <c r="BM124" s="157" t="s">
        <v>313</v>
      </c>
    </row>
    <row r="125" spans="1:65" s="14" customFormat="1" ht="11.25">
      <c r="B125" s="172"/>
      <c r="D125" s="165" t="s">
        <v>153</v>
      </c>
      <c r="E125" s="173" t="s">
        <v>3</v>
      </c>
      <c r="F125" s="174" t="s">
        <v>3759</v>
      </c>
      <c r="H125" s="175">
        <v>82.8</v>
      </c>
      <c r="I125" s="176"/>
      <c r="L125" s="172"/>
      <c r="M125" s="177"/>
      <c r="N125" s="178"/>
      <c r="O125" s="178"/>
      <c r="P125" s="178"/>
      <c r="Q125" s="178"/>
      <c r="R125" s="178"/>
      <c r="S125" s="178"/>
      <c r="T125" s="179"/>
      <c r="AT125" s="173" t="s">
        <v>153</v>
      </c>
      <c r="AU125" s="173" t="s">
        <v>15</v>
      </c>
      <c r="AV125" s="14" t="s">
        <v>81</v>
      </c>
      <c r="AW125" s="14" t="s">
        <v>33</v>
      </c>
      <c r="AX125" s="14" t="s">
        <v>71</v>
      </c>
      <c r="AY125" s="173" t="s">
        <v>142</v>
      </c>
    </row>
    <row r="126" spans="1:65" s="15" customFormat="1" ht="11.25">
      <c r="B126" s="180"/>
      <c r="D126" s="165" t="s">
        <v>153</v>
      </c>
      <c r="E126" s="181" t="s">
        <v>3</v>
      </c>
      <c r="F126" s="182" t="s">
        <v>162</v>
      </c>
      <c r="H126" s="183">
        <v>82.8</v>
      </c>
      <c r="I126" s="184"/>
      <c r="L126" s="180"/>
      <c r="M126" s="185"/>
      <c r="N126" s="186"/>
      <c r="O126" s="186"/>
      <c r="P126" s="186"/>
      <c r="Q126" s="186"/>
      <c r="R126" s="186"/>
      <c r="S126" s="186"/>
      <c r="T126" s="187"/>
      <c r="AT126" s="181" t="s">
        <v>153</v>
      </c>
      <c r="AU126" s="181" t="s">
        <v>15</v>
      </c>
      <c r="AV126" s="15" t="s">
        <v>94</v>
      </c>
      <c r="AW126" s="15" t="s">
        <v>33</v>
      </c>
      <c r="AX126" s="15" t="s">
        <v>15</v>
      </c>
      <c r="AY126" s="181" t="s">
        <v>142</v>
      </c>
    </row>
    <row r="127" spans="1:65" s="2" customFormat="1" ht="21.75" customHeight="1">
      <c r="A127" s="35"/>
      <c r="B127" s="145"/>
      <c r="C127" s="146" t="s">
        <v>239</v>
      </c>
      <c r="D127" s="146" t="s">
        <v>145</v>
      </c>
      <c r="E127" s="147" t="s">
        <v>3760</v>
      </c>
      <c r="F127" s="148" t="s">
        <v>3761</v>
      </c>
      <c r="G127" s="149" t="s">
        <v>148</v>
      </c>
      <c r="H127" s="150">
        <v>82.8</v>
      </c>
      <c r="I127" s="151"/>
      <c r="J127" s="152">
        <f>ROUND(I127*H127,2)</f>
        <v>0</v>
      </c>
      <c r="K127" s="148" t="s">
        <v>3</v>
      </c>
      <c r="L127" s="36"/>
      <c r="M127" s="153" t="s">
        <v>3</v>
      </c>
      <c r="N127" s="154" t="s">
        <v>43</v>
      </c>
      <c r="O127" s="56"/>
      <c r="P127" s="155">
        <f>O127*H127</f>
        <v>0</v>
      </c>
      <c r="Q127" s="155">
        <v>0</v>
      </c>
      <c r="R127" s="155">
        <f>Q127*H127</f>
        <v>0</v>
      </c>
      <c r="S127" s="155">
        <v>0</v>
      </c>
      <c r="T127" s="156">
        <f>S127*H127</f>
        <v>0</v>
      </c>
      <c r="U127" s="35"/>
      <c r="V127" s="35"/>
      <c r="W127" s="35"/>
      <c r="X127" s="35"/>
      <c r="Y127" s="35"/>
      <c r="Z127" s="35"/>
      <c r="AA127" s="35"/>
      <c r="AB127" s="35"/>
      <c r="AC127" s="35"/>
      <c r="AD127" s="35"/>
      <c r="AE127" s="35"/>
      <c r="AR127" s="157" t="s">
        <v>94</v>
      </c>
      <c r="AT127" s="157" t="s">
        <v>145</v>
      </c>
      <c r="AU127" s="157" t="s">
        <v>15</v>
      </c>
      <c r="AY127" s="20" t="s">
        <v>142</v>
      </c>
      <c r="BE127" s="158">
        <f>IF(N127="základní",J127,0)</f>
        <v>0</v>
      </c>
      <c r="BF127" s="158">
        <f>IF(N127="snížená",J127,0)</f>
        <v>0</v>
      </c>
      <c r="BG127" s="158">
        <f>IF(N127="zákl. přenesená",J127,0)</f>
        <v>0</v>
      </c>
      <c r="BH127" s="158">
        <f>IF(N127="sníž. přenesená",J127,0)</f>
        <v>0</v>
      </c>
      <c r="BI127" s="158">
        <f>IF(N127="nulová",J127,0)</f>
        <v>0</v>
      </c>
      <c r="BJ127" s="20" t="s">
        <v>81</v>
      </c>
      <c r="BK127" s="158">
        <f>ROUND(I127*H127,2)</f>
        <v>0</v>
      </c>
      <c r="BL127" s="20" t="s">
        <v>94</v>
      </c>
      <c r="BM127" s="157" t="s">
        <v>334</v>
      </c>
    </row>
    <row r="128" spans="1:65" s="14" customFormat="1" ht="11.25">
      <c r="B128" s="172"/>
      <c r="D128" s="165" t="s">
        <v>153</v>
      </c>
      <c r="E128" s="173" t="s">
        <v>3</v>
      </c>
      <c r="F128" s="174" t="s">
        <v>3759</v>
      </c>
      <c r="H128" s="175">
        <v>82.8</v>
      </c>
      <c r="I128" s="176"/>
      <c r="L128" s="172"/>
      <c r="M128" s="177"/>
      <c r="N128" s="178"/>
      <c r="O128" s="178"/>
      <c r="P128" s="178"/>
      <c r="Q128" s="178"/>
      <c r="R128" s="178"/>
      <c r="S128" s="178"/>
      <c r="T128" s="179"/>
      <c r="AT128" s="173" t="s">
        <v>153</v>
      </c>
      <c r="AU128" s="173" t="s">
        <v>15</v>
      </c>
      <c r="AV128" s="14" t="s">
        <v>81</v>
      </c>
      <c r="AW128" s="14" t="s">
        <v>33</v>
      </c>
      <c r="AX128" s="14" t="s">
        <v>71</v>
      </c>
      <c r="AY128" s="173" t="s">
        <v>142</v>
      </c>
    </row>
    <row r="129" spans="1:65" s="15" customFormat="1" ht="11.25">
      <c r="B129" s="180"/>
      <c r="D129" s="165" t="s">
        <v>153</v>
      </c>
      <c r="E129" s="181" t="s">
        <v>3</v>
      </c>
      <c r="F129" s="182" t="s">
        <v>162</v>
      </c>
      <c r="H129" s="183">
        <v>82.8</v>
      </c>
      <c r="I129" s="184"/>
      <c r="L129" s="180"/>
      <c r="M129" s="185"/>
      <c r="N129" s="186"/>
      <c r="O129" s="186"/>
      <c r="P129" s="186"/>
      <c r="Q129" s="186"/>
      <c r="R129" s="186"/>
      <c r="S129" s="186"/>
      <c r="T129" s="187"/>
      <c r="AT129" s="181" t="s">
        <v>153</v>
      </c>
      <c r="AU129" s="181" t="s">
        <v>15</v>
      </c>
      <c r="AV129" s="15" t="s">
        <v>94</v>
      </c>
      <c r="AW129" s="15" t="s">
        <v>33</v>
      </c>
      <c r="AX129" s="15" t="s">
        <v>15</v>
      </c>
      <c r="AY129" s="181" t="s">
        <v>142</v>
      </c>
    </row>
    <row r="130" spans="1:65" s="2" customFormat="1" ht="21.75" customHeight="1">
      <c r="A130" s="35"/>
      <c r="B130" s="145"/>
      <c r="C130" s="146" t="s">
        <v>244</v>
      </c>
      <c r="D130" s="146" t="s">
        <v>145</v>
      </c>
      <c r="E130" s="147" t="s">
        <v>3762</v>
      </c>
      <c r="F130" s="148" t="s">
        <v>3763</v>
      </c>
      <c r="G130" s="149" t="s">
        <v>172</v>
      </c>
      <c r="H130" s="150">
        <v>111.145</v>
      </c>
      <c r="I130" s="151"/>
      <c r="J130" s="152">
        <f>ROUND(I130*H130,2)</f>
        <v>0</v>
      </c>
      <c r="K130" s="148" t="s">
        <v>3</v>
      </c>
      <c r="L130" s="36"/>
      <c r="M130" s="153" t="s">
        <v>3</v>
      </c>
      <c r="N130" s="154" t="s">
        <v>43</v>
      </c>
      <c r="O130" s="56"/>
      <c r="P130" s="155">
        <f>O130*H130</f>
        <v>0</v>
      </c>
      <c r="Q130" s="155">
        <v>0</v>
      </c>
      <c r="R130" s="155">
        <f>Q130*H130</f>
        <v>0</v>
      </c>
      <c r="S130" s="155">
        <v>0</v>
      </c>
      <c r="T130" s="156">
        <f>S130*H130</f>
        <v>0</v>
      </c>
      <c r="U130" s="35"/>
      <c r="V130" s="35"/>
      <c r="W130" s="35"/>
      <c r="X130" s="35"/>
      <c r="Y130" s="35"/>
      <c r="Z130" s="35"/>
      <c r="AA130" s="35"/>
      <c r="AB130" s="35"/>
      <c r="AC130" s="35"/>
      <c r="AD130" s="35"/>
      <c r="AE130" s="35"/>
      <c r="AR130" s="157" t="s">
        <v>94</v>
      </c>
      <c r="AT130" s="157" t="s">
        <v>145</v>
      </c>
      <c r="AU130" s="157" t="s">
        <v>15</v>
      </c>
      <c r="AY130" s="20" t="s">
        <v>142</v>
      </c>
      <c r="BE130" s="158">
        <f>IF(N130="základní",J130,0)</f>
        <v>0</v>
      </c>
      <c r="BF130" s="158">
        <f>IF(N130="snížená",J130,0)</f>
        <v>0</v>
      </c>
      <c r="BG130" s="158">
        <f>IF(N130="zákl. přenesená",J130,0)</f>
        <v>0</v>
      </c>
      <c r="BH130" s="158">
        <f>IF(N130="sníž. přenesená",J130,0)</f>
        <v>0</v>
      </c>
      <c r="BI130" s="158">
        <f>IF(N130="nulová",J130,0)</f>
        <v>0</v>
      </c>
      <c r="BJ130" s="20" t="s">
        <v>81</v>
      </c>
      <c r="BK130" s="158">
        <f>ROUND(I130*H130,2)</f>
        <v>0</v>
      </c>
      <c r="BL130" s="20" t="s">
        <v>94</v>
      </c>
      <c r="BM130" s="157" t="s">
        <v>356</v>
      </c>
    </row>
    <row r="131" spans="1:65" s="2" customFormat="1" ht="21.75" customHeight="1">
      <c r="A131" s="35"/>
      <c r="B131" s="145"/>
      <c r="C131" s="146" t="s">
        <v>250</v>
      </c>
      <c r="D131" s="146" t="s">
        <v>145</v>
      </c>
      <c r="E131" s="147" t="s">
        <v>3764</v>
      </c>
      <c r="F131" s="148" t="s">
        <v>3765</v>
      </c>
      <c r="G131" s="149" t="s">
        <v>172</v>
      </c>
      <c r="H131" s="150">
        <v>555.72400000000005</v>
      </c>
      <c r="I131" s="151"/>
      <c r="J131" s="152">
        <f>ROUND(I131*H131,2)</f>
        <v>0</v>
      </c>
      <c r="K131" s="148" t="s">
        <v>3</v>
      </c>
      <c r="L131" s="36"/>
      <c r="M131" s="153" t="s">
        <v>3</v>
      </c>
      <c r="N131" s="154" t="s">
        <v>43</v>
      </c>
      <c r="O131" s="56"/>
      <c r="P131" s="155">
        <f>O131*H131</f>
        <v>0</v>
      </c>
      <c r="Q131" s="155">
        <v>0</v>
      </c>
      <c r="R131" s="155">
        <f>Q131*H131</f>
        <v>0</v>
      </c>
      <c r="S131" s="155">
        <v>0</v>
      </c>
      <c r="T131" s="156">
        <f>S131*H131</f>
        <v>0</v>
      </c>
      <c r="U131" s="35"/>
      <c r="V131" s="35"/>
      <c r="W131" s="35"/>
      <c r="X131" s="35"/>
      <c r="Y131" s="35"/>
      <c r="Z131" s="35"/>
      <c r="AA131" s="35"/>
      <c r="AB131" s="35"/>
      <c r="AC131" s="35"/>
      <c r="AD131" s="35"/>
      <c r="AE131" s="35"/>
      <c r="AR131" s="157" t="s">
        <v>94</v>
      </c>
      <c r="AT131" s="157" t="s">
        <v>145</v>
      </c>
      <c r="AU131" s="157" t="s">
        <v>15</v>
      </c>
      <c r="AY131" s="20" t="s">
        <v>142</v>
      </c>
      <c r="BE131" s="158">
        <f>IF(N131="základní",J131,0)</f>
        <v>0</v>
      </c>
      <c r="BF131" s="158">
        <f>IF(N131="snížená",J131,0)</f>
        <v>0</v>
      </c>
      <c r="BG131" s="158">
        <f>IF(N131="zákl. přenesená",J131,0)</f>
        <v>0</v>
      </c>
      <c r="BH131" s="158">
        <f>IF(N131="sníž. přenesená",J131,0)</f>
        <v>0</v>
      </c>
      <c r="BI131" s="158">
        <f>IF(N131="nulová",J131,0)</f>
        <v>0</v>
      </c>
      <c r="BJ131" s="20" t="s">
        <v>81</v>
      </c>
      <c r="BK131" s="158">
        <f>ROUND(I131*H131,2)</f>
        <v>0</v>
      </c>
      <c r="BL131" s="20" t="s">
        <v>94</v>
      </c>
      <c r="BM131" s="157" t="s">
        <v>367</v>
      </c>
    </row>
    <row r="132" spans="1:65" s="14" customFormat="1" ht="11.25">
      <c r="B132" s="172"/>
      <c r="D132" s="165" t="s">
        <v>153</v>
      </c>
      <c r="E132" s="173" t="s">
        <v>3</v>
      </c>
      <c r="F132" s="174" t="s">
        <v>3766</v>
      </c>
      <c r="H132" s="175">
        <v>555.72400000000005</v>
      </c>
      <c r="I132" s="176"/>
      <c r="L132" s="172"/>
      <c r="M132" s="177"/>
      <c r="N132" s="178"/>
      <c r="O132" s="178"/>
      <c r="P132" s="178"/>
      <c r="Q132" s="178"/>
      <c r="R132" s="178"/>
      <c r="S132" s="178"/>
      <c r="T132" s="179"/>
      <c r="AT132" s="173" t="s">
        <v>153</v>
      </c>
      <c r="AU132" s="173" t="s">
        <v>15</v>
      </c>
      <c r="AV132" s="14" t="s">
        <v>81</v>
      </c>
      <c r="AW132" s="14" t="s">
        <v>33</v>
      </c>
      <c r="AX132" s="14" t="s">
        <v>71</v>
      </c>
      <c r="AY132" s="173" t="s">
        <v>142</v>
      </c>
    </row>
    <row r="133" spans="1:65" s="15" customFormat="1" ht="11.25">
      <c r="B133" s="180"/>
      <c r="D133" s="165" t="s">
        <v>153</v>
      </c>
      <c r="E133" s="181" t="s">
        <v>3</v>
      </c>
      <c r="F133" s="182" t="s">
        <v>162</v>
      </c>
      <c r="H133" s="183">
        <v>555.72400000000005</v>
      </c>
      <c r="I133" s="184"/>
      <c r="L133" s="180"/>
      <c r="M133" s="185"/>
      <c r="N133" s="186"/>
      <c r="O133" s="186"/>
      <c r="P133" s="186"/>
      <c r="Q133" s="186"/>
      <c r="R133" s="186"/>
      <c r="S133" s="186"/>
      <c r="T133" s="187"/>
      <c r="AT133" s="181" t="s">
        <v>153</v>
      </c>
      <c r="AU133" s="181" t="s">
        <v>15</v>
      </c>
      <c r="AV133" s="15" t="s">
        <v>94</v>
      </c>
      <c r="AW133" s="15" t="s">
        <v>33</v>
      </c>
      <c r="AX133" s="15" t="s">
        <v>15</v>
      </c>
      <c r="AY133" s="181" t="s">
        <v>142</v>
      </c>
    </row>
    <row r="134" spans="1:65" s="2" customFormat="1" ht="21.75" customHeight="1">
      <c r="A134" s="35"/>
      <c r="B134" s="145"/>
      <c r="C134" s="146" t="s">
        <v>256</v>
      </c>
      <c r="D134" s="146" t="s">
        <v>145</v>
      </c>
      <c r="E134" s="147" t="s">
        <v>3767</v>
      </c>
      <c r="F134" s="148" t="s">
        <v>3768</v>
      </c>
      <c r="G134" s="149" t="s">
        <v>172</v>
      </c>
      <c r="H134" s="150">
        <v>111.145</v>
      </c>
      <c r="I134" s="151"/>
      <c r="J134" s="152">
        <f>ROUND(I134*H134,2)</f>
        <v>0</v>
      </c>
      <c r="K134" s="148" t="s">
        <v>3</v>
      </c>
      <c r="L134" s="36"/>
      <c r="M134" s="153" t="s">
        <v>3</v>
      </c>
      <c r="N134" s="154" t="s">
        <v>43</v>
      </c>
      <c r="O134" s="56"/>
      <c r="P134" s="155">
        <f>O134*H134</f>
        <v>0</v>
      </c>
      <c r="Q134" s="155">
        <v>0</v>
      </c>
      <c r="R134" s="155">
        <f>Q134*H134</f>
        <v>0</v>
      </c>
      <c r="S134" s="155">
        <v>0</v>
      </c>
      <c r="T134" s="156">
        <f>S134*H134</f>
        <v>0</v>
      </c>
      <c r="U134" s="35"/>
      <c r="V134" s="35"/>
      <c r="W134" s="35"/>
      <c r="X134" s="35"/>
      <c r="Y134" s="35"/>
      <c r="Z134" s="35"/>
      <c r="AA134" s="35"/>
      <c r="AB134" s="35"/>
      <c r="AC134" s="35"/>
      <c r="AD134" s="35"/>
      <c r="AE134" s="35"/>
      <c r="AR134" s="157" t="s">
        <v>94</v>
      </c>
      <c r="AT134" s="157" t="s">
        <v>145</v>
      </c>
      <c r="AU134" s="157" t="s">
        <v>15</v>
      </c>
      <c r="AY134" s="20" t="s">
        <v>142</v>
      </c>
      <c r="BE134" s="158">
        <f>IF(N134="základní",J134,0)</f>
        <v>0</v>
      </c>
      <c r="BF134" s="158">
        <f>IF(N134="snížená",J134,0)</f>
        <v>0</v>
      </c>
      <c r="BG134" s="158">
        <f>IF(N134="zákl. přenesená",J134,0)</f>
        <v>0</v>
      </c>
      <c r="BH134" s="158">
        <f>IF(N134="sníž. přenesená",J134,0)</f>
        <v>0</v>
      </c>
      <c r="BI134" s="158">
        <f>IF(N134="nulová",J134,0)</f>
        <v>0</v>
      </c>
      <c r="BJ134" s="20" t="s">
        <v>81</v>
      </c>
      <c r="BK134" s="158">
        <f>ROUND(I134*H134,2)</f>
        <v>0</v>
      </c>
      <c r="BL134" s="20" t="s">
        <v>94</v>
      </c>
      <c r="BM134" s="157" t="s">
        <v>378</v>
      </c>
    </row>
    <row r="135" spans="1:65" s="2" customFormat="1" ht="24.2" customHeight="1">
      <c r="A135" s="35"/>
      <c r="B135" s="145"/>
      <c r="C135" s="146" t="s">
        <v>262</v>
      </c>
      <c r="D135" s="146" t="s">
        <v>145</v>
      </c>
      <c r="E135" s="147" t="s">
        <v>3769</v>
      </c>
      <c r="F135" s="148" t="s">
        <v>3770</v>
      </c>
      <c r="G135" s="149" t="s">
        <v>172</v>
      </c>
      <c r="H135" s="150">
        <v>41.69</v>
      </c>
      <c r="I135" s="151"/>
      <c r="J135" s="152">
        <f>ROUND(I135*H135,2)</f>
        <v>0</v>
      </c>
      <c r="K135" s="148" t="s">
        <v>3</v>
      </c>
      <c r="L135" s="36"/>
      <c r="M135" s="153" t="s">
        <v>3</v>
      </c>
      <c r="N135" s="154" t="s">
        <v>43</v>
      </c>
      <c r="O135" s="56"/>
      <c r="P135" s="155">
        <f>O135*H135</f>
        <v>0</v>
      </c>
      <c r="Q135" s="155">
        <v>0</v>
      </c>
      <c r="R135" s="155">
        <f>Q135*H135</f>
        <v>0</v>
      </c>
      <c r="S135" s="155">
        <v>0</v>
      </c>
      <c r="T135" s="156">
        <f>S135*H135</f>
        <v>0</v>
      </c>
      <c r="U135" s="35"/>
      <c r="V135" s="35"/>
      <c r="W135" s="35"/>
      <c r="X135" s="35"/>
      <c r="Y135" s="35"/>
      <c r="Z135" s="35"/>
      <c r="AA135" s="35"/>
      <c r="AB135" s="35"/>
      <c r="AC135" s="35"/>
      <c r="AD135" s="35"/>
      <c r="AE135" s="35"/>
      <c r="AR135" s="157" t="s">
        <v>94</v>
      </c>
      <c r="AT135" s="157" t="s">
        <v>145</v>
      </c>
      <c r="AU135" s="157" t="s">
        <v>15</v>
      </c>
      <c r="AY135" s="20" t="s">
        <v>142</v>
      </c>
      <c r="BE135" s="158">
        <f>IF(N135="základní",J135,0)</f>
        <v>0</v>
      </c>
      <c r="BF135" s="158">
        <f>IF(N135="snížená",J135,0)</f>
        <v>0</v>
      </c>
      <c r="BG135" s="158">
        <f>IF(N135="zákl. přenesená",J135,0)</f>
        <v>0</v>
      </c>
      <c r="BH135" s="158">
        <f>IF(N135="sníž. přenesená",J135,0)</f>
        <v>0</v>
      </c>
      <c r="BI135" s="158">
        <f>IF(N135="nulová",J135,0)</f>
        <v>0</v>
      </c>
      <c r="BJ135" s="20" t="s">
        <v>81</v>
      </c>
      <c r="BK135" s="158">
        <f>ROUND(I135*H135,2)</f>
        <v>0</v>
      </c>
      <c r="BL135" s="20" t="s">
        <v>94</v>
      </c>
      <c r="BM135" s="157" t="s">
        <v>388</v>
      </c>
    </row>
    <row r="136" spans="1:65" s="14" customFormat="1" ht="11.25">
      <c r="B136" s="172"/>
      <c r="D136" s="165" t="s">
        <v>153</v>
      </c>
      <c r="E136" s="173" t="s">
        <v>3</v>
      </c>
      <c r="F136" s="174" t="s">
        <v>3771</v>
      </c>
      <c r="H136" s="175">
        <v>14.52</v>
      </c>
      <c r="I136" s="176"/>
      <c r="L136" s="172"/>
      <c r="M136" s="177"/>
      <c r="N136" s="178"/>
      <c r="O136" s="178"/>
      <c r="P136" s="178"/>
      <c r="Q136" s="178"/>
      <c r="R136" s="178"/>
      <c r="S136" s="178"/>
      <c r="T136" s="179"/>
      <c r="AT136" s="173" t="s">
        <v>153</v>
      </c>
      <c r="AU136" s="173" t="s">
        <v>15</v>
      </c>
      <c r="AV136" s="14" t="s">
        <v>81</v>
      </c>
      <c r="AW136" s="14" t="s">
        <v>33</v>
      </c>
      <c r="AX136" s="14" t="s">
        <v>71</v>
      </c>
      <c r="AY136" s="173" t="s">
        <v>142</v>
      </c>
    </row>
    <row r="137" spans="1:65" s="14" customFormat="1" ht="11.25">
      <c r="B137" s="172"/>
      <c r="D137" s="165" t="s">
        <v>153</v>
      </c>
      <c r="E137" s="173" t="s">
        <v>3</v>
      </c>
      <c r="F137" s="174" t="s">
        <v>3772</v>
      </c>
      <c r="H137" s="175">
        <v>12.65</v>
      </c>
      <c r="I137" s="176"/>
      <c r="L137" s="172"/>
      <c r="M137" s="177"/>
      <c r="N137" s="178"/>
      <c r="O137" s="178"/>
      <c r="P137" s="178"/>
      <c r="Q137" s="178"/>
      <c r="R137" s="178"/>
      <c r="S137" s="178"/>
      <c r="T137" s="179"/>
      <c r="AT137" s="173" t="s">
        <v>153</v>
      </c>
      <c r="AU137" s="173" t="s">
        <v>15</v>
      </c>
      <c r="AV137" s="14" t="s">
        <v>81</v>
      </c>
      <c r="AW137" s="14" t="s">
        <v>33</v>
      </c>
      <c r="AX137" s="14" t="s">
        <v>71</v>
      </c>
      <c r="AY137" s="173" t="s">
        <v>142</v>
      </c>
    </row>
    <row r="138" spans="1:65" s="14" customFormat="1" ht="11.25">
      <c r="B138" s="172"/>
      <c r="D138" s="165" t="s">
        <v>153</v>
      </c>
      <c r="E138" s="173" t="s">
        <v>3</v>
      </c>
      <c r="F138" s="174" t="s">
        <v>3773</v>
      </c>
      <c r="H138" s="175">
        <v>14.52</v>
      </c>
      <c r="I138" s="176"/>
      <c r="L138" s="172"/>
      <c r="M138" s="177"/>
      <c r="N138" s="178"/>
      <c r="O138" s="178"/>
      <c r="P138" s="178"/>
      <c r="Q138" s="178"/>
      <c r="R138" s="178"/>
      <c r="S138" s="178"/>
      <c r="T138" s="179"/>
      <c r="AT138" s="173" t="s">
        <v>153</v>
      </c>
      <c r="AU138" s="173" t="s">
        <v>15</v>
      </c>
      <c r="AV138" s="14" t="s">
        <v>81</v>
      </c>
      <c r="AW138" s="14" t="s">
        <v>33</v>
      </c>
      <c r="AX138" s="14" t="s">
        <v>71</v>
      </c>
      <c r="AY138" s="173" t="s">
        <v>142</v>
      </c>
    </row>
    <row r="139" spans="1:65" s="15" customFormat="1" ht="11.25">
      <c r="B139" s="180"/>
      <c r="D139" s="165" t="s">
        <v>153</v>
      </c>
      <c r="E139" s="181" t="s">
        <v>3</v>
      </c>
      <c r="F139" s="182" t="s">
        <v>162</v>
      </c>
      <c r="H139" s="183">
        <v>41.69</v>
      </c>
      <c r="I139" s="184"/>
      <c r="L139" s="180"/>
      <c r="M139" s="185"/>
      <c r="N139" s="186"/>
      <c r="O139" s="186"/>
      <c r="P139" s="186"/>
      <c r="Q139" s="186"/>
      <c r="R139" s="186"/>
      <c r="S139" s="186"/>
      <c r="T139" s="187"/>
      <c r="AT139" s="181" t="s">
        <v>153</v>
      </c>
      <c r="AU139" s="181" t="s">
        <v>15</v>
      </c>
      <c r="AV139" s="15" t="s">
        <v>94</v>
      </c>
      <c r="AW139" s="15" t="s">
        <v>33</v>
      </c>
      <c r="AX139" s="15" t="s">
        <v>15</v>
      </c>
      <c r="AY139" s="181" t="s">
        <v>142</v>
      </c>
    </row>
    <row r="140" spans="1:65" s="2" customFormat="1" ht="16.5" customHeight="1">
      <c r="A140" s="35"/>
      <c r="B140" s="145"/>
      <c r="C140" s="146" t="s">
        <v>273</v>
      </c>
      <c r="D140" s="146" t="s">
        <v>145</v>
      </c>
      <c r="E140" s="147" t="s">
        <v>3774</v>
      </c>
      <c r="F140" s="148" t="s">
        <v>3775</v>
      </c>
      <c r="G140" s="149" t="s">
        <v>172</v>
      </c>
      <c r="H140" s="150">
        <v>14.198</v>
      </c>
      <c r="I140" s="151"/>
      <c r="J140" s="152">
        <f>ROUND(I140*H140,2)</f>
        <v>0</v>
      </c>
      <c r="K140" s="148" t="s">
        <v>3</v>
      </c>
      <c r="L140" s="36"/>
      <c r="M140" s="153" t="s">
        <v>3</v>
      </c>
      <c r="N140" s="154" t="s">
        <v>43</v>
      </c>
      <c r="O140" s="56"/>
      <c r="P140" s="155">
        <f>O140*H140</f>
        <v>0</v>
      </c>
      <c r="Q140" s="155">
        <v>0</v>
      </c>
      <c r="R140" s="155">
        <f>Q140*H140</f>
        <v>0</v>
      </c>
      <c r="S140" s="155">
        <v>0</v>
      </c>
      <c r="T140" s="156">
        <f>S140*H140</f>
        <v>0</v>
      </c>
      <c r="U140" s="35"/>
      <c r="V140" s="35"/>
      <c r="W140" s="35"/>
      <c r="X140" s="35"/>
      <c r="Y140" s="35"/>
      <c r="Z140" s="35"/>
      <c r="AA140" s="35"/>
      <c r="AB140" s="35"/>
      <c r="AC140" s="35"/>
      <c r="AD140" s="35"/>
      <c r="AE140" s="35"/>
      <c r="AR140" s="157" t="s">
        <v>94</v>
      </c>
      <c r="AT140" s="157" t="s">
        <v>145</v>
      </c>
      <c r="AU140" s="157" t="s">
        <v>15</v>
      </c>
      <c r="AY140" s="20" t="s">
        <v>142</v>
      </c>
      <c r="BE140" s="158">
        <f>IF(N140="základní",J140,0)</f>
        <v>0</v>
      </c>
      <c r="BF140" s="158">
        <f>IF(N140="snížená",J140,0)</f>
        <v>0</v>
      </c>
      <c r="BG140" s="158">
        <f>IF(N140="zákl. přenesená",J140,0)</f>
        <v>0</v>
      </c>
      <c r="BH140" s="158">
        <f>IF(N140="sníž. přenesená",J140,0)</f>
        <v>0</v>
      </c>
      <c r="BI140" s="158">
        <f>IF(N140="nulová",J140,0)</f>
        <v>0</v>
      </c>
      <c r="BJ140" s="20" t="s">
        <v>81</v>
      </c>
      <c r="BK140" s="158">
        <f>ROUND(I140*H140,2)</f>
        <v>0</v>
      </c>
      <c r="BL140" s="20" t="s">
        <v>94</v>
      </c>
      <c r="BM140" s="157" t="s">
        <v>408</v>
      </c>
    </row>
    <row r="141" spans="1:65" s="14" customFormat="1" ht="11.25">
      <c r="B141" s="172"/>
      <c r="D141" s="165" t="s">
        <v>153</v>
      </c>
      <c r="E141" s="173" t="s">
        <v>3</v>
      </c>
      <c r="F141" s="174" t="s">
        <v>3776</v>
      </c>
      <c r="H141" s="175">
        <v>14.198</v>
      </c>
      <c r="I141" s="176"/>
      <c r="L141" s="172"/>
      <c r="M141" s="177"/>
      <c r="N141" s="178"/>
      <c r="O141" s="178"/>
      <c r="P141" s="178"/>
      <c r="Q141" s="178"/>
      <c r="R141" s="178"/>
      <c r="S141" s="178"/>
      <c r="T141" s="179"/>
      <c r="AT141" s="173" t="s">
        <v>153</v>
      </c>
      <c r="AU141" s="173" t="s">
        <v>15</v>
      </c>
      <c r="AV141" s="14" t="s">
        <v>81</v>
      </c>
      <c r="AW141" s="14" t="s">
        <v>33</v>
      </c>
      <c r="AX141" s="14" t="s">
        <v>71</v>
      </c>
      <c r="AY141" s="173" t="s">
        <v>142</v>
      </c>
    </row>
    <row r="142" spans="1:65" s="15" customFormat="1" ht="11.25">
      <c r="B142" s="180"/>
      <c r="D142" s="165" t="s">
        <v>153</v>
      </c>
      <c r="E142" s="181" t="s">
        <v>3</v>
      </c>
      <c r="F142" s="182" t="s">
        <v>162</v>
      </c>
      <c r="H142" s="183">
        <v>14.198</v>
      </c>
      <c r="I142" s="184"/>
      <c r="L142" s="180"/>
      <c r="M142" s="185"/>
      <c r="N142" s="186"/>
      <c r="O142" s="186"/>
      <c r="P142" s="186"/>
      <c r="Q142" s="186"/>
      <c r="R142" s="186"/>
      <c r="S142" s="186"/>
      <c r="T142" s="187"/>
      <c r="AT142" s="181" t="s">
        <v>153</v>
      </c>
      <c r="AU142" s="181" t="s">
        <v>15</v>
      </c>
      <c r="AV142" s="15" t="s">
        <v>94</v>
      </c>
      <c r="AW142" s="15" t="s">
        <v>33</v>
      </c>
      <c r="AX142" s="15" t="s">
        <v>15</v>
      </c>
      <c r="AY142" s="181" t="s">
        <v>142</v>
      </c>
    </row>
    <row r="143" spans="1:65" s="2" customFormat="1" ht="16.5" customHeight="1">
      <c r="A143" s="35"/>
      <c r="B143" s="145"/>
      <c r="C143" s="146" t="s">
        <v>279</v>
      </c>
      <c r="D143" s="146" t="s">
        <v>145</v>
      </c>
      <c r="E143" s="147" t="s">
        <v>3777</v>
      </c>
      <c r="F143" s="148" t="s">
        <v>3778</v>
      </c>
      <c r="G143" s="149" t="s">
        <v>359</v>
      </c>
      <c r="H143" s="150">
        <v>28.396999999999998</v>
      </c>
      <c r="I143" s="151"/>
      <c r="J143" s="152">
        <f>ROUND(I143*H143,2)</f>
        <v>0</v>
      </c>
      <c r="K143" s="148" t="s">
        <v>3</v>
      </c>
      <c r="L143" s="36"/>
      <c r="M143" s="153" t="s">
        <v>3</v>
      </c>
      <c r="N143" s="154" t="s">
        <v>43</v>
      </c>
      <c r="O143" s="56"/>
      <c r="P143" s="155">
        <f>O143*H143</f>
        <v>0</v>
      </c>
      <c r="Q143" s="155">
        <v>0</v>
      </c>
      <c r="R143" s="155">
        <f>Q143*H143</f>
        <v>0</v>
      </c>
      <c r="S143" s="155">
        <v>0</v>
      </c>
      <c r="T143" s="156">
        <f>S143*H143</f>
        <v>0</v>
      </c>
      <c r="U143" s="35"/>
      <c r="V143" s="35"/>
      <c r="W143" s="35"/>
      <c r="X143" s="35"/>
      <c r="Y143" s="35"/>
      <c r="Z143" s="35"/>
      <c r="AA143" s="35"/>
      <c r="AB143" s="35"/>
      <c r="AC143" s="35"/>
      <c r="AD143" s="35"/>
      <c r="AE143" s="35"/>
      <c r="AR143" s="157" t="s">
        <v>94</v>
      </c>
      <c r="AT143" s="157" t="s">
        <v>145</v>
      </c>
      <c r="AU143" s="157" t="s">
        <v>15</v>
      </c>
      <c r="AY143" s="20" t="s">
        <v>142</v>
      </c>
      <c r="BE143" s="158">
        <f>IF(N143="základní",J143,0)</f>
        <v>0</v>
      </c>
      <c r="BF143" s="158">
        <f>IF(N143="snížená",J143,0)</f>
        <v>0</v>
      </c>
      <c r="BG143" s="158">
        <f>IF(N143="zákl. přenesená",J143,0)</f>
        <v>0</v>
      </c>
      <c r="BH143" s="158">
        <f>IF(N143="sníž. přenesená",J143,0)</f>
        <v>0</v>
      </c>
      <c r="BI143" s="158">
        <f>IF(N143="nulová",J143,0)</f>
        <v>0</v>
      </c>
      <c r="BJ143" s="20" t="s">
        <v>81</v>
      </c>
      <c r="BK143" s="158">
        <f>ROUND(I143*H143,2)</f>
        <v>0</v>
      </c>
      <c r="BL143" s="20" t="s">
        <v>94</v>
      </c>
      <c r="BM143" s="157" t="s">
        <v>425</v>
      </c>
    </row>
    <row r="144" spans="1:65" s="14" customFormat="1" ht="11.25">
      <c r="B144" s="172"/>
      <c r="D144" s="165" t="s">
        <v>153</v>
      </c>
      <c r="E144" s="173" t="s">
        <v>3</v>
      </c>
      <c r="F144" s="174" t="s">
        <v>3779</v>
      </c>
      <c r="H144" s="175">
        <v>28.396999999999998</v>
      </c>
      <c r="I144" s="176"/>
      <c r="L144" s="172"/>
      <c r="M144" s="177"/>
      <c r="N144" s="178"/>
      <c r="O144" s="178"/>
      <c r="P144" s="178"/>
      <c r="Q144" s="178"/>
      <c r="R144" s="178"/>
      <c r="S144" s="178"/>
      <c r="T144" s="179"/>
      <c r="AT144" s="173" t="s">
        <v>153</v>
      </c>
      <c r="AU144" s="173" t="s">
        <v>15</v>
      </c>
      <c r="AV144" s="14" t="s">
        <v>81</v>
      </c>
      <c r="AW144" s="14" t="s">
        <v>33</v>
      </c>
      <c r="AX144" s="14" t="s">
        <v>71</v>
      </c>
      <c r="AY144" s="173" t="s">
        <v>142</v>
      </c>
    </row>
    <row r="145" spans="1:65" s="15" customFormat="1" ht="11.25">
      <c r="B145" s="180"/>
      <c r="D145" s="165" t="s">
        <v>153</v>
      </c>
      <c r="E145" s="181" t="s">
        <v>3</v>
      </c>
      <c r="F145" s="182" t="s">
        <v>162</v>
      </c>
      <c r="H145" s="183">
        <v>28.396999999999998</v>
      </c>
      <c r="I145" s="184"/>
      <c r="L145" s="180"/>
      <c r="M145" s="185"/>
      <c r="N145" s="186"/>
      <c r="O145" s="186"/>
      <c r="P145" s="186"/>
      <c r="Q145" s="186"/>
      <c r="R145" s="186"/>
      <c r="S145" s="186"/>
      <c r="T145" s="187"/>
      <c r="AT145" s="181" t="s">
        <v>153</v>
      </c>
      <c r="AU145" s="181" t="s">
        <v>15</v>
      </c>
      <c r="AV145" s="15" t="s">
        <v>94</v>
      </c>
      <c r="AW145" s="15" t="s">
        <v>33</v>
      </c>
      <c r="AX145" s="15" t="s">
        <v>15</v>
      </c>
      <c r="AY145" s="181" t="s">
        <v>142</v>
      </c>
    </row>
    <row r="146" spans="1:65" s="2" customFormat="1" ht="16.5" customHeight="1">
      <c r="A146" s="35"/>
      <c r="B146" s="145"/>
      <c r="C146" s="146" t="s">
        <v>288</v>
      </c>
      <c r="D146" s="146" t="s">
        <v>145</v>
      </c>
      <c r="E146" s="147" t="s">
        <v>3780</v>
      </c>
      <c r="F146" s="148" t="s">
        <v>3781</v>
      </c>
      <c r="G146" s="149" t="s">
        <v>172</v>
      </c>
      <c r="H146" s="150">
        <v>139.77099999999999</v>
      </c>
      <c r="I146" s="151"/>
      <c r="J146" s="152">
        <f>ROUND(I146*H146,2)</f>
        <v>0</v>
      </c>
      <c r="K146" s="148" t="s">
        <v>3</v>
      </c>
      <c r="L146" s="36"/>
      <c r="M146" s="153" t="s">
        <v>3</v>
      </c>
      <c r="N146" s="154" t="s">
        <v>43</v>
      </c>
      <c r="O146" s="56"/>
      <c r="P146" s="155">
        <f>O146*H146</f>
        <v>0</v>
      </c>
      <c r="Q146" s="155">
        <v>0</v>
      </c>
      <c r="R146" s="155">
        <f>Q146*H146</f>
        <v>0</v>
      </c>
      <c r="S146" s="155">
        <v>0</v>
      </c>
      <c r="T146" s="156">
        <f>S146*H146</f>
        <v>0</v>
      </c>
      <c r="U146" s="35"/>
      <c r="V146" s="35"/>
      <c r="W146" s="35"/>
      <c r="X146" s="35"/>
      <c r="Y146" s="35"/>
      <c r="Z146" s="35"/>
      <c r="AA146" s="35"/>
      <c r="AB146" s="35"/>
      <c r="AC146" s="35"/>
      <c r="AD146" s="35"/>
      <c r="AE146" s="35"/>
      <c r="AR146" s="157" t="s">
        <v>94</v>
      </c>
      <c r="AT146" s="157" t="s">
        <v>145</v>
      </c>
      <c r="AU146" s="157" t="s">
        <v>15</v>
      </c>
      <c r="AY146" s="20" t="s">
        <v>142</v>
      </c>
      <c r="BE146" s="158">
        <f>IF(N146="základní",J146,0)</f>
        <v>0</v>
      </c>
      <c r="BF146" s="158">
        <f>IF(N146="snížená",J146,0)</f>
        <v>0</v>
      </c>
      <c r="BG146" s="158">
        <f>IF(N146="zákl. přenesená",J146,0)</f>
        <v>0</v>
      </c>
      <c r="BH146" s="158">
        <f>IF(N146="sníž. přenesená",J146,0)</f>
        <v>0</v>
      </c>
      <c r="BI146" s="158">
        <f>IF(N146="nulová",J146,0)</f>
        <v>0</v>
      </c>
      <c r="BJ146" s="20" t="s">
        <v>81</v>
      </c>
      <c r="BK146" s="158">
        <f>ROUND(I146*H146,2)</f>
        <v>0</v>
      </c>
      <c r="BL146" s="20" t="s">
        <v>94</v>
      </c>
      <c r="BM146" s="157" t="s">
        <v>434</v>
      </c>
    </row>
    <row r="147" spans="1:65" s="12" customFormat="1" ht="25.9" customHeight="1">
      <c r="B147" s="132"/>
      <c r="D147" s="133" t="s">
        <v>70</v>
      </c>
      <c r="E147" s="134" t="s">
        <v>81</v>
      </c>
      <c r="F147" s="134" t="s">
        <v>3782</v>
      </c>
      <c r="I147" s="135"/>
      <c r="J147" s="136">
        <f>BK147</f>
        <v>0</v>
      </c>
      <c r="L147" s="132"/>
      <c r="M147" s="137"/>
      <c r="N147" s="138"/>
      <c r="O147" s="138"/>
      <c r="P147" s="139">
        <f>P148</f>
        <v>0</v>
      </c>
      <c r="Q147" s="138"/>
      <c r="R147" s="139">
        <f>R148</f>
        <v>0</v>
      </c>
      <c r="S147" s="138"/>
      <c r="T147" s="140">
        <f>T148</f>
        <v>0</v>
      </c>
      <c r="AR147" s="133" t="s">
        <v>15</v>
      </c>
      <c r="AT147" s="141" t="s">
        <v>70</v>
      </c>
      <c r="AU147" s="141" t="s">
        <v>71</v>
      </c>
      <c r="AY147" s="133" t="s">
        <v>142</v>
      </c>
      <c r="BK147" s="142">
        <f>BK148</f>
        <v>0</v>
      </c>
    </row>
    <row r="148" spans="1:65" s="2" customFormat="1" ht="16.5" customHeight="1">
      <c r="A148" s="35"/>
      <c r="B148" s="145"/>
      <c r="C148" s="146" t="s">
        <v>8</v>
      </c>
      <c r="D148" s="146" t="s">
        <v>145</v>
      </c>
      <c r="E148" s="147" t="s">
        <v>3783</v>
      </c>
      <c r="F148" s="148" t="s">
        <v>3784</v>
      </c>
      <c r="G148" s="149" t="s">
        <v>148</v>
      </c>
      <c r="H148" s="150">
        <v>5</v>
      </c>
      <c r="I148" s="151"/>
      <c r="J148" s="152">
        <f>ROUND(I148*H148,2)</f>
        <v>0</v>
      </c>
      <c r="K148" s="148" t="s">
        <v>3</v>
      </c>
      <c r="L148" s="36"/>
      <c r="M148" s="153" t="s">
        <v>3</v>
      </c>
      <c r="N148" s="154" t="s">
        <v>43</v>
      </c>
      <c r="O148" s="56"/>
      <c r="P148" s="155">
        <f>O148*H148</f>
        <v>0</v>
      </c>
      <c r="Q148" s="155">
        <v>0</v>
      </c>
      <c r="R148" s="155">
        <f>Q148*H148</f>
        <v>0</v>
      </c>
      <c r="S148" s="155">
        <v>0</v>
      </c>
      <c r="T148" s="156">
        <f>S148*H148</f>
        <v>0</v>
      </c>
      <c r="U148" s="35"/>
      <c r="V148" s="35"/>
      <c r="W148" s="35"/>
      <c r="X148" s="35"/>
      <c r="Y148" s="35"/>
      <c r="Z148" s="35"/>
      <c r="AA148" s="35"/>
      <c r="AB148" s="35"/>
      <c r="AC148" s="35"/>
      <c r="AD148" s="35"/>
      <c r="AE148" s="35"/>
      <c r="AR148" s="157" t="s">
        <v>94</v>
      </c>
      <c r="AT148" s="157" t="s">
        <v>145</v>
      </c>
      <c r="AU148" s="157" t="s">
        <v>15</v>
      </c>
      <c r="AY148" s="20" t="s">
        <v>142</v>
      </c>
      <c r="BE148" s="158">
        <f>IF(N148="základní",J148,0)</f>
        <v>0</v>
      </c>
      <c r="BF148" s="158">
        <f>IF(N148="snížená",J148,0)</f>
        <v>0</v>
      </c>
      <c r="BG148" s="158">
        <f>IF(N148="zákl. přenesená",J148,0)</f>
        <v>0</v>
      </c>
      <c r="BH148" s="158">
        <f>IF(N148="sníž. přenesená",J148,0)</f>
        <v>0</v>
      </c>
      <c r="BI148" s="158">
        <f>IF(N148="nulová",J148,0)</f>
        <v>0</v>
      </c>
      <c r="BJ148" s="20" t="s">
        <v>81</v>
      </c>
      <c r="BK148" s="158">
        <f>ROUND(I148*H148,2)</f>
        <v>0</v>
      </c>
      <c r="BL148" s="20" t="s">
        <v>94</v>
      </c>
      <c r="BM148" s="157" t="s">
        <v>445</v>
      </c>
    </row>
    <row r="149" spans="1:65" s="12" customFormat="1" ht="25.9" customHeight="1">
      <c r="B149" s="132"/>
      <c r="D149" s="133" t="s">
        <v>70</v>
      </c>
      <c r="E149" s="134" t="s">
        <v>91</v>
      </c>
      <c r="F149" s="134" t="s">
        <v>709</v>
      </c>
      <c r="I149" s="135"/>
      <c r="J149" s="136">
        <f>BK149</f>
        <v>0</v>
      </c>
      <c r="L149" s="132"/>
      <c r="M149" s="137"/>
      <c r="N149" s="138"/>
      <c r="O149" s="138"/>
      <c r="P149" s="139">
        <f>SUM(P150:P155)</f>
        <v>0</v>
      </c>
      <c r="Q149" s="138"/>
      <c r="R149" s="139">
        <f>SUM(R150:R155)</f>
        <v>0</v>
      </c>
      <c r="S149" s="138"/>
      <c r="T149" s="140">
        <f>SUM(T150:T155)</f>
        <v>0</v>
      </c>
      <c r="AR149" s="133" t="s">
        <v>15</v>
      </c>
      <c r="AT149" s="141" t="s">
        <v>70</v>
      </c>
      <c r="AU149" s="141" t="s">
        <v>71</v>
      </c>
      <c r="AY149" s="133" t="s">
        <v>142</v>
      </c>
      <c r="BK149" s="142">
        <f>SUM(BK150:BK155)</f>
        <v>0</v>
      </c>
    </row>
    <row r="150" spans="1:65" s="2" customFormat="1" ht="24.2" customHeight="1">
      <c r="A150" s="35"/>
      <c r="B150" s="145"/>
      <c r="C150" s="146" t="s">
        <v>299</v>
      </c>
      <c r="D150" s="146" t="s">
        <v>145</v>
      </c>
      <c r="E150" s="147" t="s">
        <v>3785</v>
      </c>
      <c r="F150" s="148" t="s">
        <v>3786</v>
      </c>
      <c r="G150" s="149" t="s">
        <v>172</v>
      </c>
      <c r="H150" s="150">
        <v>4.7039999999999997</v>
      </c>
      <c r="I150" s="151"/>
      <c r="J150" s="152">
        <f>ROUND(I150*H150,2)</f>
        <v>0</v>
      </c>
      <c r="K150" s="148" t="s">
        <v>3</v>
      </c>
      <c r="L150" s="36"/>
      <c r="M150" s="153" t="s">
        <v>3</v>
      </c>
      <c r="N150" s="154" t="s">
        <v>43</v>
      </c>
      <c r="O150" s="56"/>
      <c r="P150" s="155">
        <f>O150*H150</f>
        <v>0</v>
      </c>
      <c r="Q150" s="155">
        <v>0</v>
      </c>
      <c r="R150" s="155">
        <f>Q150*H150</f>
        <v>0</v>
      </c>
      <c r="S150" s="155">
        <v>0</v>
      </c>
      <c r="T150" s="156">
        <f>S150*H150</f>
        <v>0</v>
      </c>
      <c r="U150" s="35"/>
      <c r="V150" s="35"/>
      <c r="W150" s="35"/>
      <c r="X150" s="35"/>
      <c r="Y150" s="35"/>
      <c r="Z150" s="35"/>
      <c r="AA150" s="35"/>
      <c r="AB150" s="35"/>
      <c r="AC150" s="35"/>
      <c r="AD150" s="35"/>
      <c r="AE150" s="35"/>
      <c r="AR150" s="157" t="s">
        <v>94</v>
      </c>
      <c r="AT150" s="157" t="s">
        <v>145</v>
      </c>
      <c r="AU150" s="157" t="s">
        <v>15</v>
      </c>
      <c r="AY150" s="20" t="s">
        <v>142</v>
      </c>
      <c r="BE150" s="158">
        <f>IF(N150="základní",J150,0)</f>
        <v>0</v>
      </c>
      <c r="BF150" s="158">
        <f>IF(N150="snížená",J150,0)</f>
        <v>0</v>
      </c>
      <c r="BG150" s="158">
        <f>IF(N150="zákl. přenesená",J150,0)</f>
        <v>0</v>
      </c>
      <c r="BH150" s="158">
        <f>IF(N150="sníž. přenesená",J150,0)</f>
        <v>0</v>
      </c>
      <c r="BI150" s="158">
        <f>IF(N150="nulová",J150,0)</f>
        <v>0</v>
      </c>
      <c r="BJ150" s="20" t="s">
        <v>81</v>
      </c>
      <c r="BK150" s="158">
        <f>ROUND(I150*H150,2)</f>
        <v>0</v>
      </c>
      <c r="BL150" s="20" t="s">
        <v>94</v>
      </c>
      <c r="BM150" s="157" t="s">
        <v>460</v>
      </c>
    </row>
    <row r="151" spans="1:65" s="14" customFormat="1" ht="11.25">
      <c r="B151" s="172"/>
      <c r="D151" s="165" t="s">
        <v>153</v>
      </c>
      <c r="E151" s="173" t="s">
        <v>3</v>
      </c>
      <c r="F151" s="174" t="s">
        <v>3787</v>
      </c>
      <c r="H151" s="175">
        <v>4.7039999999999997</v>
      </c>
      <c r="I151" s="176"/>
      <c r="L151" s="172"/>
      <c r="M151" s="177"/>
      <c r="N151" s="178"/>
      <c r="O151" s="178"/>
      <c r="P151" s="178"/>
      <c r="Q151" s="178"/>
      <c r="R151" s="178"/>
      <c r="S151" s="178"/>
      <c r="T151" s="179"/>
      <c r="AT151" s="173" t="s">
        <v>153</v>
      </c>
      <c r="AU151" s="173" t="s">
        <v>15</v>
      </c>
      <c r="AV151" s="14" t="s">
        <v>81</v>
      </c>
      <c r="AW151" s="14" t="s">
        <v>33</v>
      </c>
      <c r="AX151" s="14" t="s">
        <v>71</v>
      </c>
      <c r="AY151" s="173" t="s">
        <v>142</v>
      </c>
    </row>
    <row r="152" spans="1:65" s="15" customFormat="1" ht="11.25">
      <c r="B152" s="180"/>
      <c r="D152" s="165" t="s">
        <v>153</v>
      </c>
      <c r="E152" s="181" t="s">
        <v>3</v>
      </c>
      <c r="F152" s="182" t="s">
        <v>162</v>
      </c>
      <c r="H152" s="183">
        <v>4.7039999999999997</v>
      </c>
      <c r="I152" s="184"/>
      <c r="L152" s="180"/>
      <c r="M152" s="185"/>
      <c r="N152" s="186"/>
      <c r="O152" s="186"/>
      <c r="P152" s="186"/>
      <c r="Q152" s="186"/>
      <c r="R152" s="186"/>
      <c r="S152" s="186"/>
      <c r="T152" s="187"/>
      <c r="AT152" s="181" t="s">
        <v>153</v>
      </c>
      <c r="AU152" s="181" t="s">
        <v>15</v>
      </c>
      <c r="AV152" s="15" t="s">
        <v>94</v>
      </c>
      <c r="AW152" s="15" t="s">
        <v>33</v>
      </c>
      <c r="AX152" s="15" t="s">
        <v>15</v>
      </c>
      <c r="AY152" s="181" t="s">
        <v>142</v>
      </c>
    </row>
    <row r="153" spans="1:65" s="2" customFormat="1" ht="16.5" customHeight="1">
      <c r="A153" s="35"/>
      <c r="B153" s="145"/>
      <c r="C153" s="146" t="s">
        <v>303</v>
      </c>
      <c r="D153" s="146" t="s">
        <v>145</v>
      </c>
      <c r="E153" s="147" t="s">
        <v>3788</v>
      </c>
      <c r="F153" s="148" t="s">
        <v>3789</v>
      </c>
      <c r="G153" s="149" t="s">
        <v>1563</v>
      </c>
      <c r="H153" s="150">
        <v>1</v>
      </c>
      <c r="I153" s="151"/>
      <c r="J153" s="152">
        <f>ROUND(I153*H153,2)</f>
        <v>0</v>
      </c>
      <c r="K153" s="148" t="s">
        <v>3</v>
      </c>
      <c r="L153" s="36"/>
      <c r="M153" s="153" t="s">
        <v>3</v>
      </c>
      <c r="N153" s="154" t="s">
        <v>43</v>
      </c>
      <c r="O153" s="56"/>
      <c r="P153" s="155">
        <f>O153*H153</f>
        <v>0</v>
      </c>
      <c r="Q153" s="155">
        <v>0</v>
      </c>
      <c r="R153" s="155">
        <f>Q153*H153</f>
        <v>0</v>
      </c>
      <c r="S153" s="155">
        <v>0</v>
      </c>
      <c r="T153" s="156">
        <f>S153*H153</f>
        <v>0</v>
      </c>
      <c r="U153" s="35"/>
      <c r="V153" s="35"/>
      <c r="W153" s="35"/>
      <c r="X153" s="35"/>
      <c r="Y153" s="35"/>
      <c r="Z153" s="35"/>
      <c r="AA153" s="35"/>
      <c r="AB153" s="35"/>
      <c r="AC153" s="35"/>
      <c r="AD153" s="35"/>
      <c r="AE153" s="35"/>
      <c r="AR153" s="157" t="s">
        <v>94</v>
      </c>
      <c r="AT153" s="157" t="s">
        <v>145</v>
      </c>
      <c r="AU153" s="157" t="s">
        <v>15</v>
      </c>
      <c r="AY153" s="20" t="s">
        <v>142</v>
      </c>
      <c r="BE153" s="158">
        <f>IF(N153="základní",J153,0)</f>
        <v>0</v>
      </c>
      <c r="BF153" s="158">
        <f>IF(N153="snížená",J153,0)</f>
        <v>0</v>
      </c>
      <c r="BG153" s="158">
        <f>IF(N153="zákl. přenesená",J153,0)</f>
        <v>0</v>
      </c>
      <c r="BH153" s="158">
        <f>IF(N153="sníž. přenesená",J153,0)</f>
        <v>0</v>
      </c>
      <c r="BI153" s="158">
        <f>IF(N153="nulová",J153,0)</f>
        <v>0</v>
      </c>
      <c r="BJ153" s="20" t="s">
        <v>81</v>
      </c>
      <c r="BK153" s="158">
        <f>ROUND(I153*H153,2)</f>
        <v>0</v>
      </c>
      <c r="BL153" s="20" t="s">
        <v>94</v>
      </c>
      <c r="BM153" s="157" t="s">
        <v>473</v>
      </c>
    </row>
    <row r="154" spans="1:65" s="2" customFormat="1" ht="21.75" customHeight="1">
      <c r="A154" s="35"/>
      <c r="B154" s="145"/>
      <c r="C154" s="146" t="s">
        <v>313</v>
      </c>
      <c r="D154" s="146" t="s">
        <v>145</v>
      </c>
      <c r="E154" s="147" t="s">
        <v>3790</v>
      </c>
      <c r="F154" s="148" t="s">
        <v>3791</v>
      </c>
      <c r="G154" s="149" t="s">
        <v>236</v>
      </c>
      <c r="H154" s="150">
        <v>1</v>
      </c>
      <c r="I154" s="151"/>
      <c r="J154" s="152">
        <f>ROUND(I154*H154,2)</f>
        <v>0</v>
      </c>
      <c r="K154" s="148" t="s">
        <v>3</v>
      </c>
      <c r="L154" s="36"/>
      <c r="M154" s="153" t="s">
        <v>3</v>
      </c>
      <c r="N154" s="154" t="s">
        <v>43</v>
      </c>
      <c r="O154" s="56"/>
      <c r="P154" s="155">
        <f>O154*H154</f>
        <v>0</v>
      </c>
      <c r="Q154" s="155">
        <v>0</v>
      </c>
      <c r="R154" s="155">
        <f>Q154*H154</f>
        <v>0</v>
      </c>
      <c r="S154" s="155">
        <v>0</v>
      </c>
      <c r="T154" s="156">
        <f>S154*H154</f>
        <v>0</v>
      </c>
      <c r="U154" s="35"/>
      <c r="V154" s="35"/>
      <c r="W154" s="35"/>
      <c r="X154" s="35"/>
      <c r="Y154" s="35"/>
      <c r="Z154" s="35"/>
      <c r="AA154" s="35"/>
      <c r="AB154" s="35"/>
      <c r="AC154" s="35"/>
      <c r="AD154" s="35"/>
      <c r="AE154" s="35"/>
      <c r="AR154" s="157" t="s">
        <v>94</v>
      </c>
      <c r="AT154" s="157" t="s">
        <v>145</v>
      </c>
      <c r="AU154" s="157" t="s">
        <v>15</v>
      </c>
      <c r="AY154" s="20" t="s">
        <v>142</v>
      </c>
      <c r="BE154" s="158">
        <f>IF(N154="základní",J154,0)</f>
        <v>0</v>
      </c>
      <c r="BF154" s="158">
        <f>IF(N154="snížená",J154,0)</f>
        <v>0</v>
      </c>
      <c r="BG154" s="158">
        <f>IF(N154="zákl. přenesená",J154,0)</f>
        <v>0</v>
      </c>
      <c r="BH154" s="158">
        <f>IF(N154="sníž. přenesená",J154,0)</f>
        <v>0</v>
      </c>
      <c r="BI154" s="158">
        <f>IF(N154="nulová",J154,0)</f>
        <v>0</v>
      </c>
      <c r="BJ154" s="20" t="s">
        <v>81</v>
      </c>
      <c r="BK154" s="158">
        <f>ROUND(I154*H154,2)</f>
        <v>0</v>
      </c>
      <c r="BL154" s="20" t="s">
        <v>94</v>
      </c>
      <c r="BM154" s="157" t="s">
        <v>489</v>
      </c>
    </row>
    <row r="155" spans="1:65" s="2" customFormat="1" ht="16.5" customHeight="1">
      <c r="A155" s="35"/>
      <c r="B155" s="145"/>
      <c r="C155" s="146" t="s">
        <v>323</v>
      </c>
      <c r="D155" s="146" t="s">
        <v>145</v>
      </c>
      <c r="E155" s="147" t="s">
        <v>3792</v>
      </c>
      <c r="F155" s="148" t="s">
        <v>3793</v>
      </c>
      <c r="G155" s="149" t="s">
        <v>236</v>
      </c>
      <c r="H155" s="150">
        <v>1</v>
      </c>
      <c r="I155" s="151"/>
      <c r="J155" s="152">
        <f>ROUND(I155*H155,2)</f>
        <v>0</v>
      </c>
      <c r="K155" s="148" t="s">
        <v>3</v>
      </c>
      <c r="L155" s="36"/>
      <c r="M155" s="153" t="s">
        <v>3</v>
      </c>
      <c r="N155" s="154" t="s">
        <v>43</v>
      </c>
      <c r="O155" s="56"/>
      <c r="P155" s="155">
        <f>O155*H155</f>
        <v>0</v>
      </c>
      <c r="Q155" s="155">
        <v>0</v>
      </c>
      <c r="R155" s="155">
        <f>Q155*H155</f>
        <v>0</v>
      </c>
      <c r="S155" s="155">
        <v>0</v>
      </c>
      <c r="T155" s="156">
        <f>S155*H155</f>
        <v>0</v>
      </c>
      <c r="U155" s="35"/>
      <c r="V155" s="35"/>
      <c r="W155" s="35"/>
      <c r="X155" s="35"/>
      <c r="Y155" s="35"/>
      <c r="Z155" s="35"/>
      <c r="AA155" s="35"/>
      <c r="AB155" s="35"/>
      <c r="AC155" s="35"/>
      <c r="AD155" s="35"/>
      <c r="AE155" s="35"/>
      <c r="AR155" s="157" t="s">
        <v>94</v>
      </c>
      <c r="AT155" s="157" t="s">
        <v>145</v>
      </c>
      <c r="AU155" s="157" t="s">
        <v>15</v>
      </c>
      <c r="AY155" s="20" t="s">
        <v>142</v>
      </c>
      <c r="BE155" s="158">
        <f>IF(N155="základní",J155,0)</f>
        <v>0</v>
      </c>
      <c r="BF155" s="158">
        <f>IF(N155="snížená",J155,0)</f>
        <v>0</v>
      </c>
      <c r="BG155" s="158">
        <f>IF(N155="zákl. přenesená",J155,0)</f>
        <v>0</v>
      </c>
      <c r="BH155" s="158">
        <f>IF(N155="sníž. přenesená",J155,0)</f>
        <v>0</v>
      </c>
      <c r="BI155" s="158">
        <f>IF(N155="nulová",J155,0)</f>
        <v>0</v>
      </c>
      <c r="BJ155" s="20" t="s">
        <v>81</v>
      </c>
      <c r="BK155" s="158">
        <f>ROUND(I155*H155,2)</f>
        <v>0</v>
      </c>
      <c r="BL155" s="20" t="s">
        <v>94</v>
      </c>
      <c r="BM155" s="157" t="s">
        <v>502</v>
      </c>
    </row>
    <row r="156" spans="1:65" s="12" customFormat="1" ht="25.9" customHeight="1">
      <c r="B156" s="132"/>
      <c r="D156" s="133" t="s">
        <v>70</v>
      </c>
      <c r="E156" s="134" t="s">
        <v>94</v>
      </c>
      <c r="F156" s="134" t="s">
        <v>770</v>
      </c>
      <c r="I156" s="135"/>
      <c r="J156" s="136">
        <f>BK156</f>
        <v>0</v>
      </c>
      <c r="L156" s="132"/>
      <c r="M156" s="137"/>
      <c r="N156" s="138"/>
      <c r="O156" s="138"/>
      <c r="P156" s="139">
        <f>SUM(P157:P170)</f>
        <v>0</v>
      </c>
      <c r="Q156" s="138"/>
      <c r="R156" s="139">
        <f>SUM(R157:R170)</f>
        <v>0</v>
      </c>
      <c r="S156" s="138"/>
      <c r="T156" s="140">
        <f>SUM(T157:T170)</f>
        <v>0</v>
      </c>
      <c r="AR156" s="133" t="s">
        <v>15</v>
      </c>
      <c r="AT156" s="141" t="s">
        <v>70</v>
      </c>
      <c r="AU156" s="141" t="s">
        <v>71</v>
      </c>
      <c r="AY156" s="133" t="s">
        <v>142</v>
      </c>
      <c r="BK156" s="142">
        <f>SUM(BK157:BK170)</f>
        <v>0</v>
      </c>
    </row>
    <row r="157" spans="1:65" s="2" customFormat="1" ht="16.5" customHeight="1">
      <c r="A157" s="35"/>
      <c r="B157" s="145"/>
      <c r="C157" s="146" t="s">
        <v>334</v>
      </c>
      <c r="D157" s="146" t="s">
        <v>145</v>
      </c>
      <c r="E157" s="147" t="s">
        <v>3794</v>
      </c>
      <c r="F157" s="148" t="s">
        <v>3795</v>
      </c>
      <c r="G157" s="149" t="s">
        <v>172</v>
      </c>
      <c r="H157" s="150">
        <v>11.76</v>
      </c>
      <c r="I157" s="151"/>
      <c r="J157" s="152">
        <f>ROUND(I157*H157,2)</f>
        <v>0</v>
      </c>
      <c r="K157" s="148" t="s">
        <v>3</v>
      </c>
      <c r="L157" s="36"/>
      <c r="M157" s="153" t="s">
        <v>3</v>
      </c>
      <c r="N157" s="154" t="s">
        <v>43</v>
      </c>
      <c r="O157" s="56"/>
      <c r="P157" s="155">
        <f>O157*H157</f>
        <v>0</v>
      </c>
      <c r="Q157" s="155">
        <v>0</v>
      </c>
      <c r="R157" s="155">
        <f>Q157*H157</f>
        <v>0</v>
      </c>
      <c r="S157" s="155">
        <v>0</v>
      </c>
      <c r="T157" s="156">
        <f>S157*H157</f>
        <v>0</v>
      </c>
      <c r="U157" s="35"/>
      <c r="V157" s="35"/>
      <c r="W157" s="35"/>
      <c r="X157" s="35"/>
      <c r="Y157" s="35"/>
      <c r="Z157" s="35"/>
      <c r="AA157" s="35"/>
      <c r="AB157" s="35"/>
      <c r="AC157" s="35"/>
      <c r="AD157" s="35"/>
      <c r="AE157" s="35"/>
      <c r="AR157" s="157" t="s">
        <v>94</v>
      </c>
      <c r="AT157" s="157" t="s">
        <v>145</v>
      </c>
      <c r="AU157" s="157" t="s">
        <v>15</v>
      </c>
      <c r="AY157" s="20" t="s">
        <v>142</v>
      </c>
      <c r="BE157" s="158">
        <f>IF(N157="základní",J157,0)</f>
        <v>0</v>
      </c>
      <c r="BF157" s="158">
        <f>IF(N157="snížená",J157,0)</f>
        <v>0</v>
      </c>
      <c r="BG157" s="158">
        <f>IF(N157="zákl. přenesená",J157,0)</f>
        <v>0</v>
      </c>
      <c r="BH157" s="158">
        <f>IF(N157="sníž. přenesená",J157,0)</f>
        <v>0</v>
      </c>
      <c r="BI157" s="158">
        <f>IF(N157="nulová",J157,0)</f>
        <v>0</v>
      </c>
      <c r="BJ157" s="20" t="s">
        <v>81</v>
      </c>
      <c r="BK157" s="158">
        <f>ROUND(I157*H157,2)</f>
        <v>0</v>
      </c>
      <c r="BL157" s="20" t="s">
        <v>94</v>
      </c>
      <c r="BM157" s="157" t="s">
        <v>517</v>
      </c>
    </row>
    <row r="158" spans="1:65" s="14" customFormat="1" ht="11.25">
      <c r="B158" s="172"/>
      <c r="D158" s="165" t="s">
        <v>153</v>
      </c>
      <c r="E158" s="173" t="s">
        <v>3</v>
      </c>
      <c r="F158" s="174" t="s">
        <v>3796</v>
      </c>
      <c r="H158" s="175">
        <v>8.16</v>
      </c>
      <c r="I158" s="176"/>
      <c r="L158" s="172"/>
      <c r="M158" s="177"/>
      <c r="N158" s="178"/>
      <c r="O158" s="178"/>
      <c r="P158" s="178"/>
      <c r="Q158" s="178"/>
      <c r="R158" s="178"/>
      <c r="S158" s="178"/>
      <c r="T158" s="179"/>
      <c r="AT158" s="173" t="s">
        <v>153</v>
      </c>
      <c r="AU158" s="173" t="s">
        <v>15</v>
      </c>
      <c r="AV158" s="14" t="s">
        <v>81</v>
      </c>
      <c r="AW158" s="14" t="s">
        <v>33</v>
      </c>
      <c r="AX158" s="14" t="s">
        <v>71</v>
      </c>
      <c r="AY158" s="173" t="s">
        <v>142</v>
      </c>
    </row>
    <row r="159" spans="1:65" s="14" customFormat="1" ht="11.25">
      <c r="B159" s="172"/>
      <c r="D159" s="165" t="s">
        <v>153</v>
      </c>
      <c r="E159" s="173" t="s">
        <v>3</v>
      </c>
      <c r="F159" s="174" t="s">
        <v>3797</v>
      </c>
      <c r="H159" s="175">
        <v>3.6</v>
      </c>
      <c r="I159" s="176"/>
      <c r="L159" s="172"/>
      <c r="M159" s="177"/>
      <c r="N159" s="178"/>
      <c r="O159" s="178"/>
      <c r="P159" s="178"/>
      <c r="Q159" s="178"/>
      <c r="R159" s="178"/>
      <c r="S159" s="178"/>
      <c r="T159" s="179"/>
      <c r="AT159" s="173" t="s">
        <v>153</v>
      </c>
      <c r="AU159" s="173" t="s">
        <v>15</v>
      </c>
      <c r="AV159" s="14" t="s">
        <v>81</v>
      </c>
      <c r="AW159" s="14" t="s">
        <v>33</v>
      </c>
      <c r="AX159" s="14" t="s">
        <v>71</v>
      </c>
      <c r="AY159" s="173" t="s">
        <v>142</v>
      </c>
    </row>
    <row r="160" spans="1:65" s="15" customFormat="1" ht="11.25">
      <c r="B160" s="180"/>
      <c r="D160" s="165" t="s">
        <v>153</v>
      </c>
      <c r="E160" s="181" t="s">
        <v>3</v>
      </c>
      <c r="F160" s="182" t="s">
        <v>162</v>
      </c>
      <c r="H160" s="183">
        <v>11.76</v>
      </c>
      <c r="I160" s="184"/>
      <c r="L160" s="180"/>
      <c r="M160" s="185"/>
      <c r="N160" s="186"/>
      <c r="O160" s="186"/>
      <c r="P160" s="186"/>
      <c r="Q160" s="186"/>
      <c r="R160" s="186"/>
      <c r="S160" s="186"/>
      <c r="T160" s="187"/>
      <c r="AT160" s="181" t="s">
        <v>153</v>
      </c>
      <c r="AU160" s="181" t="s">
        <v>15</v>
      </c>
      <c r="AV160" s="15" t="s">
        <v>94</v>
      </c>
      <c r="AW160" s="15" t="s">
        <v>33</v>
      </c>
      <c r="AX160" s="15" t="s">
        <v>15</v>
      </c>
      <c r="AY160" s="181" t="s">
        <v>142</v>
      </c>
    </row>
    <row r="161" spans="1:65" s="2" customFormat="1" ht="16.5" customHeight="1">
      <c r="A161" s="35"/>
      <c r="B161" s="145"/>
      <c r="C161" s="146" t="s">
        <v>349</v>
      </c>
      <c r="D161" s="146" t="s">
        <v>145</v>
      </c>
      <c r="E161" s="147" t="s">
        <v>3798</v>
      </c>
      <c r="F161" s="148" t="s">
        <v>3799</v>
      </c>
      <c r="G161" s="149" t="s">
        <v>172</v>
      </c>
      <c r="H161" s="150">
        <v>4.3</v>
      </c>
      <c r="I161" s="151"/>
      <c r="J161" s="152">
        <f>ROUND(I161*H161,2)</f>
        <v>0</v>
      </c>
      <c r="K161" s="148" t="s">
        <v>3</v>
      </c>
      <c r="L161" s="36"/>
      <c r="M161" s="153" t="s">
        <v>3</v>
      </c>
      <c r="N161" s="154" t="s">
        <v>43</v>
      </c>
      <c r="O161" s="56"/>
      <c r="P161" s="155">
        <f>O161*H161</f>
        <v>0</v>
      </c>
      <c r="Q161" s="155">
        <v>0</v>
      </c>
      <c r="R161" s="155">
        <f>Q161*H161</f>
        <v>0</v>
      </c>
      <c r="S161" s="155">
        <v>0</v>
      </c>
      <c r="T161" s="156">
        <f>S161*H161</f>
        <v>0</v>
      </c>
      <c r="U161" s="35"/>
      <c r="V161" s="35"/>
      <c r="W161" s="35"/>
      <c r="X161" s="35"/>
      <c r="Y161" s="35"/>
      <c r="Z161" s="35"/>
      <c r="AA161" s="35"/>
      <c r="AB161" s="35"/>
      <c r="AC161" s="35"/>
      <c r="AD161" s="35"/>
      <c r="AE161" s="35"/>
      <c r="AR161" s="157" t="s">
        <v>94</v>
      </c>
      <c r="AT161" s="157" t="s">
        <v>145</v>
      </c>
      <c r="AU161" s="157" t="s">
        <v>15</v>
      </c>
      <c r="AY161" s="20" t="s">
        <v>142</v>
      </c>
      <c r="BE161" s="158">
        <f>IF(N161="základní",J161,0)</f>
        <v>0</v>
      </c>
      <c r="BF161" s="158">
        <f>IF(N161="snížená",J161,0)</f>
        <v>0</v>
      </c>
      <c r="BG161" s="158">
        <f>IF(N161="zákl. přenesená",J161,0)</f>
        <v>0</v>
      </c>
      <c r="BH161" s="158">
        <f>IF(N161="sníž. přenesená",J161,0)</f>
        <v>0</v>
      </c>
      <c r="BI161" s="158">
        <f>IF(N161="nulová",J161,0)</f>
        <v>0</v>
      </c>
      <c r="BJ161" s="20" t="s">
        <v>81</v>
      </c>
      <c r="BK161" s="158">
        <f>ROUND(I161*H161,2)</f>
        <v>0</v>
      </c>
      <c r="BL161" s="20" t="s">
        <v>94</v>
      </c>
      <c r="BM161" s="157" t="s">
        <v>528</v>
      </c>
    </row>
    <row r="162" spans="1:65" s="14" customFormat="1" ht="11.25">
      <c r="B162" s="172"/>
      <c r="D162" s="165" t="s">
        <v>153</v>
      </c>
      <c r="E162" s="173" t="s">
        <v>3</v>
      </c>
      <c r="F162" s="174" t="s">
        <v>3800</v>
      </c>
      <c r="H162" s="175">
        <v>3.85</v>
      </c>
      <c r="I162" s="176"/>
      <c r="L162" s="172"/>
      <c r="M162" s="177"/>
      <c r="N162" s="178"/>
      <c r="O162" s="178"/>
      <c r="P162" s="178"/>
      <c r="Q162" s="178"/>
      <c r="R162" s="178"/>
      <c r="S162" s="178"/>
      <c r="T162" s="179"/>
      <c r="AT162" s="173" t="s">
        <v>153</v>
      </c>
      <c r="AU162" s="173" t="s">
        <v>15</v>
      </c>
      <c r="AV162" s="14" t="s">
        <v>81</v>
      </c>
      <c r="AW162" s="14" t="s">
        <v>33</v>
      </c>
      <c r="AX162" s="14" t="s">
        <v>71</v>
      </c>
      <c r="AY162" s="173" t="s">
        <v>142</v>
      </c>
    </row>
    <row r="163" spans="1:65" s="14" customFormat="1" ht="11.25">
      <c r="B163" s="172"/>
      <c r="D163" s="165" t="s">
        <v>153</v>
      </c>
      <c r="E163" s="173" t="s">
        <v>3</v>
      </c>
      <c r="F163" s="174" t="s">
        <v>3801</v>
      </c>
      <c r="H163" s="175">
        <v>0.45</v>
      </c>
      <c r="I163" s="176"/>
      <c r="L163" s="172"/>
      <c r="M163" s="177"/>
      <c r="N163" s="178"/>
      <c r="O163" s="178"/>
      <c r="P163" s="178"/>
      <c r="Q163" s="178"/>
      <c r="R163" s="178"/>
      <c r="S163" s="178"/>
      <c r="T163" s="179"/>
      <c r="AT163" s="173" t="s">
        <v>153</v>
      </c>
      <c r="AU163" s="173" t="s">
        <v>15</v>
      </c>
      <c r="AV163" s="14" t="s">
        <v>81</v>
      </c>
      <c r="AW163" s="14" t="s">
        <v>33</v>
      </c>
      <c r="AX163" s="14" t="s">
        <v>71</v>
      </c>
      <c r="AY163" s="173" t="s">
        <v>142</v>
      </c>
    </row>
    <row r="164" spans="1:65" s="15" customFormat="1" ht="11.25">
      <c r="B164" s="180"/>
      <c r="D164" s="165" t="s">
        <v>153</v>
      </c>
      <c r="E164" s="181" t="s">
        <v>3</v>
      </c>
      <c r="F164" s="182" t="s">
        <v>162</v>
      </c>
      <c r="H164" s="183">
        <v>4.3</v>
      </c>
      <c r="I164" s="184"/>
      <c r="L164" s="180"/>
      <c r="M164" s="185"/>
      <c r="N164" s="186"/>
      <c r="O164" s="186"/>
      <c r="P164" s="186"/>
      <c r="Q164" s="186"/>
      <c r="R164" s="186"/>
      <c r="S164" s="186"/>
      <c r="T164" s="187"/>
      <c r="AT164" s="181" t="s">
        <v>153</v>
      </c>
      <c r="AU164" s="181" t="s">
        <v>15</v>
      </c>
      <c r="AV164" s="15" t="s">
        <v>94</v>
      </c>
      <c r="AW164" s="15" t="s">
        <v>33</v>
      </c>
      <c r="AX164" s="15" t="s">
        <v>15</v>
      </c>
      <c r="AY164" s="181" t="s">
        <v>142</v>
      </c>
    </row>
    <row r="165" spans="1:65" s="2" customFormat="1" ht="16.5" customHeight="1">
      <c r="A165" s="35"/>
      <c r="B165" s="145"/>
      <c r="C165" s="146" t="s">
        <v>356</v>
      </c>
      <c r="D165" s="146" t="s">
        <v>145</v>
      </c>
      <c r="E165" s="147" t="s">
        <v>3802</v>
      </c>
      <c r="F165" s="148" t="s">
        <v>3803</v>
      </c>
      <c r="G165" s="149" t="s">
        <v>148</v>
      </c>
      <c r="H165" s="150">
        <v>4.2</v>
      </c>
      <c r="I165" s="151"/>
      <c r="J165" s="152">
        <f>ROUND(I165*H165,2)</f>
        <v>0</v>
      </c>
      <c r="K165" s="148" t="s">
        <v>3</v>
      </c>
      <c r="L165" s="36"/>
      <c r="M165" s="153" t="s">
        <v>3</v>
      </c>
      <c r="N165" s="154" t="s">
        <v>43</v>
      </c>
      <c r="O165" s="56"/>
      <c r="P165" s="155">
        <f>O165*H165</f>
        <v>0</v>
      </c>
      <c r="Q165" s="155">
        <v>0</v>
      </c>
      <c r="R165" s="155">
        <f>Q165*H165</f>
        <v>0</v>
      </c>
      <c r="S165" s="155">
        <v>0</v>
      </c>
      <c r="T165" s="156">
        <f>S165*H165</f>
        <v>0</v>
      </c>
      <c r="U165" s="35"/>
      <c r="V165" s="35"/>
      <c r="W165" s="35"/>
      <c r="X165" s="35"/>
      <c r="Y165" s="35"/>
      <c r="Z165" s="35"/>
      <c r="AA165" s="35"/>
      <c r="AB165" s="35"/>
      <c r="AC165" s="35"/>
      <c r="AD165" s="35"/>
      <c r="AE165" s="35"/>
      <c r="AR165" s="157" t="s">
        <v>94</v>
      </c>
      <c r="AT165" s="157" t="s">
        <v>145</v>
      </c>
      <c r="AU165" s="157" t="s">
        <v>15</v>
      </c>
      <c r="AY165" s="20" t="s">
        <v>142</v>
      </c>
      <c r="BE165" s="158">
        <f>IF(N165="základní",J165,0)</f>
        <v>0</v>
      </c>
      <c r="BF165" s="158">
        <f>IF(N165="snížená",J165,0)</f>
        <v>0</v>
      </c>
      <c r="BG165" s="158">
        <f>IF(N165="zákl. přenesená",J165,0)</f>
        <v>0</v>
      </c>
      <c r="BH165" s="158">
        <f>IF(N165="sníž. přenesená",J165,0)</f>
        <v>0</v>
      </c>
      <c r="BI165" s="158">
        <f>IF(N165="nulová",J165,0)</f>
        <v>0</v>
      </c>
      <c r="BJ165" s="20" t="s">
        <v>81</v>
      </c>
      <c r="BK165" s="158">
        <f>ROUND(I165*H165,2)</f>
        <v>0</v>
      </c>
      <c r="BL165" s="20" t="s">
        <v>94</v>
      </c>
      <c r="BM165" s="157" t="s">
        <v>540</v>
      </c>
    </row>
    <row r="166" spans="1:65" s="14" customFormat="1" ht="11.25">
      <c r="B166" s="172"/>
      <c r="D166" s="165" t="s">
        <v>153</v>
      </c>
      <c r="E166" s="173" t="s">
        <v>3</v>
      </c>
      <c r="F166" s="174" t="s">
        <v>3804</v>
      </c>
      <c r="H166" s="175">
        <v>3</v>
      </c>
      <c r="I166" s="176"/>
      <c r="L166" s="172"/>
      <c r="M166" s="177"/>
      <c r="N166" s="178"/>
      <c r="O166" s="178"/>
      <c r="P166" s="178"/>
      <c r="Q166" s="178"/>
      <c r="R166" s="178"/>
      <c r="S166" s="178"/>
      <c r="T166" s="179"/>
      <c r="AT166" s="173" t="s">
        <v>153</v>
      </c>
      <c r="AU166" s="173" t="s">
        <v>15</v>
      </c>
      <c r="AV166" s="14" t="s">
        <v>81</v>
      </c>
      <c r="AW166" s="14" t="s">
        <v>33</v>
      </c>
      <c r="AX166" s="14" t="s">
        <v>71</v>
      </c>
      <c r="AY166" s="173" t="s">
        <v>142</v>
      </c>
    </row>
    <row r="167" spans="1:65" s="14" customFormat="1" ht="11.25">
      <c r="B167" s="172"/>
      <c r="D167" s="165" t="s">
        <v>153</v>
      </c>
      <c r="E167" s="173" t="s">
        <v>3</v>
      </c>
      <c r="F167" s="174" t="s">
        <v>3805</v>
      </c>
      <c r="H167" s="175">
        <v>1.2</v>
      </c>
      <c r="I167" s="176"/>
      <c r="L167" s="172"/>
      <c r="M167" s="177"/>
      <c r="N167" s="178"/>
      <c r="O167" s="178"/>
      <c r="P167" s="178"/>
      <c r="Q167" s="178"/>
      <c r="R167" s="178"/>
      <c r="S167" s="178"/>
      <c r="T167" s="179"/>
      <c r="AT167" s="173" t="s">
        <v>153</v>
      </c>
      <c r="AU167" s="173" t="s">
        <v>15</v>
      </c>
      <c r="AV167" s="14" t="s">
        <v>81</v>
      </c>
      <c r="AW167" s="14" t="s">
        <v>33</v>
      </c>
      <c r="AX167" s="14" t="s">
        <v>71</v>
      </c>
      <c r="AY167" s="173" t="s">
        <v>142</v>
      </c>
    </row>
    <row r="168" spans="1:65" s="15" customFormat="1" ht="11.25">
      <c r="B168" s="180"/>
      <c r="D168" s="165" t="s">
        <v>153</v>
      </c>
      <c r="E168" s="181" t="s">
        <v>3</v>
      </c>
      <c r="F168" s="182" t="s">
        <v>162</v>
      </c>
      <c r="H168" s="183">
        <v>4.2</v>
      </c>
      <c r="I168" s="184"/>
      <c r="L168" s="180"/>
      <c r="M168" s="185"/>
      <c r="N168" s="186"/>
      <c r="O168" s="186"/>
      <c r="P168" s="186"/>
      <c r="Q168" s="186"/>
      <c r="R168" s="186"/>
      <c r="S168" s="186"/>
      <c r="T168" s="187"/>
      <c r="AT168" s="181" t="s">
        <v>153</v>
      </c>
      <c r="AU168" s="181" t="s">
        <v>15</v>
      </c>
      <c r="AV168" s="15" t="s">
        <v>94</v>
      </c>
      <c r="AW168" s="15" t="s">
        <v>33</v>
      </c>
      <c r="AX168" s="15" t="s">
        <v>15</v>
      </c>
      <c r="AY168" s="181" t="s">
        <v>142</v>
      </c>
    </row>
    <row r="169" spans="1:65" s="2" customFormat="1" ht="24.2" customHeight="1">
      <c r="A169" s="35"/>
      <c r="B169" s="145"/>
      <c r="C169" s="146" t="s">
        <v>362</v>
      </c>
      <c r="D169" s="146" t="s">
        <v>145</v>
      </c>
      <c r="E169" s="147" t="s">
        <v>3806</v>
      </c>
      <c r="F169" s="148" t="s">
        <v>3807</v>
      </c>
      <c r="G169" s="149" t="s">
        <v>359</v>
      </c>
      <c r="H169" s="150">
        <v>0.25</v>
      </c>
      <c r="I169" s="151"/>
      <c r="J169" s="152">
        <f>ROUND(I169*H169,2)</f>
        <v>0</v>
      </c>
      <c r="K169" s="148" t="s">
        <v>3</v>
      </c>
      <c r="L169" s="36"/>
      <c r="M169" s="153" t="s">
        <v>3</v>
      </c>
      <c r="N169" s="154" t="s">
        <v>43</v>
      </c>
      <c r="O169" s="56"/>
      <c r="P169" s="155">
        <f>O169*H169</f>
        <v>0</v>
      </c>
      <c r="Q169" s="155">
        <v>0</v>
      </c>
      <c r="R169" s="155">
        <f>Q169*H169</f>
        <v>0</v>
      </c>
      <c r="S169" s="155">
        <v>0</v>
      </c>
      <c r="T169" s="156">
        <f>S169*H169</f>
        <v>0</v>
      </c>
      <c r="U169" s="35"/>
      <c r="V169" s="35"/>
      <c r="W169" s="35"/>
      <c r="X169" s="35"/>
      <c r="Y169" s="35"/>
      <c r="Z169" s="35"/>
      <c r="AA169" s="35"/>
      <c r="AB169" s="35"/>
      <c r="AC169" s="35"/>
      <c r="AD169" s="35"/>
      <c r="AE169" s="35"/>
      <c r="AR169" s="157" t="s">
        <v>94</v>
      </c>
      <c r="AT169" s="157" t="s">
        <v>145</v>
      </c>
      <c r="AU169" s="157" t="s">
        <v>15</v>
      </c>
      <c r="AY169" s="20" t="s">
        <v>142</v>
      </c>
      <c r="BE169" s="158">
        <f>IF(N169="základní",J169,0)</f>
        <v>0</v>
      </c>
      <c r="BF169" s="158">
        <f>IF(N169="snížená",J169,0)</f>
        <v>0</v>
      </c>
      <c r="BG169" s="158">
        <f>IF(N169="zákl. přenesená",J169,0)</f>
        <v>0</v>
      </c>
      <c r="BH169" s="158">
        <f>IF(N169="sníž. přenesená",J169,0)</f>
        <v>0</v>
      </c>
      <c r="BI169" s="158">
        <f>IF(N169="nulová",J169,0)</f>
        <v>0</v>
      </c>
      <c r="BJ169" s="20" t="s">
        <v>81</v>
      </c>
      <c r="BK169" s="158">
        <f>ROUND(I169*H169,2)</f>
        <v>0</v>
      </c>
      <c r="BL169" s="20" t="s">
        <v>94</v>
      </c>
      <c r="BM169" s="157" t="s">
        <v>551</v>
      </c>
    </row>
    <row r="170" spans="1:65" s="2" customFormat="1" ht="21.75" customHeight="1">
      <c r="A170" s="35"/>
      <c r="B170" s="145"/>
      <c r="C170" s="146" t="s">
        <v>367</v>
      </c>
      <c r="D170" s="146" t="s">
        <v>145</v>
      </c>
      <c r="E170" s="147" t="s">
        <v>3808</v>
      </c>
      <c r="F170" s="148" t="s">
        <v>3809</v>
      </c>
      <c r="G170" s="149" t="s">
        <v>236</v>
      </c>
      <c r="H170" s="150">
        <v>3</v>
      </c>
      <c r="I170" s="151"/>
      <c r="J170" s="152">
        <f>ROUND(I170*H170,2)</f>
        <v>0</v>
      </c>
      <c r="K170" s="148" t="s">
        <v>3</v>
      </c>
      <c r="L170" s="36"/>
      <c r="M170" s="153" t="s">
        <v>3</v>
      </c>
      <c r="N170" s="154" t="s">
        <v>43</v>
      </c>
      <c r="O170" s="56"/>
      <c r="P170" s="155">
        <f>O170*H170</f>
        <v>0</v>
      </c>
      <c r="Q170" s="155">
        <v>0</v>
      </c>
      <c r="R170" s="155">
        <f>Q170*H170</f>
        <v>0</v>
      </c>
      <c r="S170" s="155">
        <v>0</v>
      </c>
      <c r="T170" s="156">
        <f>S170*H170</f>
        <v>0</v>
      </c>
      <c r="U170" s="35"/>
      <c r="V170" s="35"/>
      <c r="W170" s="35"/>
      <c r="X170" s="35"/>
      <c r="Y170" s="35"/>
      <c r="Z170" s="35"/>
      <c r="AA170" s="35"/>
      <c r="AB170" s="35"/>
      <c r="AC170" s="35"/>
      <c r="AD170" s="35"/>
      <c r="AE170" s="35"/>
      <c r="AR170" s="157" t="s">
        <v>94</v>
      </c>
      <c r="AT170" s="157" t="s">
        <v>145</v>
      </c>
      <c r="AU170" s="157" t="s">
        <v>15</v>
      </c>
      <c r="AY170" s="20" t="s">
        <v>142</v>
      </c>
      <c r="BE170" s="158">
        <f>IF(N170="základní",J170,0)</f>
        <v>0</v>
      </c>
      <c r="BF170" s="158">
        <f>IF(N170="snížená",J170,0)</f>
        <v>0</v>
      </c>
      <c r="BG170" s="158">
        <f>IF(N170="zákl. přenesená",J170,0)</f>
        <v>0</v>
      </c>
      <c r="BH170" s="158">
        <f>IF(N170="sníž. přenesená",J170,0)</f>
        <v>0</v>
      </c>
      <c r="BI170" s="158">
        <f>IF(N170="nulová",J170,0)</f>
        <v>0</v>
      </c>
      <c r="BJ170" s="20" t="s">
        <v>81</v>
      </c>
      <c r="BK170" s="158">
        <f>ROUND(I170*H170,2)</f>
        <v>0</v>
      </c>
      <c r="BL170" s="20" t="s">
        <v>94</v>
      </c>
      <c r="BM170" s="157" t="s">
        <v>560</v>
      </c>
    </row>
    <row r="171" spans="1:65" s="12" customFormat="1" ht="25.9" customHeight="1">
      <c r="B171" s="132"/>
      <c r="D171" s="133" t="s">
        <v>70</v>
      </c>
      <c r="E171" s="134" t="s">
        <v>181</v>
      </c>
      <c r="F171" s="134" t="s">
        <v>3810</v>
      </c>
      <c r="I171" s="135"/>
      <c r="J171" s="136">
        <f>BK171</f>
        <v>0</v>
      </c>
      <c r="L171" s="132"/>
      <c r="M171" s="137"/>
      <c r="N171" s="138"/>
      <c r="O171" s="138"/>
      <c r="P171" s="139">
        <f>SUM(P172:P174)</f>
        <v>0</v>
      </c>
      <c r="Q171" s="138"/>
      <c r="R171" s="139">
        <f>SUM(R172:R174)</f>
        <v>0</v>
      </c>
      <c r="S171" s="138"/>
      <c r="T171" s="140">
        <f>SUM(T172:T174)</f>
        <v>0</v>
      </c>
      <c r="AR171" s="133" t="s">
        <v>15</v>
      </c>
      <c r="AT171" s="141" t="s">
        <v>70</v>
      </c>
      <c r="AU171" s="141" t="s">
        <v>71</v>
      </c>
      <c r="AY171" s="133" t="s">
        <v>142</v>
      </c>
      <c r="BK171" s="142">
        <f>SUM(BK172:BK174)</f>
        <v>0</v>
      </c>
    </row>
    <row r="172" spans="1:65" s="2" customFormat="1" ht="24.2" customHeight="1">
      <c r="A172" s="35"/>
      <c r="B172" s="145"/>
      <c r="C172" s="146" t="s">
        <v>373</v>
      </c>
      <c r="D172" s="146" t="s">
        <v>145</v>
      </c>
      <c r="E172" s="147" t="s">
        <v>3811</v>
      </c>
      <c r="F172" s="148" t="s">
        <v>3812</v>
      </c>
      <c r="G172" s="149" t="s">
        <v>148</v>
      </c>
      <c r="H172" s="150">
        <v>4.8</v>
      </c>
      <c r="I172" s="151"/>
      <c r="J172" s="152">
        <f>ROUND(I172*H172,2)</f>
        <v>0</v>
      </c>
      <c r="K172" s="148" t="s">
        <v>3</v>
      </c>
      <c r="L172" s="36"/>
      <c r="M172" s="153" t="s">
        <v>3</v>
      </c>
      <c r="N172" s="154" t="s">
        <v>43</v>
      </c>
      <c r="O172" s="56"/>
      <c r="P172" s="155">
        <f>O172*H172</f>
        <v>0</v>
      </c>
      <c r="Q172" s="155">
        <v>0</v>
      </c>
      <c r="R172" s="155">
        <f>Q172*H172</f>
        <v>0</v>
      </c>
      <c r="S172" s="155">
        <v>0</v>
      </c>
      <c r="T172" s="156">
        <f>S172*H172</f>
        <v>0</v>
      </c>
      <c r="U172" s="35"/>
      <c r="V172" s="35"/>
      <c r="W172" s="35"/>
      <c r="X172" s="35"/>
      <c r="Y172" s="35"/>
      <c r="Z172" s="35"/>
      <c r="AA172" s="35"/>
      <c r="AB172" s="35"/>
      <c r="AC172" s="35"/>
      <c r="AD172" s="35"/>
      <c r="AE172" s="35"/>
      <c r="AR172" s="157" t="s">
        <v>94</v>
      </c>
      <c r="AT172" s="157" t="s">
        <v>145</v>
      </c>
      <c r="AU172" s="157" t="s">
        <v>15</v>
      </c>
      <c r="AY172" s="20" t="s">
        <v>142</v>
      </c>
      <c r="BE172" s="158">
        <f>IF(N172="základní",J172,0)</f>
        <v>0</v>
      </c>
      <c r="BF172" s="158">
        <f>IF(N172="snížená",J172,0)</f>
        <v>0</v>
      </c>
      <c r="BG172" s="158">
        <f>IF(N172="zákl. přenesená",J172,0)</f>
        <v>0</v>
      </c>
      <c r="BH172" s="158">
        <f>IF(N172="sníž. přenesená",J172,0)</f>
        <v>0</v>
      </c>
      <c r="BI172" s="158">
        <f>IF(N172="nulová",J172,0)</f>
        <v>0</v>
      </c>
      <c r="BJ172" s="20" t="s">
        <v>81</v>
      </c>
      <c r="BK172" s="158">
        <f>ROUND(I172*H172,2)</f>
        <v>0</v>
      </c>
      <c r="BL172" s="20" t="s">
        <v>94</v>
      </c>
      <c r="BM172" s="157" t="s">
        <v>570</v>
      </c>
    </row>
    <row r="173" spans="1:65" s="14" customFormat="1" ht="11.25">
      <c r="B173" s="172"/>
      <c r="D173" s="165" t="s">
        <v>153</v>
      </c>
      <c r="E173" s="173" t="s">
        <v>3</v>
      </c>
      <c r="F173" s="174" t="s">
        <v>3813</v>
      </c>
      <c r="H173" s="175">
        <v>4.8</v>
      </c>
      <c r="I173" s="176"/>
      <c r="L173" s="172"/>
      <c r="M173" s="177"/>
      <c r="N173" s="178"/>
      <c r="O173" s="178"/>
      <c r="P173" s="178"/>
      <c r="Q173" s="178"/>
      <c r="R173" s="178"/>
      <c r="S173" s="178"/>
      <c r="T173" s="179"/>
      <c r="AT173" s="173" t="s">
        <v>153</v>
      </c>
      <c r="AU173" s="173" t="s">
        <v>15</v>
      </c>
      <c r="AV173" s="14" t="s">
        <v>81</v>
      </c>
      <c r="AW173" s="14" t="s">
        <v>33</v>
      </c>
      <c r="AX173" s="14" t="s">
        <v>71</v>
      </c>
      <c r="AY173" s="173" t="s">
        <v>142</v>
      </c>
    </row>
    <row r="174" spans="1:65" s="15" customFormat="1" ht="11.25">
      <c r="B174" s="180"/>
      <c r="D174" s="165" t="s">
        <v>153</v>
      </c>
      <c r="E174" s="181" t="s">
        <v>3</v>
      </c>
      <c r="F174" s="182" t="s">
        <v>162</v>
      </c>
      <c r="H174" s="183">
        <v>4.8</v>
      </c>
      <c r="I174" s="184"/>
      <c r="L174" s="180"/>
      <c r="M174" s="185"/>
      <c r="N174" s="186"/>
      <c r="O174" s="186"/>
      <c r="P174" s="186"/>
      <c r="Q174" s="186"/>
      <c r="R174" s="186"/>
      <c r="S174" s="186"/>
      <c r="T174" s="187"/>
      <c r="AT174" s="181" t="s">
        <v>153</v>
      </c>
      <c r="AU174" s="181" t="s">
        <v>15</v>
      </c>
      <c r="AV174" s="15" t="s">
        <v>94</v>
      </c>
      <c r="AW174" s="15" t="s">
        <v>33</v>
      </c>
      <c r="AX174" s="15" t="s">
        <v>15</v>
      </c>
      <c r="AY174" s="181" t="s">
        <v>142</v>
      </c>
    </row>
    <row r="175" spans="1:65" s="12" customFormat="1" ht="25.9" customHeight="1">
      <c r="B175" s="132"/>
      <c r="D175" s="133" t="s">
        <v>70</v>
      </c>
      <c r="E175" s="134" t="s">
        <v>565</v>
      </c>
      <c r="F175" s="134" t="s">
        <v>3814</v>
      </c>
      <c r="I175" s="135"/>
      <c r="J175" s="136">
        <f>BK175</f>
        <v>0</v>
      </c>
      <c r="L175" s="132"/>
      <c r="M175" s="137"/>
      <c r="N175" s="138"/>
      <c r="O175" s="138"/>
      <c r="P175" s="139">
        <f>SUM(P176:P178)</f>
        <v>0</v>
      </c>
      <c r="Q175" s="138"/>
      <c r="R175" s="139">
        <f>SUM(R176:R178)</f>
        <v>0</v>
      </c>
      <c r="S175" s="138"/>
      <c r="T175" s="140">
        <f>SUM(T176:T178)</f>
        <v>0</v>
      </c>
      <c r="AR175" s="133" t="s">
        <v>15</v>
      </c>
      <c r="AT175" s="141" t="s">
        <v>70</v>
      </c>
      <c r="AU175" s="141" t="s">
        <v>71</v>
      </c>
      <c r="AY175" s="133" t="s">
        <v>142</v>
      </c>
      <c r="BK175" s="142">
        <f>SUM(BK176:BK178)</f>
        <v>0</v>
      </c>
    </row>
    <row r="176" spans="1:65" s="2" customFormat="1" ht="16.5" customHeight="1">
      <c r="A176" s="35"/>
      <c r="B176" s="145"/>
      <c r="C176" s="146" t="s">
        <v>378</v>
      </c>
      <c r="D176" s="146" t="s">
        <v>145</v>
      </c>
      <c r="E176" s="147" t="s">
        <v>3815</v>
      </c>
      <c r="F176" s="148" t="s">
        <v>3816</v>
      </c>
      <c r="G176" s="149" t="s">
        <v>148</v>
      </c>
      <c r="H176" s="150">
        <v>13.44</v>
      </c>
      <c r="I176" s="151"/>
      <c r="J176" s="152">
        <f>ROUND(I176*H176,2)</f>
        <v>0</v>
      </c>
      <c r="K176" s="148" t="s">
        <v>3</v>
      </c>
      <c r="L176" s="36"/>
      <c r="M176" s="153" t="s">
        <v>3</v>
      </c>
      <c r="N176" s="154" t="s">
        <v>43</v>
      </c>
      <c r="O176" s="56"/>
      <c r="P176" s="155">
        <f>O176*H176</f>
        <v>0</v>
      </c>
      <c r="Q176" s="155">
        <v>0</v>
      </c>
      <c r="R176" s="155">
        <f>Q176*H176</f>
        <v>0</v>
      </c>
      <c r="S176" s="155">
        <v>0</v>
      </c>
      <c r="T176" s="156">
        <f>S176*H176</f>
        <v>0</v>
      </c>
      <c r="U176" s="35"/>
      <c r="V176" s="35"/>
      <c r="W176" s="35"/>
      <c r="X176" s="35"/>
      <c r="Y176" s="35"/>
      <c r="Z176" s="35"/>
      <c r="AA176" s="35"/>
      <c r="AB176" s="35"/>
      <c r="AC176" s="35"/>
      <c r="AD176" s="35"/>
      <c r="AE176" s="35"/>
      <c r="AR176" s="157" t="s">
        <v>94</v>
      </c>
      <c r="AT176" s="157" t="s">
        <v>145</v>
      </c>
      <c r="AU176" s="157" t="s">
        <v>15</v>
      </c>
      <c r="AY176" s="20" t="s">
        <v>142</v>
      </c>
      <c r="BE176" s="158">
        <f>IF(N176="základní",J176,0)</f>
        <v>0</v>
      </c>
      <c r="BF176" s="158">
        <f>IF(N176="snížená",J176,0)</f>
        <v>0</v>
      </c>
      <c r="BG176" s="158">
        <f>IF(N176="zákl. přenesená",J176,0)</f>
        <v>0</v>
      </c>
      <c r="BH176" s="158">
        <f>IF(N176="sníž. přenesená",J176,0)</f>
        <v>0</v>
      </c>
      <c r="BI176" s="158">
        <f>IF(N176="nulová",J176,0)</f>
        <v>0</v>
      </c>
      <c r="BJ176" s="20" t="s">
        <v>81</v>
      </c>
      <c r="BK176" s="158">
        <f>ROUND(I176*H176,2)</f>
        <v>0</v>
      </c>
      <c r="BL176" s="20" t="s">
        <v>94</v>
      </c>
      <c r="BM176" s="157" t="s">
        <v>586</v>
      </c>
    </row>
    <row r="177" spans="1:65" s="14" customFormat="1" ht="11.25">
      <c r="B177" s="172"/>
      <c r="D177" s="165" t="s">
        <v>153</v>
      </c>
      <c r="E177" s="173" t="s">
        <v>3</v>
      </c>
      <c r="F177" s="174" t="s">
        <v>3817</v>
      </c>
      <c r="H177" s="175">
        <v>13.44</v>
      </c>
      <c r="I177" s="176"/>
      <c r="L177" s="172"/>
      <c r="M177" s="177"/>
      <c r="N177" s="178"/>
      <c r="O177" s="178"/>
      <c r="P177" s="178"/>
      <c r="Q177" s="178"/>
      <c r="R177" s="178"/>
      <c r="S177" s="178"/>
      <c r="T177" s="179"/>
      <c r="AT177" s="173" t="s">
        <v>153</v>
      </c>
      <c r="AU177" s="173" t="s">
        <v>15</v>
      </c>
      <c r="AV177" s="14" t="s">
        <v>81</v>
      </c>
      <c r="AW177" s="14" t="s">
        <v>33</v>
      </c>
      <c r="AX177" s="14" t="s">
        <v>71</v>
      </c>
      <c r="AY177" s="173" t="s">
        <v>142</v>
      </c>
    </row>
    <row r="178" spans="1:65" s="15" customFormat="1" ht="11.25">
      <c r="B178" s="180"/>
      <c r="D178" s="165" t="s">
        <v>153</v>
      </c>
      <c r="E178" s="181" t="s">
        <v>3</v>
      </c>
      <c r="F178" s="182" t="s">
        <v>162</v>
      </c>
      <c r="H178" s="183">
        <v>13.44</v>
      </c>
      <c r="I178" s="184"/>
      <c r="L178" s="180"/>
      <c r="M178" s="185"/>
      <c r="N178" s="186"/>
      <c r="O178" s="186"/>
      <c r="P178" s="186"/>
      <c r="Q178" s="186"/>
      <c r="R178" s="186"/>
      <c r="S178" s="186"/>
      <c r="T178" s="187"/>
      <c r="AT178" s="181" t="s">
        <v>153</v>
      </c>
      <c r="AU178" s="181" t="s">
        <v>15</v>
      </c>
      <c r="AV178" s="15" t="s">
        <v>94</v>
      </c>
      <c r="AW178" s="15" t="s">
        <v>33</v>
      </c>
      <c r="AX178" s="15" t="s">
        <v>15</v>
      </c>
      <c r="AY178" s="181" t="s">
        <v>142</v>
      </c>
    </row>
    <row r="179" spans="1:65" s="12" customFormat="1" ht="25.9" customHeight="1">
      <c r="B179" s="132"/>
      <c r="D179" s="133" t="s">
        <v>70</v>
      </c>
      <c r="E179" s="134" t="s">
        <v>209</v>
      </c>
      <c r="F179" s="134" t="s">
        <v>1501</v>
      </c>
      <c r="I179" s="135"/>
      <c r="J179" s="136">
        <f>BK179</f>
        <v>0</v>
      </c>
      <c r="L179" s="132"/>
      <c r="M179" s="137"/>
      <c r="N179" s="138"/>
      <c r="O179" s="138"/>
      <c r="P179" s="139">
        <f>SUM(P180:P198)</f>
        <v>0</v>
      </c>
      <c r="Q179" s="138"/>
      <c r="R179" s="139">
        <f>SUM(R180:R198)</f>
        <v>0</v>
      </c>
      <c r="S179" s="138"/>
      <c r="T179" s="140">
        <f>SUM(T180:T198)</f>
        <v>0</v>
      </c>
      <c r="AR179" s="133" t="s">
        <v>15</v>
      </c>
      <c r="AT179" s="141" t="s">
        <v>70</v>
      </c>
      <c r="AU179" s="141" t="s">
        <v>71</v>
      </c>
      <c r="AY179" s="133" t="s">
        <v>142</v>
      </c>
      <c r="BK179" s="142">
        <f>SUM(BK180:BK198)</f>
        <v>0</v>
      </c>
    </row>
    <row r="180" spans="1:65" s="2" customFormat="1" ht="33" customHeight="1">
      <c r="A180" s="35"/>
      <c r="B180" s="145"/>
      <c r="C180" s="146" t="s">
        <v>383</v>
      </c>
      <c r="D180" s="146" t="s">
        <v>145</v>
      </c>
      <c r="E180" s="147" t="s">
        <v>3818</v>
      </c>
      <c r="F180" s="148" t="s">
        <v>3819</v>
      </c>
      <c r="G180" s="149" t="s">
        <v>236</v>
      </c>
      <c r="H180" s="150">
        <v>2</v>
      </c>
      <c r="I180" s="151"/>
      <c r="J180" s="152">
        <f t="shared" ref="J180:J191" si="0">ROUND(I180*H180,2)</f>
        <v>0</v>
      </c>
      <c r="K180" s="148" t="s">
        <v>3</v>
      </c>
      <c r="L180" s="36"/>
      <c r="M180" s="153" t="s">
        <v>3</v>
      </c>
      <c r="N180" s="154" t="s">
        <v>43</v>
      </c>
      <c r="O180" s="56"/>
      <c r="P180" s="155">
        <f t="shared" ref="P180:P191" si="1">O180*H180</f>
        <v>0</v>
      </c>
      <c r="Q180" s="155">
        <v>0</v>
      </c>
      <c r="R180" s="155">
        <f t="shared" ref="R180:R191" si="2">Q180*H180</f>
        <v>0</v>
      </c>
      <c r="S180" s="155">
        <v>0</v>
      </c>
      <c r="T180" s="156">
        <f t="shared" ref="T180:T191" si="3">S180*H180</f>
        <v>0</v>
      </c>
      <c r="U180" s="35"/>
      <c r="V180" s="35"/>
      <c r="W180" s="35"/>
      <c r="X180" s="35"/>
      <c r="Y180" s="35"/>
      <c r="Z180" s="35"/>
      <c r="AA180" s="35"/>
      <c r="AB180" s="35"/>
      <c r="AC180" s="35"/>
      <c r="AD180" s="35"/>
      <c r="AE180" s="35"/>
      <c r="AR180" s="157" t="s">
        <v>94</v>
      </c>
      <c r="AT180" s="157" t="s">
        <v>145</v>
      </c>
      <c r="AU180" s="157" t="s">
        <v>15</v>
      </c>
      <c r="AY180" s="20" t="s">
        <v>142</v>
      </c>
      <c r="BE180" s="158">
        <f t="shared" ref="BE180:BE191" si="4">IF(N180="základní",J180,0)</f>
        <v>0</v>
      </c>
      <c r="BF180" s="158">
        <f t="shared" ref="BF180:BF191" si="5">IF(N180="snížená",J180,0)</f>
        <v>0</v>
      </c>
      <c r="BG180" s="158">
        <f t="shared" ref="BG180:BG191" si="6">IF(N180="zákl. přenesená",J180,0)</f>
        <v>0</v>
      </c>
      <c r="BH180" s="158">
        <f t="shared" ref="BH180:BH191" si="7">IF(N180="sníž. přenesená",J180,0)</f>
        <v>0</v>
      </c>
      <c r="BI180" s="158">
        <f t="shared" ref="BI180:BI191" si="8">IF(N180="nulová",J180,0)</f>
        <v>0</v>
      </c>
      <c r="BJ180" s="20" t="s">
        <v>81</v>
      </c>
      <c r="BK180" s="158">
        <f t="shared" ref="BK180:BK191" si="9">ROUND(I180*H180,2)</f>
        <v>0</v>
      </c>
      <c r="BL180" s="20" t="s">
        <v>94</v>
      </c>
      <c r="BM180" s="157" t="s">
        <v>604</v>
      </c>
    </row>
    <row r="181" spans="1:65" s="2" customFormat="1" ht="24.2" customHeight="1">
      <c r="A181" s="35"/>
      <c r="B181" s="145"/>
      <c r="C181" s="146" t="s">
        <v>388</v>
      </c>
      <c r="D181" s="146" t="s">
        <v>145</v>
      </c>
      <c r="E181" s="147" t="s">
        <v>3820</v>
      </c>
      <c r="F181" s="148" t="s">
        <v>3821</v>
      </c>
      <c r="G181" s="149" t="s">
        <v>236</v>
      </c>
      <c r="H181" s="150">
        <v>1</v>
      </c>
      <c r="I181" s="151"/>
      <c r="J181" s="152">
        <f t="shared" si="0"/>
        <v>0</v>
      </c>
      <c r="K181" s="148" t="s">
        <v>3</v>
      </c>
      <c r="L181" s="36"/>
      <c r="M181" s="153" t="s">
        <v>3</v>
      </c>
      <c r="N181" s="154" t="s">
        <v>43</v>
      </c>
      <c r="O181" s="56"/>
      <c r="P181" s="155">
        <f t="shared" si="1"/>
        <v>0</v>
      </c>
      <c r="Q181" s="155">
        <v>0</v>
      </c>
      <c r="R181" s="155">
        <f t="shared" si="2"/>
        <v>0</v>
      </c>
      <c r="S181" s="155">
        <v>0</v>
      </c>
      <c r="T181" s="156">
        <f t="shared" si="3"/>
        <v>0</v>
      </c>
      <c r="U181" s="35"/>
      <c r="V181" s="35"/>
      <c r="W181" s="35"/>
      <c r="X181" s="35"/>
      <c r="Y181" s="35"/>
      <c r="Z181" s="35"/>
      <c r="AA181" s="35"/>
      <c r="AB181" s="35"/>
      <c r="AC181" s="35"/>
      <c r="AD181" s="35"/>
      <c r="AE181" s="35"/>
      <c r="AR181" s="157" t="s">
        <v>94</v>
      </c>
      <c r="AT181" s="157" t="s">
        <v>145</v>
      </c>
      <c r="AU181" s="157" t="s">
        <v>15</v>
      </c>
      <c r="AY181" s="20" t="s">
        <v>142</v>
      </c>
      <c r="BE181" s="158">
        <f t="shared" si="4"/>
        <v>0</v>
      </c>
      <c r="BF181" s="158">
        <f t="shared" si="5"/>
        <v>0</v>
      </c>
      <c r="BG181" s="158">
        <f t="shared" si="6"/>
        <v>0</v>
      </c>
      <c r="BH181" s="158">
        <f t="shared" si="7"/>
        <v>0</v>
      </c>
      <c r="BI181" s="158">
        <f t="shared" si="8"/>
        <v>0</v>
      </c>
      <c r="BJ181" s="20" t="s">
        <v>81</v>
      </c>
      <c r="BK181" s="158">
        <f t="shared" si="9"/>
        <v>0</v>
      </c>
      <c r="BL181" s="20" t="s">
        <v>94</v>
      </c>
      <c r="BM181" s="157" t="s">
        <v>632</v>
      </c>
    </row>
    <row r="182" spans="1:65" s="2" customFormat="1" ht="16.5" customHeight="1">
      <c r="A182" s="35"/>
      <c r="B182" s="145"/>
      <c r="C182" s="146" t="s">
        <v>397</v>
      </c>
      <c r="D182" s="146" t="s">
        <v>145</v>
      </c>
      <c r="E182" s="147" t="s">
        <v>3822</v>
      </c>
      <c r="F182" s="148" t="s">
        <v>3823</v>
      </c>
      <c r="G182" s="149" t="s">
        <v>236</v>
      </c>
      <c r="H182" s="150">
        <v>2</v>
      </c>
      <c r="I182" s="151"/>
      <c r="J182" s="152">
        <f t="shared" si="0"/>
        <v>0</v>
      </c>
      <c r="K182" s="148" t="s">
        <v>3</v>
      </c>
      <c r="L182" s="36"/>
      <c r="M182" s="153" t="s">
        <v>3</v>
      </c>
      <c r="N182" s="154" t="s">
        <v>43</v>
      </c>
      <c r="O182" s="56"/>
      <c r="P182" s="155">
        <f t="shared" si="1"/>
        <v>0</v>
      </c>
      <c r="Q182" s="155">
        <v>0</v>
      </c>
      <c r="R182" s="155">
        <f t="shared" si="2"/>
        <v>0</v>
      </c>
      <c r="S182" s="155">
        <v>0</v>
      </c>
      <c r="T182" s="156">
        <f t="shared" si="3"/>
        <v>0</v>
      </c>
      <c r="U182" s="35"/>
      <c r="V182" s="35"/>
      <c r="W182" s="35"/>
      <c r="X182" s="35"/>
      <c r="Y182" s="35"/>
      <c r="Z182" s="35"/>
      <c r="AA182" s="35"/>
      <c r="AB182" s="35"/>
      <c r="AC182" s="35"/>
      <c r="AD182" s="35"/>
      <c r="AE182" s="35"/>
      <c r="AR182" s="157" t="s">
        <v>94</v>
      </c>
      <c r="AT182" s="157" t="s">
        <v>145</v>
      </c>
      <c r="AU182" s="157" t="s">
        <v>15</v>
      </c>
      <c r="AY182" s="20" t="s">
        <v>142</v>
      </c>
      <c r="BE182" s="158">
        <f t="shared" si="4"/>
        <v>0</v>
      </c>
      <c r="BF182" s="158">
        <f t="shared" si="5"/>
        <v>0</v>
      </c>
      <c r="BG182" s="158">
        <f t="shared" si="6"/>
        <v>0</v>
      </c>
      <c r="BH182" s="158">
        <f t="shared" si="7"/>
        <v>0</v>
      </c>
      <c r="BI182" s="158">
        <f t="shared" si="8"/>
        <v>0</v>
      </c>
      <c r="BJ182" s="20" t="s">
        <v>81</v>
      </c>
      <c r="BK182" s="158">
        <f t="shared" si="9"/>
        <v>0</v>
      </c>
      <c r="BL182" s="20" t="s">
        <v>94</v>
      </c>
      <c r="BM182" s="157" t="s">
        <v>1286</v>
      </c>
    </row>
    <row r="183" spans="1:65" s="2" customFormat="1" ht="16.5" customHeight="1">
      <c r="A183" s="35"/>
      <c r="B183" s="145"/>
      <c r="C183" s="146" t="s">
        <v>408</v>
      </c>
      <c r="D183" s="146" t="s">
        <v>145</v>
      </c>
      <c r="E183" s="147" t="s">
        <v>3824</v>
      </c>
      <c r="F183" s="148" t="s">
        <v>3825</v>
      </c>
      <c r="G183" s="149" t="s">
        <v>236</v>
      </c>
      <c r="H183" s="150">
        <v>1</v>
      </c>
      <c r="I183" s="151"/>
      <c r="J183" s="152">
        <f t="shared" si="0"/>
        <v>0</v>
      </c>
      <c r="K183" s="148" t="s">
        <v>3</v>
      </c>
      <c r="L183" s="36"/>
      <c r="M183" s="153" t="s">
        <v>3</v>
      </c>
      <c r="N183" s="154" t="s">
        <v>43</v>
      </c>
      <c r="O183" s="56"/>
      <c r="P183" s="155">
        <f t="shared" si="1"/>
        <v>0</v>
      </c>
      <c r="Q183" s="155">
        <v>0</v>
      </c>
      <c r="R183" s="155">
        <f t="shared" si="2"/>
        <v>0</v>
      </c>
      <c r="S183" s="155">
        <v>0</v>
      </c>
      <c r="T183" s="156">
        <f t="shared" si="3"/>
        <v>0</v>
      </c>
      <c r="U183" s="35"/>
      <c r="V183" s="35"/>
      <c r="W183" s="35"/>
      <c r="X183" s="35"/>
      <c r="Y183" s="35"/>
      <c r="Z183" s="35"/>
      <c r="AA183" s="35"/>
      <c r="AB183" s="35"/>
      <c r="AC183" s="35"/>
      <c r="AD183" s="35"/>
      <c r="AE183" s="35"/>
      <c r="AR183" s="157" t="s">
        <v>94</v>
      </c>
      <c r="AT183" s="157" t="s">
        <v>145</v>
      </c>
      <c r="AU183" s="157" t="s">
        <v>15</v>
      </c>
      <c r="AY183" s="20" t="s">
        <v>142</v>
      </c>
      <c r="BE183" s="158">
        <f t="shared" si="4"/>
        <v>0</v>
      </c>
      <c r="BF183" s="158">
        <f t="shared" si="5"/>
        <v>0</v>
      </c>
      <c r="BG183" s="158">
        <f t="shared" si="6"/>
        <v>0</v>
      </c>
      <c r="BH183" s="158">
        <f t="shared" si="7"/>
        <v>0</v>
      </c>
      <c r="BI183" s="158">
        <f t="shared" si="8"/>
        <v>0</v>
      </c>
      <c r="BJ183" s="20" t="s">
        <v>81</v>
      </c>
      <c r="BK183" s="158">
        <f t="shared" si="9"/>
        <v>0</v>
      </c>
      <c r="BL183" s="20" t="s">
        <v>94</v>
      </c>
      <c r="BM183" s="157" t="s">
        <v>1303</v>
      </c>
    </row>
    <row r="184" spans="1:65" s="2" customFormat="1" ht="21.75" customHeight="1">
      <c r="A184" s="35"/>
      <c r="B184" s="145"/>
      <c r="C184" s="146" t="s">
        <v>415</v>
      </c>
      <c r="D184" s="146" t="s">
        <v>145</v>
      </c>
      <c r="E184" s="147" t="s">
        <v>3826</v>
      </c>
      <c r="F184" s="148" t="s">
        <v>3827</v>
      </c>
      <c r="G184" s="149" t="s">
        <v>236</v>
      </c>
      <c r="H184" s="150">
        <v>2</v>
      </c>
      <c r="I184" s="151"/>
      <c r="J184" s="152">
        <f t="shared" si="0"/>
        <v>0</v>
      </c>
      <c r="K184" s="148" t="s">
        <v>3</v>
      </c>
      <c r="L184" s="36"/>
      <c r="M184" s="153" t="s">
        <v>3</v>
      </c>
      <c r="N184" s="154" t="s">
        <v>43</v>
      </c>
      <c r="O184" s="56"/>
      <c r="P184" s="155">
        <f t="shared" si="1"/>
        <v>0</v>
      </c>
      <c r="Q184" s="155">
        <v>0</v>
      </c>
      <c r="R184" s="155">
        <f t="shared" si="2"/>
        <v>0</v>
      </c>
      <c r="S184" s="155">
        <v>0</v>
      </c>
      <c r="T184" s="156">
        <f t="shared" si="3"/>
        <v>0</v>
      </c>
      <c r="U184" s="35"/>
      <c r="V184" s="35"/>
      <c r="W184" s="35"/>
      <c r="X184" s="35"/>
      <c r="Y184" s="35"/>
      <c r="Z184" s="35"/>
      <c r="AA184" s="35"/>
      <c r="AB184" s="35"/>
      <c r="AC184" s="35"/>
      <c r="AD184" s="35"/>
      <c r="AE184" s="35"/>
      <c r="AR184" s="157" t="s">
        <v>94</v>
      </c>
      <c r="AT184" s="157" t="s">
        <v>145</v>
      </c>
      <c r="AU184" s="157" t="s">
        <v>15</v>
      </c>
      <c r="AY184" s="20" t="s">
        <v>142</v>
      </c>
      <c r="BE184" s="158">
        <f t="shared" si="4"/>
        <v>0</v>
      </c>
      <c r="BF184" s="158">
        <f t="shared" si="5"/>
        <v>0</v>
      </c>
      <c r="BG184" s="158">
        <f t="shared" si="6"/>
        <v>0</v>
      </c>
      <c r="BH184" s="158">
        <f t="shared" si="7"/>
        <v>0</v>
      </c>
      <c r="BI184" s="158">
        <f t="shared" si="8"/>
        <v>0</v>
      </c>
      <c r="BJ184" s="20" t="s">
        <v>81</v>
      </c>
      <c r="BK184" s="158">
        <f t="shared" si="9"/>
        <v>0</v>
      </c>
      <c r="BL184" s="20" t="s">
        <v>94</v>
      </c>
      <c r="BM184" s="157" t="s">
        <v>1315</v>
      </c>
    </row>
    <row r="185" spans="1:65" s="2" customFormat="1" ht="16.5" customHeight="1">
      <c r="A185" s="35"/>
      <c r="B185" s="145"/>
      <c r="C185" s="146" t="s">
        <v>425</v>
      </c>
      <c r="D185" s="146" t="s">
        <v>145</v>
      </c>
      <c r="E185" s="147" t="s">
        <v>3828</v>
      </c>
      <c r="F185" s="148" t="s">
        <v>3829</v>
      </c>
      <c r="G185" s="149" t="s">
        <v>236</v>
      </c>
      <c r="H185" s="150">
        <v>1</v>
      </c>
      <c r="I185" s="151"/>
      <c r="J185" s="152">
        <f t="shared" si="0"/>
        <v>0</v>
      </c>
      <c r="K185" s="148" t="s">
        <v>3</v>
      </c>
      <c r="L185" s="36"/>
      <c r="M185" s="153" t="s">
        <v>3</v>
      </c>
      <c r="N185" s="154" t="s">
        <v>43</v>
      </c>
      <c r="O185" s="56"/>
      <c r="P185" s="155">
        <f t="shared" si="1"/>
        <v>0</v>
      </c>
      <c r="Q185" s="155">
        <v>0</v>
      </c>
      <c r="R185" s="155">
        <f t="shared" si="2"/>
        <v>0</v>
      </c>
      <c r="S185" s="155">
        <v>0</v>
      </c>
      <c r="T185" s="156">
        <f t="shared" si="3"/>
        <v>0</v>
      </c>
      <c r="U185" s="35"/>
      <c r="V185" s="35"/>
      <c r="W185" s="35"/>
      <c r="X185" s="35"/>
      <c r="Y185" s="35"/>
      <c r="Z185" s="35"/>
      <c r="AA185" s="35"/>
      <c r="AB185" s="35"/>
      <c r="AC185" s="35"/>
      <c r="AD185" s="35"/>
      <c r="AE185" s="35"/>
      <c r="AR185" s="157" t="s">
        <v>94</v>
      </c>
      <c r="AT185" s="157" t="s">
        <v>145</v>
      </c>
      <c r="AU185" s="157" t="s">
        <v>15</v>
      </c>
      <c r="AY185" s="20" t="s">
        <v>142</v>
      </c>
      <c r="BE185" s="158">
        <f t="shared" si="4"/>
        <v>0</v>
      </c>
      <c r="BF185" s="158">
        <f t="shared" si="5"/>
        <v>0</v>
      </c>
      <c r="BG185" s="158">
        <f t="shared" si="6"/>
        <v>0</v>
      </c>
      <c r="BH185" s="158">
        <f t="shared" si="7"/>
        <v>0</v>
      </c>
      <c r="BI185" s="158">
        <f t="shared" si="8"/>
        <v>0</v>
      </c>
      <c r="BJ185" s="20" t="s">
        <v>81</v>
      </c>
      <c r="BK185" s="158">
        <f t="shared" si="9"/>
        <v>0</v>
      </c>
      <c r="BL185" s="20" t="s">
        <v>94</v>
      </c>
      <c r="BM185" s="157" t="s">
        <v>1341</v>
      </c>
    </row>
    <row r="186" spans="1:65" s="2" customFormat="1" ht="16.5" customHeight="1">
      <c r="A186" s="35"/>
      <c r="B186" s="145"/>
      <c r="C186" s="146" t="s">
        <v>430</v>
      </c>
      <c r="D186" s="146" t="s">
        <v>145</v>
      </c>
      <c r="E186" s="147" t="s">
        <v>3830</v>
      </c>
      <c r="F186" s="148" t="s">
        <v>3831</v>
      </c>
      <c r="G186" s="149" t="s">
        <v>236</v>
      </c>
      <c r="H186" s="150">
        <v>1</v>
      </c>
      <c r="I186" s="151"/>
      <c r="J186" s="152">
        <f t="shared" si="0"/>
        <v>0</v>
      </c>
      <c r="K186" s="148" t="s">
        <v>3</v>
      </c>
      <c r="L186" s="36"/>
      <c r="M186" s="153" t="s">
        <v>3</v>
      </c>
      <c r="N186" s="154" t="s">
        <v>43</v>
      </c>
      <c r="O186" s="56"/>
      <c r="P186" s="155">
        <f t="shared" si="1"/>
        <v>0</v>
      </c>
      <c r="Q186" s="155">
        <v>0</v>
      </c>
      <c r="R186" s="155">
        <f t="shared" si="2"/>
        <v>0</v>
      </c>
      <c r="S186" s="155">
        <v>0</v>
      </c>
      <c r="T186" s="156">
        <f t="shared" si="3"/>
        <v>0</v>
      </c>
      <c r="U186" s="35"/>
      <c r="V186" s="35"/>
      <c r="W186" s="35"/>
      <c r="X186" s="35"/>
      <c r="Y186" s="35"/>
      <c r="Z186" s="35"/>
      <c r="AA186" s="35"/>
      <c r="AB186" s="35"/>
      <c r="AC186" s="35"/>
      <c r="AD186" s="35"/>
      <c r="AE186" s="35"/>
      <c r="AR186" s="157" t="s">
        <v>94</v>
      </c>
      <c r="AT186" s="157" t="s">
        <v>145</v>
      </c>
      <c r="AU186" s="157" t="s">
        <v>15</v>
      </c>
      <c r="AY186" s="20" t="s">
        <v>142</v>
      </c>
      <c r="BE186" s="158">
        <f t="shared" si="4"/>
        <v>0</v>
      </c>
      <c r="BF186" s="158">
        <f t="shared" si="5"/>
        <v>0</v>
      </c>
      <c r="BG186" s="158">
        <f t="shared" si="6"/>
        <v>0</v>
      </c>
      <c r="BH186" s="158">
        <f t="shared" si="7"/>
        <v>0</v>
      </c>
      <c r="BI186" s="158">
        <f t="shared" si="8"/>
        <v>0</v>
      </c>
      <c r="BJ186" s="20" t="s">
        <v>81</v>
      </c>
      <c r="BK186" s="158">
        <f t="shared" si="9"/>
        <v>0</v>
      </c>
      <c r="BL186" s="20" t="s">
        <v>94</v>
      </c>
      <c r="BM186" s="157" t="s">
        <v>1351</v>
      </c>
    </row>
    <row r="187" spans="1:65" s="2" customFormat="1" ht="16.5" customHeight="1">
      <c r="A187" s="35"/>
      <c r="B187" s="145"/>
      <c r="C187" s="146" t="s">
        <v>434</v>
      </c>
      <c r="D187" s="146" t="s">
        <v>145</v>
      </c>
      <c r="E187" s="147" t="s">
        <v>3832</v>
      </c>
      <c r="F187" s="148" t="s">
        <v>3833</v>
      </c>
      <c r="G187" s="149" t="s">
        <v>236</v>
      </c>
      <c r="H187" s="150">
        <v>1</v>
      </c>
      <c r="I187" s="151"/>
      <c r="J187" s="152">
        <f t="shared" si="0"/>
        <v>0</v>
      </c>
      <c r="K187" s="148" t="s">
        <v>3</v>
      </c>
      <c r="L187" s="36"/>
      <c r="M187" s="153" t="s">
        <v>3</v>
      </c>
      <c r="N187" s="154" t="s">
        <v>43</v>
      </c>
      <c r="O187" s="56"/>
      <c r="P187" s="155">
        <f t="shared" si="1"/>
        <v>0</v>
      </c>
      <c r="Q187" s="155">
        <v>0</v>
      </c>
      <c r="R187" s="155">
        <f t="shared" si="2"/>
        <v>0</v>
      </c>
      <c r="S187" s="155">
        <v>0</v>
      </c>
      <c r="T187" s="156">
        <f t="shared" si="3"/>
        <v>0</v>
      </c>
      <c r="U187" s="35"/>
      <c r="V187" s="35"/>
      <c r="W187" s="35"/>
      <c r="X187" s="35"/>
      <c r="Y187" s="35"/>
      <c r="Z187" s="35"/>
      <c r="AA187" s="35"/>
      <c r="AB187" s="35"/>
      <c r="AC187" s="35"/>
      <c r="AD187" s="35"/>
      <c r="AE187" s="35"/>
      <c r="AR187" s="157" t="s">
        <v>94</v>
      </c>
      <c r="AT187" s="157" t="s">
        <v>145</v>
      </c>
      <c r="AU187" s="157" t="s">
        <v>15</v>
      </c>
      <c r="AY187" s="20" t="s">
        <v>142</v>
      </c>
      <c r="BE187" s="158">
        <f t="shared" si="4"/>
        <v>0</v>
      </c>
      <c r="BF187" s="158">
        <f t="shared" si="5"/>
        <v>0</v>
      </c>
      <c r="BG187" s="158">
        <f t="shared" si="6"/>
        <v>0</v>
      </c>
      <c r="BH187" s="158">
        <f t="shared" si="7"/>
        <v>0</v>
      </c>
      <c r="BI187" s="158">
        <f t="shared" si="8"/>
        <v>0</v>
      </c>
      <c r="BJ187" s="20" t="s">
        <v>81</v>
      </c>
      <c r="BK187" s="158">
        <f t="shared" si="9"/>
        <v>0</v>
      </c>
      <c r="BL187" s="20" t="s">
        <v>94</v>
      </c>
      <c r="BM187" s="157" t="s">
        <v>1367</v>
      </c>
    </row>
    <row r="188" spans="1:65" s="2" customFormat="1" ht="21.75" customHeight="1">
      <c r="A188" s="35"/>
      <c r="B188" s="145"/>
      <c r="C188" s="146" t="s">
        <v>439</v>
      </c>
      <c r="D188" s="146" t="s">
        <v>145</v>
      </c>
      <c r="E188" s="147" t="s">
        <v>3834</v>
      </c>
      <c r="F188" s="148" t="s">
        <v>3835</v>
      </c>
      <c r="G188" s="149" t="s">
        <v>236</v>
      </c>
      <c r="H188" s="150">
        <v>5</v>
      </c>
      <c r="I188" s="151"/>
      <c r="J188" s="152">
        <f t="shared" si="0"/>
        <v>0</v>
      </c>
      <c r="K188" s="148" t="s">
        <v>3</v>
      </c>
      <c r="L188" s="36"/>
      <c r="M188" s="153" t="s">
        <v>3</v>
      </c>
      <c r="N188" s="154" t="s">
        <v>43</v>
      </c>
      <c r="O188" s="56"/>
      <c r="P188" s="155">
        <f t="shared" si="1"/>
        <v>0</v>
      </c>
      <c r="Q188" s="155">
        <v>0</v>
      </c>
      <c r="R188" s="155">
        <f t="shared" si="2"/>
        <v>0</v>
      </c>
      <c r="S188" s="155">
        <v>0</v>
      </c>
      <c r="T188" s="156">
        <f t="shared" si="3"/>
        <v>0</v>
      </c>
      <c r="U188" s="35"/>
      <c r="V188" s="35"/>
      <c r="W188" s="35"/>
      <c r="X188" s="35"/>
      <c r="Y188" s="35"/>
      <c r="Z188" s="35"/>
      <c r="AA188" s="35"/>
      <c r="AB188" s="35"/>
      <c r="AC188" s="35"/>
      <c r="AD188" s="35"/>
      <c r="AE188" s="35"/>
      <c r="AR188" s="157" t="s">
        <v>94</v>
      </c>
      <c r="AT188" s="157" t="s">
        <v>145</v>
      </c>
      <c r="AU188" s="157" t="s">
        <v>15</v>
      </c>
      <c r="AY188" s="20" t="s">
        <v>142</v>
      </c>
      <c r="BE188" s="158">
        <f t="shared" si="4"/>
        <v>0</v>
      </c>
      <c r="BF188" s="158">
        <f t="shared" si="5"/>
        <v>0</v>
      </c>
      <c r="BG188" s="158">
        <f t="shared" si="6"/>
        <v>0</v>
      </c>
      <c r="BH188" s="158">
        <f t="shared" si="7"/>
        <v>0</v>
      </c>
      <c r="BI188" s="158">
        <f t="shared" si="8"/>
        <v>0</v>
      </c>
      <c r="BJ188" s="20" t="s">
        <v>81</v>
      </c>
      <c r="BK188" s="158">
        <f t="shared" si="9"/>
        <v>0</v>
      </c>
      <c r="BL188" s="20" t="s">
        <v>94</v>
      </c>
      <c r="BM188" s="157" t="s">
        <v>1378</v>
      </c>
    </row>
    <row r="189" spans="1:65" s="2" customFormat="1" ht="16.5" customHeight="1">
      <c r="A189" s="35"/>
      <c r="B189" s="145"/>
      <c r="C189" s="146" t="s">
        <v>445</v>
      </c>
      <c r="D189" s="146" t="s">
        <v>145</v>
      </c>
      <c r="E189" s="147" t="s">
        <v>3836</v>
      </c>
      <c r="F189" s="148" t="s">
        <v>3837</v>
      </c>
      <c r="G189" s="149" t="s">
        <v>236</v>
      </c>
      <c r="H189" s="150">
        <v>3</v>
      </c>
      <c r="I189" s="151"/>
      <c r="J189" s="152">
        <f t="shared" si="0"/>
        <v>0</v>
      </c>
      <c r="K189" s="148" t="s">
        <v>3</v>
      </c>
      <c r="L189" s="36"/>
      <c r="M189" s="153" t="s">
        <v>3</v>
      </c>
      <c r="N189" s="154" t="s">
        <v>43</v>
      </c>
      <c r="O189" s="56"/>
      <c r="P189" s="155">
        <f t="shared" si="1"/>
        <v>0</v>
      </c>
      <c r="Q189" s="155">
        <v>0</v>
      </c>
      <c r="R189" s="155">
        <f t="shared" si="2"/>
        <v>0</v>
      </c>
      <c r="S189" s="155">
        <v>0</v>
      </c>
      <c r="T189" s="156">
        <f t="shared" si="3"/>
        <v>0</v>
      </c>
      <c r="U189" s="35"/>
      <c r="V189" s="35"/>
      <c r="W189" s="35"/>
      <c r="X189" s="35"/>
      <c r="Y189" s="35"/>
      <c r="Z189" s="35"/>
      <c r="AA189" s="35"/>
      <c r="AB189" s="35"/>
      <c r="AC189" s="35"/>
      <c r="AD189" s="35"/>
      <c r="AE189" s="35"/>
      <c r="AR189" s="157" t="s">
        <v>94</v>
      </c>
      <c r="AT189" s="157" t="s">
        <v>145</v>
      </c>
      <c r="AU189" s="157" t="s">
        <v>15</v>
      </c>
      <c r="AY189" s="20" t="s">
        <v>142</v>
      </c>
      <c r="BE189" s="158">
        <f t="shared" si="4"/>
        <v>0</v>
      </c>
      <c r="BF189" s="158">
        <f t="shared" si="5"/>
        <v>0</v>
      </c>
      <c r="BG189" s="158">
        <f t="shared" si="6"/>
        <v>0</v>
      </c>
      <c r="BH189" s="158">
        <f t="shared" si="7"/>
        <v>0</v>
      </c>
      <c r="BI189" s="158">
        <f t="shared" si="8"/>
        <v>0</v>
      </c>
      <c r="BJ189" s="20" t="s">
        <v>81</v>
      </c>
      <c r="BK189" s="158">
        <f t="shared" si="9"/>
        <v>0</v>
      </c>
      <c r="BL189" s="20" t="s">
        <v>94</v>
      </c>
      <c r="BM189" s="157" t="s">
        <v>1390</v>
      </c>
    </row>
    <row r="190" spans="1:65" s="2" customFormat="1" ht="16.5" customHeight="1">
      <c r="A190" s="35"/>
      <c r="B190" s="145"/>
      <c r="C190" s="146" t="s">
        <v>450</v>
      </c>
      <c r="D190" s="146" t="s">
        <v>145</v>
      </c>
      <c r="E190" s="147" t="s">
        <v>3838</v>
      </c>
      <c r="F190" s="148" t="s">
        <v>3839</v>
      </c>
      <c r="G190" s="149" t="s">
        <v>236</v>
      </c>
      <c r="H190" s="150">
        <v>1</v>
      </c>
      <c r="I190" s="151"/>
      <c r="J190" s="152">
        <f t="shared" si="0"/>
        <v>0</v>
      </c>
      <c r="K190" s="148" t="s">
        <v>3</v>
      </c>
      <c r="L190" s="36"/>
      <c r="M190" s="153" t="s">
        <v>3</v>
      </c>
      <c r="N190" s="154" t="s">
        <v>43</v>
      </c>
      <c r="O190" s="56"/>
      <c r="P190" s="155">
        <f t="shared" si="1"/>
        <v>0</v>
      </c>
      <c r="Q190" s="155">
        <v>0</v>
      </c>
      <c r="R190" s="155">
        <f t="shared" si="2"/>
        <v>0</v>
      </c>
      <c r="S190" s="155">
        <v>0</v>
      </c>
      <c r="T190" s="156">
        <f t="shared" si="3"/>
        <v>0</v>
      </c>
      <c r="U190" s="35"/>
      <c r="V190" s="35"/>
      <c r="W190" s="35"/>
      <c r="X190" s="35"/>
      <c r="Y190" s="35"/>
      <c r="Z190" s="35"/>
      <c r="AA190" s="35"/>
      <c r="AB190" s="35"/>
      <c r="AC190" s="35"/>
      <c r="AD190" s="35"/>
      <c r="AE190" s="35"/>
      <c r="AR190" s="157" t="s">
        <v>94</v>
      </c>
      <c r="AT190" s="157" t="s">
        <v>145</v>
      </c>
      <c r="AU190" s="157" t="s">
        <v>15</v>
      </c>
      <c r="AY190" s="20" t="s">
        <v>142</v>
      </c>
      <c r="BE190" s="158">
        <f t="shared" si="4"/>
        <v>0</v>
      </c>
      <c r="BF190" s="158">
        <f t="shared" si="5"/>
        <v>0</v>
      </c>
      <c r="BG190" s="158">
        <f t="shared" si="6"/>
        <v>0</v>
      </c>
      <c r="BH190" s="158">
        <f t="shared" si="7"/>
        <v>0</v>
      </c>
      <c r="BI190" s="158">
        <f t="shared" si="8"/>
        <v>0</v>
      </c>
      <c r="BJ190" s="20" t="s">
        <v>81</v>
      </c>
      <c r="BK190" s="158">
        <f t="shared" si="9"/>
        <v>0</v>
      </c>
      <c r="BL190" s="20" t="s">
        <v>94</v>
      </c>
      <c r="BM190" s="157" t="s">
        <v>1396</v>
      </c>
    </row>
    <row r="191" spans="1:65" s="2" customFormat="1" ht="21.75" customHeight="1">
      <c r="A191" s="35"/>
      <c r="B191" s="145"/>
      <c r="C191" s="146" t="s">
        <v>460</v>
      </c>
      <c r="D191" s="146" t="s">
        <v>145</v>
      </c>
      <c r="E191" s="147" t="s">
        <v>3840</v>
      </c>
      <c r="F191" s="148" t="s">
        <v>3841</v>
      </c>
      <c r="G191" s="149" t="s">
        <v>172</v>
      </c>
      <c r="H191" s="150">
        <v>1.8460000000000001</v>
      </c>
      <c r="I191" s="151"/>
      <c r="J191" s="152">
        <f t="shared" si="0"/>
        <v>0</v>
      </c>
      <c r="K191" s="148" t="s">
        <v>3</v>
      </c>
      <c r="L191" s="36"/>
      <c r="M191" s="153" t="s">
        <v>3</v>
      </c>
      <c r="N191" s="154" t="s">
        <v>43</v>
      </c>
      <c r="O191" s="56"/>
      <c r="P191" s="155">
        <f t="shared" si="1"/>
        <v>0</v>
      </c>
      <c r="Q191" s="155">
        <v>0</v>
      </c>
      <c r="R191" s="155">
        <f t="shared" si="2"/>
        <v>0</v>
      </c>
      <c r="S191" s="155">
        <v>0</v>
      </c>
      <c r="T191" s="156">
        <f t="shared" si="3"/>
        <v>0</v>
      </c>
      <c r="U191" s="35"/>
      <c r="V191" s="35"/>
      <c r="W191" s="35"/>
      <c r="X191" s="35"/>
      <c r="Y191" s="35"/>
      <c r="Z191" s="35"/>
      <c r="AA191" s="35"/>
      <c r="AB191" s="35"/>
      <c r="AC191" s="35"/>
      <c r="AD191" s="35"/>
      <c r="AE191" s="35"/>
      <c r="AR191" s="157" t="s">
        <v>94</v>
      </c>
      <c r="AT191" s="157" t="s">
        <v>145</v>
      </c>
      <c r="AU191" s="157" t="s">
        <v>15</v>
      </c>
      <c r="AY191" s="20" t="s">
        <v>142</v>
      </c>
      <c r="BE191" s="158">
        <f t="shared" si="4"/>
        <v>0</v>
      </c>
      <c r="BF191" s="158">
        <f t="shared" si="5"/>
        <v>0</v>
      </c>
      <c r="BG191" s="158">
        <f t="shared" si="6"/>
        <v>0</v>
      </c>
      <c r="BH191" s="158">
        <f t="shared" si="7"/>
        <v>0</v>
      </c>
      <c r="BI191" s="158">
        <f t="shared" si="8"/>
        <v>0</v>
      </c>
      <c r="BJ191" s="20" t="s">
        <v>81</v>
      </c>
      <c r="BK191" s="158">
        <f t="shared" si="9"/>
        <v>0</v>
      </c>
      <c r="BL191" s="20" t="s">
        <v>94</v>
      </c>
      <c r="BM191" s="157" t="s">
        <v>1406</v>
      </c>
    </row>
    <row r="192" spans="1:65" s="14" customFormat="1" ht="11.25">
      <c r="B192" s="172"/>
      <c r="D192" s="165" t="s">
        <v>153</v>
      </c>
      <c r="E192" s="173" t="s">
        <v>3</v>
      </c>
      <c r="F192" s="174" t="s">
        <v>3842</v>
      </c>
      <c r="H192" s="175">
        <v>0.64500000000000002</v>
      </c>
      <c r="I192" s="176"/>
      <c r="L192" s="172"/>
      <c r="M192" s="177"/>
      <c r="N192" s="178"/>
      <c r="O192" s="178"/>
      <c r="P192" s="178"/>
      <c r="Q192" s="178"/>
      <c r="R192" s="178"/>
      <c r="S192" s="178"/>
      <c r="T192" s="179"/>
      <c r="AT192" s="173" t="s">
        <v>153</v>
      </c>
      <c r="AU192" s="173" t="s">
        <v>15</v>
      </c>
      <c r="AV192" s="14" t="s">
        <v>81</v>
      </c>
      <c r="AW192" s="14" t="s">
        <v>33</v>
      </c>
      <c r="AX192" s="14" t="s">
        <v>71</v>
      </c>
      <c r="AY192" s="173" t="s">
        <v>142</v>
      </c>
    </row>
    <row r="193" spans="1:65" s="14" customFormat="1" ht="11.25">
      <c r="B193" s="172"/>
      <c r="D193" s="165" t="s">
        <v>153</v>
      </c>
      <c r="E193" s="173" t="s">
        <v>3</v>
      </c>
      <c r="F193" s="174" t="s">
        <v>3843</v>
      </c>
      <c r="H193" s="175">
        <v>1.2010000000000001</v>
      </c>
      <c r="I193" s="176"/>
      <c r="L193" s="172"/>
      <c r="M193" s="177"/>
      <c r="N193" s="178"/>
      <c r="O193" s="178"/>
      <c r="P193" s="178"/>
      <c r="Q193" s="178"/>
      <c r="R193" s="178"/>
      <c r="S193" s="178"/>
      <c r="T193" s="179"/>
      <c r="AT193" s="173" t="s">
        <v>153</v>
      </c>
      <c r="AU193" s="173" t="s">
        <v>15</v>
      </c>
      <c r="AV193" s="14" t="s">
        <v>81</v>
      </c>
      <c r="AW193" s="14" t="s">
        <v>33</v>
      </c>
      <c r="AX193" s="14" t="s">
        <v>71</v>
      </c>
      <c r="AY193" s="173" t="s">
        <v>142</v>
      </c>
    </row>
    <row r="194" spans="1:65" s="15" customFormat="1" ht="11.25">
      <c r="B194" s="180"/>
      <c r="D194" s="165" t="s">
        <v>153</v>
      </c>
      <c r="E194" s="181" t="s">
        <v>3</v>
      </c>
      <c r="F194" s="182" t="s">
        <v>162</v>
      </c>
      <c r="H194" s="183">
        <v>1.8460000000000001</v>
      </c>
      <c r="I194" s="184"/>
      <c r="L194" s="180"/>
      <c r="M194" s="185"/>
      <c r="N194" s="186"/>
      <c r="O194" s="186"/>
      <c r="P194" s="186"/>
      <c r="Q194" s="186"/>
      <c r="R194" s="186"/>
      <c r="S194" s="186"/>
      <c r="T194" s="187"/>
      <c r="AT194" s="181" t="s">
        <v>153</v>
      </c>
      <c r="AU194" s="181" t="s">
        <v>15</v>
      </c>
      <c r="AV194" s="15" t="s">
        <v>94</v>
      </c>
      <c r="AW194" s="15" t="s">
        <v>33</v>
      </c>
      <c r="AX194" s="15" t="s">
        <v>15</v>
      </c>
      <c r="AY194" s="181" t="s">
        <v>142</v>
      </c>
    </row>
    <row r="195" spans="1:65" s="2" customFormat="1" ht="21.75" customHeight="1">
      <c r="A195" s="35"/>
      <c r="B195" s="145"/>
      <c r="C195" s="146" t="s">
        <v>465</v>
      </c>
      <c r="D195" s="146" t="s">
        <v>145</v>
      </c>
      <c r="E195" s="147" t="s">
        <v>3844</v>
      </c>
      <c r="F195" s="148" t="s">
        <v>3845</v>
      </c>
      <c r="G195" s="149" t="s">
        <v>148</v>
      </c>
      <c r="H195" s="150">
        <v>11.858000000000001</v>
      </c>
      <c r="I195" s="151"/>
      <c r="J195" s="152">
        <f>ROUND(I195*H195,2)</f>
        <v>0</v>
      </c>
      <c r="K195" s="148" t="s">
        <v>3</v>
      </c>
      <c r="L195" s="36"/>
      <c r="M195" s="153" t="s">
        <v>3</v>
      </c>
      <c r="N195" s="154" t="s">
        <v>43</v>
      </c>
      <c r="O195" s="56"/>
      <c r="P195" s="155">
        <f>O195*H195</f>
        <v>0</v>
      </c>
      <c r="Q195" s="155">
        <v>0</v>
      </c>
      <c r="R195" s="155">
        <f>Q195*H195</f>
        <v>0</v>
      </c>
      <c r="S195" s="155">
        <v>0</v>
      </c>
      <c r="T195" s="156">
        <f>S195*H195</f>
        <v>0</v>
      </c>
      <c r="U195" s="35"/>
      <c r="V195" s="35"/>
      <c r="W195" s="35"/>
      <c r="X195" s="35"/>
      <c r="Y195" s="35"/>
      <c r="Z195" s="35"/>
      <c r="AA195" s="35"/>
      <c r="AB195" s="35"/>
      <c r="AC195" s="35"/>
      <c r="AD195" s="35"/>
      <c r="AE195" s="35"/>
      <c r="AR195" s="157" t="s">
        <v>94</v>
      </c>
      <c r="AT195" s="157" t="s">
        <v>145</v>
      </c>
      <c r="AU195" s="157" t="s">
        <v>15</v>
      </c>
      <c r="AY195" s="20" t="s">
        <v>142</v>
      </c>
      <c r="BE195" s="158">
        <f>IF(N195="základní",J195,0)</f>
        <v>0</v>
      </c>
      <c r="BF195" s="158">
        <f>IF(N195="snížená",J195,0)</f>
        <v>0</v>
      </c>
      <c r="BG195" s="158">
        <f>IF(N195="zákl. přenesená",J195,0)</f>
        <v>0</v>
      </c>
      <c r="BH195" s="158">
        <f>IF(N195="sníž. přenesená",J195,0)</f>
        <v>0</v>
      </c>
      <c r="BI195" s="158">
        <f>IF(N195="nulová",J195,0)</f>
        <v>0</v>
      </c>
      <c r="BJ195" s="20" t="s">
        <v>81</v>
      </c>
      <c r="BK195" s="158">
        <f>ROUND(I195*H195,2)</f>
        <v>0</v>
      </c>
      <c r="BL195" s="20" t="s">
        <v>94</v>
      </c>
      <c r="BM195" s="157" t="s">
        <v>1416</v>
      </c>
    </row>
    <row r="196" spans="1:65" s="14" customFormat="1" ht="11.25">
      <c r="B196" s="172"/>
      <c r="D196" s="165" t="s">
        <v>153</v>
      </c>
      <c r="E196" s="173" t="s">
        <v>3</v>
      </c>
      <c r="F196" s="174" t="s">
        <v>3846</v>
      </c>
      <c r="H196" s="175">
        <v>9.6080000000000005</v>
      </c>
      <c r="I196" s="176"/>
      <c r="L196" s="172"/>
      <c r="M196" s="177"/>
      <c r="N196" s="178"/>
      <c r="O196" s="178"/>
      <c r="P196" s="178"/>
      <c r="Q196" s="178"/>
      <c r="R196" s="178"/>
      <c r="S196" s="178"/>
      <c r="T196" s="179"/>
      <c r="AT196" s="173" t="s">
        <v>153</v>
      </c>
      <c r="AU196" s="173" t="s">
        <v>15</v>
      </c>
      <c r="AV196" s="14" t="s">
        <v>81</v>
      </c>
      <c r="AW196" s="14" t="s">
        <v>33</v>
      </c>
      <c r="AX196" s="14" t="s">
        <v>71</v>
      </c>
      <c r="AY196" s="173" t="s">
        <v>142</v>
      </c>
    </row>
    <row r="197" spans="1:65" s="14" customFormat="1" ht="11.25">
      <c r="B197" s="172"/>
      <c r="D197" s="165" t="s">
        <v>153</v>
      </c>
      <c r="E197" s="173" t="s">
        <v>3</v>
      </c>
      <c r="F197" s="174" t="s">
        <v>3847</v>
      </c>
      <c r="H197" s="175">
        <v>2.25</v>
      </c>
      <c r="I197" s="176"/>
      <c r="L197" s="172"/>
      <c r="M197" s="177"/>
      <c r="N197" s="178"/>
      <c r="O197" s="178"/>
      <c r="P197" s="178"/>
      <c r="Q197" s="178"/>
      <c r="R197" s="178"/>
      <c r="S197" s="178"/>
      <c r="T197" s="179"/>
      <c r="AT197" s="173" t="s">
        <v>153</v>
      </c>
      <c r="AU197" s="173" t="s">
        <v>15</v>
      </c>
      <c r="AV197" s="14" t="s">
        <v>81</v>
      </c>
      <c r="AW197" s="14" t="s">
        <v>33</v>
      </c>
      <c r="AX197" s="14" t="s">
        <v>71</v>
      </c>
      <c r="AY197" s="173" t="s">
        <v>142</v>
      </c>
    </row>
    <row r="198" spans="1:65" s="15" customFormat="1" ht="11.25">
      <c r="B198" s="180"/>
      <c r="D198" s="165" t="s">
        <v>153</v>
      </c>
      <c r="E198" s="181" t="s">
        <v>3</v>
      </c>
      <c r="F198" s="182" t="s">
        <v>162</v>
      </c>
      <c r="H198" s="183">
        <v>11.858000000000001</v>
      </c>
      <c r="I198" s="184"/>
      <c r="L198" s="180"/>
      <c r="M198" s="185"/>
      <c r="N198" s="186"/>
      <c r="O198" s="186"/>
      <c r="P198" s="186"/>
      <c r="Q198" s="186"/>
      <c r="R198" s="186"/>
      <c r="S198" s="186"/>
      <c r="T198" s="187"/>
      <c r="AT198" s="181" t="s">
        <v>153</v>
      </c>
      <c r="AU198" s="181" t="s">
        <v>15</v>
      </c>
      <c r="AV198" s="15" t="s">
        <v>94</v>
      </c>
      <c r="AW198" s="15" t="s">
        <v>33</v>
      </c>
      <c r="AX198" s="15" t="s">
        <v>15</v>
      </c>
      <c r="AY198" s="181" t="s">
        <v>142</v>
      </c>
    </row>
    <row r="199" spans="1:65" s="12" customFormat="1" ht="25.9" customHeight="1">
      <c r="B199" s="132"/>
      <c r="D199" s="133" t="s">
        <v>70</v>
      </c>
      <c r="E199" s="134" t="s">
        <v>1469</v>
      </c>
      <c r="F199" s="134" t="s">
        <v>3848</v>
      </c>
      <c r="I199" s="135"/>
      <c r="J199" s="136">
        <f>BK199</f>
        <v>0</v>
      </c>
      <c r="L199" s="132"/>
      <c r="M199" s="137"/>
      <c r="N199" s="138"/>
      <c r="O199" s="138"/>
      <c r="P199" s="139">
        <f>SUM(P200:P202)</f>
        <v>0</v>
      </c>
      <c r="Q199" s="138"/>
      <c r="R199" s="139">
        <f>SUM(R200:R202)</f>
        <v>0</v>
      </c>
      <c r="S199" s="138"/>
      <c r="T199" s="140">
        <f>SUM(T200:T202)</f>
        <v>0</v>
      </c>
      <c r="AR199" s="133" t="s">
        <v>15</v>
      </c>
      <c r="AT199" s="141" t="s">
        <v>70</v>
      </c>
      <c r="AU199" s="141" t="s">
        <v>71</v>
      </c>
      <c r="AY199" s="133" t="s">
        <v>142</v>
      </c>
      <c r="BK199" s="142">
        <f>SUM(BK200:BK202)</f>
        <v>0</v>
      </c>
    </row>
    <row r="200" spans="1:65" s="2" customFormat="1" ht="21.75" customHeight="1">
      <c r="A200" s="35"/>
      <c r="B200" s="145"/>
      <c r="C200" s="146" t="s">
        <v>473</v>
      </c>
      <c r="D200" s="146" t="s">
        <v>145</v>
      </c>
      <c r="E200" s="147" t="s">
        <v>3849</v>
      </c>
      <c r="F200" s="148" t="s">
        <v>3850</v>
      </c>
      <c r="G200" s="149" t="s">
        <v>359</v>
      </c>
      <c r="H200" s="150">
        <v>37</v>
      </c>
      <c r="I200" s="151"/>
      <c r="J200" s="152">
        <f>ROUND(I200*H200,2)</f>
        <v>0</v>
      </c>
      <c r="K200" s="148" t="s">
        <v>3</v>
      </c>
      <c r="L200" s="36"/>
      <c r="M200" s="153" t="s">
        <v>3</v>
      </c>
      <c r="N200" s="154" t="s">
        <v>43</v>
      </c>
      <c r="O200" s="56"/>
      <c r="P200" s="155">
        <f>O200*H200</f>
        <v>0</v>
      </c>
      <c r="Q200" s="155">
        <v>0</v>
      </c>
      <c r="R200" s="155">
        <f>Q200*H200</f>
        <v>0</v>
      </c>
      <c r="S200" s="155">
        <v>0</v>
      </c>
      <c r="T200" s="156">
        <f>S200*H200</f>
        <v>0</v>
      </c>
      <c r="U200" s="35"/>
      <c r="V200" s="35"/>
      <c r="W200" s="35"/>
      <c r="X200" s="35"/>
      <c r="Y200" s="35"/>
      <c r="Z200" s="35"/>
      <c r="AA200" s="35"/>
      <c r="AB200" s="35"/>
      <c r="AC200" s="35"/>
      <c r="AD200" s="35"/>
      <c r="AE200" s="35"/>
      <c r="AR200" s="157" t="s">
        <v>94</v>
      </c>
      <c r="AT200" s="157" t="s">
        <v>145</v>
      </c>
      <c r="AU200" s="157" t="s">
        <v>15</v>
      </c>
      <c r="AY200" s="20" t="s">
        <v>142</v>
      </c>
      <c r="BE200" s="158">
        <f>IF(N200="základní",J200,0)</f>
        <v>0</v>
      </c>
      <c r="BF200" s="158">
        <f>IF(N200="snížená",J200,0)</f>
        <v>0</v>
      </c>
      <c r="BG200" s="158">
        <f>IF(N200="zákl. přenesená",J200,0)</f>
        <v>0</v>
      </c>
      <c r="BH200" s="158">
        <f>IF(N200="sníž. přenesená",J200,0)</f>
        <v>0</v>
      </c>
      <c r="BI200" s="158">
        <f>IF(N200="nulová",J200,0)</f>
        <v>0</v>
      </c>
      <c r="BJ200" s="20" t="s">
        <v>81</v>
      </c>
      <c r="BK200" s="158">
        <f>ROUND(I200*H200,2)</f>
        <v>0</v>
      </c>
      <c r="BL200" s="20" t="s">
        <v>94</v>
      </c>
      <c r="BM200" s="157" t="s">
        <v>1430</v>
      </c>
    </row>
    <row r="201" spans="1:65" s="2" customFormat="1" ht="16.5" customHeight="1">
      <c r="A201" s="35"/>
      <c r="B201" s="145"/>
      <c r="C201" s="146" t="s">
        <v>480</v>
      </c>
      <c r="D201" s="146" t="s">
        <v>145</v>
      </c>
      <c r="E201" s="147" t="s">
        <v>3851</v>
      </c>
      <c r="F201" s="148" t="s">
        <v>3852</v>
      </c>
      <c r="G201" s="149" t="s">
        <v>359</v>
      </c>
      <c r="H201" s="150">
        <v>14.3</v>
      </c>
      <c r="I201" s="151"/>
      <c r="J201" s="152">
        <f>ROUND(I201*H201,2)</f>
        <v>0</v>
      </c>
      <c r="K201" s="148" t="s">
        <v>3</v>
      </c>
      <c r="L201" s="36"/>
      <c r="M201" s="153" t="s">
        <v>3</v>
      </c>
      <c r="N201" s="154" t="s">
        <v>43</v>
      </c>
      <c r="O201" s="56"/>
      <c r="P201" s="155">
        <f>O201*H201</f>
        <v>0</v>
      </c>
      <c r="Q201" s="155">
        <v>0</v>
      </c>
      <c r="R201" s="155">
        <f>Q201*H201</f>
        <v>0</v>
      </c>
      <c r="S201" s="155">
        <v>0</v>
      </c>
      <c r="T201" s="156">
        <f>S201*H201</f>
        <v>0</v>
      </c>
      <c r="U201" s="35"/>
      <c r="V201" s="35"/>
      <c r="W201" s="35"/>
      <c r="X201" s="35"/>
      <c r="Y201" s="35"/>
      <c r="Z201" s="35"/>
      <c r="AA201" s="35"/>
      <c r="AB201" s="35"/>
      <c r="AC201" s="35"/>
      <c r="AD201" s="35"/>
      <c r="AE201" s="35"/>
      <c r="AR201" s="157" t="s">
        <v>94</v>
      </c>
      <c r="AT201" s="157" t="s">
        <v>145</v>
      </c>
      <c r="AU201" s="157" t="s">
        <v>15</v>
      </c>
      <c r="AY201" s="20" t="s">
        <v>142</v>
      </c>
      <c r="BE201" s="158">
        <f>IF(N201="základní",J201,0)</f>
        <v>0</v>
      </c>
      <c r="BF201" s="158">
        <f>IF(N201="snížená",J201,0)</f>
        <v>0</v>
      </c>
      <c r="BG201" s="158">
        <f>IF(N201="zákl. přenesená",J201,0)</f>
        <v>0</v>
      </c>
      <c r="BH201" s="158">
        <f>IF(N201="sníž. přenesená",J201,0)</f>
        <v>0</v>
      </c>
      <c r="BI201" s="158">
        <f>IF(N201="nulová",J201,0)</f>
        <v>0</v>
      </c>
      <c r="BJ201" s="20" t="s">
        <v>81</v>
      </c>
      <c r="BK201" s="158">
        <f>ROUND(I201*H201,2)</f>
        <v>0</v>
      </c>
      <c r="BL201" s="20" t="s">
        <v>94</v>
      </c>
      <c r="BM201" s="157" t="s">
        <v>1442</v>
      </c>
    </row>
    <row r="202" spans="1:65" s="2" customFormat="1" ht="16.5" customHeight="1">
      <c r="A202" s="35"/>
      <c r="B202" s="145"/>
      <c r="C202" s="146" t="s">
        <v>489</v>
      </c>
      <c r="D202" s="146" t="s">
        <v>145</v>
      </c>
      <c r="E202" s="147" t="s">
        <v>3853</v>
      </c>
      <c r="F202" s="148" t="s">
        <v>3854</v>
      </c>
      <c r="G202" s="149" t="s">
        <v>359</v>
      </c>
      <c r="H202" s="150">
        <v>8</v>
      </c>
      <c r="I202" s="151"/>
      <c r="J202" s="152">
        <f>ROUND(I202*H202,2)</f>
        <v>0</v>
      </c>
      <c r="K202" s="148" t="s">
        <v>3</v>
      </c>
      <c r="L202" s="36"/>
      <c r="M202" s="153" t="s">
        <v>3</v>
      </c>
      <c r="N202" s="154" t="s">
        <v>43</v>
      </c>
      <c r="O202" s="56"/>
      <c r="P202" s="155">
        <f>O202*H202</f>
        <v>0</v>
      </c>
      <c r="Q202" s="155">
        <v>0</v>
      </c>
      <c r="R202" s="155">
        <f>Q202*H202</f>
        <v>0</v>
      </c>
      <c r="S202" s="155">
        <v>0</v>
      </c>
      <c r="T202" s="156">
        <f>S202*H202</f>
        <v>0</v>
      </c>
      <c r="U202" s="35"/>
      <c r="V202" s="35"/>
      <c r="W202" s="35"/>
      <c r="X202" s="35"/>
      <c r="Y202" s="35"/>
      <c r="Z202" s="35"/>
      <c r="AA202" s="35"/>
      <c r="AB202" s="35"/>
      <c r="AC202" s="35"/>
      <c r="AD202" s="35"/>
      <c r="AE202" s="35"/>
      <c r="AR202" s="157" t="s">
        <v>94</v>
      </c>
      <c r="AT202" s="157" t="s">
        <v>145</v>
      </c>
      <c r="AU202" s="157" t="s">
        <v>15</v>
      </c>
      <c r="AY202" s="20" t="s">
        <v>142</v>
      </c>
      <c r="BE202" s="158">
        <f>IF(N202="základní",J202,0)</f>
        <v>0</v>
      </c>
      <c r="BF202" s="158">
        <f>IF(N202="snížená",J202,0)</f>
        <v>0</v>
      </c>
      <c r="BG202" s="158">
        <f>IF(N202="zákl. přenesená",J202,0)</f>
        <v>0</v>
      </c>
      <c r="BH202" s="158">
        <f>IF(N202="sníž. přenesená",J202,0)</f>
        <v>0</v>
      </c>
      <c r="BI202" s="158">
        <f>IF(N202="nulová",J202,0)</f>
        <v>0</v>
      </c>
      <c r="BJ202" s="20" t="s">
        <v>81</v>
      </c>
      <c r="BK202" s="158">
        <f>ROUND(I202*H202,2)</f>
        <v>0</v>
      </c>
      <c r="BL202" s="20" t="s">
        <v>94</v>
      </c>
      <c r="BM202" s="157" t="s">
        <v>1454</v>
      </c>
    </row>
    <row r="203" spans="1:65" s="12" customFormat="1" ht="25.9" customHeight="1">
      <c r="B203" s="132"/>
      <c r="D203" s="133" t="s">
        <v>70</v>
      </c>
      <c r="E203" s="134" t="s">
        <v>1613</v>
      </c>
      <c r="F203" s="134" t="s">
        <v>3855</v>
      </c>
      <c r="I203" s="135"/>
      <c r="J203" s="136">
        <f>BK203</f>
        <v>0</v>
      </c>
      <c r="L203" s="132"/>
      <c r="M203" s="137"/>
      <c r="N203" s="138"/>
      <c r="O203" s="138"/>
      <c r="P203" s="139">
        <f>SUM(P204:P208)</f>
        <v>0</v>
      </c>
      <c r="Q203" s="138"/>
      <c r="R203" s="139">
        <f>SUM(R204:R208)</f>
        <v>0</v>
      </c>
      <c r="S203" s="138"/>
      <c r="T203" s="140">
        <f>SUM(T204:T208)</f>
        <v>0</v>
      </c>
      <c r="AR203" s="133" t="s">
        <v>81</v>
      </c>
      <c r="AT203" s="141" t="s">
        <v>70</v>
      </c>
      <c r="AU203" s="141" t="s">
        <v>71</v>
      </c>
      <c r="AY203" s="133" t="s">
        <v>142</v>
      </c>
      <c r="BK203" s="142">
        <f>SUM(BK204:BK208)</f>
        <v>0</v>
      </c>
    </row>
    <row r="204" spans="1:65" s="2" customFormat="1" ht="37.9" customHeight="1">
      <c r="A204" s="35"/>
      <c r="B204" s="145"/>
      <c r="C204" s="146" t="s">
        <v>494</v>
      </c>
      <c r="D204" s="146" t="s">
        <v>145</v>
      </c>
      <c r="E204" s="147" t="s">
        <v>3856</v>
      </c>
      <c r="F204" s="148" t="s">
        <v>3857</v>
      </c>
      <c r="G204" s="149" t="s">
        <v>148</v>
      </c>
      <c r="H204" s="150">
        <v>4</v>
      </c>
      <c r="I204" s="151"/>
      <c r="J204" s="152">
        <f>ROUND(I204*H204,2)</f>
        <v>0</v>
      </c>
      <c r="K204" s="148" t="s">
        <v>3</v>
      </c>
      <c r="L204" s="36"/>
      <c r="M204" s="153" t="s">
        <v>3</v>
      </c>
      <c r="N204" s="154" t="s">
        <v>43</v>
      </c>
      <c r="O204" s="56"/>
      <c r="P204" s="155">
        <f>O204*H204</f>
        <v>0</v>
      </c>
      <c r="Q204" s="155">
        <v>0</v>
      </c>
      <c r="R204" s="155">
        <f>Q204*H204</f>
        <v>0</v>
      </c>
      <c r="S204" s="155">
        <v>0</v>
      </c>
      <c r="T204" s="156">
        <f>S204*H204</f>
        <v>0</v>
      </c>
      <c r="U204" s="35"/>
      <c r="V204" s="35"/>
      <c r="W204" s="35"/>
      <c r="X204" s="35"/>
      <c r="Y204" s="35"/>
      <c r="Z204" s="35"/>
      <c r="AA204" s="35"/>
      <c r="AB204" s="35"/>
      <c r="AC204" s="35"/>
      <c r="AD204" s="35"/>
      <c r="AE204" s="35"/>
      <c r="AR204" s="157" t="s">
        <v>256</v>
      </c>
      <c r="AT204" s="157" t="s">
        <v>145</v>
      </c>
      <c r="AU204" s="157" t="s">
        <v>15</v>
      </c>
      <c r="AY204" s="20" t="s">
        <v>142</v>
      </c>
      <c r="BE204" s="158">
        <f>IF(N204="základní",J204,0)</f>
        <v>0</v>
      </c>
      <c r="BF204" s="158">
        <f>IF(N204="snížená",J204,0)</f>
        <v>0</v>
      </c>
      <c r="BG204" s="158">
        <f>IF(N204="zákl. přenesená",J204,0)</f>
        <v>0</v>
      </c>
      <c r="BH204" s="158">
        <f>IF(N204="sníž. přenesená",J204,0)</f>
        <v>0</v>
      </c>
      <c r="BI204" s="158">
        <f>IF(N204="nulová",J204,0)</f>
        <v>0</v>
      </c>
      <c r="BJ204" s="20" t="s">
        <v>81</v>
      </c>
      <c r="BK204" s="158">
        <f>ROUND(I204*H204,2)</f>
        <v>0</v>
      </c>
      <c r="BL204" s="20" t="s">
        <v>256</v>
      </c>
      <c r="BM204" s="157" t="s">
        <v>1464</v>
      </c>
    </row>
    <row r="205" spans="1:65" s="2" customFormat="1" ht="37.9" customHeight="1">
      <c r="A205" s="35"/>
      <c r="B205" s="145"/>
      <c r="C205" s="146" t="s">
        <v>502</v>
      </c>
      <c r="D205" s="146" t="s">
        <v>145</v>
      </c>
      <c r="E205" s="147" t="s">
        <v>3858</v>
      </c>
      <c r="F205" s="148" t="s">
        <v>3859</v>
      </c>
      <c r="G205" s="149" t="s">
        <v>148</v>
      </c>
      <c r="H205" s="150">
        <v>4</v>
      </c>
      <c r="I205" s="151"/>
      <c r="J205" s="152">
        <f>ROUND(I205*H205,2)</f>
        <v>0</v>
      </c>
      <c r="K205" s="148" t="s">
        <v>3</v>
      </c>
      <c r="L205" s="36"/>
      <c r="M205" s="153" t="s">
        <v>3</v>
      </c>
      <c r="N205" s="154" t="s">
        <v>43</v>
      </c>
      <c r="O205" s="56"/>
      <c r="P205" s="155">
        <f>O205*H205</f>
        <v>0</v>
      </c>
      <c r="Q205" s="155">
        <v>0</v>
      </c>
      <c r="R205" s="155">
        <f>Q205*H205</f>
        <v>0</v>
      </c>
      <c r="S205" s="155">
        <v>0</v>
      </c>
      <c r="T205" s="156">
        <f>S205*H205</f>
        <v>0</v>
      </c>
      <c r="U205" s="35"/>
      <c r="V205" s="35"/>
      <c r="W205" s="35"/>
      <c r="X205" s="35"/>
      <c r="Y205" s="35"/>
      <c r="Z205" s="35"/>
      <c r="AA205" s="35"/>
      <c r="AB205" s="35"/>
      <c r="AC205" s="35"/>
      <c r="AD205" s="35"/>
      <c r="AE205" s="35"/>
      <c r="AR205" s="157" t="s">
        <v>256</v>
      </c>
      <c r="AT205" s="157" t="s">
        <v>145</v>
      </c>
      <c r="AU205" s="157" t="s">
        <v>15</v>
      </c>
      <c r="AY205" s="20" t="s">
        <v>142</v>
      </c>
      <c r="BE205" s="158">
        <f>IF(N205="základní",J205,0)</f>
        <v>0</v>
      </c>
      <c r="BF205" s="158">
        <f>IF(N205="snížená",J205,0)</f>
        <v>0</v>
      </c>
      <c r="BG205" s="158">
        <f>IF(N205="zákl. přenesená",J205,0)</f>
        <v>0</v>
      </c>
      <c r="BH205" s="158">
        <f>IF(N205="sníž. přenesená",J205,0)</f>
        <v>0</v>
      </c>
      <c r="BI205" s="158">
        <f>IF(N205="nulová",J205,0)</f>
        <v>0</v>
      </c>
      <c r="BJ205" s="20" t="s">
        <v>81</v>
      </c>
      <c r="BK205" s="158">
        <f>ROUND(I205*H205,2)</f>
        <v>0</v>
      </c>
      <c r="BL205" s="20" t="s">
        <v>256</v>
      </c>
      <c r="BM205" s="157" t="s">
        <v>1475</v>
      </c>
    </row>
    <row r="206" spans="1:65" s="2" customFormat="1" ht="37.9" customHeight="1">
      <c r="A206" s="35"/>
      <c r="B206" s="145"/>
      <c r="C206" s="146" t="s">
        <v>512</v>
      </c>
      <c r="D206" s="146" t="s">
        <v>145</v>
      </c>
      <c r="E206" s="147" t="s">
        <v>3860</v>
      </c>
      <c r="F206" s="148" t="s">
        <v>3861</v>
      </c>
      <c r="G206" s="149" t="s">
        <v>148</v>
      </c>
      <c r="H206" s="150">
        <v>4</v>
      </c>
      <c r="I206" s="151"/>
      <c r="J206" s="152">
        <f>ROUND(I206*H206,2)</f>
        <v>0</v>
      </c>
      <c r="K206" s="148" t="s">
        <v>3</v>
      </c>
      <c r="L206" s="36"/>
      <c r="M206" s="153" t="s">
        <v>3</v>
      </c>
      <c r="N206" s="154" t="s">
        <v>43</v>
      </c>
      <c r="O206" s="56"/>
      <c r="P206" s="155">
        <f>O206*H206</f>
        <v>0</v>
      </c>
      <c r="Q206" s="155">
        <v>0</v>
      </c>
      <c r="R206" s="155">
        <f>Q206*H206</f>
        <v>0</v>
      </c>
      <c r="S206" s="155">
        <v>0</v>
      </c>
      <c r="T206" s="156">
        <f>S206*H206</f>
        <v>0</v>
      </c>
      <c r="U206" s="35"/>
      <c r="V206" s="35"/>
      <c r="W206" s="35"/>
      <c r="X206" s="35"/>
      <c r="Y206" s="35"/>
      <c r="Z206" s="35"/>
      <c r="AA206" s="35"/>
      <c r="AB206" s="35"/>
      <c r="AC206" s="35"/>
      <c r="AD206" s="35"/>
      <c r="AE206" s="35"/>
      <c r="AR206" s="157" t="s">
        <v>256</v>
      </c>
      <c r="AT206" s="157" t="s">
        <v>145</v>
      </c>
      <c r="AU206" s="157" t="s">
        <v>15</v>
      </c>
      <c r="AY206" s="20" t="s">
        <v>142</v>
      </c>
      <c r="BE206" s="158">
        <f>IF(N206="základní",J206,0)</f>
        <v>0</v>
      </c>
      <c r="BF206" s="158">
        <f>IF(N206="snížená",J206,0)</f>
        <v>0</v>
      </c>
      <c r="BG206" s="158">
        <f>IF(N206="zákl. přenesená",J206,0)</f>
        <v>0</v>
      </c>
      <c r="BH206" s="158">
        <f>IF(N206="sníž. přenesená",J206,0)</f>
        <v>0</v>
      </c>
      <c r="BI206" s="158">
        <f>IF(N206="nulová",J206,0)</f>
        <v>0</v>
      </c>
      <c r="BJ206" s="20" t="s">
        <v>81</v>
      </c>
      <c r="BK206" s="158">
        <f>ROUND(I206*H206,2)</f>
        <v>0</v>
      </c>
      <c r="BL206" s="20" t="s">
        <v>256</v>
      </c>
      <c r="BM206" s="157" t="s">
        <v>1502</v>
      </c>
    </row>
    <row r="207" spans="1:65" s="2" customFormat="1" ht="37.9" customHeight="1">
      <c r="A207" s="35"/>
      <c r="B207" s="145"/>
      <c r="C207" s="146" t="s">
        <v>517</v>
      </c>
      <c r="D207" s="146" t="s">
        <v>145</v>
      </c>
      <c r="E207" s="147" t="s">
        <v>3862</v>
      </c>
      <c r="F207" s="148" t="s">
        <v>3863</v>
      </c>
      <c r="G207" s="149" t="s">
        <v>148</v>
      </c>
      <c r="H207" s="150">
        <v>4</v>
      </c>
      <c r="I207" s="151"/>
      <c r="J207" s="152">
        <f>ROUND(I207*H207,2)</f>
        <v>0</v>
      </c>
      <c r="K207" s="148" t="s">
        <v>3</v>
      </c>
      <c r="L207" s="36"/>
      <c r="M207" s="153" t="s">
        <v>3</v>
      </c>
      <c r="N207" s="154" t="s">
        <v>43</v>
      </c>
      <c r="O207" s="56"/>
      <c r="P207" s="155">
        <f>O207*H207</f>
        <v>0</v>
      </c>
      <c r="Q207" s="155">
        <v>0</v>
      </c>
      <c r="R207" s="155">
        <f>Q207*H207</f>
        <v>0</v>
      </c>
      <c r="S207" s="155">
        <v>0</v>
      </c>
      <c r="T207" s="156">
        <f>S207*H207</f>
        <v>0</v>
      </c>
      <c r="U207" s="35"/>
      <c r="V207" s="35"/>
      <c r="W207" s="35"/>
      <c r="X207" s="35"/>
      <c r="Y207" s="35"/>
      <c r="Z207" s="35"/>
      <c r="AA207" s="35"/>
      <c r="AB207" s="35"/>
      <c r="AC207" s="35"/>
      <c r="AD207" s="35"/>
      <c r="AE207" s="35"/>
      <c r="AR207" s="157" t="s">
        <v>256</v>
      </c>
      <c r="AT207" s="157" t="s">
        <v>145</v>
      </c>
      <c r="AU207" s="157" t="s">
        <v>15</v>
      </c>
      <c r="AY207" s="20" t="s">
        <v>142</v>
      </c>
      <c r="BE207" s="158">
        <f>IF(N207="základní",J207,0)</f>
        <v>0</v>
      </c>
      <c r="BF207" s="158">
        <f>IF(N207="snížená",J207,0)</f>
        <v>0</v>
      </c>
      <c r="BG207" s="158">
        <f>IF(N207="zákl. přenesená",J207,0)</f>
        <v>0</v>
      </c>
      <c r="BH207" s="158">
        <f>IF(N207="sníž. přenesená",J207,0)</f>
        <v>0</v>
      </c>
      <c r="BI207" s="158">
        <f>IF(N207="nulová",J207,0)</f>
        <v>0</v>
      </c>
      <c r="BJ207" s="20" t="s">
        <v>81</v>
      </c>
      <c r="BK207" s="158">
        <f>ROUND(I207*H207,2)</f>
        <v>0</v>
      </c>
      <c r="BL207" s="20" t="s">
        <v>256</v>
      </c>
      <c r="BM207" s="157" t="s">
        <v>1514</v>
      </c>
    </row>
    <row r="208" spans="1:65" s="2" customFormat="1" ht="21.75" customHeight="1">
      <c r="A208" s="35"/>
      <c r="B208" s="145"/>
      <c r="C208" s="146" t="s">
        <v>523</v>
      </c>
      <c r="D208" s="146" t="s">
        <v>145</v>
      </c>
      <c r="E208" s="147" t="s">
        <v>3864</v>
      </c>
      <c r="F208" s="148" t="s">
        <v>3865</v>
      </c>
      <c r="G208" s="149" t="s">
        <v>2341</v>
      </c>
      <c r="H208" s="209"/>
      <c r="I208" s="151"/>
      <c r="J208" s="152">
        <f>ROUND(I208*H208,2)</f>
        <v>0</v>
      </c>
      <c r="K208" s="148" t="s">
        <v>3</v>
      </c>
      <c r="L208" s="36"/>
      <c r="M208" s="153" t="s">
        <v>3</v>
      </c>
      <c r="N208" s="154" t="s">
        <v>43</v>
      </c>
      <c r="O208" s="56"/>
      <c r="P208" s="155">
        <f>O208*H208</f>
        <v>0</v>
      </c>
      <c r="Q208" s="155">
        <v>0</v>
      </c>
      <c r="R208" s="155">
        <f>Q208*H208</f>
        <v>0</v>
      </c>
      <c r="S208" s="155">
        <v>0</v>
      </c>
      <c r="T208" s="156">
        <f>S208*H208</f>
        <v>0</v>
      </c>
      <c r="U208" s="35"/>
      <c r="V208" s="35"/>
      <c r="W208" s="35"/>
      <c r="X208" s="35"/>
      <c r="Y208" s="35"/>
      <c r="Z208" s="35"/>
      <c r="AA208" s="35"/>
      <c r="AB208" s="35"/>
      <c r="AC208" s="35"/>
      <c r="AD208" s="35"/>
      <c r="AE208" s="35"/>
      <c r="AR208" s="157" t="s">
        <v>256</v>
      </c>
      <c r="AT208" s="157" t="s">
        <v>145</v>
      </c>
      <c r="AU208" s="157" t="s">
        <v>15</v>
      </c>
      <c r="AY208" s="20" t="s">
        <v>142</v>
      </c>
      <c r="BE208" s="158">
        <f>IF(N208="základní",J208,0)</f>
        <v>0</v>
      </c>
      <c r="BF208" s="158">
        <f>IF(N208="snížená",J208,0)</f>
        <v>0</v>
      </c>
      <c r="BG208" s="158">
        <f>IF(N208="zákl. přenesená",J208,0)</f>
        <v>0</v>
      </c>
      <c r="BH208" s="158">
        <f>IF(N208="sníž. přenesená",J208,0)</f>
        <v>0</v>
      </c>
      <c r="BI208" s="158">
        <f>IF(N208="nulová",J208,0)</f>
        <v>0</v>
      </c>
      <c r="BJ208" s="20" t="s">
        <v>81</v>
      </c>
      <c r="BK208" s="158">
        <f>ROUND(I208*H208,2)</f>
        <v>0</v>
      </c>
      <c r="BL208" s="20" t="s">
        <v>256</v>
      </c>
      <c r="BM208" s="157" t="s">
        <v>1528</v>
      </c>
    </row>
    <row r="209" spans="1:65" s="12" customFormat="1" ht="25.9" customHeight="1">
      <c r="B209" s="132"/>
      <c r="D209" s="133" t="s">
        <v>70</v>
      </c>
      <c r="E209" s="134" t="s">
        <v>3866</v>
      </c>
      <c r="F209" s="134" t="s">
        <v>3867</v>
      </c>
      <c r="I209" s="135"/>
      <c r="J209" s="136">
        <f>BK209</f>
        <v>0</v>
      </c>
      <c r="L209" s="132"/>
      <c r="M209" s="137"/>
      <c r="N209" s="138"/>
      <c r="O209" s="138"/>
      <c r="P209" s="139">
        <f>SUM(P210:P249)</f>
        <v>0</v>
      </c>
      <c r="Q209" s="138"/>
      <c r="R209" s="139">
        <f>SUM(R210:R249)</f>
        <v>0</v>
      </c>
      <c r="S209" s="138"/>
      <c r="T209" s="140">
        <f>SUM(T210:T249)</f>
        <v>0</v>
      </c>
      <c r="AR209" s="133" t="s">
        <v>81</v>
      </c>
      <c r="AT209" s="141" t="s">
        <v>70</v>
      </c>
      <c r="AU209" s="141" t="s">
        <v>71</v>
      </c>
      <c r="AY209" s="133" t="s">
        <v>142</v>
      </c>
      <c r="BK209" s="142">
        <f>SUM(BK210:BK249)</f>
        <v>0</v>
      </c>
    </row>
    <row r="210" spans="1:65" s="2" customFormat="1" ht="21.75" customHeight="1">
      <c r="A210" s="35"/>
      <c r="B210" s="145"/>
      <c r="C210" s="146" t="s">
        <v>528</v>
      </c>
      <c r="D210" s="146" t="s">
        <v>145</v>
      </c>
      <c r="E210" s="147" t="s">
        <v>3868</v>
      </c>
      <c r="F210" s="148" t="s">
        <v>3869</v>
      </c>
      <c r="G210" s="149" t="s">
        <v>225</v>
      </c>
      <c r="H210" s="150">
        <v>26</v>
      </c>
      <c r="I210" s="151"/>
      <c r="J210" s="152">
        <f t="shared" ref="J210:J249" si="10">ROUND(I210*H210,2)</f>
        <v>0</v>
      </c>
      <c r="K210" s="148" t="s">
        <v>3</v>
      </c>
      <c r="L210" s="36"/>
      <c r="M210" s="153" t="s">
        <v>3</v>
      </c>
      <c r="N210" s="154" t="s">
        <v>43</v>
      </c>
      <c r="O210" s="56"/>
      <c r="P210" s="155">
        <f t="shared" ref="P210:P249" si="11">O210*H210</f>
        <v>0</v>
      </c>
      <c r="Q210" s="155">
        <v>0</v>
      </c>
      <c r="R210" s="155">
        <f t="shared" ref="R210:R249" si="12">Q210*H210</f>
        <v>0</v>
      </c>
      <c r="S210" s="155">
        <v>0</v>
      </c>
      <c r="T210" s="156">
        <f t="shared" ref="T210:T249" si="13">S210*H210</f>
        <v>0</v>
      </c>
      <c r="U210" s="35"/>
      <c r="V210" s="35"/>
      <c r="W210" s="35"/>
      <c r="X210" s="35"/>
      <c r="Y210" s="35"/>
      <c r="Z210" s="35"/>
      <c r="AA210" s="35"/>
      <c r="AB210" s="35"/>
      <c r="AC210" s="35"/>
      <c r="AD210" s="35"/>
      <c r="AE210" s="35"/>
      <c r="AR210" s="157" t="s">
        <v>256</v>
      </c>
      <c r="AT210" s="157" t="s">
        <v>145</v>
      </c>
      <c r="AU210" s="157" t="s">
        <v>15</v>
      </c>
      <c r="AY210" s="20" t="s">
        <v>142</v>
      </c>
      <c r="BE210" s="158">
        <f t="shared" ref="BE210:BE249" si="14">IF(N210="základní",J210,0)</f>
        <v>0</v>
      </c>
      <c r="BF210" s="158">
        <f t="shared" ref="BF210:BF249" si="15">IF(N210="snížená",J210,0)</f>
        <v>0</v>
      </c>
      <c r="BG210" s="158">
        <f t="shared" ref="BG210:BG249" si="16">IF(N210="zákl. přenesená",J210,0)</f>
        <v>0</v>
      </c>
      <c r="BH210" s="158">
        <f t="shared" ref="BH210:BH249" si="17">IF(N210="sníž. přenesená",J210,0)</f>
        <v>0</v>
      </c>
      <c r="BI210" s="158">
        <f t="shared" ref="BI210:BI249" si="18">IF(N210="nulová",J210,0)</f>
        <v>0</v>
      </c>
      <c r="BJ210" s="20" t="s">
        <v>81</v>
      </c>
      <c r="BK210" s="158">
        <f t="shared" ref="BK210:BK249" si="19">ROUND(I210*H210,2)</f>
        <v>0</v>
      </c>
      <c r="BL210" s="20" t="s">
        <v>256</v>
      </c>
      <c r="BM210" s="157" t="s">
        <v>1539</v>
      </c>
    </row>
    <row r="211" spans="1:65" s="2" customFormat="1" ht="21.75" customHeight="1">
      <c r="A211" s="35"/>
      <c r="B211" s="145"/>
      <c r="C211" s="146" t="s">
        <v>533</v>
      </c>
      <c r="D211" s="146" t="s">
        <v>145</v>
      </c>
      <c r="E211" s="147" t="s">
        <v>3870</v>
      </c>
      <c r="F211" s="148" t="s">
        <v>3871</v>
      </c>
      <c r="G211" s="149" t="s">
        <v>225</v>
      </c>
      <c r="H211" s="150">
        <v>19</v>
      </c>
      <c r="I211" s="151"/>
      <c r="J211" s="152">
        <f t="shared" si="10"/>
        <v>0</v>
      </c>
      <c r="K211" s="148" t="s">
        <v>3</v>
      </c>
      <c r="L211" s="36"/>
      <c r="M211" s="153" t="s">
        <v>3</v>
      </c>
      <c r="N211" s="154" t="s">
        <v>43</v>
      </c>
      <c r="O211" s="56"/>
      <c r="P211" s="155">
        <f t="shared" si="11"/>
        <v>0</v>
      </c>
      <c r="Q211" s="155">
        <v>0</v>
      </c>
      <c r="R211" s="155">
        <f t="shared" si="12"/>
        <v>0</v>
      </c>
      <c r="S211" s="155">
        <v>0</v>
      </c>
      <c r="T211" s="156">
        <f t="shared" si="13"/>
        <v>0</v>
      </c>
      <c r="U211" s="35"/>
      <c r="V211" s="35"/>
      <c r="W211" s="35"/>
      <c r="X211" s="35"/>
      <c r="Y211" s="35"/>
      <c r="Z211" s="35"/>
      <c r="AA211" s="35"/>
      <c r="AB211" s="35"/>
      <c r="AC211" s="35"/>
      <c r="AD211" s="35"/>
      <c r="AE211" s="35"/>
      <c r="AR211" s="157" t="s">
        <v>256</v>
      </c>
      <c r="AT211" s="157" t="s">
        <v>145</v>
      </c>
      <c r="AU211" s="157" t="s">
        <v>15</v>
      </c>
      <c r="AY211" s="20" t="s">
        <v>142</v>
      </c>
      <c r="BE211" s="158">
        <f t="shared" si="14"/>
        <v>0</v>
      </c>
      <c r="BF211" s="158">
        <f t="shared" si="15"/>
        <v>0</v>
      </c>
      <c r="BG211" s="158">
        <f t="shared" si="16"/>
        <v>0</v>
      </c>
      <c r="BH211" s="158">
        <f t="shared" si="17"/>
        <v>0</v>
      </c>
      <c r="BI211" s="158">
        <f t="shared" si="18"/>
        <v>0</v>
      </c>
      <c r="BJ211" s="20" t="s">
        <v>81</v>
      </c>
      <c r="BK211" s="158">
        <f t="shared" si="19"/>
        <v>0</v>
      </c>
      <c r="BL211" s="20" t="s">
        <v>256</v>
      </c>
      <c r="BM211" s="157" t="s">
        <v>1549</v>
      </c>
    </row>
    <row r="212" spans="1:65" s="2" customFormat="1" ht="21.75" customHeight="1">
      <c r="A212" s="35"/>
      <c r="B212" s="145"/>
      <c r="C212" s="146" t="s">
        <v>540</v>
      </c>
      <c r="D212" s="146" t="s">
        <v>145</v>
      </c>
      <c r="E212" s="147" t="s">
        <v>3872</v>
      </c>
      <c r="F212" s="148" t="s">
        <v>3873</v>
      </c>
      <c r="G212" s="149" t="s">
        <v>225</v>
      </c>
      <c r="H212" s="150">
        <v>41</v>
      </c>
      <c r="I212" s="151"/>
      <c r="J212" s="152">
        <f t="shared" si="10"/>
        <v>0</v>
      </c>
      <c r="K212" s="148" t="s">
        <v>3</v>
      </c>
      <c r="L212" s="36"/>
      <c r="M212" s="153" t="s">
        <v>3</v>
      </c>
      <c r="N212" s="154" t="s">
        <v>43</v>
      </c>
      <c r="O212" s="56"/>
      <c r="P212" s="155">
        <f t="shared" si="11"/>
        <v>0</v>
      </c>
      <c r="Q212" s="155">
        <v>0</v>
      </c>
      <c r="R212" s="155">
        <f t="shared" si="12"/>
        <v>0</v>
      </c>
      <c r="S212" s="155">
        <v>0</v>
      </c>
      <c r="T212" s="156">
        <f t="shared" si="13"/>
        <v>0</v>
      </c>
      <c r="U212" s="35"/>
      <c r="V212" s="35"/>
      <c r="W212" s="35"/>
      <c r="X212" s="35"/>
      <c r="Y212" s="35"/>
      <c r="Z212" s="35"/>
      <c r="AA212" s="35"/>
      <c r="AB212" s="35"/>
      <c r="AC212" s="35"/>
      <c r="AD212" s="35"/>
      <c r="AE212" s="35"/>
      <c r="AR212" s="157" t="s">
        <v>256</v>
      </c>
      <c r="AT212" s="157" t="s">
        <v>145</v>
      </c>
      <c r="AU212" s="157" t="s">
        <v>15</v>
      </c>
      <c r="AY212" s="20" t="s">
        <v>142</v>
      </c>
      <c r="BE212" s="158">
        <f t="shared" si="14"/>
        <v>0</v>
      </c>
      <c r="BF212" s="158">
        <f t="shared" si="15"/>
        <v>0</v>
      </c>
      <c r="BG212" s="158">
        <f t="shared" si="16"/>
        <v>0</v>
      </c>
      <c r="BH212" s="158">
        <f t="shared" si="17"/>
        <v>0</v>
      </c>
      <c r="BI212" s="158">
        <f t="shared" si="18"/>
        <v>0</v>
      </c>
      <c r="BJ212" s="20" t="s">
        <v>81</v>
      </c>
      <c r="BK212" s="158">
        <f t="shared" si="19"/>
        <v>0</v>
      </c>
      <c r="BL212" s="20" t="s">
        <v>256</v>
      </c>
      <c r="BM212" s="157" t="s">
        <v>1560</v>
      </c>
    </row>
    <row r="213" spans="1:65" s="2" customFormat="1" ht="21.75" customHeight="1">
      <c r="A213" s="35"/>
      <c r="B213" s="145"/>
      <c r="C213" s="146" t="s">
        <v>546</v>
      </c>
      <c r="D213" s="146" t="s">
        <v>145</v>
      </c>
      <c r="E213" s="147" t="s">
        <v>3874</v>
      </c>
      <c r="F213" s="148" t="s">
        <v>3875</v>
      </c>
      <c r="G213" s="149" t="s">
        <v>225</v>
      </c>
      <c r="H213" s="150">
        <v>21</v>
      </c>
      <c r="I213" s="151"/>
      <c r="J213" s="152">
        <f t="shared" si="10"/>
        <v>0</v>
      </c>
      <c r="K213" s="148" t="s">
        <v>3</v>
      </c>
      <c r="L213" s="36"/>
      <c r="M213" s="153" t="s">
        <v>3</v>
      </c>
      <c r="N213" s="154" t="s">
        <v>43</v>
      </c>
      <c r="O213" s="56"/>
      <c r="P213" s="155">
        <f t="shared" si="11"/>
        <v>0</v>
      </c>
      <c r="Q213" s="155">
        <v>0</v>
      </c>
      <c r="R213" s="155">
        <f t="shared" si="12"/>
        <v>0</v>
      </c>
      <c r="S213" s="155">
        <v>0</v>
      </c>
      <c r="T213" s="156">
        <f t="shared" si="13"/>
        <v>0</v>
      </c>
      <c r="U213" s="35"/>
      <c r="V213" s="35"/>
      <c r="W213" s="35"/>
      <c r="X213" s="35"/>
      <c r="Y213" s="35"/>
      <c r="Z213" s="35"/>
      <c r="AA213" s="35"/>
      <c r="AB213" s="35"/>
      <c r="AC213" s="35"/>
      <c r="AD213" s="35"/>
      <c r="AE213" s="35"/>
      <c r="AR213" s="157" t="s">
        <v>256</v>
      </c>
      <c r="AT213" s="157" t="s">
        <v>145</v>
      </c>
      <c r="AU213" s="157" t="s">
        <v>15</v>
      </c>
      <c r="AY213" s="20" t="s">
        <v>142</v>
      </c>
      <c r="BE213" s="158">
        <f t="shared" si="14"/>
        <v>0</v>
      </c>
      <c r="BF213" s="158">
        <f t="shared" si="15"/>
        <v>0</v>
      </c>
      <c r="BG213" s="158">
        <f t="shared" si="16"/>
        <v>0</v>
      </c>
      <c r="BH213" s="158">
        <f t="shared" si="17"/>
        <v>0</v>
      </c>
      <c r="BI213" s="158">
        <f t="shared" si="18"/>
        <v>0</v>
      </c>
      <c r="BJ213" s="20" t="s">
        <v>81</v>
      </c>
      <c r="BK213" s="158">
        <f t="shared" si="19"/>
        <v>0</v>
      </c>
      <c r="BL213" s="20" t="s">
        <v>256</v>
      </c>
      <c r="BM213" s="157" t="s">
        <v>1572</v>
      </c>
    </row>
    <row r="214" spans="1:65" s="2" customFormat="1" ht="21.75" customHeight="1">
      <c r="A214" s="35"/>
      <c r="B214" s="145"/>
      <c r="C214" s="146" t="s">
        <v>551</v>
      </c>
      <c r="D214" s="146" t="s">
        <v>145</v>
      </c>
      <c r="E214" s="147" t="s">
        <v>3876</v>
      </c>
      <c r="F214" s="148" t="s">
        <v>3877</v>
      </c>
      <c r="G214" s="149" t="s">
        <v>225</v>
      </c>
      <c r="H214" s="150">
        <v>7</v>
      </c>
      <c r="I214" s="151"/>
      <c r="J214" s="152">
        <f t="shared" si="10"/>
        <v>0</v>
      </c>
      <c r="K214" s="148" t="s">
        <v>3</v>
      </c>
      <c r="L214" s="36"/>
      <c r="M214" s="153" t="s">
        <v>3</v>
      </c>
      <c r="N214" s="154" t="s">
        <v>43</v>
      </c>
      <c r="O214" s="56"/>
      <c r="P214" s="155">
        <f t="shared" si="11"/>
        <v>0</v>
      </c>
      <c r="Q214" s="155">
        <v>0</v>
      </c>
      <c r="R214" s="155">
        <f t="shared" si="12"/>
        <v>0</v>
      </c>
      <c r="S214" s="155">
        <v>0</v>
      </c>
      <c r="T214" s="156">
        <f t="shared" si="13"/>
        <v>0</v>
      </c>
      <c r="U214" s="35"/>
      <c r="V214" s="35"/>
      <c r="W214" s="35"/>
      <c r="X214" s="35"/>
      <c r="Y214" s="35"/>
      <c r="Z214" s="35"/>
      <c r="AA214" s="35"/>
      <c r="AB214" s="35"/>
      <c r="AC214" s="35"/>
      <c r="AD214" s="35"/>
      <c r="AE214" s="35"/>
      <c r="AR214" s="157" t="s">
        <v>256</v>
      </c>
      <c r="AT214" s="157" t="s">
        <v>145</v>
      </c>
      <c r="AU214" s="157" t="s">
        <v>15</v>
      </c>
      <c r="AY214" s="20" t="s">
        <v>142</v>
      </c>
      <c r="BE214" s="158">
        <f t="shared" si="14"/>
        <v>0</v>
      </c>
      <c r="BF214" s="158">
        <f t="shared" si="15"/>
        <v>0</v>
      </c>
      <c r="BG214" s="158">
        <f t="shared" si="16"/>
        <v>0</v>
      </c>
      <c r="BH214" s="158">
        <f t="shared" si="17"/>
        <v>0</v>
      </c>
      <c r="BI214" s="158">
        <f t="shared" si="18"/>
        <v>0</v>
      </c>
      <c r="BJ214" s="20" t="s">
        <v>81</v>
      </c>
      <c r="BK214" s="158">
        <f t="shared" si="19"/>
        <v>0</v>
      </c>
      <c r="BL214" s="20" t="s">
        <v>256</v>
      </c>
      <c r="BM214" s="157" t="s">
        <v>1586</v>
      </c>
    </row>
    <row r="215" spans="1:65" s="2" customFormat="1" ht="16.5" customHeight="1">
      <c r="A215" s="35"/>
      <c r="B215" s="145"/>
      <c r="C215" s="146" t="s">
        <v>556</v>
      </c>
      <c r="D215" s="146" t="s">
        <v>145</v>
      </c>
      <c r="E215" s="147" t="s">
        <v>3878</v>
      </c>
      <c r="F215" s="148" t="s">
        <v>3879</v>
      </c>
      <c r="G215" s="149" t="s">
        <v>225</v>
      </c>
      <c r="H215" s="150">
        <v>19</v>
      </c>
      <c r="I215" s="151"/>
      <c r="J215" s="152">
        <f t="shared" si="10"/>
        <v>0</v>
      </c>
      <c r="K215" s="148" t="s">
        <v>3</v>
      </c>
      <c r="L215" s="36"/>
      <c r="M215" s="153" t="s">
        <v>3</v>
      </c>
      <c r="N215" s="154" t="s">
        <v>43</v>
      </c>
      <c r="O215" s="56"/>
      <c r="P215" s="155">
        <f t="shared" si="11"/>
        <v>0</v>
      </c>
      <c r="Q215" s="155">
        <v>0</v>
      </c>
      <c r="R215" s="155">
        <f t="shared" si="12"/>
        <v>0</v>
      </c>
      <c r="S215" s="155">
        <v>0</v>
      </c>
      <c r="T215" s="156">
        <f t="shared" si="13"/>
        <v>0</v>
      </c>
      <c r="U215" s="35"/>
      <c r="V215" s="35"/>
      <c r="W215" s="35"/>
      <c r="X215" s="35"/>
      <c r="Y215" s="35"/>
      <c r="Z215" s="35"/>
      <c r="AA215" s="35"/>
      <c r="AB215" s="35"/>
      <c r="AC215" s="35"/>
      <c r="AD215" s="35"/>
      <c r="AE215" s="35"/>
      <c r="AR215" s="157" t="s">
        <v>256</v>
      </c>
      <c r="AT215" s="157" t="s">
        <v>145</v>
      </c>
      <c r="AU215" s="157" t="s">
        <v>15</v>
      </c>
      <c r="AY215" s="20" t="s">
        <v>142</v>
      </c>
      <c r="BE215" s="158">
        <f t="shared" si="14"/>
        <v>0</v>
      </c>
      <c r="BF215" s="158">
        <f t="shared" si="15"/>
        <v>0</v>
      </c>
      <c r="BG215" s="158">
        <f t="shared" si="16"/>
        <v>0</v>
      </c>
      <c r="BH215" s="158">
        <f t="shared" si="17"/>
        <v>0</v>
      </c>
      <c r="BI215" s="158">
        <f t="shared" si="18"/>
        <v>0</v>
      </c>
      <c r="BJ215" s="20" t="s">
        <v>81</v>
      </c>
      <c r="BK215" s="158">
        <f t="shared" si="19"/>
        <v>0</v>
      </c>
      <c r="BL215" s="20" t="s">
        <v>256</v>
      </c>
      <c r="BM215" s="157" t="s">
        <v>1594</v>
      </c>
    </row>
    <row r="216" spans="1:65" s="2" customFormat="1" ht="16.5" customHeight="1">
      <c r="A216" s="35"/>
      <c r="B216" s="145"/>
      <c r="C216" s="146" t="s">
        <v>560</v>
      </c>
      <c r="D216" s="146" t="s">
        <v>145</v>
      </c>
      <c r="E216" s="147" t="s">
        <v>3880</v>
      </c>
      <c r="F216" s="148" t="s">
        <v>3881</v>
      </c>
      <c r="G216" s="149" t="s">
        <v>225</v>
      </c>
      <c r="H216" s="150">
        <v>34</v>
      </c>
      <c r="I216" s="151"/>
      <c r="J216" s="152">
        <f t="shared" si="10"/>
        <v>0</v>
      </c>
      <c r="K216" s="148" t="s">
        <v>3</v>
      </c>
      <c r="L216" s="36"/>
      <c r="M216" s="153" t="s">
        <v>3</v>
      </c>
      <c r="N216" s="154" t="s">
        <v>43</v>
      </c>
      <c r="O216" s="56"/>
      <c r="P216" s="155">
        <f t="shared" si="11"/>
        <v>0</v>
      </c>
      <c r="Q216" s="155">
        <v>0</v>
      </c>
      <c r="R216" s="155">
        <f t="shared" si="12"/>
        <v>0</v>
      </c>
      <c r="S216" s="155">
        <v>0</v>
      </c>
      <c r="T216" s="156">
        <f t="shared" si="13"/>
        <v>0</v>
      </c>
      <c r="U216" s="35"/>
      <c r="V216" s="35"/>
      <c r="W216" s="35"/>
      <c r="X216" s="35"/>
      <c r="Y216" s="35"/>
      <c r="Z216" s="35"/>
      <c r="AA216" s="35"/>
      <c r="AB216" s="35"/>
      <c r="AC216" s="35"/>
      <c r="AD216" s="35"/>
      <c r="AE216" s="35"/>
      <c r="AR216" s="157" t="s">
        <v>256</v>
      </c>
      <c r="AT216" s="157" t="s">
        <v>145</v>
      </c>
      <c r="AU216" s="157" t="s">
        <v>15</v>
      </c>
      <c r="AY216" s="20" t="s">
        <v>142</v>
      </c>
      <c r="BE216" s="158">
        <f t="shared" si="14"/>
        <v>0</v>
      </c>
      <c r="BF216" s="158">
        <f t="shared" si="15"/>
        <v>0</v>
      </c>
      <c r="BG216" s="158">
        <f t="shared" si="16"/>
        <v>0</v>
      </c>
      <c r="BH216" s="158">
        <f t="shared" si="17"/>
        <v>0</v>
      </c>
      <c r="BI216" s="158">
        <f t="shared" si="18"/>
        <v>0</v>
      </c>
      <c r="BJ216" s="20" t="s">
        <v>81</v>
      </c>
      <c r="BK216" s="158">
        <f t="shared" si="19"/>
        <v>0</v>
      </c>
      <c r="BL216" s="20" t="s">
        <v>256</v>
      </c>
      <c r="BM216" s="157" t="s">
        <v>1602</v>
      </c>
    </row>
    <row r="217" spans="1:65" s="2" customFormat="1" ht="21.75" customHeight="1">
      <c r="A217" s="35"/>
      <c r="B217" s="145"/>
      <c r="C217" s="146" t="s">
        <v>565</v>
      </c>
      <c r="D217" s="146" t="s">
        <v>145</v>
      </c>
      <c r="E217" s="147" t="s">
        <v>3882</v>
      </c>
      <c r="F217" s="148" t="s">
        <v>3883</v>
      </c>
      <c r="G217" s="149" t="s">
        <v>225</v>
      </c>
      <c r="H217" s="150">
        <v>19</v>
      </c>
      <c r="I217" s="151"/>
      <c r="J217" s="152">
        <f t="shared" si="10"/>
        <v>0</v>
      </c>
      <c r="K217" s="148" t="s">
        <v>3</v>
      </c>
      <c r="L217" s="36"/>
      <c r="M217" s="153" t="s">
        <v>3</v>
      </c>
      <c r="N217" s="154" t="s">
        <v>43</v>
      </c>
      <c r="O217" s="56"/>
      <c r="P217" s="155">
        <f t="shared" si="11"/>
        <v>0</v>
      </c>
      <c r="Q217" s="155">
        <v>0</v>
      </c>
      <c r="R217" s="155">
        <f t="shared" si="12"/>
        <v>0</v>
      </c>
      <c r="S217" s="155">
        <v>0</v>
      </c>
      <c r="T217" s="156">
        <f t="shared" si="13"/>
        <v>0</v>
      </c>
      <c r="U217" s="35"/>
      <c r="V217" s="35"/>
      <c r="W217" s="35"/>
      <c r="X217" s="35"/>
      <c r="Y217" s="35"/>
      <c r="Z217" s="35"/>
      <c r="AA217" s="35"/>
      <c r="AB217" s="35"/>
      <c r="AC217" s="35"/>
      <c r="AD217" s="35"/>
      <c r="AE217" s="35"/>
      <c r="AR217" s="157" t="s">
        <v>256</v>
      </c>
      <c r="AT217" s="157" t="s">
        <v>145</v>
      </c>
      <c r="AU217" s="157" t="s">
        <v>15</v>
      </c>
      <c r="AY217" s="20" t="s">
        <v>142</v>
      </c>
      <c r="BE217" s="158">
        <f t="shared" si="14"/>
        <v>0</v>
      </c>
      <c r="BF217" s="158">
        <f t="shared" si="15"/>
        <v>0</v>
      </c>
      <c r="BG217" s="158">
        <f t="shared" si="16"/>
        <v>0</v>
      </c>
      <c r="BH217" s="158">
        <f t="shared" si="17"/>
        <v>0</v>
      </c>
      <c r="BI217" s="158">
        <f t="shared" si="18"/>
        <v>0</v>
      </c>
      <c r="BJ217" s="20" t="s">
        <v>81</v>
      </c>
      <c r="BK217" s="158">
        <f t="shared" si="19"/>
        <v>0</v>
      </c>
      <c r="BL217" s="20" t="s">
        <v>256</v>
      </c>
      <c r="BM217" s="157" t="s">
        <v>1615</v>
      </c>
    </row>
    <row r="218" spans="1:65" s="2" customFormat="1" ht="21.75" customHeight="1">
      <c r="A218" s="35"/>
      <c r="B218" s="145"/>
      <c r="C218" s="146" t="s">
        <v>570</v>
      </c>
      <c r="D218" s="146" t="s">
        <v>145</v>
      </c>
      <c r="E218" s="147" t="s">
        <v>3884</v>
      </c>
      <c r="F218" s="148" t="s">
        <v>3885</v>
      </c>
      <c r="G218" s="149" t="s">
        <v>225</v>
      </c>
      <c r="H218" s="150">
        <v>34</v>
      </c>
      <c r="I218" s="151"/>
      <c r="J218" s="152">
        <f t="shared" si="10"/>
        <v>0</v>
      </c>
      <c r="K218" s="148" t="s">
        <v>3</v>
      </c>
      <c r="L218" s="36"/>
      <c r="M218" s="153" t="s">
        <v>3</v>
      </c>
      <c r="N218" s="154" t="s">
        <v>43</v>
      </c>
      <c r="O218" s="56"/>
      <c r="P218" s="155">
        <f t="shared" si="11"/>
        <v>0</v>
      </c>
      <c r="Q218" s="155">
        <v>0</v>
      </c>
      <c r="R218" s="155">
        <f t="shared" si="12"/>
        <v>0</v>
      </c>
      <c r="S218" s="155">
        <v>0</v>
      </c>
      <c r="T218" s="156">
        <f t="shared" si="13"/>
        <v>0</v>
      </c>
      <c r="U218" s="35"/>
      <c r="V218" s="35"/>
      <c r="W218" s="35"/>
      <c r="X218" s="35"/>
      <c r="Y218" s="35"/>
      <c r="Z218" s="35"/>
      <c r="AA218" s="35"/>
      <c r="AB218" s="35"/>
      <c r="AC218" s="35"/>
      <c r="AD218" s="35"/>
      <c r="AE218" s="35"/>
      <c r="AR218" s="157" t="s">
        <v>256</v>
      </c>
      <c r="AT218" s="157" t="s">
        <v>145</v>
      </c>
      <c r="AU218" s="157" t="s">
        <v>15</v>
      </c>
      <c r="AY218" s="20" t="s">
        <v>142</v>
      </c>
      <c r="BE218" s="158">
        <f t="shared" si="14"/>
        <v>0</v>
      </c>
      <c r="BF218" s="158">
        <f t="shared" si="15"/>
        <v>0</v>
      </c>
      <c r="BG218" s="158">
        <f t="shared" si="16"/>
        <v>0</v>
      </c>
      <c r="BH218" s="158">
        <f t="shared" si="17"/>
        <v>0</v>
      </c>
      <c r="BI218" s="158">
        <f t="shared" si="18"/>
        <v>0</v>
      </c>
      <c r="BJ218" s="20" t="s">
        <v>81</v>
      </c>
      <c r="BK218" s="158">
        <f t="shared" si="19"/>
        <v>0</v>
      </c>
      <c r="BL218" s="20" t="s">
        <v>256</v>
      </c>
      <c r="BM218" s="157" t="s">
        <v>1626</v>
      </c>
    </row>
    <row r="219" spans="1:65" s="2" customFormat="1" ht="16.5" customHeight="1">
      <c r="A219" s="35"/>
      <c r="B219" s="145"/>
      <c r="C219" s="146" t="s">
        <v>578</v>
      </c>
      <c r="D219" s="146" t="s">
        <v>145</v>
      </c>
      <c r="E219" s="147" t="s">
        <v>3886</v>
      </c>
      <c r="F219" s="148" t="s">
        <v>3887</v>
      </c>
      <c r="G219" s="149" t="s">
        <v>225</v>
      </c>
      <c r="H219" s="150">
        <v>13</v>
      </c>
      <c r="I219" s="151"/>
      <c r="J219" s="152">
        <f t="shared" si="10"/>
        <v>0</v>
      </c>
      <c r="K219" s="148" t="s">
        <v>3</v>
      </c>
      <c r="L219" s="36"/>
      <c r="M219" s="153" t="s">
        <v>3</v>
      </c>
      <c r="N219" s="154" t="s">
        <v>43</v>
      </c>
      <c r="O219" s="56"/>
      <c r="P219" s="155">
        <f t="shared" si="11"/>
        <v>0</v>
      </c>
      <c r="Q219" s="155">
        <v>0</v>
      </c>
      <c r="R219" s="155">
        <f t="shared" si="12"/>
        <v>0</v>
      </c>
      <c r="S219" s="155">
        <v>0</v>
      </c>
      <c r="T219" s="156">
        <f t="shared" si="13"/>
        <v>0</v>
      </c>
      <c r="U219" s="35"/>
      <c r="V219" s="35"/>
      <c r="W219" s="35"/>
      <c r="X219" s="35"/>
      <c r="Y219" s="35"/>
      <c r="Z219" s="35"/>
      <c r="AA219" s="35"/>
      <c r="AB219" s="35"/>
      <c r="AC219" s="35"/>
      <c r="AD219" s="35"/>
      <c r="AE219" s="35"/>
      <c r="AR219" s="157" t="s">
        <v>256</v>
      </c>
      <c r="AT219" s="157" t="s">
        <v>145</v>
      </c>
      <c r="AU219" s="157" t="s">
        <v>15</v>
      </c>
      <c r="AY219" s="20" t="s">
        <v>142</v>
      </c>
      <c r="BE219" s="158">
        <f t="shared" si="14"/>
        <v>0</v>
      </c>
      <c r="BF219" s="158">
        <f t="shared" si="15"/>
        <v>0</v>
      </c>
      <c r="BG219" s="158">
        <f t="shared" si="16"/>
        <v>0</v>
      </c>
      <c r="BH219" s="158">
        <f t="shared" si="17"/>
        <v>0</v>
      </c>
      <c r="BI219" s="158">
        <f t="shared" si="18"/>
        <v>0</v>
      </c>
      <c r="BJ219" s="20" t="s">
        <v>81</v>
      </c>
      <c r="BK219" s="158">
        <f t="shared" si="19"/>
        <v>0</v>
      </c>
      <c r="BL219" s="20" t="s">
        <v>256</v>
      </c>
      <c r="BM219" s="157" t="s">
        <v>1638</v>
      </c>
    </row>
    <row r="220" spans="1:65" s="2" customFormat="1" ht="16.5" customHeight="1">
      <c r="A220" s="35"/>
      <c r="B220" s="145"/>
      <c r="C220" s="146" t="s">
        <v>586</v>
      </c>
      <c r="D220" s="146" t="s">
        <v>145</v>
      </c>
      <c r="E220" s="147" t="s">
        <v>3888</v>
      </c>
      <c r="F220" s="148" t="s">
        <v>3889</v>
      </c>
      <c r="G220" s="149" t="s">
        <v>225</v>
      </c>
      <c r="H220" s="150">
        <v>40</v>
      </c>
      <c r="I220" s="151"/>
      <c r="J220" s="152">
        <f t="shared" si="10"/>
        <v>0</v>
      </c>
      <c r="K220" s="148" t="s">
        <v>3</v>
      </c>
      <c r="L220" s="36"/>
      <c r="M220" s="153" t="s">
        <v>3</v>
      </c>
      <c r="N220" s="154" t="s">
        <v>43</v>
      </c>
      <c r="O220" s="56"/>
      <c r="P220" s="155">
        <f t="shared" si="11"/>
        <v>0</v>
      </c>
      <c r="Q220" s="155">
        <v>0</v>
      </c>
      <c r="R220" s="155">
        <f t="shared" si="12"/>
        <v>0</v>
      </c>
      <c r="S220" s="155">
        <v>0</v>
      </c>
      <c r="T220" s="156">
        <f t="shared" si="13"/>
        <v>0</v>
      </c>
      <c r="U220" s="35"/>
      <c r="V220" s="35"/>
      <c r="W220" s="35"/>
      <c r="X220" s="35"/>
      <c r="Y220" s="35"/>
      <c r="Z220" s="35"/>
      <c r="AA220" s="35"/>
      <c r="AB220" s="35"/>
      <c r="AC220" s="35"/>
      <c r="AD220" s="35"/>
      <c r="AE220" s="35"/>
      <c r="AR220" s="157" t="s">
        <v>256</v>
      </c>
      <c r="AT220" s="157" t="s">
        <v>145</v>
      </c>
      <c r="AU220" s="157" t="s">
        <v>15</v>
      </c>
      <c r="AY220" s="20" t="s">
        <v>142</v>
      </c>
      <c r="BE220" s="158">
        <f t="shared" si="14"/>
        <v>0</v>
      </c>
      <c r="BF220" s="158">
        <f t="shared" si="15"/>
        <v>0</v>
      </c>
      <c r="BG220" s="158">
        <f t="shared" si="16"/>
        <v>0</v>
      </c>
      <c r="BH220" s="158">
        <f t="shared" si="17"/>
        <v>0</v>
      </c>
      <c r="BI220" s="158">
        <f t="shared" si="18"/>
        <v>0</v>
      </c>
      <c r="BJ220" s="20" t="s">
        <v>81</v>
      </c>
      <c r="BK220" s="158">
        <f t="shared" si="19"/>
        <v>0</v>
      </c>
      <c r="BL220" s="20" t="s">
        <v>256</v>
      </c>
      <c r="BM220" s="157" t="s">
        <v>1648</v>
      </c>
    </row>
    <row r="221" spans="1:65" s="2" customFormat="1" ht="16.5" customHeight="1">
      <c r="A221" s="35"/>
      <c r="B221" s="145"/>
      <c r="C221" s="146" t="s">
        <v>596</v>
      </c>
      <c r="D221" s="146" t="s">
        <v>145</v>
      </c>
      <c r="E221" s="147" t="s">
        <v>3890</v>
      </c>
      <c r="F221" s="148" t="s">
        <v>3891</v>
      </c>
      <c r="G221" s="149" t="s">
        <v>225</v>
      </c>
      <c r="H221" s="150">
        <v>9</v>
      </c>
      <c r="I221" s="151"/>
      <c r="J221" s="152">
        <f t="shared" si="10"/>
        <v>0</v>
      </c>
      <c r="K221" s="148" t="s">
        <v>3</v>
      </c>
      <c r="L221" s="36"/>
      <c r="M221" s="153" t="s">
        <v>3</v>
      </c>
      <c r="N221" s="154" t="s">
        <v>43</v>
      </c>
      <c r="O221" s="56"/>
      <c r="P221" s="155">
        <f t="shared" si="11"/>
        <v>0</v>
      </c>
      <c r="Q221" s="155">
        <v>0</v>
      </c>
      <c r="R221" s="155">
        <f t="shared" si="12"/>
        <v>0</v>
      </c>
      <c r="S221" s="155">
        <v>0</v>
      </c>
      <c r="T221" s="156">
        <f t="shared" si="13"/>
        <v>0</v>
      </c>
      <c r="U221" s="35"/>
      <c r="V221" s="35"/>
      <c r="W221" s="35"/>
      <c r="X221" s="35"/>
      <c r="Y221" s="35"/>
      <c r="Z221" s="35"/>
      <c r="AA221" s="35"/>
      <c r="AB221" s="35"/>
      <c r="AC221" s="35"/>
      <c r="AD221" s="35"/>
      <c r="AE221" s="35"/>
      <c r="AR221" s="157" t="s">
        <v>256</v>
      </c>
      <c r="AT221" s="157" t="s">
        <v>145</v>
      </c>
      <c r="AU221" s="157" t="s">
        <v>15</v>
      </c>
      <c r="AY221" s="20" t="s">
        <v>142</v>
      </c>
      <c r="BE221" s="158">
        <f t="shared" si="14"/>
        <v>0</v>
      </c>
      <c r="BF221" s="158">
        <f t="shared" si="15"/>
        <v>0</v>
      </c>
      <c r="BG221" s="158">
        <f t="shared" si="16"/>
        <v>0</v>
      </c>
      <c r="BH221" s="158">
        <f t="shared" si="17"/>
        <v>0</v>
      </c>
      <c r="BI221" s="158">
        <f t="shared" si="18"/>
        <v>0</v>
      </c>
      <c r="BJ221" s="20" t="s">
        <v>81</v>
      </c>
      <c r="BK221" s="158">
        <f t="shared" si="19"/>
        <v>0</v>
      </c>
      <c r="BL221" s="20" t="s">
        <v>256</v>
      </c>
      <c r="BM221" s="157" t="s">
        <v>1658</v>
      </c>
    </row>
    <row r="222" spans="1:65" s="2" customFormat="1" ht="16.5" customHeight="1">
      <c r="A222" s="35"/>
      <c r="B222" s="145"/>
      <c r="C222" s="146" t="s">
        <v>604</v>
      </c>
      <c r="D222" s="146" t="s">
        <v>145</v>
      </c>
      <c r="E222" s="147" t="s">
        <v>3892</v>
      </c>
      <c r="F222" s="148" t="s">
        <v>3893</v>
      </c>
      <c r="G222" s="149" t="s">
        <v>225</v>
      </c>
      <c r="H222" s="150">
        <v>8</v>
      </c>
      <c r="I222" s="151"/>
      <c r="J222" s="152">
        <f t="shared" si="10"/>
        <v>0</v>
      </c>
      <c r="K222" s="148" t="s">
        <v>3</v>
      </c>
      <c r="L222" s="36"/>
      <c r="M222" s="153" t="s">
        <v>3</v>
      </c>
      <c r="N222" s="154" t="s">
        <v>43</v>
      </c>
      <c r="O222" s="56"/>
      <c r="P222" s="155">
        <f t="shared" si="11"/>
        <v>0</v>
      </c>
      <c r="Q222" s="155">
        <v>0</v>
      </c>
      <c r="R222" s="155">
        <f t="shared" si="12"/>
        <v>0</v>
      </c>
      <c r="S222" s="155">
        <v>0</v>
      </c>
      <c r="T222" s="156">
        <f t="shared" si="13"/>
        <v>0</v>
      </c>
      <c r="U222" s="35"/>
      <c r="V222" s="35"/>
      <c r="W222" s="35"/>
      <c r="X222" s="35"/>
      <c r="Y222" s="35"/>
      <c r="Z222" s="35"/>
      <c r="AA222" s="35"/>
      <c r="AB222" s="35"/>
      <c r="AC222" s="35"/>
      <c r="AD222" s="35"/>
      <c r="AE222" s="35"/>
      <c r="AR222" s="157" t="s">
        <v>256</v>
      </c>
      <c r="AT222" s="157" t="s">
        <v>145</v>
      </c>
      <c r="AU222" s="157" t="s">
        <v>15</v>
      </c>
      <c r="AY222" s="20" t="s">
        <v>142</v>
      </c>
      <c r="BE222" s="158">
        <f t="shared" si="14"/>
        <v>0</v>
      </c>
      <c r="BF222" s="158">
        <f t="shared" si="15"/>
        <v>0</v>
      </c>
      <c r="BG222" s="158">
        <f t="shared" si="16"/>
        <v>0</v>
      </c>
      <c r="BH222" s="158">
        <f t="shared" si="17"/>
        <v>0</v>
      </c>
      <c r="BI222" s="158">
        <f t="shared" si="18"/>
        <v>0</v>
      </c>
      <c r="BJ222" s="20" t="s">
        <v>81</v>
      </c>
      <c r="BK222" s="158">
        <f t="shared" si="19"/>
        <v>0</v>
      </c>
      <c r="BL222" s="20" t="s">
        <v>256</v>
      </c>
      <c r="BM222" s="157" t="s">
        <v>1668</v>
      </c>
    </row>
    <row r="223" spans="1:65" s="2" customFormat="1" ht="16.5" customHeight="1">
      <c r="A223" s="35"/>
      <c r="B223" s="145"/>
      <c r="C223" s="146" t="s">
        <v>617</v>
      </c>
      <c r="D223" s="146" t="s">
        <v>145</v>
      </c>
      <c r="E223" s="147" t="s">
        <v>3894</v>
      </c>
      <c r="F223" s="148" t="s">
        <v>3895</v>
      </c>
      <c r="G223" s="149" t="s">
        <v>236</v>
      </c>
      <c r="H223" s="150">
        <v>8</v>
      </c>
      <c r="I223" s="151"/>
      <c r="J223" s="152">
        <f t="shared" si="10"/>
        <v>0</v>
      </c>
      <c r="K223" s="148" t="s">
        <v>3</v>
      </c>
      <c r="L223" s="36"/>
      <c r="M223" s="153" t="s">
        <v>3</v>
      </c>
      <c r="N223" s="154" t="s">
        <v>43</v>
      </c>
      <c r="O223" s="56"/>
      <c r="P223" s="155">
        <f t="shared" si="11"/>
        <v>0</v>
      </c>
      <c r="Q223" s="155">
        <v>0</v>
      </c>
      <c r="R223" s="155">
        <f t="shared" si="12"/>
        <v>0</v>
      </c>
      <c r="S223" s="155">
        <v>0</v>
      </c>
      <c r="T223" s="156">
        <f t="shared" si="13"/>
        <v>0</v>
      </c>
      <c r="U223" s="35"/>
      <c r="V223" s="35"/>
      <c r="W223" s="35"/>
      <c r="X223" s="35"/>
      <c r="Y223" s="35"/>
      <c r="Z223" s="35"/>
      <c r="AA223" s="35"/>
      <c r="AB223" s="35"/>
      <c r="AC223" s="35"/>
      <c r="AD223" s="35"/>
      <c r="AE223" s="35"/>
      <c r="AR223" s="157" t="s">
        <v>256</v>
      </c>
      <c r="AT223" s="157" t="s">
        <v>145</v>
      </c>
      <c r="AU223" s="157" t="s">
        <v>15</v>
      </c>
      <c r="AY223" s="20" t="s">
        <v>142</v>
      </c>
      <c r="BE223" s="158">
        <f t="shared" si="14"/>
        <v>0</v>
      </c>
      <c r="BF223" s="158">
        <f t="shared" si="15"/>
        <v>0</v>
      </c>
      <c r="BG223" s="158">
        <f t="shared" si="16"/>
        <v>0</v>
      </c>
      <c r="BH223" s="158">
        <f t="shared" si="17"/>
        <v>0</v>
      </c>
      <c r="BI223" s="158">
        <f t="shared" si="18"/>
        <v>0</v>
      </c>
      <c r="BJ223" s="20" t="s">
        <v>81</v>
      </c>
      <c r="BK223" s="158">
        <f t="shared" si="19"/>
        <v>0</v>
      </c>
      <c r="BL223" s="20" t="s">
        <v>256</v>
      </c>
      <c r="BM223" s="157" t="s">
        <v>1678</v>
      </c>
    </row>
    <row r="224" spans="1:65" s="2" customFormat="1" ht="16.5" customHeight="1">
      <c r="A224" s="35"/>
      <c r="B224" s="145"/>
      <c r="C224" s="146" t="s">
        <v>632</v>
      </c>
      <c r="D224" s="146" t="s">
        <v>145</v>
      </c>
      <c r="E224" s="147" t="s">
        <v>3896</v>
      </c>
      <c r="F224" s="148" t="s">
        <v>3897</v>
      </c>
      <c r="G224" s="149" t="s">
        <v>236</v>
      </c>
      <c r="H224" s="150">
        <v>58</v>
      </c>
      <c r="I224" s="151"/>
      <c r="J224" s="152">
        <f t="shared" si="10"/>
        <v>0</v>
      </c>
      <c r="K224" s="148" t="s">
        <v>3</v>
      </c>
      <c r="L224" s="36"/>
      <c r="M224" s="153" t="s">
        <v>3</v>
      </c>
      <c r="N224" s="154" t="s">
        <v>43</v>
      </c>
      <c r="O224" s="56"/>
      <c r="P224" s="155">
        <f t="shared" si="11"/>
        <v>0</v>
      </c>
      <c r="Q224" s="155">
        <v>0</v>
      </c>
      <c r="R224" s="155">
        <f t="shared" si="12"/>
        <v>0</v>
      </c>
      <c r="S224" s="155">
        <v>0</v>
      </c>
      <c r="T224" s="156">
        <f t="shared" si="13"/>
        <v>0</v>
      </c>
      <c r="U224" s="35"/>
      <c r="V224" s="35"/>
      <c r="W224" s="35"/>
      <c r="X224" s="35"/>
      <c r="Y224" s="35"/>
      <c r="Z224" s="35"/>
      <c r="AA224" s="35"/>
      <c r="AB224" s="35"/>
      <c r="AC224" s="35"/>
      <c r="AD224" s="35"/>
      <c r="AE224" s="35"/>
      <c r="AR224" s="157" t="s">
        <v>256</v>
      </c>
      <c r="AT224" s="157" t="s">
        <v>145</v>
      </c>
      <c r="AU224" s="157" t="s">
        <v>15</v>
      </c>
      <c r="AY224" s="20" t="s">
        <v>142</v>
      </c>
      <c r="BE224" s="158">
        <f t="shared" si="14"/>
        <v>0</v>
      </c>
      <c r="BF224" s="158">
        <f t="shared" si="15"/>
        <v>0</v>
      </c>
      <c r="BG224" s="158">
        <f t="shared" si="16"/>
        <v>0</v>
      </c>
      <c r="BH224" s="158">
        <f t="shared" si="17"/>
        <v>0</v>
      </c>
      <c r="BI224" s="158">
        <f t="shared" si="18"/>
        <v>0</v>
      </c>
      <c r="BJ224" s="20" t="s">
        <v>81</v>
      </c>
      <c r="BK224" s="158">
        <f t="shared" si="19"/>
        <v>0</v>
      </c>
      <c r="BL224" s="20" t="s">
        <v>256</v>
      </c>
      <c r="BM224" s="157" t="s">
        <v>1692</v>
      </c>
    </row>
    <row r="225" spans="1:65" s="2" customFormat="1" ht="16.5" customHeight="1">
      <c r="A225" s="35"/>
      <c r="B225" s="145"/>
      <c r="C225" s="146" t="s">
        <v>1281</v>
      </c>
      <c r="D225" s="146" t="s">
        <v>145</v>
      </c>
      <c r="E225" s="147" t="s">
        <v>3898</v>
      </c>
      <c r="F225" s="148" t="s">
        <v>3899</v>
      </c>
      <c r="G225" s="149" t="s">
        <v>236</v>
      </c>
      <c r="H225" s="150">
        <v>9</v>
      </c>
      <c r="I225" s="151"/>
      <c r="J225" s="152">
        <f t="shared" si="10"/>
        <v>0</v>
      </c>
      <c r="K225" s="148" t="s">
        <v>3</v>
      </c>
      <c r="L225" s="36"/>
      <c r="M225" s="153" t="s">
        <v>3</v>
      </c>
      <c r="N225" s="154" t="s">
        <v>43</v>
      </c>
      <c r="O225" s="56"/>
      <c r="P225" s="155">
        <f t="shared" si="11"/>
        <v>0</v>
      </c>
      <c r="Q225" s="155">
        <v>0</v>
      </c>
      <c r="R225" s="155">
        <f t="shared" si="12"/>
        <v>0</v>
      </c>
      <c r="S225" s="155">
        <v>0</v>
      </c>
      <c r="T225" s="156">
        <f t="shared" si="13"/>
        <v>0</v>
      </c>
      <c r="U225" s="35"/>
      <c r="V225" s="35"/>
      <c r="W225" s="35"/>
      <c r="X225" s="35"/>
      <c r="Y225" s="35"/>
      <c r="Z225" s="35"/>
      <c r="AA225" s="35"/>
      <c r="AB225" s="35"/>
      <c r="AC225" s="35"/>
      <c r="AD225" s="35"/>
      <c r="AE225" s="35"/>
      <c r="AR225" s="157" t="s">
        <v>256</v>
      </c>
      <c r="AT225" s="157" t="s">
        <v>145</v>
      </c>
      <c r="AU225" s="157" t="s">
        <v>15</v>
      </c>
      <c r="AY225" s="20" t="s">
        <v>142</v>
      </c>
      <c r="BE225" s="158">
        <f t="shared" si="14"/>
        <v>0</v>
      </c>
      <c r="BF225" s="158">
        <f t="shared" si="15"/>
        <v>0</v>
      </c>
      <c r="BG225" s="158">
        <f t="shared" si="16"/>
        <v>0</v>
      </c>
      <c r="BH225" s="158">
        <f t="shared" si="17"/>
        <v>0</v>
      </c>
      <c r="BI225" s="158">
        <f t="shared" si="18"/>
        <v>0</v>
      </c>
      <c r="BJ225" s="20" t="s">
        <v>81</v>
      </c>
      <c r="BK225" s="158">
        <f t="shared" si="19"/>
        <v>0</v>
      </c>
      <c r="BL225" s="20" t="s">
        <v>256</v>
      </c>
      <c r="BM225" s="157" t="s">
        <v>1699</v>
      </c>
    </row>
    <row r="226" spans="1:65" s="2" customFormat="1" ht="16.5" customHeight="1">
      <c r="A226" s="35"/>
      <c r="B226" s="145"/>
      <c r="C226" s="146" t="s">
        <v>1286</v>
      </c>
      <c r="D226" s="146" t="s">
        <v>145</v>
      </c>
      <c r="E226" s="147" t="s">
        <v>3900</v>
      </c>
      <c r="F226" s="148" t="s">
        <v>3901</v>
      </c>
      <c r="G226" s="149" t="s">
        <v>236</v>
      </c>
      <c r="H226" s="150">
        <v>1</v>
      </c>
      <c r="I226" s="151"/>
      <c r="J226" s="152">
        <f t="shared" si="10"/>
        <v>0</v>
      </c>
      <c r="K226" s="148" t="s">
        <v>3</v>
      </c>
      <c r="L226" s="36"/>
      <c r="M226" s="153" t="s">
        <v>3</v>
      </c>
      <c r="N226" s="154" t="s">
        <v>43</v>
      </c>
      <c r="O226" s="56"/>
      <c r="P226" s="155">
        <f t="shared" si="11"/>
        <v>0</v>
      </c>
      <c r="Q226" s="155">
        <v>0</v>
      </c>
      <c r="R226" s="155">
        <f t="shared" si="12"/>
        <v>0</v>
      </c>
      <c r="S226" s="155">
        <v>0</v>
      </c>
      <c r="T226" s="156">
        <f t="shared" si="13"/>
        <v>0</v>
      </c>
      <c r="U226" s="35"/>
      <c r="V226" s="35"/>
      <c r="W226" s="35"/>
      <c r="X226" s="35"/>
      <c r="Y226" s="35"/>
      <c r="Z226" s="35"/>
      <c r="AA226" s="35"/>
      <c r="AB226" s="35"/>
      <c r="AC226" s="35"/>
      <c r="AD226" s="35"/>
      <c r="AE226" s="35"/>
      <c r="AR226" s="157" t="s">
        <v>256</v>
      </c>
      <c r="AT226" s="157" t="s">
        <v>145</v>
      </c>
      <c r="AU226" s="157" t="s">
        <v>15</v>
      </c>
      <c r="AY226" s="20" t="s">
        <v>142</v>
      </c>
      <c r="BE226" s="158">
        <f t="shared" si="14"/>
        <v>0</v>
      </c>
      <c r="BF226" s="158">
        <f t="shared" si="15"/>
        <v>0</v>
      </c>
      <c r="BG226" s="158">
        <f t="shared" si="16"/>
        <v>0</v>
      </c>
      <c r="BH226" s="158">
        <f t="shared" si="17"/>
        <v>0</v>
      </c>
      <c r="BI226" s="158">
        <f t="shared" si="18"/>
        <v>0</v>
      </c>
      <c r="BJ226" s="20" t="s">
        <v>81</v>
      </c>
      <c r="BK226" s="158">
        <f t="shared" si="19"/>
        <v>0</v>
      </c>
      <c r="BL226" s="20" t="s">
        <v>256</v>
      </c>
      <c r="BM226" s="157" t="s">
        <v>1711</v>
      </c>
    </row>
    <row r="227" spans="1:65" s="2" customFormat="1" ht="16.5" customHeight="1">
      <c r="A227" s="35"/>
      <c r="B227" s="145"/>
      <c r="C227" s="146" t="s">
        <v>1298</v>
      </c>
      <c r="D227" s="146" t="s">
        <v>145</v>
      </c>
      <c r="E227" s="147" t="s">
        <v>3902</v>
      </c>
      <c r="F227" s="148" t="s">
        <v>3903</v>
      </c>
      <c r="G227" s="149" t="s">
        <v>236</v>
      </c>
      <c r="H227" s="150">
        <v>2</v>
      </c>
      <c r="I227" s="151"/>
      <c r="J227" s="152">
        <f t="shared" si="10"/>
        <v>0</v>
      </c>
      <c r="K227" s="148" t="s">
        <v>3</v>
      </c>
      <c r="L227" s="36"/>
      <c r="M227" s="153" t="s">
        <v>3</v>
      </c>
      <c r="N227" s="154" t="s">
        <v>43</v>
      </c>
      <c r="O227" s="56"/>
      <c r="P227" s="155">
        <f t="shared" si="11"/>
        <v>0</v>
      </c>
      <c r="Q227" s="155">
        <v>0</v>
      </c>
      <c r="R227" s="155">
        <f t="shared" si="12"/>
        <v>0</v>
      </c>
      <c r="S227" s="155">
        <v>0</v>
      </c>
      <c r="T227" s="156">
        <f t="shared" si="13"/>
        <v>0</v>
      </c>
      <c r="U227" s="35"/>
      <c r="V227" s="35"/>
      <c r="W227" s="35"/>
      <c r="X227" s="35"/>
      <c r="Y227" s="35"/>
      <c r="Z227" s="35"/>
      <c r="AA227" s="35"/>
      <c r="AB227" s="35"/>
      <c r="AC227" s="35"/>
      <c r="AD227" s="35"/>
      <c r="AE227" s="35"/>
      <c r="AR227" s="157" t="s">
        <v>256</v>
      </c>
      <c r="AT227" s="157" t="s">
        <v>145</v>
      </c>
      <c r="AU227" s="157" t="s">
        <v>15</v>
      </c>
      <c r="AY227" s="20" t="s">
        <v>142</v>
      </c>
      <c r="BE227" s="158">
        <f t="shared" si="14"/>
        <v>0</v>
      </c>
      <c r="BF227" s="158">
        <f t="shared" si="15"/>
        <v>0</v>
      </c>
      <c r="BG227" s="158">
        <f t="shared" si="16"/>
        <v>0</v>
      </c>
      <c r="BH227" s="158">
        <f t="shared" si="17"/>
        <v>0</v>
      </c>
      <c r="BI227" s="158">
        <f t="shared" si="18"/>
        <v>0</v>
      </c>
      <c r="BJ227" s="20" t="s">
        <v>81</v>
      </c>
      <c r="BK227" s="158">
        <f t="shared" si="19"/>
        <v>0</v>
      </c>
      <c r="BL227" s="20" t="s">
        <v>256</v>
      </c>
      <c r="BM227" s="157" t="s">
        <v>1716</v>
      </c>
    </row>
    <row r="228" spans="1:65" s="2" customFormat="1" ht="24.2" customHeight="1">
      <c r="A228" s="35"/>
      <c r="B228" s="145"/>
      <c r="C228" s="146" t="s">
        <v>1303</v>
      </c>
      <c r="D228" s="146" t="s">
        <v>145</v>
      </c>
      <c r="E228" s="147" t="s">
        <v>3904</v>
      </c>
      <c r="F228" s="148" t="s">
        <v>3905</v>
      </c>
      <c r="G228" s="149" t="s">
        <v>236</v>
      </c>
      <c r="H228" s="150">
        <v>1</v>
      </c>
      <c r="I228" s="151"/>
      <c r="J228" s="152">
        <f t="shared" si="10"/>
        <v>0</v>
      </c>
      <c r="K228" s="148" t="s">
        <v>3</v>
      </c>
      <c r="L228" s="36"/>
      <c r="M228" s="153" t="s">
        <v>3</v>
      </c>
      <c r="N228" s="154" t="s">
        <v>43</v>
      </c>
      <c r="O228" s="56"/>
      <c r="P228" s="155">
        <f t="shared" si="11"/>
        <v>0</v>
      </c>
      <c r="Q228" s="155">
        <v>0</v>
      </c>
      <c r="R228" s="155">
        <f t="shared" si="12"/>
        <v>0</v>
      </c>
      <c r="S228" s="155">
        <v>0</v>
      </c>
      <c r="T228" s="156">
        <f t="shared" si="13"/>
        <v>0</v>
      </c>
      <c r="U228" s="35"/>
      <c r="V228" s="35"/>
      <c r="W228" s="35"/>
      <c r="X228" s="35"/>
      <c r="Y228" s="35"/>
      <c r="Z228" s="35"/>
      <c r="AA228" s="35"/>
      <c r="AB228" s="35"/>
      <c r="AC228" s="35"/>
      <c r="AD228" s="35"/>
      <c r="AE228" s="35"/>
      <c r="AR228" s="157" t="s">
        <v>256</v>
      </c>
      <c r="AT228" s="157" t="s">
        <v>145</v>
      </c>
      <c r="AU228" s="157" t="s">
        <v>15</v>
      </c>
      <c r="AY228" s="20" t="s">
        <v>142</v>
      </c>
      <c r="BE228" s="158">
        <f t="shared" si="14"/>
        <v>0</v>
      </c>
      <c r="BF228" s="158">
        <f t="shared" si="15"/>
        <v>0</v>
      </c>
      <c r="BG228" s="158">
        <f t="shared" si="16"/>
        <v>0</v>
      </c>
      <c r="BH228" s="158">
        <f t="shared" si="17"/>
        <v>0</v>
      </c>
      <c r="BI228" s="158">
        <f t="shared" si="18"/>
        <v>0</v>
      </c>
      <c r="BJ228" s="20" t="s">
        <v>81</v>
      </c>
      <c r="BK228" s="158">
        <f t="shared" si="19"/>
        <v>0</v>
      </c>
      <c r="BL228" s="20" t="s">
        <v>256</v>
      </c>
      <c r="BM228" s="157" t="s">
        <v>1725</v>
      </c>
    </row>
    <row r="229" spans="1:65" s="2" customFormat="1" ht="24.2" customHeight="1">
      <c r="A229" s="35"/>
      <c r="B229" s="145"/>
      <c r="C229" s="146" t="s">
        <v>1310</v>
      </c>
      <c r="D229" s="146" t="s">
        <v>145</v>
      </c>
      <c r="E229" s="147" t="s">
        <v>3906</v>
      </c>
      <c r="F229" s="148" t="s">
        <v>3907</v>
      </c>
      <c r="G229" s="149" t="s">
        <v>236</v>
      </c>
      <c r="H229" s="150">
        <v>2</v>
      </c>
      <c r="I229" s="151"/>
      <c r="J229" s="152">
        <f t="shared" si="10"/>
        <v>0</v>
      </c>
      <c r="K229" s="148" t="s">
        <v>3</v>
      </c>
      <c r="L229" s="36"/>
      <c r="M229" s="153" t="s">
        <v>3</v>
      </c>
      <c r="N229" s="154" t="s">
        <v>43</v>
      </c>
      <c r="O229" s="56"/>
      <c r="P229" s="155">
        <f t="shared" si="11"/>
        <v>0</v>
      </c>
      <c r="Q229" s="155">
        <v>0</v>
      </c>
      <c r="R229" s="155">
        <f t="shared" si="12"/>
        <v>0</v>
      </c>
      <c r="S229" s="155">
        <v>0</v>
      </c>
      <c r="T229" s="156">
        <f t="shared" si="13"/>
        <v>0</v>
      </c>
      <c r="U229" s="35"/>
      <c r="V229" s="35"/>
      <c r="W229" s="35"/>
      <c r="X229" s="35"/>
      <c r="Y229" s="35"/>
      <c r="Z229" s="35"/>
      <c r="AA229" s="35"/>
      <c r="AB229" s="35"/>
      <c r="AC229" s="35"/>
      <c r="AD229" s="35"/>
      <c r="AE229" s="35"/>
      <c r="AR229" s="157" t="s">
        <v>256</v>
      </c>
      <c r="AT229" s="157" t="s">
        <v>145</v>
      </c>
      <c r="AU229" s="157" t="s">
        <v>15</v>
      </c>
      <c r="AY229" s="20" t="s">
        <v>142</v>
      </c>
      <c r="BE229" s="158">
        <f t="shared" si="14"/>
        <v>0</v>
      </c>
      <c r="BF229" s="158">
        <f t="shared" si="15"/>
        <v>0</v>
      </c>
      <c r="BG229" s="158">
        <f t="shared" si="16"/>
        <v>0</v>
      </c>
      <c r="BH229" s="158">
        <f t="shared" si="17"/>
        <v>0</v>
      </c>
      <c r="BI229" s="158">
        <f t="shared" si="18"/>
        <v>0</v>
      </c>
      <c r="BJ229" s="20" t="s">
        <v>81</v>
      </c>
      <c r="BK229" s="158">
        <f t="shared" si="19"/>
        <v>0</v>
      </c>
      <c r="BL229" s="20" t="s">
        <v>256</v>
      </c>
      <c r="BM229" s="157" t="s">
        <v>1732</v>
      </c>
    </row>
    <row r="230" spans="1:65" s="2" customFormat="1" ht="24.2" customHeight="1">
      <c r="A230" s="35"/>
      <c r="B230" s="145"/>
      <c r="C230" s="146" t="s">
        <v>1315</v>
      </c>
      <c r="D230" s="146" t="s">
        <v>145</v>
      </c>
      <c r="E230" s="147" t="s">
        <v>3908</v>
      </c>
      <c r="F230" s="148" t="s">
        <v>3909</v>
      </c>
      <c r="G230" s="149" t="s">
        <v>1563</v>
      </c>
      <c r="H230" s="150">
        <v>1</v>
      </c>
      <c r="I230" s="151"/>
      <c r="J230" s="152">
        <f t="shared" si="10"/>
        <v>0</v>
      </c>
      <c r="K230" s="148" t="s">
        <v>3</v>
      </c>
      <c r="L230" s="36"/>
      <c r="M230" s="153" t="s">
        <v>3</v>
      </c>
      <c r="N230" s="154" t="s">
        <v>43</v>
      </c>
      <c r="O230" s="56"/>
      <c r="P230" s="155">
        <f t="shared" si="11"/>
        <v>0</v>
      </c>
      <c r="Q230" s="155">
        <v>0</v>
      </c>
      <c r="R230" s="155">
        <f t="shared" si="12"/>
        <v>0</v>
      </c>
      <c r="S230" s="155">
        <v>0</v>
      </c>
      <c r="T230" s="156">
        <f t="shared" si="13"/>
        <v>0</v>
      </c>
      <c r="U230" s="35"/>
      <c r="V230" s="35"/>
      <c r="W230" s="35"/>
      <c r="X230" s="35"/>
      <c r="Y230" s="35"/>
      <c r="Z230" s="35"/>
      <c r="AA230" s="35"/>
      <c r="AB230" s="35"/>
      <c r="AC230" s="35"/>
      <c r="AD230" s="35"/>
      <c r="AE230" s="35"/>
      <c r="AR230" s="157" t="s">
        <v>256</v>
      </c>
      <c r="AT230" s="157" t="s">
        <v>145</v>
      </c>
      <c r="AU230" s="157" t="s">
        <v>15</v>
      </c>
      <c r="AY230" s="20" t="s">
        <v>142</v>
      </c>
      <c r="BE230" s="158">
        <f t="shared" si="14"/>
        <v>0</v>
      </c>
      <c r="BF230" s="158">
        <f t="shared" si="15"/>
        <v>0</v>
      </c>
      <c r="BG230" s="158">
        <f t="shared" si="16"/>
        <v>0</v>
      </c>
      <c r="BH230" s="158">
        <f t="shared" si="17"/>
        <v>0</v>
      </c>
      <c r="BI230" s="158">
        <f t="shared" si="18"/>
        <v>0</v>
      </c>
      <c r="BJ230" s="20" t="s">
        <v>81</v>
      </c>
      <c r="BK230" s="158">
        <f t="shared" si="19"/>
        <v>0</v>
      </c>
      <c r="BL230" s="20" t="s">
        <v>256</v>
      </c>
      <c r="BM230" s="157" t="s">
        <v>1743</v>
      </c>
    </row>
    <row r="231" spans="1:65" s="2" customFormat="1" ht="24.2" customHeight="1">
      <c r="A231" s="35"/>
      <c r="B231" s="145"/>
      <c r="C231" s="146" t="s">
        <v>1336</v>
      </c>
      <c r="D231" s="146" t="s">
        <v>145</v>
      </c>
      <c r="E231" s="147" t="s">
        <v>3910</v>
      </c>
      <c r="F231" s="148" t="s">
        <v>3911</v>
      </c>
      <c r="G231" s="149" t="s">
        <v>1563</v>
      </c>
      <c r="H231" s="150">
        <v>1</v>
      </c>
      <c r="I231" s="151"/>
      <c r="J231" s="152">
        <f t="shared" si="10"/>
        <v>0</v>
      </c>
      <c r="K231" s="148" t="s">
        <v>3</v>
      </c>
      <c r="L231" s="36"/>
      <c r="M231" s="153" t="s">
        <v>3</v>
      </c>
      <c r="N231" s="154" t="s">
        <v>43</v>
      </c>
      <c r="O231" s="56"/>
      <c r="P231" s="155">
        <f t="shared" si="11"/>
        <v>0</v>
      </c>
      <c r="Q231" s="155">
        <v>0</v>
      </c>
      <c r="R231" s="155">
        <f t="shared" si="12"/>
        <v>0</v>
      </c>
      <c r="S231" s="155">
        <v>0</v>
      </c>
      <c r="T231" s="156">
        <f t="shared" si="13"/>
        <v>0</v>
      </c>
      <c r="U231" s="35"/>
      <c r="V231" s="35"/>
      <c r="W231" s="35"/>
      <c r="X231" s="35"/>
      <c r="Y231" s="35"/>
      <c r="Z231" s="35"/>
      <c r="AA231" s="35"/>
      <c r="AB231" s="35"/>
      <c r="AC231" s="35"/>
      <c r="AD231" s="35"/>
      <c r="AE231" s="35"/>
      <c r="AR231" s="157" t="s">
        <v>256</v>
      </c>
      <c r="AT231" s="157" t="s">
        <v>145</v>
      </c>
      <c r="AU231" s="157" t="s">
        <v>15</v>
      </c>
      <c r="AY231" s="20" t="s">
        <v>142</v>
      </c>
      <c r="BE231" s="158">
        <f t="shared" si="14"/>
        <v>0</v>
      </c>
      <c r="BF231" s="158">
        <f t="shared" si="15"/>
        <v>0</v>
      </c>
      <c r="BG231" s="158">
        <f t="shared" si="16"/>
        <v>0</v>
      </c>
      <c r="BH231" s="158">
        <f t="shared" si="17"/>
        <v>0</v>
      </c>
      <c r="BI231" s="158">
        <f t="shared" si="18"/>
        <v>0</v>
      </c>
      <c r="BJ231" s="20" t="s">
        <v>81</v>
      </c>
      <c r="BK231" s="158">
        <f t="shared" si="19"/>
        <v>0</v>
      </c>
      <c r="BL231" s="20" t="s">
        <v>256</v>
      </c>
      <c r="BM231" s="157" t="s">
        <v>1754</v>
      </c>
    </row>
    <row r="232" spans="1:65" s="2" customFormat="1" ht="33" customHeight="1">
      <c r="A232" s="35"/>
      <c r="B232" s="145"/>
      <c r="C232" s="146" t="s">
        <v>1341</v>
      </c>
      <c r="D232" s="146" t="s">
        <v>145</v>
      </c>
      <c r="E232" s="147" t="s">
        <v>3912</v>
      </c>
      <c r="F232" s="148" t="s">
        <v>3913</v>
      </c>
      <c r="G232" s="149" t="s">
        <v>1563</v>
      </c>
      <c r="H232" s="150">
        <v>1</v>
      </c>
      <c r="I232" s="151"/>
      <c r="J232" s="152">
        <f t="shared" si="10"/>
        <v>0</v>
      </c>
      <c r="K232" s="148" t="s">
        <v>3</v>
      </c>
      <c r="L232" s="36"/>
      <c r="M232" s="153" t="s">
        <v>3</v>
      </c>
      <c r="N232" s="154" t="s">
        <v>43</v>
      </c>
      <c r="O232" s="56"/>
      <c r="P232" s="155">
        <f t="shared" si="11"/>
        <v>0</v>
      </c>
      <c r="Q232" s="155">
        <v>0</v>
      </c>
      <c r="R232" s="155">
        <f t="shared" si="12"/>
        <v>0</v>
      </c>
      <c r="S232" s="155">
        <v>0</v>
      </c>
      <c r="T232" s="156">
        <f t="shared" si="13"/>
        <v>0</v>
      </c>
      <c r="U232" s="35"/>
      <c r="V232" s="35"/>
      <c r="W232" s="35"/>
      <c r="X232" s="35"/>
      <c r="Y232" s="35"/>
      <c r="Z232" s="35"/>
      <c r="AA232" s="35"/>
      <c r="AB232" s="35"/>
      <c r="AC232" s="35"/>
      <c r="AD232" s="35"/>
      <c r="AE232" s="35"/>
      <c r="AR232" s="157" t="s">
        <v>256</v>
      </c>
      <c r="AT232" s="157" t="s">
        <v>145</v>
      </c>
      <c r="AU232" s="157" t="s">
        <v>15</v>
      </c>
      <c r="AY232" s="20" t="s">
        <v>142</v>
      </c>
      <c r="BE232" s="158">
        <f t="shared" si="14"/>
        <v>0</v>
      </c>
      <c r="BF232" s="158">
        <f t="shared" si="15"/>
        <v>0</v>
      </c>
      <c r="BG232" s="158">
        <f t="shared" si="16"/>
        <v>0</v>
      </c>
      <c r="BH232" s="158">
        <f t="shared" si="17"/>
        <v>0</v>
      </c>
      <c r="BI232" s="158">
        <f t="shared" si="18"/>
        <v>0</v>
      </c>
      <c r="BJ232" s="20" t="s">
        <v>81</v>
      </c>
      <c r="BK232" s="158">
        <f t="shared" si="19"/>
        <v>0</v>
      </c>
      <c r="BL232" s="20" t="s">
        <v>256</v>
      </c>
      <c r="BM232" s="157" t="s">
        <v>1764</v>
      </c>
    </row>
    <row r="233" spans="1:65" s="2" customFormat="1" ht="24.2" customHeight="1">
      <c r="A233" s="35"/>
      <c r="B233" s="145"/>
      <c r="C233" s="146" t="s">
        <v>1346</v>
      </c>
      <c r="D233" s="146" t="s">
        <v>145</v>
      </c>
      <c r="E233" s="147" t="s">
        <v>3914</v>
      </c>
      <c r="F233" s="148" t="s">
        <v>3915</v>
      </c>
      <c r="G233" s="149" t="s">
        <v>1563</v>
      </c>
      <c r="H233" s="150">
        <v>1</v>
      </c>
      <c r="I233" s="151"/>
      <c r="J233" s="152">
        <f t="shared" si="10"/>
        <v>0</v>
      </c>
      <c r="K233" s="148" t="s">
        <v>3</v>
      </c>
      <c r="L233" s="36"/>
      <c r="M233" s="153" t="s">
        <v>3</v>
      </c>
      <c r="N233" s="154" t="s">
        <v>43</v>
      </c>
      <c r="O233" s="56"/>
      <c r="P233" s="155">
        <f t="shared" si="11"/>
        <v>0</v>
      </c>
      <c r="Q233" s="155">
        <v>0</v>
      </c>
      <c r="R233" s="155">
        <f t="shared" si="12"/>
        <v>0</v>
      </c>
      <c r="S233" s="155">
        <v>0</v>
      </c>
      <c r="T233" s="156">
        <f t="shared" si="13"/>
        <v>0</v>
      </c>
      <c r="U233" s="35"/>
      <c r="V233" s="35"/>
      <c r="W233" s="35"/>
      <c r="X233" s="35"/>
      <c r="Y233" s="35"/>
      <c r="Z233" s="35"/>
      <c r="AA233" s="35"/>
      <c r="AB233" s="35"/>
      <c r="AC233" s="35"/>
      <c r="AD233" s="35"/>
      <c r="AE233" s="35"/>
      <c r="AR233" s="157" t="s">
        <v>256</v>
      </c>
      <c r="AT233" s="157" t="s">
        <v>145</v>
      </c>
      <c r="AU233" s="157" t="s">
        <v>15</v>
      </c>
      <c r="AY233" s="20" t="s">
        <v>142</v>
      </c>
      <c r="BE233" s="158">
        <f t="shared" si="14"/>
        <v>0</v>
      </c>
      <c r="BF233" s="158">
        <f t="shared" si="15"/>
        <v>0</v>
      </c>
      <c r="BG233" s="158">
        <f t="shared" si="16"/>
        <v>0</v>
      </c>
      <c r="BH233" s="158">
        <f t="shared" si="17"/>
        <v>0</v>
      </c>
      <c r="BI233" s="158">
        <f t="shared" si="18"/>
        <v>0</v>
      </c>
      <c r="BJ233" s="20" t="s">
        <v>81</v>
      </c>
      <c r="BK233" s="158">
        <f t="shared" si="19"/>
        <v>0</v>
      </c>
      <c r="BL233" s="20" t="s">
        <v>256</v>
      </c>
      <c r="BM233" s="157" t="s">
        <v>1774</v>
      </c>
    </row>
    <row r="234" spans="1:65" s="2" customFormat="1" ht="16.5" customHeight="1">
      <c r="A234" s="35"/>
      <c r="B234" s="145"/>
      <c r="C234" s="146" t="s">
        <v>1351</v>
      </c>
      <c r="D234" s="146" t="s">
        <v>145</v>
      </c>
      <c r="E234" s="147" t="s">
        <v>3916</v>
      </c>
      <c r="F234" s="148" t="s">
        <v>3917</v>
      </c>
      <c r="G234" s="149" t="s">
        <v>236</v>
      </c>
      <c r="H234" s="150">
        <v>2</v>
      </c>
      <c r="I234" s="151"/>
      <c r="J234" s="152">
        <f t="shared" si="10"/>
        <v>0</v>
      </c>
      <c r="K234" s="148" t="s">
        <v>3</v>
      </c>
      <c r="L234" s="36"/>
      <c r="M234" s="153" t="s">
        <v>3</v>
      </c>
      <c r="N234" s="154" t="s">
        <v>43</v>
      </c>
      <c r="O234" s="56"/>
      <c r="P234" s="155">
        <f t="shared" si="11"/>
        <v>0</v>
      </c>
      <c r="Q234" s="155">
        <v>0</v>
      </c>
      <c r="R234" s="155">
        <f t="shared" si="12"/>
        <v>0</v>
      </c>
      <c r="S234" s="155">
        <v>0</v>
      </c>
      <c r="T234" s="156">
        <f t="shared" si="13"/>
        <v>0</v>
      </c>
      <c r="U234" s="35"/>
      <c r="V234" s="35"/>
      <c r="W234" s="35"/>
      <c r="X234" s="35"/>
      <c r="Y234" s="35"/>
      <c r="Z234" s="35"/>
      <c r="AA234" s="35"/>
      <c r="AB234" s="35"/>
      <c r="AC234" s="35"/>
      <c r="AD234" s="35"/>
      <c r="AE234" s="35"/>
      <c r="AR234" s="157" t="s">
        <v>256</v>
      </c>
      <c r="AT234" s="157" t="s">
        <v>145</v>
      </c>
      <c r="AU234" s="157" t="s">
        <v>15</v>
      </c>
      <c r="AY234" s="20" t="s">
        <v>142</v>
      </c>
      <c r="BE234" s="158">
        <f t="shared" si="14"/>
        <v>0</v>
      </c>
      <c r="BF234" s="158">
        <f t="shared" si="15"/>
        <v>0</v>
      </c>
      <c r="BG234" s="158">
        <f t="shared" si="16"/>
        <v>0</v>
      </c>
      <c r="BH234" s="158">
        <f t="shared" si="17"/>
        <v>0</v>
      </c>
      <c r="BI234" s="158">
        <f t="shared" si="18"/>
        <v>0</v>
      </c>
      <c r="BJ234" s="20" t="s">
        <v>81</v>
      </c>
      <c r="BK234" s="158">
        <f t="shared" si="19"/>
        <v>0</v>
      </c>
      <c r="BL234" s="20" t="s">
        <v>256</v>
      </c>
      <c r="BM234" s="157" t="s">
        <v>1785</v>
      </c>
    </row>
    <row r="235" spans="1:65" s="2" customFormat="1" ht="16.5" customHeight="1">
      <c r="A235" s="35"/>
      <c r="B235" s="145"/>
      <c r="C235" s="146" t="s">
        <v>1360</v>
      </c>
      <c r="D235" s="146" t="s">
        <v>145</v>
      </c>
      <c r="E235" s="147" t="s">
        <v>3918</v>
      </c>
      <c r="F235" s="148" t="s">
        <v>3919</v>
      </c>
      <c r="G235" s="149" t="s">
        <v>236</v>
      </c>
      <c r="H235" s="150">
        <v>3</v>
      </c>
      <c r="I235" s="151"/>
      <c r="J235" s="152">
        <f t="shared" si="10"/>
        <v>0</v>
      </c>
      <c r="K235" s="148" t="s">
        <v>3</v>
      </c>
      <c r="L235" s="36"/>
      <c r="M235" s="153" t="s">
        <v>3</v>
      </c>
      <c r="N235" s="154" t="s">
        <v>43</v>
      </c>
      <c r="O235" s="56"/>
      <c r="P235" s="155">
        <f t="shared" si="11"/>
        <v>0</v>
      </c>
      <c r="Q235" s="155">
        <v>0</v>
      </c>
      <c r="R235" s="155">
        <f t="shared" si="12"/>
        <v>0</v>
      </c>
      <c r="S235" s="155">
        <v>0</v>
      </c>
      <c r="T235" s="156">
        <f t="shared" si="13"/>
        <v>0</v>
      </c>
      <c r="U235" s="35"/>
      <c r="V235" s="35"/>
      <c r="W235" s="35"/>
      <c r="X235" s="35"/>
      <c r="Y235" s="35"/>
      <c r="Z235" s="35"/>
      <c r="AA235" s="35"/>
      <c r="AB235" s="35"/>
      <c r="AC235" s="35"/>
      <c r="AD235" s="35"/>
      <c r="AE235" s="35"/>
      <c r="AR235" s="157" t="s">
        <v>256</v>
      </c>
      <c r="AT235" s="157" t="s">
        <v>145</v>
      </c>
      <c r="AU235" s="157" t="s">
        <v>15</v>
      </c>
      <c r="AY235" s="20" t="s">
        <v>142</v>
      </c>
      <c r="BE235" s="158">
        <f t="shared" si="14"/>
        <v>0</v>
      </c>
      <c r="BF235" s="158">
        <f t="shared" si="15"/>
        <v>0</v>
      </c>
      <c r="BG235" s="158">
        <f t="shared" si="16"/>
        <v>0</v>
      </c>
      <c r="BH235" s="158">
        <f t="shared" si="17"/>
        <v>0</v>
      </c>
      <c r="BI235" s="158">
        <f t="shared" si="18"/>
        <v>0</v>
      </c>
      <c r="BJ235" s="20" t="s">
        <v>81</v>
      </c>
      <c r="BK235" s="158">
        <f t="shared" si="19"/>
        <v>0</v>
      </c>
      <c r="BL235" s="20" t="s">
        <v>256</v>
      </c>
      <c r="BM235" s="157" t="s">
        <v>1797</v>
      </c>
    </row>
    <row r="236" spans="1:65" s="2" customFormat="1" ht="16.5" customHeight="1">
      <c r="A236" s="35"/>
      <c r="B236" s="145"/>
      <c r="C236" s="146" t="s">
        <v>1367</v>
      </c>
      <c r="D236" s="146" t="s">
        <v>145</v>
      </c>
      <c r="E236" s="147" t="s">
        <v>3920</v>
      </c>
      <c r="F236" s="148" t="s">
        <v>3921</v>
      </c>
      <c r="G236" s="149" t="s">
        <v>236</v>
      </c>
      <c r="H236" s="150">
        <v>1</v>
      </c>
      <c r="I236" s="151"/>
      <c r="J236" s="152">
        <f t="shared" si="10"/>
        <v>0</v>
      </c>
      <c r="K236" s="148" t="s">
        <v>3</v>
      </c>
      <c r="L236" s="36"/>
      <c r="M236" s="153" t="s">
        <v>3</v>
      </c>
      <c r="N236" s="154" t="s">
        <v>43</v>
      </c>
      <c r="O236" s="56"/>
      <c r="P236" s="155">
        <f t="shared" si="11"/>
        <v>0</v>
      </c>
      <c r="Q236" s="155">
        <v>0</v>
      </c>
      <c r="R236" s="155">
        <f t="shared" si="12"/>
        <v>0</v>
      </c>
      <c r="S236" s="155">
        <v>0</v>
      </c>
      <c r="T236" s="156">
        <f t="shared" si="13"/>
        <v>0</v>
      </c>
      <c r="U236" s="35"/>
      <c r="V236" s="35"/>
      <c r="W236" s="35"/>
      <c r="X236" s="35"/>
      <c r="Y236" s="35"/>
      <c r="Z236" s="35"/>
      <c r="AA236" s="35"/>
      <c r="AB236" s="35"/>
      <c r="AC236" s="35"/>
      <c r="AD236" s="35"/>
      <c r="AE236" s="35"/>
      <c r="AR236" s="157" t="s">
        <v>256</v>
      </c>
      <c r="AT236" s="157" t="s">
        <v>145</v>
      </c>
      <c r="AU236" s="157" t="s">
        <v>15</v>
      </c>
      <c r="AY236" s="20" t="s">
        <v>142</v>
      </c>
      <c r="BE236" s="158">
        <f t="shared" si="14"/>
        <v>0</v>
      </c>
      <c r="BF236" s="158">
        <f t="shared" si="15"/>
        <v>0</v>
      </c>
      <c r="BG236" s="158">
        <f t="shared" si="16"/>
        <v>0</v>
      </c>
      <c r="BH236" s="158">
        <f t="shared" si="17"/>
        <v>0</v>
      </c>
      <c r="BI236" s="158">
        <f t="shared" si="18"/>
        <v>0</v>
      </c>
      <c r="BJ236" s="20" t="s">
        <v>81</v>
      </c>
      <c r="BK236" s="158">
        <f t="shared" si="19"/>
        <v>0</v>
      </c>
      <c r="BL236" s="20" t="s">
        <v>256</v>
      </c>
      <c r="BM236" s="157" t="s">
        <v>1804</v>
      </c>
    </row>
    <row r="237" spans="1:65" s="2" customFormat="1" ht="16.5" customHeight="1">
      <c r="A237" s="35"/>
      <c r="B237" s="145"/>
      <c r="C237" s="146" t="s">
        <v>1372</v>
      </c>
      <c r="D237" s="146" t="s">
        <v>145</v>
      </c>
      <c r="E237" s="147" t="s">
        <v>3922</v>
      </c>
      <c r="F237" s="148" t="s">
        <v>3923</v>
      </c>
      <c r="G237" s="149" t="s">
        <v>225</v>
      </c>
      <c r="H237" s="150">
        <v>149</v>
      </c>
      <c r="I237" s="151"/>
      <c r="J237" s="152">
        <f t="shared" si="10"/>
        <v>0</v>
      </c>
      <c r="K237" s="148" t="s">
        <v>3</v>
      </c>
      <c r="L237" s="36"/>
      <c r="M237" s="153" t="s">
        <v>3</v>
      </c>
      <c r="N237" s="154" t="s">
        <v>43</v>
      </c>
      <c r="O237" s="56"/>
      <c r="P237" s="155">
        <f t="shared" si="11"/>
        <v>0</v>
      </c>
      <c r="Q237" s="155">
        <v>0</v>
      </c>
      <c r="R237" s="155">
        <f t="shared" si="12"/>
        <v>0</v>
      </c>
      <c r="S237" s="155">
        <v>0</v>
      </c>
      <c r="T237" s="156">
        <f t="shared" si="13"/>
        <v>0</v>
      </c>
      <c r="U237" s="35"/>
      <c r="V237" s="35"/>
      <c r="W237" s="35"/>
      <c r="X237" s="35"/>
      <c r="Y237" s="35"/>
      <c r="Z237" s="35"/>
      <c r="AA237" s="35"/>
      <c r="AB237" s="35"/>
      <c r="AC237" s="35"/>
      <c r="AD237" s="35"/>
      <c r="AE237" s="35"/>
      <c r="AR237" s="157" t="s">
        <v>256</v>
      </c>
      <c r="AT237" s="157" t="s">
        <v>145</v>
      </c>
      <c r="AU237" s="157" t="s">
        <v>15</v>
      </c>
      <c r="AY237" s="20" t="s">
        <v>142</v>
      </c>
      <c r="BE237" s="158">
        <f t="shared" si="14"/>
        <v>0</v>
      </c>
      <c r="BF237" s="158">
        <f t="shared" si="15"/>
        <v>0</v>
      </c>
      <c r="BG237" s="158">
        <f t="shared" si="16"/>
        <v>0</v>
      </c>
      <c r="BH237" s="158">
        <f t="shared" si="17"/>
        <v>0</v>
      </c>
      <c r="BI237" s="158">
        <f t="shared" si="18"/>
        <v>0</v>
      </c>
      <c r="BJ237" s="20" t="s">
        <v>81</v>
      </c>
      <c r="BK237" s="158">
        <f t="shared" si="19"/>
        <v>0</v>
      </c>
      <c r="BL237" s="20" t="s">
        <v>256</v>
      </c>
      <c r="BM237" s="157" t="s">
        <v>1815</v>
      </c>
    </row>
    <row r="238" spans="1:65" s="2" customFormat="1" ht="16.5" customHeight="1">
      <c r="A238" s="35"/>
      <c r="B238" s="145"/>
      <c r="C238" s="146" t="s">
        <v>1378</v>
      </c>
      <c r="D238" s="146" t="s">
        <v>145</v>
      </c>
      <c r="E238" s="147" t="s">
        <v>3924</v>
      </c>
      <c r="F238" s="148" t="s">
        <v>3925</v>
      </c>
      <c r="G238" s="149" t="s">
        <v>225</v>
      </c>
      <c r="H238" s="150">
        <v>88</v>
      </c>
      <c r="I238" s="151"/>
      <c r="J238" s="152">
        <f t="shared" si="10"/>
        <v>0</v>
      </c>
      <c r="K238" s="148" t="s">
        <v>3</v>
      </c>
      <c r="L238" s="36"/>
      <c r="M238" s="153" t="s">
        <v>3</v>
      </c>
      <c r="N238" s="154" t="s">
        <v>43</v>
      </c>
      <c r="O238" s="56"/>
      <c r="P238" s="155">
        <f t="shared" si="11"/>
        <v>0</v>
      </c>
      <c r="Q238" s="155">
        <v>0</v>
      </c>
      <c r="R238" s="155">
        <f t="shared" si="12"/>
        <v>0</v>
      </c>
      <c r="S238" s="155">
        <v>0</v>
      </c>
      <c r="T238" s="156">
        <f t="shared" si="13"/>
        <v>0</v>
      </c>
      <c r="U238" s="35"/>
      <c r="V238" s="35"/>
      <c r="W238" s="35"/>
      <c r="X238" s="35"/>
      <c r="Y238" s="35"/>
      <c r="Z238" s="35"/>
      <c r="AA238" s="35"/>
      <c r="AB238" s="35"/>
      <c r="AC238" s="35"/>
      <c r="AD238" s="35"/>
      <c r="AE238" s="35"/>
      <c r="AR238" s="157" t="s">
        <v>256</v>
      </c>
      <c r="AT238" s="157" t="s">
        <v>145</v>
      </c>
      <c r="AU238" s="157" t="s">
        <v>15</v>
      </c>
      <c r="AY238" s="20" t="s">
        <v>142</v>
      </c>
      <c r="BE238" s="158">
        <f t="shared" si="14"/>
        <v>0</v>
      </c>
      <c r="BF238" s="158">
        <f t="shared" si="15"/>
        <v>0</v>
      </c>
      <c r="BG238" s="158">
        <f t="shared" si="16"/>
        <v>0</v>
      </c>
      <c r="BH238" s="158">
        <f t="shared" si="17"/>
        <v>0</v>
      </c>
      <c r="BI238" s="158">
        <f t="shared" si="18"/>
        <v>0</v>
      </c>
      <c r="BJ238" s="20" t="s">
        <v>81</v>
      </c>
      <c r="BK238" s="158">
        <f t="shared" si="19"/>
        <v>0</v>
      </c>
      <c r="BL238" s="20" t="s">
        <v>256</v>
      </c>
      <c r="BM238" s="157" t="s">
        <v>1821</v>
      </c>
    </row>
    <row r="239" spans="1:65" s="2" customFormat="1" ht="16.5" customHeight="1">
      <c r="A239" s="35"/>
      <c r="B239" s="145"/>
      <c r="C239" s="146" t="s">
        <v>1382</v>
      </c>
      <c r="D239" s="146" t="s">
        <v>145</v>
      </c>
      <c r="E239" s="147" t="s">
        <v>3926</v>
      </c>
      <c r="F239" s="148" t="s">
        <v>3927</v>
      </c>
      <c r="G239" s="149" t="s">
        <v>225</v>
      </c>
      <c r="H239" s="150">
        <v>40</v>
      </c>
      <c r="I239" s="151"/>
      <c r="J239" s="152">
        <f t="shared" si="10"/>
        <v>0</v>
      </c>
      <c r="K239" s="148" t="s">
        <v>3</v>
      </c>
      <c r="L239" s="36"/>
      <c r="M239" s="153" t="s">
        <v>3</v>
      </c>
      <c r="N239" s="154" t="s">
        <v>43</v>
      </c>
      <c r="O239" s="56"/>
      <c r="P239" s="155">
        <f t="shared" si="11"/>
        <v>0</v>
      </c>
      <c r="Q239" s="155">
        <v>0</v>
      </c>
      <c r="R239" s="155">
        <f t="shared" si="12"/>
        <v>0</v>
      </c>
      <c r="S239" s="155">
        <v>0</v>
      </c>
      <c r="T239" s="156">
        <f t="shared" si="13"/>
        <v>0</v>
      </c>
      <c r="U239" s="35"/>
      <c r="V239" s="35"/>
      <c r="W239" s="35"/>
      <c r="X239" s="35"/>
      <c r="Y239" s="35"/>
      <c r="Z239" s="35"/>
      <c r="AA239" s="35"/>
      <c r="AB239" s="35"/>
      <c r="AC239" s="35"/>
      <c r="AD239" s="35"/>
      <c r="AE239" s="35"/>
      <c r="AR239" s="157" t="s">
        <v>256</v>
      </c>
      <c r="AT239" s="157" t="s">
        <v>145</v>
      </c>
      <c r="AU239" s="157" t="s">
        <v>15</v>
      </c>
      <c r="AY239" s="20" t="s">
        <v>142</v>
      </c>
      <c r="BE239" s="158">
        <f t="shared" si="14"/>
        <v>0</v>
      </c>
      <c r="BF239" s="158">
        <f t="shared" si="15"/>
        <v>0</v>
      </c>
      <c r="BG239" s="158">
        <f t="shared" si="16"/>
        <v>0</v>
      </c>
      <c r="BH239" s="158">
        <f t="shared" si="17"/>
        <v>0</v>
      </c>
      <c r="BI239" s="158">
        <f t="shared" si="18"/>
        <v>0</v>
      </c>
      <c r="BJ239" s="20" t="s">
        <v>81</v>
      </c>
      <c r="BK239" s="158">
        <f t="shared" si="19"/>
        <v>0</v>
      </c>
      <c r="BL239" s="20" t="s">
        <v>256</v>
      </c>
      <c r="BM239" s="157" t="s">
        <v>1835</v>
      </c>
    </row>
    <row r="240" spans="1:65" s="2" customFormat="1" ht="24.2" customHeight="1">
      <c r="A240" s="35"/>
      <c r="B240" s="145"/>
      <c r="C240" s="146" t="s">
        <v>1390</v>
      </c>
      <c r="D240" s="146" t="s">
        <v>145</v>
      </c>
      <c r="E240" s="147" t="s">
        <v>3928</v>
      </c>
      <c r="F240" s="148" t="s">
        <v>3929</v>
      </c>
      <c r="G240" s="149" t="s">
        <v>225</v>
      </c>
      <c r="H240" s="150">
        <v>40</v>
      </c>
      <c r="I240" s="151"/>
      <c r="J240" s="152">
        <f t="shared" si="10"/>
        <v>0</v>
      </c>
      <c r="K240" s="148" t="s">
        <v>3</v>
      </c>
      <c r="L240" s="36"/>
      <c r="M240" s="153" t="s">
        <v>3</v>
      </c>
      <c r="N240" s="154" t="s">
        <v>43</v>
      </c>
      <c r="O240" s="56"/>
      <c r="P240" s="155">
        <f t="shared" si="11"/>
        <v>0</v>
      </c>
      <c r="Q240" s="155">
        <v>0</v>
      </c>
      <c r="R240" s="155">
        <f t="shared" si="12"/>
        <v>0</v>
      </c>
      <c r="S240" s="155">
        <v>0</v>
      </c>
      <c r="T240" s="156">
        <f t="shared" si="13"/>
        <v>0</v>
      </c>
      <c r="U240" s="35"/>
      <c r="V240" s="35"/>
      <c r="W240" s="35"/>
      <c r="X240" s="35"/>
      <c r="Y240" s="35"/>
      <c r="Z240" s="35"/>
      <c r="AA240" s="35"/>
      <c r="AB240" s="35"/>
      <c r="AC240" s="35"/>
      <c r="AD240" s="35"/>
      <c r="AE240" s="35"/>
      <c r="AR240" s="157" t="s">
        <v>256</v>
      </c>
      <c r="AT240" s="157" t="s">
        <v>145</v>
      </c>
      <c r="AU240" s="157" t="s">
        <v>15</v>
      </c>
      <c r="AY240" s="20" t="s">
        <v>142</v>
      </c>
      <c r="BE240" s="158">
        <f t="shared" si="14"/>
        <v>0</v>
      </c>
      <c r="BF240" s="158">
        <f t="shared" si="15"/>
        <v>0</v>
      </c>
      <c r="BG240" s="158">
        <f t="shared" si="16"/>
        <v>0</v>
      </c>
      <c r="BH240" s="158">
        <f t="shared" si="17"/>
        <v>0</v>
      </c>
      <c r="BI240" s="158">
        <f t="shared" si="18"/>
        <v>0</v>
      </c>
      <c r="BJ240" s="20" t="s">
        <v>81</v>
      </c>
      <c r="BK240" s="158">
        <f t="shared" si="19"/>
        <v>0</v>
      </c>
      <c r="BL240" s="20" t="s">
        <v>256</v>
      </c>
      <c r="BM240" s="157" t="s">
        <v>1841</v>
      </c>
    </row>
    <row r="241" spans="1:65" s="2" customFormat="1" ht="16.5" customHeight="1">
      <c r="A241" s="35"/>
      <c r="B241" s="145"/>
      <c r="C241" s="146" t="s">
        <v>1393</v>
      </c>
      <c r="D241" s="146" t="s">
        <v>145</v>
      </c>
      <c r="E241" s="147" t="s">
        <v>3930</v>
      </c>
      <c r="F241" s="148" t="s">
        <v>3931</v>
      </c>
      <c r="G241" s="149" t="s">
        <v>236</v>
      </c>
      <c r="H241" s="150">
        <v>1</v>
      </c>
      <c r="I241" s="151"/>
      <c r="J241" s="152">
        <f t="shared" si="10"/>
        <v>0</v>
      </c>
      <c r="K241" s="148" t="s">
        <v>3</v>
      </c>
      <c r="L241" s="36"/>
      <c r="M241" s="153" t="s">
        <v>3</v>
      </c>
      <c r="N241" s="154" t="s">
        <v>43</v>
      </c>
      <c r="O241" s="56"/>
      <c r="P241" s="155">
        <f t="shared" si="11"/>
        <v>0</v>
      </c>
      <c r="Q241" s="155">
        <v>0</v>
      </c>
      <c r="R241" s="155">
        <f t="shared" si="12"/>
        <v>0</v>
      </c>
      <c r="S241" s="155">
        <v>0</v>
      </c>
      <c r="T241" s="156">
        <f t="shared" si="13"/>
        <v>0</v>
      </c>
      <c r="U241" s="35"/>
      <c r="V241" s="35"/>
      <c r="W241" s="35"/>
      <c r="X241" s="35"/>
      <c r="Y241" s="35"/>
      <c r="Z241" s="35"/>
      <c r="AA241" s="35"/>
      <c r="AB241" s="35"/>
      <c r="AC241" s="35"/>
      <c r="AD241" s="35"/>
      <c r="AE241" s="35"/>
      <c r="AR241" s="157" t="s">
        <v>256</v>
      </c>
      <c r="AT241" s="157" t="s">
        <v>145</v>
      </c>
      <c r="AU241" s="157" t="s">
        <v>15</v>
      </c>
      <c r="AY241" s="20" t="s">
        <v>142</v>
      </c>
      <c r="BE241" s="158">
        <f t="shared" si="14"/>
        <v>0</v>
      </c>
      <c r="BF241" s="158">
        <f t="shared" si="15"/>
        <v>0</v>
      </c>
      <c r="BG241" s="158">
        <f t="shared" si="16"/>
        <v>0</v>
      </c>
      <c r="BH241" s="158">
        <f t="shared" si="17"/>
        <v>0</v>
      </c>
      <c r="BI241" s="158">
        <f t="shared" si="18"/>
        <v>0</v>
      </c>
      <c r="BJ241" s="20" t="s">
        <v>81</v>
      </c>
      <c r="BK241" s="158">
        <f t="shared" si="19"/>
        <v>0</v>
      </c>
      <c r="BL241" s="20" t="s">
        <v>256</v>
      </c>
      <c r="BM241" s="157" t="s">
        <v>1850</v>
      </c>
    </row>
    <row r="242" spans="1:65" s="2" customFormat="1" ht="21.75" customHeight="1">
      <c r="A242" s="35"/>
      <c r="B242" s="145"/>
      <c r="C242" s="146" t="s">
        <v>1396</v>
      </c>
      <c r="D242" s="146" t="s">
        <v>145</v>
      </c>
      <c r="E242" s="147" t="s">
        <v>3932</v>
      </c>
      <c r="F242" s="148" t="s">
        <v>3933</v>
      </c>
      <c r="G242" s="149" t="s">
        <v>2341</v>
      </c>
      <c r="H242" s="209"/>
      <c r="I242" s="151"/>
      <c r="J242" s="152">
        <f t="shared" si="10"/>
        <v>0</v>
      </c>
      <c r="K242" s="148" t="s">
        <v>3</v>
      </c>
      <c r="L242" s="36"/>
      <c r="M242" s="153" t="s">
        <v>3</v>
      </c>
      <c r="N242" s="154" t="s">
        <v>43</v>
      </c>
      <c r="O242" s="56"/>
      <c r="P242" s="155">
        <f t="shared" si="11"/>
        <v>0</v>
      </c>
      <c r="Q242" s="155">
        <v>0</v>
      </c>
      <c r="R242" s="155">
        <f t="shared" si="12"/>
        <v>0</v>
      </c>
      <c r="S242" s="155">
        <v>0</v>
      </c>
      <c r="T242" s="156">
        <f t="shared" si="13"/>
        <v>0</v>
      </c>
      <c r="U242" s="35"/>
      <c r="V242" s="35"/>
      <c r="W242" s="35"/>
      <c r="X242" s="35"/>
      <c r="Y242" s="35"/>
      <c r="Z242" s="35"/>
      <c r="AA242" s="35"/>
      <c r="AB242" s="35"/>
      <c r="AC242" s="35"/>
      <c r="AD242" s="35"/>
      <c r="AE242" s="35"/>
      <c r="AR242" s="157" t="s">
        <v>256</v>
      </c>
      <c r="AT242" s="157" t="s">
        <v>145</v>
      </c>
      <c r="AU242" s="157" t="s">
        <v>15</v>
      </c>
      <c r="AY242" s="20" t="s">
        <v>142</v>
      </c>
      <c r="BE242" s="158">
        <f t="shared" si="14"/>
        <v>0</v>
      </c>
      <c r="BF242" s="158">
        <f t="shared" si="15"/>
        <v>0</v>
      </c>
      <c r="BG242" s="158">
        <f t="shared" si="16"/>
        <v>0</v>
      </c>
      <c r="BH242" s="158">
        <f t="shared" si="17"/>
        <v>0</v>
      </c>
      <c r="BI242" s="158">
        <f t="shared" si="18"/>
        <v>0</v>
      </c>
      <c r="BJ242" s="20" t="s">
        <v>81</v>
      </c>
      <c r="BK242" s="158">
        <f t="shared" si="19"/>
        <v>0</v>
      </c>
      <c r="BL242" s="20" t="s">
        <v>256</v>
      </c>
      <c r="BM242" s="157" t="s">
        <v>1858</v>
      </c>
    </row>
    <row r="243" spans="1:65" s="2" customFormat="1" ht="16.5" customHeight="1">
      <c r="A243" s="35"/>
      <c r="B243" s="145"/>
      <c r="C243" s="146" t="s">
        <v>1399</v>
      </c>
      <c r="D243" s="146" t="s">
        <v>145</v>
      </c>
      <c r="E243" s="147" t="s">
        <v>3934</v>
      </c>
      <c r="F243" s="148" t="s">
        <v>3935</v>
      </c>
      <c r="G243" s="149" t="s">
        <v>225</v>
      </c>
      <c r="H243" s="150">
        <v>40</v>
      </c>
      <c r="I243" s="151"/>
      <c r="J243" s="152">
        <f t="shared" si="10"/>
        <v>0</v>
      </c>
      <c r="K243" s="148" t="s">
        <v>3</v>
      </c>
      <c r="L243" s="36"/>
      <c r="M243" s="153" t="s">
        <v>3</v>
      </c>
      <c r="N243" s="154" t="s">
        <v>43</v>
      </c>
      <c r="O243" s="56"/>
      <c r="P243" s="155">
        <f t="shared" si="11"/>
        <v>0</v>
      </c>
      <c r="Q243" s="155">
        <v>0</v>
      </c>
      <c r="R243" s="155">
        <f t="shared" si="12"/>
        <v>0</v>
      </c>
      <c r="S243" s="155">
        <v>0</v>
      </c>
      <c r="T243" s="156">
        <f t="shared" si="13"/>
        <v>0</v>
      </c>
      <c r="U243" s="35"/>
      <c r="V243" s="35"/>
      <c r="W243" s="35"/>
      <c r="X243" s="35"/>
      <c r="Y243" s="35"/>
      <c r="Z243" s="35"/>
      <c r="AA243" s="35"/>
      <c r="AB243" s="35"/>
      <c r="AC243" s="35"/>
      <c r="AD243" s="35"/>
      <c r="AE243" s="35"/>
      <c r="AR243" s="157" t="s">
        <v>256</v>
      </c>
      <c r="AT243" s="157" t="s">
        <v>145</v>
      </c>
      <c r="AU243" s="157" t="s">
        <v>15</v>
      </c>
      <c r="AY243" s="20" t="s">
        <v>142</v>
      </c>
      <c r="BE243" s="158">
        <f t="shared" si="14"/>
        <v>0</v>
      </c>
      <c r="BF243" s="158">
        <f t="shared" si="15"/>
        <v>0</v>
      </c>
      <c r="BG243" s="158">
        <f t="shared" si="16"/>
        <v>0</v>
      </c>
      <c r="BH243" s="158">
        <f t="shared" si="17"/>
        <v>0</v>
      </c>
      <c r="BI243" s="158">
        <f t="shared" si="18"/>
        <v>0</v>
      </c>
      <c r="BJ243" s="20" t="s">
        <v>81</v>
      </c>
      <c r="BK243" s="158">
        <f t="shared" si="19"/>
        <v>0</v>
      </c>
      <c r="BL243" s="20" t="s">
        <v>256</v>
      </c>
      <c r="BM243" s="157" t="s">
        <v>1892</v>
      </c>
    </row>
    <row r="244" spans="1:65" s="2" customFormat="1" ht="16.5" customHeight="1">
      <c r="A244" s="35"/>
      <c r="B244" s="145"/>
      <c r="C244" s="146" t="s">
        <v>1406</v>
      </c>
      <c r="D244" s="146" t="s">
        <v>145</v>
      </c>
      <c r="E244" s="147" t="s">
        <v>3936</v>
      </c>
      <c r="F244" s="148" t="s">
        <v>3937</v>
      </c>
      <c r="G244" s="149" t="s">
        <v>225</v>
      </c>
      <c r="H244" s="150">
        <v>84</v>
      </c>
      <c r="I244" s="151"/>
      <c r="J244" s="152">
        <f t="shared" si="10"/>
        <v>0</v>
      </c>
      <c r="K244" s="148" t="s">
        <v>3</v>
      </c>
      <c r="L244" s="36"/>
      <c r="M244" s="153" t="s">
        <v>3</v>
      </c>
      <c r="N244" s="154" t="s">
        <v>43</v>
      </c>
      <c r="O244" s="56"/>
      <c r="P244" s="155">
        <f t="shared" si="11"/>
        <v>0</v>
      </c>
      <c r="Q244" s="155">
        <v>0</v>
      </c>
      <c r="R244" s="155">
        <f t="shared" si="12"/>
        <v>0</v>
      </c>
      <c r="S244" s="155">
        <v>0</v>
      </c>
      <c r="T244" s="156">
        <f t="shared" si="13"/>
        <v>0</v>
      </c>
      <c r="U244" s="35"/>
      <c r="V244" s="35"/>
      <c r="W244" s="35"/>
      <c r="X244" s="35"/>
      <c r="Y244" s="35"/>
      <c r="Z244" s="35"/>
      <c r="AA244" s="35"/>
      <c r="AB244" s="35"/>
      <c r="AC244" s="35"/>
      <c r="AD244" s="35"/>
      <c r="AE244" s="35"/>
      <c r="AR244" s="157" t="s">
        <v>256</v>
      </c>
      <c r="AT244" s="157" t="s">
        <v>145</v>
      </c>
      <c r="AU244" s="157" t="s">
        <v>15</v>
      </c>
      <c r="AY244" s="20" t="s">
        <v>142</v>
      </c>
      <c r="BE244" s="158">
        <f t="shared" si="14"/>
        <v>0</v>
      </c>
      <c r="BF244" s="158">
        <f t="shared" si="15"/>
        <v>0</v>
      </c>
      <c r="BG244" s="158">
        <f t="shared" si="16"/>
        <v>0</v>
      </c>
      <c r="BH244" s="158">
        <f t="shared" si="17"/>
        <v>0</v>
      </c>
      <c r="BI244" s="158">
        <f t="shared" si="18"/>
        <v>0</v>
      </c>
      <c r="BJ244" s="20" t="s">
        <v>81</v>
      </c>
      <c r="BK244" s="158">
        <f t="shared" si="19"/>
        <v>0</v>
      </c>
      <c r="BL244" s="20" t="s">
        <v>256</v>
      </c>
      <c r="BM244" s="157" t="s">
        <v>1913</v>
      </c>
    </row>
    <row r="245" spans="1:65" s="2" customFormat="1" ht="16.5" customHeight="1">
      <c r="A245" s="35"/>
      <c r="B245" s="145"/>
      <c r="C245" s="146" t="s">
        <v>1411</v>
      </c>
      <c r="D245" s="146" t="s">
        <v>145</v>
      </c>
      <c r="E245" s="147" t="s">
        <v>3938</v>
      </c>
      <c r="F245" s="148" t="s">
        <v>3939</v>
      </c>
      <c r="G245" s="149" t="s">
        <v>1563</v>
      </c>
      <c r="H245" s="150">
        <v>6</v>
      </c>
      <c r="I245" s="151"/>
      <c r="J245" s="152">
        <f t="shared" si="10"/>
        <v>0</v>
      </c>
      <c r="K245" s="148" t="s">
        <v>3</v>
      </c>
      <c r="L245" s="36"/>
      <c r="M245" s="153" t="s">
        <v>3</v>
      </c>
      <c r="N245" s="154" t="s">
        <v>43</v>
      </c>
      <c r="O245" s="56"/>
      <c r="P245" s="155">
        <f t="shared" si="11"/>
        <v>0</v>
      </c>
      <c r="Q245" s="155">
        <v>0</v>
      </c>
      <c r="R245" s="155">
        <f t="shared" si="12"/>
        <v>0</v>
      </c>
      <c r="S245" s="155">
        <v>0</v>
      </c>
      <c r="T245" s="156">
        <f t="shared" si="13"/>
        <v>0</v>
      </c>
      <c r="U245" s="35"/>
      <c r="V245" s="35"/>
      <c r="W245" s="35"/>
      <c r="X245" s="35"/>
      <c r="Y245" s="35"/>
      <c r="Z245" s="35"/>
      <c r="AA245" s="35"/>
      <c r="AB245" s="35"/>
      <c r="AC245" s="35"/>
      <c r="AD245" s="35"/>
      <c r="AE245" s="35"/>
      <c r="AR245" s="157" t="s">
        <v>256</v>
      </c>
      <c r="AT245" s="157" t="s">
        <v>145</v>
      </c>
      <c r="AU245" s="157" t="s">
        <v>15</v>
      </c>
      <c r="AY245" s="20" t="s">
        <v>142</v>
      </c>
      <c r="BE245" s="158">
        <f t="shared" si="14"/>
        <v>0</v>
      </c>
      <c r="BF245" s="158">
        <f t="shared" si="15"/>
        <v>0</v>
      </c>
      <c r="BG245" s="158">
        <f t="shared" si="16"/>
        <v>0</v>
      </c>
      <c r="BH245" s="158">
        <f t="shared" si="17"/>
        <v>0</v>
      </c>
      <c r="BI245" s="158">
        <f t="shared" si="18"/>
        <v>0</v>
      </c>
      <c r="BJ245" s="20" t="s">
        <v>81</v>
      </c>
      <c r="BK245" s="158">
        <f t="shared" si="19"/>
        <v>0</v>
      </c>
      <c r="BL245" s="20" t="s">
        <v>256</v>
      </c>
      <c r="BM245" s="157" t="s">
        <v>1933</v>
      </c>
    </row>
    <row r="246" spans="1:65" s="2" customFormat="1" ht="16.5" customHeight="1">
      <c r="A246" s="35"/>
      <c r="B246" s="145"/>
      <c r="C246" s="146" t="s">
        <v>1416</v>
      </c>
      <c r="D246" s="146" t="s">
        <v>145</v>
      </c>
      <c r="E246" s="147" t="s">
        <v>3940</v>
      </c>
      <c r="F246" s="148" t="s">
        <v>3941</v>
      </c>
      <c r="G246" s="149" t="s">
        <v>236</v>
      </c>
      <c r="H246" s="150">
        <v>1</v>
      </c>
      <c r="I246" s="151"/>
      <c r="J246" s="152">
        <f t="shared" si="10"/>
        <v>0</v>
      </c>
      <c r="K246" s="148" t="s">
        <v>3</v>
      </c>
      <c r="L246" s="36"/>
      <c r="M246" s="153" t="s">
        <v>3</v>
      </c>
      <c r="N246" s="154" t="s">
        <v>43</v>
      </c>
      <c r="O246" s="56"/>
      <c r="P246" s="155">
        <f t="shared" si="11"/>
        <v>0</v>
      </c>
      <c r="Q246" s="155">
        <v>0</v>
      </c>
      <c r="R246" s="155">
        <f t="shared" si="12"/>
        <v>0</v>
      </c>
      <c r="S246" s="155">
        <v>0</v>
      </c>
      <c r="T246" s="156">
        <f t="shared" si="13"/>
        <v>0</v>
      </c>
      <c r="U246" s="35"/>
      <c r="V246" s="35"/>
      <c r="W246" s="35"/>
      <c r="X246" s="35"/>
      <c r="Y246" s="35"/>
      <c r="Z246" s="35"/>
      <c r="AA246" s="35"/>
      <c r="AB246" s="35"/>
      <c r="AC246" s="35"/>
      <c r="AD246" s="35"/>
      <c r="AE246" s="35"/>
      <c r="AR246" s="157" t="s">
        <v>256</v>
      </c>
      <c r="AT246" s="157" t="s">
        <v>145</v>
      </c>
      <c r="AU246" s="157" t="s">
        <v>15</v>
      </c>
      <c r="AY246" s="20" t="s">
        <v>142</v>
      </c>
      <c r="BE246" s="158">
        <f t="shared" si="14"/>
        <v>0</v>
      </c>
      <c r="BF246" s="158">
        <f t="shared" si="15"/>
        <v>0</v>
      </c>
      <c r="BG246" s="158">
        <f t="shared" si="16"/>
        <v>0</v>
      </c>
      <c r="BH246" s="158">
        <f t="shared" si="17"/>
        <v>0</v>
      </c>
      <c r="BI246" s="158">
        <f t="shared" si="18"/>
        <v>0</v>
      </c>
      <c r="BJ246" s="20" t="s">
        <v>81</v>
      </c>
      <c r="BK246" s="158">
        <f t="shared" si="19"/>
        <v>0</v>
      </c>
      <c r="BL246" s="20" t="s">
        <v>256</v>
      </c>
      <c r="BM246" s="157" t="s">
        <v>1945</v>
      </c>
    </row>
    <row r="247" spans="1:65" s="2" customFormat="1" ht="16.5" customHeight="1">
      <c r="A247" s="35"/>
      <c r="B247" s="145"/>
      <c r="C247" s="146" t="s">
        <v>1425</v>
      </c>
      <c r="D247" s="146" t="s">
        <v>145</v>
      </c>
      <c r="E247" s="147" t="s">
        <v>3942</v>
      </c>
      <c r="F247" s="148" t="s">
        <v>3943</v>
      </c>
      <c r="G247" s="149" t="s">
        <v>236</v>
      </c>
      <c r="H247" s="150">
        <v>12</v>
      </c>
      <c r="I247" s="151"/>
      <c r="J247" s="152">
        <f t="shared" si="10"/>
        <v>0</v>
      </c>
      <c r="K247" s="148" t="s">
        <v>3</v>
      </c>
      <c r="L247" s="36"/>
      <c r="M247" s="153" t="s">
        <v>3</v>
      </c>
      <c r="N247" s="154" t="s">
        <v>43</v>
      </c>
      <c r="O247" s="56"/>
      <c r="P247" s="155">
        <f t="shared" si="11"/>
        <v>0</v>
      </c>
      <c r="Q247" s="155">
        <v>0</v>
      </c>
      <c r="R247" s="155">
        <f t="shared" si="12"/>
        <v>0</v>
      </c>
      <c r="S247" s="155">
        <v>0</v>
      </c>
      <c r="T247" s="156">
        <f t="shared" si="13"/>
        <v>0</v>
      </c>
      <c r="U247" s="35"/>
      <c r="V247" s="35"/>
      <c r="W247" s="35"/>
      <c r="X247" s="35"/>
      <c r="Y247" s="35"/>
      <c r="Z247" s="35"/>
      <c r="AA247" s="35"/>
      <c r="AB247" s="35"/>
      <c r="AC247" s="35"/>
      <c r="AD247" s="35"/>
      <c r="AE247" s="35"/>
      <c r="AR247" s="157" t="s">
        <v>256</v>
      </c>
      <c r="AT247" s="157" t="s">
        <v>145</v>
      </c>
      <c r="AU247" s="157" t="s">
        <v>15</v>
      </c>
      <c r="AY247" s="20" t="s">
        <v>142</v>
      </c>
      <c r="BE247" s="158">
        <f t="shared" si="14"/>
        <v>0</v>
      </c>
      <c r="BF247" s="158">
        <f t="shared" si="15"/>
        <v>0</v>
      </c>
      <c r="BG247" s="158">
        <f t="shared" si="16"/>
        <v>0</v>
      </c>
      <c r="BH247" s="158">
        <f t="shared" si="17"/>
        <v>0</v>
      </c>
      <c r="BI247" s="158">
        <f t="shared" si="18"/>
        <v>0</v>
      </c>
      <c r="BJ247" s="20" t="s">
        <v>81</v>
      </c>
      <c r="BK247" s="158">
        <f t="shared" si="19"/>
        <v>0</v>
      </c>
      <c r="BL247" s="20" t="s">
        <v>256</v>
      </c>
      <c r="BM247" s="157" t="s">
        <v>1962</v>
      </c>
    </row>
    <row r="248" spans="1:65" s="2" customFormat="1" ht="16.5" customHeight="1">
      <c r="A248" s="35"/>
      <c r="B248" s="145"/>
      <c r="C248" s="146" t="s">
        <v>1430</v>
      </c>
      <c r="D248" s="146" t="s">
        <v>145</v>
      </c>
      <c r="E248" s="147" t="s">
        <v>3944</v>
      </c>
      <c r="F248" s="148" t="s">
        <v>3945</v>
      </c>
      <c r="G248" s="149" t="s">
        <v>236</v>
      </c>
      <c r="H248" s="150">
        <v>2</v>
      </c>
      <c r="I248" s="151"/>
      <c r="J248" s="152">
        <f t="shared" si="10"/>
        <v>0</v>
      </c>
      <c r="K248" s="148" t="s">
        <v>3</v>
      </c>
      <c r="L248" s="36"/>
      <c r="M248" s="153" t="s">
        <v>3</v>
      </c>
      <c r="N248" s="154" t="s">
        <v>43</v>
      </c>
      <c r="O248" s="56"/>
      <c r="P248" s="155">
        <f t="shared" si="11"/>
        <v>0</v>
      </c>
      <c r="Q248" s="155">
        <v>0</v>
      </c>
      <c r="R248" s="155">
        <f t="shared" si="12"/>
        <v>0</v>
      </c>
      <c r="S248" s="155">
        <v>0</v>
      </c>
      <c r="T248" s="156">
        <f t="shared" si="13"/>
        <v>0</v>
      </c>
      <c r="U248" s="35"/>
      <c r="V248" s="35"/>
      <c r="W248" s="35"/>
      <c r="X248" s="35"/>
      <c r="Y248" s="35"/>
      <c r="Z248" s="35"/>
      <c r="AA248" s="35"/>
      <c r="AB248" s="35"/>
      <c r="AC248" s="35"/>
      <c r="AD248" s="35"/>
      <c r="AE248" s="35"/>
      <c r="AR248" s="157" t="s">
        <v>256</v>
      </c>
      <c r="AT248" s="157" t="s">
        <v>145</v>
      </c>
      <c r="AU248" s="157" t="s">
        <v>15</v>
      </c>
      <c r="AY248" s="20" t="s">
        <v>142</v>
      </c>
      <c r="BE248" s="158">
        <f t="shared" si="14"/>
        <v>0</v>
      </c>
      <c r="BF248" s="158">
        <f t="shared" si="15"/>
        <v>0</v>
      </c>
      <c r="BG248" s="158">
        <f t="shared" si="16"/>
        <v>0</v>
      </c>
      <c r="BH248" s="158">
        <f t="shared" si="17"/>
        <v>0</v>
      </c>
      <c r="BI248" s="158">
        <f t="shared" si="18"/>
        <v>0</v>
      </c>
      <c r="BJ248" s="20" t="s">
        <v>81</v>
      </c>
      <c r="BK248" s="158">
        <f t="shared" si="19"/>
        <v>0</v>
      </c>
      <c r="BL248" s="20" t="s">
        <v>256</v>
      </c>
      <c r="BM248" s="157" t="s">
        <v>1976</v>
      </c>
    </row>
    <row r="249" spans="1:65" s="2" customFormat="1" ht="21.75" customHeight="1">
      <c r="A249" s="35"/>
      <c r="B249" s="145"/>
      <c r="C249" s="146" t="s">
        <v>1435</v>
      </c>
      <c r="D249" s="146" t="s">
        <v>145</v>
      </c>
      <c r="E249" s="147" t="s">
        <v>3946</v>
      </c>
      <c r="F249" s="148" t="s">
        <v>3947</v>
      </c>
      <c r="G249" s="149" t="s">
        <v>359</v>
      </c>
      <c r="H249" s="150">
        <v>3.4</v>
      </c>
      <c r="I249" s="151"/>
      <c r="J249" s="152">
        <f t="shared" si="10"/>
        <v>0</v>
      </c>
      <c r="K249" s="148" t="s">
        <v>3</v>
      </c>
      <c r="L249" s="36"/>
      <c r="M249" s="153" t="s">
        <v>3</v>
      </c>
      <c r="N249" s="154" t="s">
        <v>43</v>
      </c>
      <c r="O249" s="56"/>
      <c r="P249" s="155">
        <f t="shared" si="11"/>
        <v>0</v>
      </c>
      <c r="Q249" s="155">
        <v>0</v>
      </c>
      <c r="R249" s="155">
        <f t="shared" si="12"/>
        <v>0</v>
      </c>
      <c r="S249" s="155">
        <v>0</v>
      </c>
      <c r="T249" s="156">
        <f t="shared" si="13"/>
        <v>0</v>
      </c>
      <c r="U249" s="35"/>
      <c r="V249" s="35"/>
      <c r="W249" s="35"/>
      <c r="X249" s="35"/>
      <c r="Y249" s="35"/>
      <c r="Z249" s="35"/>
      <c r="AA249" s="35"/>
      <c r="AB249" s="35"/>
      <c r="AC249" s="35"/>
      <c r="AD249" s="35"/>
      <c r="AE249" s="35"/>
      <c r="AR249" s="157" t="s">
        <v>256</v>
      </c>
      <c r="AT249" s="157" t="s">
        <v>145</v>
      </c>
      <c r="AU249" s="157" t="s">
        <v>15</v>
      </c>
      <c r="AY249" s="20" t="s">
        <v>142</v>
      </c>
      <c r="BE249" s="158">
        <f t="shared" si="14"/>
        <v>0</v>
      </c>
      <c r="BF249" s="158">
        <f t="shared" si="15"/>
        <v>0</v>
      </c>
      <c r="BG249" s="158">
        <f t="shared" si="16"/>
        <v>0</v>
      </c>
      <c r="BH249" s="158">
        <f t="shared" si="17"/>
        <v>0</v>
      </c>
      <c r="BI249" s="158">
        <f t="shared" si="18"/>
        <v>0</v>
      </c>
      <c r="BJ249" s="20" t="s">
        <v>81</v>
      </c>
      <c r="BK249" s="158">
        <f t="shared" si="19"/>
        <v>0</v>
      </c>
      <c r="BL249" s="20" t="s">
        <v>256</v>
      </c>
      <c r="BM249" s="157" t="s">
        <v>1992</v>
      </c>
    </row>
    <row r="250" spans="1:65" s="12" customFormat="1" ht="25.9" customHeight="1">
      <c r="B250" s="132"/>
      <c r="D250" s="133" t="s">
        <v>70</v>
      </c>
      <c r="E250" s="134" t="s">
        <v>3948</v>
      </c>
      <c r="F250" s="134" t="s">
        <v>3949</v>
      </c>
      <c r="I250" s="135"/>
      <c r="J250" s="136">
        <f>BK250</f>
        <v>0</v>
      </c>
      <c r="L250" s="132"/>
      <c r="M250" s="137"/>
      <c r="N250" s="138"/>
      <c r="O250" s="138"/>
      <c r="P250" s="139">
        <f>SUM(P251:P289)</f>
        <v>0</v>
      </c>
      <c r="Q250" s="138"/>
      <c r="R250" s="139">
        <f>SUM(R251:R289)</f>
        <v>0</v>
      </c>
      <c r="S250" s="138"/>
      <c r="T250" s="140">
        <f>SUM(T251:T289)</f>
        <v>0</v>
      </c>
      <c r="AR250" s="133" t="s">
        <v>81</v>
      </c>
      <c r="AT250" s="141" t="s">
        <v>70</v>
      </c>
      <c r="AU250" s="141" t="s">
        <v>71</v>
      </c>
      <c r="AY250" s="133" t="s">
        <v>142</v>
      </c>
      <c r="BK250" s="142">
        <f>SUM(BK251:BK289)</f>
        <v>0</v>
      </c>
    </row>
    <row r="251" spans="1:65" s="2" customFormat="1" ht="21.75" customHeight="1">
      <c r="A251" s="35"/>
      <c r="B251" s="145"/>
      <c r="C251" s="146" t="s">
        <v>1442</v>
      </c>
      <c r="D251" s="146" t="s">
        <v>145</v>
      </c>
      <c r="E251" s="147" t="s">
        <v>3950</v>
      </c>
      <c r="F251" s="148" t="s">
        <v>3951</v>
      </c>
      <c r="G251" s="149" t="s">
        <v>225</v>
      </c>
      <c r="H251" s="150">
        <v>35</v>
      </c>
      <c r="I251" s="151"/>
      <c r="J251" s="152">
        <f t="shared" ref="J251:J289" si="20">ROUND(I251*H251,2)</f>
        <v>0</v>
      </c>
      <c r="K251" s="148" t="s">
        <v>3</v>
      </c>
      <c r="L251" s="36"/>
      <c r="M251" s="153" t="s">
        <v>3</v>
      </c>
      <c r="N251" s="154" t="s">
        <v>43</v>
      </c>
      <c r="O251" s="56"/>
      <c r="P251" s="155">
        <f t="shared" ref="P251:P289" si="21">O251*H251</f>
        <v>0</v>
      </c>
      <c r="Q251" s="155">
        <v>0</v>
      </c>
      <c r="R251" s="155">
        <f t="shared" ref="R251:R289" si="22">Q251*H251</f>
        <v>0</v>
      </c>
      <c r="S251" s="155">
        <v>0</v>
      </c>
      <c r="T251" s="156">
        <f t="shared" ref="T251:T289" si="23">S251*H251</f>
        <v>0</v>
      </c>
      <c r="U251" s="35"/>
      <c r="V251" s="35"/>
      <c r="W251" s="35"/>
      <c r="X251" s="35"/>
      <c r="Y251" s="35"/>
      <c r="Z251" s="35"/>
      <c r="AA251" s="35"/>
      <c r="AB251" s="35"/>
      <c r="AC251" s="35"/>
      <c r="AD251" s="35"/>
      <c r="AE251" s="35"/>
      <c r="AR251" s="157" t="s">
        <v>256</v>
      </c>
      <c r="AT251" s="157" t="s">
        <v>145</v>
      </c>
      <c r="AU251" s="157" t="s">
        <v>15</v>
      </c>
      <c r="AY251" s="20" t="s">
        <v>142</v>
      </c>
      <c r="BE251" s="158">
        <f t="shared" ref="BE251:BE289" si="24">IF(N251="základní",J251,0)</f>
        <v>0</v>
      </c>
      <c r="BF251" s="158">
        <f t="shared" ref="BF251:BF289" si="25">IF(N251="snížená",J251,0)</f>
        <v>0</v>
      </c>
      <c r="BG251" s="158">
        <f t="shared" ref="BG251:BG289" si="26">IF(N251="zákl. přenesená",J251,0)</f>
        <v>0</v>
      </c>
      <c r="BH251" s="158">
        <f t="shared" ref="BH251:BH289" si="27">IF(N251="sníž. přenesená",J251,0)</f>
        <v>0</v>
      </c>
      <c r="BI251" s="158">
        <f t="shared" ref="BI251:BI289" si="28">IF(N251="nulová",J251,0)</f>
        <v>0</v>
      </c>
      <c r="BJ251" s="20" t="s">
        <v>81</v>
      </c>
      <c r="BK251" s="158">
        <f t="shared" ref="BK251:BK289" si="29">ROUND(I251*H251,2)</f>
        <v>0</v>
      </c>
      <c r="BL251" s="20" t="s">
        <v>256</v>
      </c>
      <c r="BM251" s="157" t="s">
        <v>2005</v>
      </c>
    </row>
    <row r="252" spans="1:65" s="2" customFormat="1" ht="16.5" customHeight="1">
      <c r="A252" s="35"/>
      <c r="B252" s="145"/>
      <c r="C252" s="146" t="s">
        <v>1447</v>
      </c>
      <c r="D252" s="146" t="s">
        <v>145</v>
      </c>
      <c r="E252" s="147" t="s">
        <v>3952</v>
      </c>
      <c r="F252" s="148" t="s">
        <v>3953</v>
      </c>
      <c r="G252" s="149" t="s">
        <v>236</v>
      </c>
      <c r="H252" s="150">
        <v>1</v>
      </c>
      <c r="I252" s="151"/>
      <c r="J252" s="152">
        <f t="shared" si="20"/>
        <v>0</v>
      </c>
      <c r="K252" s="148" t="s">
        <v>3</v>
      </c>
      <c r="L252" s="36"/>
      <c r="M252" s="153" t="s">
        <v>3</v>
      </c>
      <c r="N252" s="154" t="s">
        <v>43</v>
      </c>
      <c r="O252" s="56"/>
      <c r="P252" s="155">
        <f t="shared" si="21"/>
        <v>0</v>
      </c>
      <c r="Q252" s="155">
        <v>0</v>
      </c>
      <c r="R252" s="155">
        <f t="shared" si="22"/>
        <v>0</v>
      </c>
      <c r="S252" s="155">
        <v>0</v>
      </c>
      <c r="T252" s="156">
        <f t="shared" si="23"/>
        <v>0</v>
      </c>
      <c r="U252" s="35"/>
      <c r="V252" s="35"/>
      <c r="W252" s="35"/>
      <c r="X252" s="35"/>
      <c r="Y252" s="35"/>
      <c r="Z252" s="35"/>
      <c r="AA252" s="35"/>
      <c r="AB252" s="35"/>
      <c r="AC252" s="35"/>
      <c r="AD252" s="35"/>
      <c r="AE252" s="35"/>
      <c r="AR252" s="157" t="s">
        <v>256</v>
      </c>
      <c r="AT252" s="157" t="s">
        <v>145</v>
      </c>
      <c r="AU252" s="157" t="s">
        <v>15</v>
      </c>
      <c r="AY252" s="20" t="s">
        <v>142</v>
      </c>
      <c r="BE252" s="158">
        <f t="shared" si="24"/>
        <v>0</v>
      </c>
      <c r="BF252" s="158">
        <f t="shared" si="25"/>
        <v>0</v>
      </c>
      <c r="BG252" s="158">
        <f t="shared" si="26"/>
        <v>0</v>
      </c>
      <c r="BH252" s="158">
        <f t="shared" si="27"/>
        <v>0</v>
      </c>
      <c r="BI252" s="158">
        <f t="shared" si="28"/>
        <v>0</v>
      </c>
      <c r="BJ252" s="20" t="s">
        <v>81</v>
      </c>
      <c r="BK252" s="158">
        <f t="shared" si="29"/>
        <v>0</v>
      </c>
      <c r="BL252" s="20" t="s">
        <v>256</v>
      </c>
      <c r="BM252" s="157" t="s">
        <v>2017</v>
      </c>
    </row>
    <row r="253" spans="1:65" s="2" customFormat="1" ht="24.2" customHeight="1">
      <c r="A253" s="35"/>
      <c r="B253" s="145"/>
      <c r="C253" s="146" t="s">
        <v>1454</v>
      </c>
      <c r="D253" s="146" t="s">
        <v>145</v>
      </c>
      <c r="E253" s="147" t="s">
        <v>3954</v>
      </c>
      <c r="F253" s="148" t="s">
        <v>3955</v>
      </c>
      <c r="G253" s="149" t="s">
        <v>225</v>
      </c>
      <c r="H253" s="150">
        <v>112</v>
      </c>
      <c r="I253" s="151"/>
      <c r="J253" s="152">
        <f t="shared" si="20"/>
        <v>0</v>
      </c>
      <c r="K253" s="148" t="s">
        <v>3</v>
      </c>
      <c r="L253" s="36"/>
      <c r="M253" s="153" t="s">
        <v>3</v>
      </c>
      <c r="N253" s="154" t="s">
        <v>43</v>
      </c>
      <c r="O253" s="56"/>
      <c r="P253" s="155">
        <f t="shared" si="21"/>
        <v>0</v>
      </c>
      <c r="Q253" s="155">
        <v>0</v>
      </c>
      <c r="R253" s="155">
        <f t="shared" si="22"/>
        <v>0</v>
      </c>
      <c r="S253" s="155">
        <v>0</v>
      </c>
      <c r="T253" s="156">
        <f t="shared" si="23"/>
        <v>0</v>
      </c>
      <c r="U253" s="35"/>
      <c r="V253" s="35"/>
      <c r="W253" s="35"/>
      <c r="X253" s="35"/>
      <c r="Y253" s="35"/>
      <c r="Z253" s="35"/>
      <c r="AA253" s="35"/>
      <c r="AB253" s="35"/>
      <c r="AC253" s="35"/>
      <c r="AD253" s="35"/>
      <c r="AE253" s="35"/>
      <c r="AR253" s="157" t="s">
        <v>256</v>
      </c>
      <c r="AT253" s="157" t="s">
        <v>145</v>
      </c>
      <c r="AU253" s="157" t="s">
        <v>15</v>
      </c>
      <c r="AY253" s="20" t="s">
        <v>142</v>
      </c>
      <c r="BE253" s="158">
        <f t="shared" si="24"/>
        <v>0</v>
      </c>
      <c r="BF253" s="158">
        <f t="shared" si="25"/>
        <v>0</v>
      </c>
      <c r="BG253" s="158">
        <f t="shared" si="26"/>
        <v>0</v>
      </c>
      <c r="BH253" s="158">
        <f t="shared" si="27"/>
        <v>0</v>
      </c>
      <c r="BI253" s="158">
        <f t="shared" si="28"/>
        <v>0</v>
      </c>
      <c r="BJ253" s="20" t="s">
        <v>81</v>
      </c>
      <c r="BK253" s="158">
        <f t="shared" si="29"/>
        <v>0</v>
      </c>
      <c r="BL253" s="20" t="s">
        <v>256</v>
      </c>
      <c r="BM253" s="157" t="s">
        <v>2028</v>
      </c>
    </row>
    <row r="254" spans="1:65" s="2" customFormat="1" ht="24.2" customHeight="1">
      <c r="A254" s="35"/>
      <c r="B254" s="145"/>
      <c r="C254" s="146" t="s">
        <v>1458</v>
      </c>
      <c r="D254" s="146" t="s">
        <v>145</v>
      </c>
      <c r="E254" s="147" t="s">
        <v>3956</v>
      </c>
      <c r="F254" s="148" t="s">
        <v>3957</v>
      </c>
      <c r="G254" s="149" t="s">
        <v>225</v>
      </c>
      <c r="H254" s="150">
        <v>62</v>
      </c>
      <c r="I254" s="151"/>
      <c r="J254" s="152">
        <f t="shared" si="20"/>
        <v>0</v>
      </c>
      <c r="K254" s="148" t="s">
        <v>3</v>
      </c>
      <c r="L254" s="36"/>
      <c r="M254" s="153" t="s">
        <v>3</v>
      </c>
      <c r="N254" s="154" t="s">
        <v>43</v>
      </c>
      <c r="O254" s="56"/>
      <c r="P254" s="155">
        <f t="shared" si="21"/>
        <v>0</v>
      </c>
      <c r="Q254" s="155">
        <v>0</v>
      </c>
      <c r="R254" s="155">
        <f t="shared" si="22"/>
        <v>0</v>
      </c>
      <c r="S254" s="155">
        <v>0</v>
      </c>
      <c r="T254" s="156">
        <f t="shared" si="23"/>
        <v>0</v>
      </c>
      <c r="U254" s="35"/>
      <c r="V254" s="35"/>
      <c r="W254" s="35"/>
      <c r="X254" s="35"/>
      <c r="Y254" s="35"/>
      <c r="Z254" s="35"/>
      <c r="AA254" s="35"/>
      <c r="AB254" s="35"/>
      <c r="AC254" s="35"/>
      <c r="AD254" s="35"/>
      <c r="AE254" s="35"/>
      <c r="AR254" s="157" t="s">
        <v>256</v>
      </c>
      <c r="AT254" s="157" t="s">
        <v>145</v>
      </c>
      <c r="AU254" s="157" t="s">
        <v>15</v>
      </c>
      <c r="AY254" s="20" t="s">
        <v>142</v>
      </c>
      <c r="BE254" s="158">
        <f t="shared" si="24"/>
        <v>0</v>
      </c>
      <c r="BF254" s="158">
        <f t="shared" si="25"/>
        <v>0</v>
      </c>
      <c r="BG254" s="158">
        <f t="shared" si="26"/>
        <v>0</v>
      </c>
      <c r="BH254" s="158">
        <f t="shared" si="27"/>
        <v>0</v>
      </c>
      <c r="BI254" s="158">
        <f t="shared" si="28"/>
        <v>0</v>
      </c>
      <c r="BJ254" s="20" t="s">
        <v>81</v>
      </c>
      <c r="BK254" s="158">
        <f t="shared" si="29"/>
        <v>0</v>
      </c>
      <c r="BL254" s="20" t="s">
        <v>256</v>
      </c>
      <c r="BM254" s="157" t="s">
        <v>2040</v>
      </c>
    </row>
    <row r="255" spans="1:65" s="2" customFormat="1" ht="24.2" customHeight="1">
      <c r="A255" s="35"/>
      <c r="B255" s="145"/>
      <c r="C255" s="146" t="s">
        <v>1464</v>
      </c>
      <c r="D255" s="146" t="s">
        <v>145</v>
      </c>
      <c r="E255" s="147" t="s">
        <v>3958</v>
      </c>
      <c r="F255" s="148" t="s">
        <v>3959</v>
      </c>
      <c r="G255" s="149" t="s">
        <v>225</v>
      </c>
      <c r="H255" s="150">
        <v>16</v>
      </c>
      <c r="I255" s="151"/>
      <c r="J255" s="152">
        <f t="shared" si="20"/>
        <v>0</v>
      </c>
      <c r="K255" s="148" t="s">
        <v>3</v>
      </c>
      <c r="L255" s="36"/>
      <c r="M255" s="153" t="s">
        <v>3</v>
      </c>
      <c r="N255" s="154" t="s">
        <v>43</v>
      </c>
      <c r="O255" s="56"/>
      <c r="P255" s="155">
        <f t="shared" si="21"/>
        <v>0</v>
      </c>
      <c r="Q255" s="155">
        <v>0</v>
      </c>
      <c r="R255" s="155">
        <f t="shared" si="22"/>
        <v>0</v>
      </c>
      <c r="S255" s="155">
        <v>0</v>
      </c>
      <c r="T255" s="156">
        <f t="shared" si="23"/>
        <v>0</v>
      </c>
      <c r="U255" s="35"/>
      <c r="V255" s="35"/>
      <c r="W255" s="35"/>
      <c r="X255" s="35"/>
      <c r="Y255" s="35"/>
      <c r="Z255" s="35"/>
      <c r="AA255" s="35"/>
      <c r="AB255" s="35"/>
      <c r="AC255" s="35"/>
      <c r="AD255" s="35"/>
      <c r="AE255" s="35"/>
      <c r="AR255" s="157" t="s">
        <v>256</v>
      </c>
      <c r="AT255" s="157" t="s">
        <v>145</v>
      </c>
      <c r="AU255" s="157" t="s">
        <v>15</v>
      </c>
      <c r="AY255" s="20" t="s">
        <v>142</v>
      </c>
      <c r="BE255" s="158">
        <f t="shared" si="24"/>
        <v>0</v>
      </c>
      <c r="BF255" s="158">
        <f t="shared" si="25"/>
        <v>0</v>
      </c>
      <c r="BG255" s="158">
        <f t="shared" si="26"/>
        <v>0</v>
      </c>
      <c r="BH255" s="158">
        <f t="shared" si="27"/>
        <v>0</v>
      </c>
      <c r="BI255" s="158">
        <f t="shared" si="28"/>
        <v>0</v>
      </c>
      <c r="BJ255" s="20" t="s">
        <v>81</v>
      </c>
      <c r="BK255" s="158">
        <f t="shared" si="29"/>
        <v>0</v>
      </c>
      <c r="BL255" s="20" t="s">
        <v>256</v>
      </c>
      <c r="BM255" s="157" t="s">
        <v>2052</v>
      </c>
    </row>
    <row r="256" spans="1:65" s="2" customFormat="1" ht="24.2" customHeight="1">
      <c r="A256" s="35"/>
      <c r="B256" s="145"/>
      <c r="C256" s="146" t="s">
        <v>1469</v>
      </c>
      <c r="D256" s="146" t="s">
        <v>145</v>
      </c>
      <c r="E256" s="147" t="s">
        <v>3960</v>
      </c>
      <c r="F256" s="148" t="s">
        <v>3961</v>
      </c>
      <c r="G256" s="149" t="s">
        <v>225</v>
      </c>
      <c r="H256" s="150">
        <v>39</v>
      </c>
      <c r="I256" s="151"/>
      <c r="J256" s="152">
        <f t="shared" si="20"/>
        <v>0</v>
      </c>
      <c r="K256" s="148" t="s">
        <v>3</v>
      </c>
      <c r="L256" s="36"/>
      <c r="M256" s="153" t="s">
        <v>3</v>
      </c>
      <c r="N256" s="154" t="s">
        <v>43</v>
      </c>
      <c r="O256" s="56"/>
      <c r="P256" s="155">
        <f t="shared" si="21"/>
        <v>0</v>
      </c>
      <c r="Q256" s="155">
        <v>0</v>
      </c>
      <c r="R256" s="155">
        <f t="shared" si="22"/>
        <v>0</v>
      </c>
      <c r="S256" s="155">
        <v>0</v>
      </c>
      <c r="T256" s="156">
        <f t="shared" si="23"/>
        <v>0</v>
      </c>
      <c r="U256" s="35"/>
      <c r="V256" s="35"/>
      <c r="W256" s="35"/>
      <c r="X256" s="35"/>
      <c r="Y256" s="35"/>
      <c r="Z256" s="35"/>
      <c r="AA256" s="35"/>
      <c r="AB256" s="35"/>
      <c r="AC256" s="35"/>
      <c r="AD256" s="35"/>
      <c r="AE256" s="35"/>
      <c r="AR256" s="157" t="s">
        <v>256</v>
      </c>
      <c r="AT256" s="157" t="s">
        <v>145</v>
      </c>
      <c r="AU256" s="157" t="s">
        <v>15</v>
      </c>
      <c r="AY256" s="20" t="s">
        <v>142</v>
      </c>
      <c r="BE256" s="158">
        <f t="shared" si="24"/>
        <v>0</v>
      </c>
      <c r="BF256" s="158">
        <f t="shared" si="25"/>
        <v>0</v>
      </c>
      <c r="BG256" s="158">
        <f t="shared" si="26"/>
        <v>0</v>
      </c>
      <c r="BH256" s="158">
        <f t="shared" si="27"/>
        <v>0</v>
      </c>
      <c r="BI256" s="158">
        <f t="shared" si="28"/>
        <v>0</v>
      </c>
      <c r="BJ256" s="20" t="s">
        <v>81</v>
      </c>
      <c r="BK256" s="158">
        <f t="shared" si="29"/>
        <v>0</v>
      </c>
      <c r="BL256" s="20" t="s">
        <v>256</v>
      </c>
      <c r="BM256" s="157" t="s">
        <v>2064</v>
      </c>
    </row>
    <row r="257" spans="1:65" s="2" customFormat="1" ht="24.2" customHeight="1">
      <c r="A257" s="35"/>
      <c r="B257" s="145"/>
      <c r="C257" s="146" t="s">
        <v>1475</v>
      </c>
      <c r="D257" s="146" t="s">
        <v>145</v>
      </c>
      <c r="E257" s="147" t="s">
        <v>3962</v>
      </c>
      <c r="F257" s="148" t="s">
        <v>3963</v>
      </c>
      <c r="G257" s="149" t="s">
        <v>225</v>
      </c>
      <c r="H257" s="150">
        <v>10</v>
      </c>
      <c r="I257" s="151"/>
      <c r="J257" s="152">
        <f t="shared" si="20"/>
        <v>0</v>
      </c>
      <c r="K257" s="148" t="s">
        <v>3</v>
      </c>
      <c r="L257" s="36"/>
      <c r="M257" s="153" t="s">
        <v>3</v>
      </c>
      <c r="N257" s="154" t="s">
        <v>43</v>
      </c>
      <c r="O257" s="56"/>
      <c r="P257" s="155">
        <f t="shared" si="21"/>
        <v>0</v>
      </c>
      <c r="Q257" s="155">
        <v>0</v>
      </c>
      <c r="R257" s="155">
        <f t="shared" si="22"/>
        <v>0</v>
      </c>
      <c r="S257" s="155">
        <v>0</v>
      </c>
      <c r="T257" s="156">
        <f t="shared" si="23"/>
        <v>0</v>
      </c>
      <c r="U257" s="35"/>
      <c r="V257" s="35"/>
      <c r="W257" s="35"/>
      <c r="X257" s="35"/>
      <c r="Y257" s="35"/>
      <c r="Z257" s="35"/>
      <c r="AA257" s="35"/>
      <c r="AB257" s="35"/>
      <c r="AC257" s="35"/>
      <c r="AD257" s="35"/>
      <c r="AE257" s="35"/>
      <c r="AR257" s="157" t="s">
        <v>256</v>
      </c>
      <c r="AT257" s="157" t="s">
        <v>145</v>
      </c>
      <c r="AU257" s="157" t="s">
        <v>15</v>
      </c>
      <c r="AY257" s="20" t="s">
        <v>142</v>
      </c>
      <c r="BE257" s="158">
        <f t="shared" si="24"/>
        <v>0</v>
      </c>
      <c r="BF257" s="158">
        <f t="shared" si="25"/>
        <v>0</v>
      </c>
      <c r="BG257" s="158">
        <f t="shared" si="26"/>
        <v>0</v>
      </c>
      <c r="BH257" s="158">
        <f t="shared" si="27"/>
        <v>0</v>
      </c>
      <c r="BI257" s="158">
        <f t="shared" si="28"/>
        <v>0</v>
      </c>
      <c r="BJ257" s="20" t="s">
        <v>81</v>
      </c>
      <c r="BK257" s="158">
        <f t="shared" si="29"/>
        <v>0</v>
      </c>
      <c r="BL257" s="20" t="s">
        <v>256</v>
      </c>
      <c r="BM257" s="157" t="s">
        <v>2074</v>
      </c>
    </row>
    <row r="258" spans="1:65" s="2" customFormat="1" ht="24.2" customHeight="1">
      <c r="A258" s="35"/>
      <c r="B258" s="145"/>
      <c r="C258" s="146" t="s">
        <v>1480</v>
      </c>
      <c r="D258" s="146" t="s">
        <v>145</v>
      </c>
      <c r="E258" s="147" t="s">
        <v>3964</v>
      </c>
      <c r="F258" s="148" t="s">
        <v>3965</v>
      </c>
      <c r="G258" s="149" t="s">
        <v>225</v>
      </c>
      <c r="H258" s="150">
        <v>112</v>
      </c>
      <c r="I258" s="151"/>
      <c r="J258" s="152">
        <f t="shared" si="20"/>
        <v>0</v>
      </c>
      <c r="K258" s="148" t="s">
        <v>3</v>
      </c>
      <c r="L258" s="36"/>
      <c r="M258" s="153" t="s">
        <v>3</v>
      </c>
      <c r="N258" s="154" t="s">
        <v>43</v>
      </c>
      <c r="O258" s="56"/>
      <c r="P258" s="155">
        <f t="shared" si="21"/>
        <v>0</v>
      </c>
      <c r="Q258" s="155">
        <v>0</v>
      </c>
      <c r="R258" s="155">
        <f t="shared" si="22"/>
        <v>0</v>
      </c>
      <c r="S258" s="155">
        <v>0</v>
      </c>
      <c r="T258" s="156">
        <f t="shared" si="23"/>
        <v>0</v>
      </c>
      <c r="U258" s="35"/>
      <c r="V258" s="35"/>
      <c r="W258" s="35"/>
      <c r="X258" s="35"/>
      <c r="Y258" s="35"/>
      <c r="Z258" s="35"/>
      <c r="AA258" s="35"/>
      <c r="AB258" s="35"/>
      <c r="AC258" s="35"/>
      <c r="AD258" s="35"/>
      <c r="AE258" s="35"/>
      <c r="AR258" s="157" t="s">
        <v>256</v>
      </c>
      <c r="AT258" s="157" t="s">
        <v>145</v>
      </c>
      <c r="AU258" s="157" t="s">
        <v>15</v>
      </c>
      <c r="AY258" s="20" t="s">
        <v>142</v>
      </c>
      <c r="BE258" s="158">
        <f t="shared" si="24"/>
        <v>0</v>
      </c>
      <c r="BF258" s="158">
        <f t="shared" si="25"/>
        <v>0</v>
      </c>
      <c r="BG258" s="158">
        <f t="shared" si="26"/>
        <v>0</v>
      </c>
      <c r="BH258" s="158">
        <f t="shared" si="27"/>
        <v>0</v>
      </c>
      <c r="BI258" s="158">
        <f t="shared" si="28"/>
        <v>0</v>
      </c>
      <c r="BJ258" s="20" t="s">
        <v>81</v>
      </c>
      <c r="BK258" s="158">
        <f t="shared" si="29"/>
        <v>0</v>
      </c>
      <c r="BL258" s="20" t="s">
        <v>256</v>
      </c>
      <c r="BM258" s="157" t="s">
        <v>2086</v>
      </c>
    </row>
    <row r="259" spans="1:65" s="2" customFormat="1" ht="24.2" customHeight="1">
      <c r="A259" s="35"/>
      <c r="B259" s="145"/>
      <c r="C259" s="146" t="s">
        <v>1502</v>
      </c>
      <c r="D259" s="146" t="s">
        <v>145</v>
      </c>
      <c r="E259" s="147" t="s">
        <v>3966</v>
      </c>
      <c r="F259" s="148" t="s">
        <v>3967</v>
      </c>
      <c r="G259" s="149" t="s">
        <v>225</v>
      </c>
      <c r="H259" s="150">
        <v>68</v>
      </c>
      <c r="I259" s="151"/>
      <c r="J259" s="152">
        <f t="shared" si="20"/>
        <v>0</v>
      </c>
      <c r="K259" s="148" t="s">
        <v>3</v>
      </c>
      <c r="L259" s="36"/>
      <c r="M259" s="153" t="s">
        <v>3</v>
      </c>
      <c r="N259" s="154" t="s">
        <v>43</v>
      </c>
      <c r="O259" s="56"/>
      <c r="P259" s="155">
        <f t="shared" si="21"/>
        <v>0</v>
      </c>
      <c r="Q259" s="155">
        <v>0</v>
      </c>
      <c r="R259" s="155">
        <f t="shared" si="22"/>
        <v>0</v>
      </c>
      <c r="S259" s="155">
        <v>0</v>
      </c>
      <c r="T259" s="156">
        <f t="shared" si="23"/>
        <v>0</v>
      </c>
      <c r="U259" s="35"/>
      <c r="V259" s="35"/>
      <c r="W259" s="35"/>
      <c r="X259" s="35"/>
      <c r="Y259" s="35"/>
      <c r="Z259" s="35"/>
      <c r="AA259" s="35"/>
      <c r="AB259" s="35"/>
      <c r="AC259" s="35"/>
      <c r="AD259" s="35"/>
      <c r="AE259" s="35"/>
      <c r="AR259" s="157" t="s">
        <v>256</v>
      </c>
      <c r="AT259" s="157" t="s">
        <v>145</v>
      </c>
      <c r="AU259" s="157" t="s">
        <v>15</v>
      </c>
      <c r="AY259" s="20" t="s">
        <v>142</v>
      </c>
      <c r="BE259" s="158">
        <f t="shared" si="24"/>
        <v>0</v>
      </c>
      <c r="BF259" s="158">
        <f t="shared" si="25"/>
        <v>0</v>
      </c>
      <c r="BG259" s="158">
        <f t="shared" si="26"/>
        <v>0</v>
      </c>
      <c r="BH259" s="158">
        <f t="shared" si="27"/>
        <v>0</v>
      </c>
      <c r="BI259" s="158">
        <f t="shared" si="28"/>
        <v>0</v>
      </c>
      <c r="BJ259" s="20" t="s">
        <v>81</v>
      </c>
      <c r="BK259" s="158">
        <f t="shared" si="29"/>
        <v>0</v>
      </c>
      <c r="BL259" s="20" t="s">
        <v>256</v>
      </c>
      <c r="BM259" s="157" t="s">
        <v>2095</v>
      </c>
    </row>
    <row r="260" spans="1:65" s="2" customFormat="1" ht="24.2" customHeight="1">
      <c r="A260" s="35"/>
      <c r="B260" s="145"/>
      <c r="C260" s="146" t="s">
        <v>1507</v>
      </c>
      <c r="D260" s="146" t="s">
        <v>145</v>
      </c>
      <c r="E260" s="147" t="s">
        <v>3968</v>
      </c>
      <c r="F260" s="148" t="s">
        <v>3969</v>
      </c>
      <c r="G260" s="149" t="s">
        <v>225</v>
      </c>
      <c r="H260" s="150">
        <v>23</v>
      </c>
      <c r="I260" s="151"/>
      <c r="J260" s="152">
        <f t="shared" si="20"/>
        <v>0</v>
      </c>
      <c r="K260" s="148" t="s">
        <v>3</v>
      </c>
      <c r="L260" s="36"/>
      <c r="M260" s="153" t="s">
        <v>3</v>
      </c>
      <c r="N260" s="154" t="s">
        <v>43</v>
      </c>
      <c r="O260" s="56"/>
      <c r="P260" s="155">
        <f t="shared" si="21"/>
        <v>0</v>
      </c>
      <c r="Q260" s="155">
        <v>0</v>
      </c>
      <c r="R260" s="155">
        <f t="shared" si="22"/>
        <v>0</v>
      </c>
      <c r="S260" s="155">
        <v>0</v>
      </c>
      <c r="T260" s="156">
        <f t="shared" si="23"/>
        <v>0</v>
      </c>
      <c r="U260" s="35"/>
      <c r="V260" s="35"/>
      <c r="W260" s="35"/>
      <c r="X260" s="35"/>
      <c r="Y260" s="35"/>
      <c r="Z260" s="35"/>
      <c r="AA260" s="35"/>
      <c r="AB260" s="35"/>
      <c r="AC260" s="35"/>
      <c r="AD260" s="35"/>
      <c r="AE260" s="35"/>
      <c r="AR260" s="157" t="s">
        <v>256</v>
      </c>
      <c r="AT260" s="157" t="s">
        <v>145</v>
      </c>
      <c r="AU260" s="157" t="s">
        <v>15</v>
      </c>
      <c r="AY260" s="20" t="s">
        <v>142</v>
      </c>
      <c r="BE260" s="158">
        <f t="shared" si="24"/>
        <v>0</v>
      </c>
      <c r="BF260" s="158">
        <f t="shared" si="25"/>
        <v>0</v>
      </c>
      <c r="BG260" s="158">
        <f t="shared" si="26"/>
        <v>0</v>
      </c>
      <c r="BH260" s="158">
        <f t="shared" si="27"/>
        <v>0</v>
      </c>
      <c r="BI260" s="158">
        <f t="shared" si="28"/>
        <v>0</v>
      </c>
      <c r="BJ260" s="20" t="s">
        <v>81</v>
      </c>
      <c r="BK260" s="158">
        <f t="shared" si="29"/>
        <v>0</v>
      </c>
      <c r="BL260" s="20" t="s">
        <v>256</v>
      </c>
      <c r="BM260" s="157" t="s">
        <v>2104</v>
      </c>
    </row>
    <row r="261" spans="1:65" s="2" customFormat="1" ht="24.2" customHeight="1">
      <c r="A261" s="35"/>
      <c r="B261" s="145"/>
      <c r="C261" s="146" t="s">
        <v>1514</v>
      </c>
      <c r="D261" s="146" t="s">
        <v>145</v>
      </c>
      <c r="E261" s="147" t="s">
        <v>3970</v>
      </c>
      <c r="F261" s="148" t="s">
        <v>3971</v>
      </c>
      <c r="G261" s="149" t="s">
        <v>225</v>
      </c>
      <c r="H261" s="150">
        <v>11</v>
      </c>
      <c r="I261" s="151"/>
      <c r="J261" s="152">
        <f t="shared" si="20"/>
        <v>0</v>
      </c>
      <c r="K261" s="148" t="s">
        <v>3</v>
      </c>
      <c r="L261" s="36"/>
      <c r="M261" s="153" t="s">
        <v>3</v>
      </c>
      <c r="N261" s="154" t="s">
        <v>43</v>
      </c>
      <c r="O261" s="56"/>
      <c r="P261" s="155">
        <f t="shared" si="21"/>
        <v>0</v>
      </c>
      <c r="Q261" s="155">
        <v>0</v>
      </c>
      <c r="R261" s="155">
        <f t="shared" si="22"/>
        <v>0</v>
      </c>
      <c r="S261" s="155">
        <v>0</v>
      </c>
      <c r="T261" s="156">
        <f t="shared" si="23"/>
        <v>0</v>
      </c>
      <c r="U261" s="35"/>
      <c r="V261" s="35"/>
      <c r="W261" s="35"/>
      <c r="X261" s="35"/>
      <c r="Y261" s="35"/>
      <c r="Z261" s="35"/>
      <c r="AA261" s="35"/>
      <c r="AB261" s="35"/>
      <c r="AC261" s="35"/>
      <c r="AD261" s="35"/>
      <c r="AE261" s="35"/>
      <c r="AR261" s="157" t="s">
        <v>256</v>
      </c>
      <c r="AT261" s="157" t="s">
        <v>145</v>
      </c>
      <c r="AU261" s="157" t="s">
        <v>15</v>
      </c>
      <c r="AY261" s="20" t="s">
        <v>142</v>
      </c>
      <c r="BE261" s="158">
        <f t="shared" si="24"/>
        <v>0</v>
      </c>
      <c r="BF261" s="158">
        <f t="shared" si="25"/>
        <v>0</v>
      </c>
      <c r="BG261" s="158">
        <f t="shared" si="26"/>
        <v>0</v>
      </c>
      <c r="BH261" s="158">
        <f t="shared" si="27"/>
        <v>0</v>
      </c>
      <c r="BI261" s="158">
        <f t="shared" si="28"/>
        <v>0</v>
      </c>
      <c r="BJ261" s="20" t="s">
        <v>81</v>
      </c>
      <c r="BK261" s="158">
        <f t="shared" si="29"/>
        <v>0</v>
      </c>
      <c r="BL261" s="20" t="s">
        <v>256</v>
      </c>
      <c r="BM261" s="157" t="s">
        <v>2112</v>
      </c>
    </row>
    <row r="262" spans="1:65" s="2" customFormat="1" ht="24.2" customHeight="1">
      <c r="A262" s="35"/>
      <c r="B262" s="145"/>
      <c r="C262" s="146" t="s">
        <v>1519</v>
      </c>
      <c r="D262" s="146" t="s">
        <v>145</v>
      </c>
      <c r="E262" s="147" t="s">
        <v>3972</v>
      </c>
      <c r="F262" s="148" t="s">
        <v>3973</v>
      </c>
      <c r="G262" s="149" t="s">
        <v>225</v>
      </c>
      <c r="H262" s="150">
        <v>10</v>
      </c>
      <c r="I262" s="151"/>
      <c r="J262" s="152">
        <f t="shared" si="20"/>
        <v>0</v>
      </c>
      <c r="K262" s="148" t="s">
        <v>3</v>
      </c>
      <c r="L262" s="36"/>
      <c r="M262" s="153" t="s">
        <v>3</v>
      </c>
      <c r="N262" s="154" t="s">
        <v>43</v>
      </c>
      <c r="O262" s="56"/>
      <c r="P262" s="155">
        <f t="shared" si="21"/>
        <v>0</v>
      </c>
      <c r="Q262" s="155">
        <v>0</v>
      </c>
      <c r="R262" s="155">
        <f t="shared" si="22"/>
        <v>0</v>
      </c>
      <c r="S262" s="155">
        <v>0</v>
      </c>
      <c r="T262" s="156">
        <f t="shared" si="23"/>
        <v>0</v>
      </c>
      <c r="U262" s="35"/>
      <c r="V262" s="35"/>
      <c r="W262" s="35"/>
      <c r="X262" s="35"/>
      <c r="Y262" s="35"/>
      <c r="Z262" s="35"/>
      <c r="AA262" s="35"/>
      <c r="AB262" s="35"/>
      <c r="AC262" s="35"/>
      <c r="AD262" s="35"/>
      <c r="AE262" s="35"/>
      <c r="AR262" s="157" t="s">
        <v>256</v>
      </c>
      <c r="AT262" s="157" t="s">
        <v>145</v>
      </c>
      <c r="AU262" s="157" t="s">
        <v>15</v>
      </c>
      <c r="AY262" s="20" t="s">
        <v>142</v>
      </c>
      <c r="BE262" s="158">
        <f t="shared" si="24"/>
        <v>0</v>
      </c>
      <c r="BF262" s="158">
        <f t="shared" si="25"/>
        <v>0</v>
      </c>
      <c r="BG262" s="158">
        <f t="shared" si="26"/>
        <v>0</v>
      </c>
      <c r="BH262" s="158">
        <f t="shared" si="27"/>
        <v>0</v>
      </c>
      <c r="BI262" s="158">
        <f t="shared" si="28"/>
        <v>0</v>
      </c>
      <c r="BJ262" s="20" t="s">
        <v>81</v>
      </c>
      <c r="BK262" s="158">
        <f t="shared" si="29"/>
        <v>0</v>
      </c>
      <c r="BL262" s="20" t="s">
        <v>256</v>
      </c>
      <c r="BM262" s="157" t="s">
        <v>2124</v>
      </c>
    </row>
    <row r="263" spans="1:65" s="2" customFormat="1" ht="24.2" customHeight="1">
      <c r="A263" s="35"/>
      <c r="B263" s="145"/>
      <c r="C263" s="146" t="s">
        <v>1528</v>
      </c>
      <c r="D263" s="146" t="s">
        <v>145</v>
      </c>
      <c r="E263" s="147" t="s">
        <v>3974</v>
      </c>
      <c r="F263" s="148" t="s">
        <v>3975</v>
      </c>
      <c r="G263" s="149" t="s">
        <v>225</v>
      </c>
      <c r="H263" s="150">
        <v>20</v>
      </c>
      <c r="I263" s="151"/>
      <c r="J263" s="152">
        <f t="shared" si="20"/>
        <v>0</v>
      </c>
      <c r="K263" s="148" t="s">
        <v>3</v>
      </c>
      <c r="L263" s="36"/>
      <c r="M263" s="153" t="s">
        <v>3</v>
      </c>
      <c r="N263" s="154" t="s">
        <v>43</v>
      </c>
      <c r="O263" s="56"/>
      <c r="P263" s="155">
        <f t="shared" si="21"/>
        <v>0</v>
      </c>
      <c r="Q263" s="155">
        <v>0</v>
      </c>
      <c r="R263" s="155">
        <f t="shared" si="22"/>
        <v>0</v>
      </c>
      <c r="S263" s="155">
        <v>0</v>
      </c>
      <c r="T263" s="156">
        <f t="shared" si="23"/>
        <v>0</v>
      </c>
      <c r="U263" s="35"/>
      <c r="V263" s="35"/>
      <c r="W263" s="35"/>
      <c r="X263" s="35"/>
      <c r="Y263" s="35"/>
      <c r="Z263" s="35"/>
      <c r="AA263" s="35"/>
      <c r="AB263" s="35"/>
      <c r="AC263" s="35"/>
      <c r="AD263" s="35"/>
      <c r="AE263" s="35"/>
      <c r="AR263" s="157" t="s">
        <v>256</v>
      </c>
      <c r="AT263" s="157" t="s">
        <v>145</v>
      </c>
      <c r="AU263" s="157" t="s">
        <v>15</v>
      </c>
      <c r="AY263" s="20" t="s">
        <v>142</v>
      </c>
      <c r="BE263" s="158">
        <f t="shared" si="24"/>
        <v>0</v>
      </c>
      <c r="BF263" s="158">
        <f t="shared" si="25"/>
        <v>0</v>
      </c>
      <c r="BG263" s="158">
        <f t="shared" si="26"/>
        <v>0</v>
      </c>
      <c r="BH263" s="158">
        <f t="shared" si="27"/>
        <v>0</v>
      </c>
      <c r="BI263" s="158">
        <f t="shared" si="28"/>
        <v>0</v>
      </c>
      <c r="BJ263" s="20" t="s">
        <v>81</v>
      </c>
      <c r="BK263" s="158">
        <f t="shared" si="29"/>
        <v>0</v>
      </c>
      <c r="BL263" s="20" t="s">
        <v>256</v>
      </c>
      <c r="BM263" s="157" t="s">
        <v>2142</v>
      </c>
    </row>
    <row r="264" spans="1:65" s="2" customFormat="1" ht="24.2" customHeight="1">
      <c r="A264" s="35"/>
      <c r="B264" s="145"/>
      <c r="C264" s="146" t="s">
        <v>1534</v>
      </c>
      <c r="D264" s="146" t="s">
        <v>145</v>
      </c>
      <c r="E264" s="147" t="s">
        <v>3976</v>
      </c>
      <c r="F264" s="148" t="s">
        <v>3977</v>
      </c>
      <c r="G264" s="149" t="s">
        <v>225</v>
      </c>
      <c r="H264" s="150">
        <v>20</v>
      </c>
      <c r="I264" s="151"/>
      <c r="J264" s="152">
        <f t="shared" si="20"/>
        <v>0</v>
      </c>
      <c r="K264" s="148" t="s">
        <v>3</v>
      </c>
      <c r="L264" s="36"/>
      <c r="M264" s="153" t="s">
        <v>3</v>
      </c>
      <c r="N264" s="154" t="s">
        <v>43</v>
      </c>
      <c r="O264" s="56"/>
      <c r="P264" s="155">
        <f t="shared" si="21"/>
        <v>0</v>
      </c>
      <c r="Q264" s="155">
        <v>0</v>
      </c>
      <c r="R264" s="155">
        <f t="shared" si="22"/>
        <v>0</v>
      </c>
      <c r="S264" s="155">
        <v>0</v>
      </c>
      <c r="T264" s="156">
        <f t="shared" si="23"/>
        <v>0</v>
      </c>
      <c r="U264" s="35"/>
      <c r="V264" s="35"/>
      <c r="W264" s="35"/>
      <c r="X264" s="35"/>
      <c r="Y264" s="35"/>
      <c r="Z264" s="35"/>
      <c r="AA264" s="35"/>
      <c r="AB264" s="35"/>
      <c r="AC264" s="35"/>
      <c r="AD264" s="35"/>
      <c r="AE264" s="35"/>
      <c r="AR264" s="157" t="s">
        <v>256</v>
      </c>
      <c r="AT264" s="157" t="s">
        <v>145</v>
      </c>
      <c r="AU264" s="157" t="s">
        <v>15</v>
      </c>
      <c r="AY264" s="20" t="s">
        <v>142</v>
      </c>
      <c r="BE264" s="158">
        <f t="shared" si="24"/>
        <v>0</v>
      </c>
      <c r="BF264" s="158">
        <f t="shared" si="25"/>
        <v>0</v>
      </c>
      <c r="BG264" s="158">
        <f t="shared" si="26"/>
        <v>0</v>
      </c>
      <c r="BH264" s="158">
        <f t="shared" si="27"/>
        <v>0</v>
      </c>
      <c r="BI264" s="158">
        <f t="shared" si="28"/>
        <v>0</v>
      </c>
      <c r="BJ264" s="20" t="s">
        <v>81</v>
      </c>
      <c r="BK264" s="158">
        <f t="shared" si="29"/>
        <v>0</v>
      </c>
      <c r="BL264" s="20" t="s">
        <v>256</v>
      </c>
      <c r="BM264" s="157" t="s">
        <v>2150</v>
      </c>
    </row>
    <row r="265" spans="1:65" s="2" customFormat="1" ht="16.5" customHeight="1">
      <c r="A265" s="35"/>
      <c r="B265" s="145"/>
      <c r="C265" s="146" t="s">
        <v>1539</v>
      </c>
      <c r="D265" s="146" t="s">
        <v>145</v>
      </c>
      <c r="E265" s="147" t="s">
        <v>3978</v>
      </c>
      <c r="F265" s="148" t="s">
        <v>3979</v>
      </c>
      <c r="G265" s="149" t="s">
        <v>236</v>
      </c>
      <c r="H265" s="150">
        <v>68</v>
      </c>
      <c r="I265" s="151"/>
      <c r="J265" s="152">
        <f t="shared" si="20"/>
        <v>0</v>
      </c>
      <c r="K265" s="148" t="s">
        <v>3</v>
      </c>
      <c r="L265" s="36"/>
      <c r="M265" s="153" t="s">
        <v>3</v>
      </c>
      <c r="N265" s="154" t="s">
        <v>43</v>
      </c>
      <c r="O265" s="56"/>
      <c r="P265" s="155">
        <f t="shared" si="21"/>
        <v>0</v>
      </c>
      <c r="Q265" s="155">
        <v>0</v>
      </c>
      <c r="R265" s="155">
        <f t="shared" si="22"/>
        <v>0</v>
      </c>
      <c r="S265" s="155">
        <v>0</v>
      </c>
      <c r="T265" s="156">
        <f t="shared" si="23"/>
        <v>0</v>
      </c>
      <c r="U265" s="35"/>
      <c r="V265" s="35"/>
      <c r="W265" s="35"/>
      <c r="X265" s="35"/>
      <c r="Y265" s="35"/>
      <c r="Z265" s="35"/>
      <c r="AA265" s="35"/>
      <c r="AB265" s="35"/>
      <c r="AC265" s="35"/>
      <c r="AD265" s="35"/>
      <c r="AE265" s="35"/>
      <c r="AR265" s="157" t="s">
        <v>256</v>
      </c>
      <c r="AT265" s="157" t="s">
        <v>145</v>
      </c>
      <c r="AU265" s="157" t="s">
        <v>15</v>
      </c>
      <c r="AY265" s="20" t="s">
        <v>142</v>
      </c>
      <c r="BE265" s="158">
        <f t="shared" si="24"/>
        <v>0</v>
      </c>
      <c r="BF265" s="158">
        <f t="shared" si="25"/>
        <v>0</v>
      </c>
      <c r="BG265" s="158">
        <f t="shared" si="26"/>
        <v>0</v>
      </c>
      <c r="BH265" s="158">
        <f t="shared" si="27"/>
        <v>0</v>
      </c>
      <c r="BI265" s="158">
        <f t="shared" si="28"/>
        <v>0</v>
      </c>
      <c r="BJ265" s="20" t="s">
        <v>81</v>
      </c>
      <c r="BK265" s="158">
        <f t="shared" si="29"/>
        <v>0</v>
      </c>
      <c r="BL265" s="20" t="s">
        <v>256</v>
      </c>
      <c r="BM265" s="157" t="s">
        <v>2157</v>
      </c>
    </row>
    <row r="266" spans="1:65" s="2" customFormat="1" ht="16.5" customHeight="1">
      <c r="A266" s="35"/>
      <c r="B266" s="145"/>
      <c r="C266" s="146" t="s">
        <v>1544</v>
      </c>
      <c r="D266" s="146" t="s">
        <v>145</v>
      </c>
      <c r="E266" s="147" t="s">
        <v>3980</v>
      </c>
      <c r="F266" s="148" t="s">
        <v>3981</v>
      </c>
      <c r="G266" s="149" t="s">
        <v>236</v>
      </c>
      <c r="H266" s="150">
        <v>68</v>
      </c>
      <c r="I266" s="151"/>
      <c r="J266" s="152">
        <f t="shared" si="20"/>
        <v>0</v>
      </c>
      <c r="K266" s="148" t="s">
        <v>3</v>
      </c>
      <c r="L266" s="36"/>
      <c r="M266" s="153" t="s">
        <v>3</v>
      </c>
      <c r="N266" s="154" t="s">
        <v>43</v>
      </c>
      <c r="O266" s="56"/>
      <c r="P266" s="155">
        <f t="shared" si="21"/>
        <v>0</v>
      </c>
      <c r="Q266" s="155">
        <v>0</v>
      </c>
      <c r="R266" s="155">
        <f t="shared" si="22"/>
        <v>0</v>
      </c>
      <c r="S266" s="155">
        <v>0</v>
      </c>
      <c r="T266" s="156">
        <f t="shared" si="23"/>
        <v>0</v>
      </c>
      <c r="U266" s="35"/>
      <c r="V266" s="35"/>
      <c r="W266" s="35"/>
      <c r="X266" s="35"/>
      <c r="Y266" s="35"/>
      <c r="Z266" s="35"/>
      <c r="AA266" s="35"/>
      <c r="AB266" s="35"/>
      <c r="AC266" s="35"/>
      <c r="AD266" s="35"/>
      <c r="AE266" s="35"/>
      <c r="AR266" s="157" t="s">
        <v>256</v>
      </c>
      <c r="AT266" s="157" t="s">
        <v>145</v>
      </c>
      <c r="AU266" s="157" t="s">
        <v>15</v>
      </c>
      <c r="AY266" s="20" t="s">
        <v>142</v>
      </c>
      <c r="BE266" s="158">
        <f t="shared" si="24"/>
        <v>0</v>
      </c>
      <c r="BF266" s="158">
        <f t="shared" si="25"/>
        <v>0</v>
      </c>
      <c r="BG266" s="158">
        <f t="shared" si="26"/>
        <v>0</v>
      </c>
      <c r="BH266" s="158">
        <f t="shared" si="27"/>
        <v>0</v>
      </c>
      <c r="BI266" s="158">
        <f t="shared" si="28"/>
        <v>0</v>
      </c>
      <c r="BJ266" s="20" t="s">
        <v>81</v>
      </c>
      <c r="BK266" s="158">
        <f t="shared" si="29"/>
        <v>0</v>
      </c>
      <c r="BL266" s="20" t="s">
        <v>256</v>
      </c>
      <c r="BM266" s="157" t="s">
        <v>2164</v>
      </c>
    </row>
    <row r="267" spans="1:65" s="2" customFormat="1" ht="16.5" customHeight="1">
      <c r="A267" s="35"/>
      <c r="B267" s="145"/>
      <c r="C267" s="146" t="s">
        <v>1549</v>
      </c>
      <c r="D267" s="146" t="s">
        <v>145</v>
      </c>
      <c r="E267" s="147" t="s">
        <v>3982</v>
      </c>
      <c r="F267" s="148" t="s">
        <v>3983</v>
      </c>
      <c r="G267" s="149" t="s">
        <v>236</v>
      </c>
      <c r="H267" s="150">
        <v>2</v>
      </c>
      <c r="I267" s="151"/>
      <c r="J267" s="152">
        <f t="shared" si="20"/>
        <v>0</v>
      </c>
      <c r="K267" s="148" t="s">
        <v>3</v>
      </c>
      <c r="L267" s="36"/>
      <c r="M267" s="153" t="s">
        <v>3</v>
      </c>
      <c r="N267" s="154" t="s">
        <v>43</v>
      </c>
      <c r="O267" s="56"/>
      <c r="P267" s="155">
        <f t="shared" si="21"/>
        <v>0</v>
      </c>
      <c r="Q267" s="155">
        <v>0</v>
      </c>
      <c r="R267" s="155">
        <f t="shared" si="22"/>
        <v>0</v>
      </c>
      <c r="S267" s="155">
        <v>0</v>
      </c>
      <c r="T267" s="156">
        <f t="shared" si="23"/>
        <v>0</v>
      </c>
      <c r="U267" s="35"/>
      <c r="V267" s="35"/>
      <c r="W267" s="35"/>
      <c r="X267" s="35"/>
      <c r="Y267" s="35"/>
      <c r="Z267" s="35"/>
      <c r="AA267" s="35"/>
      <c r="AB267" s="35"/>
      <c r="AC267" s="35"/>
      <c r="AD267" s="35"/>
      <c r="AE267" s="35"/>
      <c r="AR267" s="157" t="s">
        <v>256</v>
      </c>
      <c r="AT267" s="157" t="s">
        <v>145</v>
      </c>
      <c r="AU267" s="157" t="s">
        <v>15</v>
      </c>
      <c r="AY267" s="20" t="s">
        <v>142</v>
      </c>
      <c r="BE267" s="158">
        <f t="shared" si="24"/>
        <v>0</v>
      </c>
      <c r="BF267" s="158">
        <f t="shared" si="25"/>
        <v>0</v>
      </c>
      <c r="BG267" s="158">
        <f t="shared" si="26"/>
        <v>0</v>
      </c>
      <c r="BH267" s="158">
        <f t="shared" si="27"/>
        <v>0</v>
      </c>
      <c r="BI267" s="158">
        <f t="shared" si="28"/>
        <v>0</v>
      </c>
      <c r="BJ267" s="20" t="s">
        <v>81</v>
      </c>
      <c r="BK267" s="158">
        <f t="shared" si="29"/>
        <v>0</v>
      </c>
      <c r="BL267" s="20" t="s">
        <v>256</v>
      </c>
      <c r="BM267" s="157" t="s">
        <v>2171</v>
      </c>
    </row>
    <row r="268" spans="1:65" s="2" customFormat="1" ht="16.5" customHeight="1">
      <c r="A268" s="35"/>
      <c r="B268" s="145"/>
      <c r="C268" s="146" t="s">
        <v>1554</v>
      </c>
      <c r="D268" s="146" t="s">
        <v>145</v>
      </c>
      <c r="E268" s="147" t="s">
        <v>3984</v>
      </c>
      <c r="F268" s="148" t="s">
        <v>3985</v>
      </c>
      <c r="G268" s="149" t="s">
        <v>236</v>
      </c>
      <c r="H268" s="150">
        <v>1</v>
      </c>
      <c r="I268" s="151"/>
      <c r="J268" s="152">
        <f t="shared" si="20"/>
        <v>0</v>
      </c>
      <c r="K268" s="148" t="s">
        <v>3</v>
      </c>
      <c r="L268" s="36"/>
      <c r="M268" s="153" t="s">
        <v>3</v>
      </c>
      <c r="N268" s="154" t="s">
        <v>43</v>
      </c>
      <c r="O268" s="56"/>
      <c r="P268" s="155">
        <f t="shared" si="21"/>
        <v>0</v>
      </c>
      <c r="Q268" s="155">
        <v>0</v>
      </c>
      <c r="R268" s="155">
        <f t="shared" si="22"/>
        <v>0</v>
      </c>
      <c r="S268" s="155">
        <v>0</v>
      </c>
      <c r="T268" s="156">
        <f t="shared" si="23"/>
        <v>0</v>
      </c>
      <c r="U268" s="35"/>
      <c r="V268" s="35"/>
      <c r="W268" s="35"/>
      <c r="X268" s="35"/>
      <c r="Y268" s="35"/>
      <c r="Z268" s="35"/>
      <c r="AA268" s="35"/>
      <c r="AB268" s="35"/>
      <c r="AC268" s="35"/>
      <c r="AD268" s="35"/>
      <c r="AE268" s="35"/>
      <c r="AR268" s="157" t="s">
        <v>256</v>
      </c>
      <c r="AT268" s="157" t="s">
        <v>145</v>
      </c>
      <c r="AU268" s="157" t="s">
        <v>15</v>
      </c>
      <c r="AY268" s="20" t="s">
        <v>142</v>
      </c>
      <c r="BE268" s="158">
        <f t="shared" si="24"/>
        <v>0</v>
      </c>
      <c r="BF268" s="158">
        <f t="shared" si="25"/>
        <v>0</v>
      </c>
      <c r="BG268" s="158">
        <f t="shared" si="26"/>
        <v>0</v>
      </c>
      <c r="BH268" s="158">
        <f t="shared" si="27"/>
        <v>0</v>
      </c>
      <c r="BI268" s="158">
        <f t="shared" si="28"/>
        <v>0</v>
      </c>
      <c r="BJ268" s="20" t="s">
        <v>81</v>
      </c>
      <c r="BK268" s="158">
        <f t="shared" si="29"/>
        <v>0</v>
      </c>
      <c r="BL268" s="20" t="s">
        <v>256</v>
      </c>
      <c r="BM268" s="157" t="s">
        <v>2180</v>
      </c>
    </row>
    <row r="269" spans="1:65" s="2" customFormat="1" ht="16.5" customHeight="1">
      <c r="A269" s="35"/>
      <c r="B269" s="145"/>
      <c r="C269" s="146" t="s">
        <v>1560</v>
      </c>
      <c r="D269" s="146" t="s">
        <v>145</v>
      </c>
      <c r="E269" s="147" t="s">
        <v>3986</v>
      </c>
      <c r="F269" s="148" t="s">
        <v>3987</v>
      </c>
      <c r="G269" s="149" t="s">
        <v>236</v>
      </c>
      <c r="H269" s="150">
        <v>1</v>
      </c>
      <c r="I269" s="151"/>
      <c r="J269" s="152">
        <f t="shared" si="20"/>
        <v>0</v>
      </c>
      <c r="K269" s="148" t="s">
        <v>3</v>
      </c>
      <c r="L269" s="36"/>
      <c r="M269" s="153" t="s">
        <v>3</v>
      </c>
      <c r="N269" s="154" t="s">
        <v>43</v>
      </c>
      <c r="O269" s="56"/>
      <c r="P269" s="155">
        <f t="shared" si="21"/>
        <v>0</v>
      </c>
      <c r="Q269" s="155">
        <v>0</v>
      </c>
      <c r="R269" s="155">
        <f t="shared" si="22"/>
        <v>0</v>
      </c>
      <c r="S269" s="155">
        <v>0</v>
      </c>
      <c r="T269" s="156">
        <f t="shared" si="23"/>
        <v>0</v>
      </c>
      <c r="U269" s="35"/>
      <c r="V269" s="35"/>
      <c r="W269" s="35"/>
      <c r="X269" s="35"/>
      <c r="Y269" s="35"/>
      <c r="Z269" s="35"/>
      <c r="AA269" s="35"/>
      <c r="AB269" s="35"/>
      <c r="AC269" s="35"/>
      <c r="AD269" s="35"/>
      <c r="AE269" s="35"/>
      <c r="AR269" s="157" t="s">
        <v>256</v>
      </c>
      <c r="AT269" s="157" t="s">
        <v>145</v>
      </c>
      <c r="AU269" s="157" t="s">
        <v>15</v>
      </c>
      <c r="AY269" s="20" t="s">
        <v>142</v>
      </c>
      <c r="BE269" s="158">
        <f t="shared" si="24"/>
        <v>0</v>
      </c>
      <c r="BF269" s="158">
        <f t="shared" si="25"/>
        <v>0</v>
      </c>
      <c r="BG269" s="158">
        <f t="shared" si="26"/>
        <v>0</v>
      </c>
      <c r="BH269" s="158">
        <f t="shared" si="27"/>
        <v>0</v>
      </c>
      <c r="BI269" s="158">
        <f t="shared" si="28"/>
        <v>0</v>
      </c>
      <c r="BJ269" s="20" t="s">
        <v>81</v>
      </c>
      <c r="BK269" s="158">
        <f t="shared" si="29"/>
        <v>0</v>
      </c>
      <c r="BL269" s="20" t="s">
        <v>256</v>
      </c>
      <c r="BM269" s="157" t="s">
        <v>2192</v>
      </c>
    </row>
    <row r="270" spans="1:65" s="2" customFormat="1" ht="16.5" customHeight="1">
      <c r="A270" s="35"/>
      <c r="B270" s="145"/>
      <c r="C270" s="146" t="s">
        <v>1566</v>
      </c>
      <c r="D270" s="146" t="s">
        <v>145</v>
      </c>
      <c r="E270" s="147" t="s">
        <v>3988</v>
      </c>
      <c r="F270" s="148" t="s">
        <v>3989</v>
      </c>
      <c r="G270" s="149" t="s">
        <v>236</v>
      </c>
      <c r="H270" s="150">
        <v>14</v>
      </c>
      <c r="I270" s="151"/>
      <c r="J270" s="152">
        <f t="shared" si="20"/>
        <v>0</v>
      </c>
      <c r="K270" s="148" t="s">
        <v>3</v>
      </c>
      <c r="L270" s="36"/>
      <c r="M270" s="153" t="s">
        <v>3</v>
      </c>
      <c r="N270" s="154" t="s">
        <v>43</v>
      </c>
      <c r="O270" s="56"/>
      <c r="P270" s="155">
        <f t="shared" si="21"/>
        <v>0</v>
      </c>
      <c r="Q270" s="155">
        <v>0</v>
      </c>
      <c r="R270" s="155">
        <f t="shared" si="22"/>
        <v>0</v>
      </c>
      <c r="S270" s="155">
        <v>0</v>
      </c>
      <c r="T270" s="156">
        <f t="shared" si="23"/>
        <v>0</v>
      </c>
      <c r="U270" s="35"/>
      <c r="V270" s="35"/>
      <c r="W270" s="35"/>
      <c r="X270" s="35"/>
      <c r="Y270" s="35"/>
      <c r="Z270" s="35"/>
      <c r="AA270" s="35"/>
      <c r="AB270" s="35"/>
      <c r="AC270" s="35"/>
      <c r="AD270" s="35"/>
      <c r="AE270" s="35"/>
      <c r="AR270" s="157" t="s">
        <v>256</v>
      </c>
      <c r="AT270" s="157" t="s">
        <v>145</v>
      </c>
      <c r="AU270" s="157" t="s">
        <v>15</v>
      </c>
      <c r="AY270" s="20" t="s">
        <v>142</v>
      </c>
      <c r="BE270" s="158">
        <f t="shared" si="24"/>
        <v>0</v>
      </c>
      <c r="BF270" s="158">
        <f t="shared" si="25"/>
        <v>0</v>
      </c>
      <c r="BG270" s="158">
        <f t="shared" si="26"/>
        <v>0</v>
      </c>
      <c r="BH270" s="158">
        <f t="shared" si="27"/>
        <v>0</v>
      </c>
      <c r="BI270" s="158">
        <f t="shared" si="28"/>
        <v>0</v>
      </c>
      <c r="BJ270" s="20" t="s">
        <v>81</v>
      </c>
      <c r="BK270" s="158">
        <f t="shared" si="29"/>
        <v>0</v>
      </c>
      <c r="BL270" s="20" t="s">
        <v>256</v>
      </c>
      <c r="BM270" s="157" t="s">
        <v>2206</v>
      </c>
    </row>
    <row r="271" spans="1:65" s="2" customFormat="1" ht="16.5" customHeight="1">
      <c r="A271" s="35"/>
      <c r="B271" s="145"/>
      <c r="C271" s="146" t="s">
        <v>1572</v>
      </c>
      <c r="D271" s="146" t="s">
        <v>145</v>
      </c>
      <c r="E271" s="147" t="s">
        <v>3990</v>
      </c>
      <c r="F271" s="148" t="s">
        <v>3991</v>
      </c>
      <c r="G271" s="149" t="s">
        <v>236</v>
      </c>
      <c r="H271" s="150">
        <v>3</v>
      </c>
      <c r="I271" s="151"/>
      <c r="J271" s="152">
        <f t="shared" si="20"/>
        <v>0</v>
      </c>
      <c r="K271" s="148" t="s">
        <v>3</v>
      </c>
      <c r="L271" s="36"/>
      <c r="M271" s="153" t="s">
        <v>3</v>
      </c>
      <c r="N271" s="154" t="s">
        <v>43</v>
      </c>
      <c r="O271" s="56"/>
      <c r="P271" s="155">
        <f t="shared" si="21"/>
        <v>0</v>
      </c>
      <c r="Q271" s="155">
        <v>0</v>
      </c>
      <c r="R271" s="155">
        <f t="shared" si="22"/>
        <v>0</v>
      </c>
      <c r="S271" s="155">
        <v>0</v>
      </c>
      <c r="T271" s="156">
        <f t="shared" si="23"/>
        <v>0</v>
      </c>
      <c r="U271" s="35"/>
      <c r="V271" s="35"/>
      <c r="W271" s="35"/>
      <c r="X271" s="35"/>
      <c r="Y271" s="35"/>
      <c r="Z271" s="35"/>
      <c r="AA271" s="35"/>
      <c r="AB271" s="35"/>
      <c r="AC271" s="35"/>
      <c r="AD271" s="35"/>
      <c r="AE271" s="35"/>
      <c r="AR271" s="157" t="s">
        <v>256</v>
      </c>
      <c r="AT271" s="157" t="s">
        <v>145</v>
      </c>
      <c r="AU271" s="157" t="s">
        <v>15</v>
      </c>
      <c r="AY271" s="20" t="s">
        <v>142</v>
      </c>
      <c r="BE271" s="158">
        <f t="shared" si="24"/>
        <v>0</v>
      </c>
      <c r="BF271" s="158">
        <f t="shared" si="25"/>
        <v>0</v>
      </c>
      <c r="BG271" s="158">
        <f t="shared" si="26"/>
        <v>0</v>
      </c>
      <c r="BH271" s="158">
        <f t="shared" si="27"/>
        <v>0</v>
      </c>
      <c r="BI271" s="158">
        <f t="shared" si="28"/>
        <v>0</v>
      </c>
      <c r="BJ271" s="20" t="s">
        <v>81</v>
      </c>
      <c r="BK271" s="158">
        <f t="shared" si="29"/>
        <v>0</v>
      </c>
      <c r="BL271" s="20" t="s">
        <v>256</v>
      </c>
      <c r="BM271" s="157" t="s">
        <v>2217</v>
      </c>
    </row>
    <row r="272" spans="1:65" s="2" customFormat="1" ht="16.5" customHeight="1">
      <c r="A272" s="35"/>
      <c r="B272" s="145"/>
      <c r="C272" s="146" t="s">
        <v>1577</v>
      </c>
      <c r="D272" s="146" t="s">
        <v>145</v>
      </c>
      <c r="E272" s="147" t="s">
        <v>3992</v>
      </c>
      <c r="F272" s="148" t="s">
        <v>3993</v>
      </c>
      <c r="G272" s="149" t="s">
        <v>236</v>
      </c>
      <c r="H272" s="150">
        <v>4</v>
      </c>
      <c r="I272" s="151"/>
      <c r="J272" s="152">
        <f t="shared" si="20"/>
        <v>0</v>
      </c>
      <c r="K272" s="148" t="s">
        <v>3</v>
      </c>
      <c r="L272" s="36"/>
      <c r="M272" s="153" t="s">
        <v>3</v>
      </c>
      <c r="N272" s="154" t="s">
        <v>43</v>
      </c>
      <c r="O272" s="56"/>
      <c r="P272" s="155">
        <f t="shared" si="21"/>
        <v>0</v>
      </c>
      <c r="Q272" s="155">
        <v>0</v>
      </c>
      <c r="R272" s="155">
        <f t="shared" si="22"/>
        <v>0</v>
      </c>
      <c r="S272" s="155">
        <v>0</v>
      </c>
      <c r="T272" s="156">
        <f t="shared" si="23"/>
        <v>0</v>
      </c>
      <c r="U272" s="35"/>
      <c r="V272" s="35"/>
      <c r="W272" s="35"/>
      <c r="X272" s="35"/>
      <c r="Y272" s="35"/>
      <c r="Z272" s="35"/>
      <c r="AA272" s="35"/>
      <c r="AB272" s="35"/>
      <c r="AC272" s="35"/>
      <c r="AD272" s="35"/>
      <c r="AE272" s="35"/>
      <c r="AR272" s="157" t="s">
        <v>256</v>
      </c>
      <c r="AT272" s="157" t="s">
        <v>145</v>
      </c>
      <c r="AU272" s="157" t="s">
        <v>15</v>
      </c>
      <c r="AY272" s="20" t="s">
        <v>142</v>
      </c>
      <c r="BE272" s="158">
        <f t="shared" si="24"/>
        <v>0</v>
      </c>
      <c r="BF272" s="158">
        <f t="shared" si="25"/>
        <v>0</v>
      </c>
      <c r="BG272" s="158">
        <f t="shared" si="26"/>
        <v>0</v>
      </c>
      <c r="BH272" s="158">
        <f t="shared" si="27"/>
        <v>0</v>
      </c>
      <c r="BI272" s="158">
        <f t="shared" si="28"/>
        <v>0</v>
      </c>
      <c r="BJ272" s="20" t="s">
        <v>81</v>
      </c>
      <c r="BK272" s="158">
        <f t="shared" si="29"/>
        <v>0</v>
      </c>
      <c r="BL272" s="20" t="s">
        <v>256</v>
      </c>
      <c r="BM272" s="157" t="s">
        <v>2230</v>
      </c>
    </row>
    <row r="273" spans="1:65" s="2" customFormat="1" ht="16.5" customHeight="1">
      <c r="A273" s="35"/>
      <c r="B273" s="145"/>
      <c r="C273" s="146" t="s">
        <v>1586</v>
      </c>
      <c r="D273" s="146" t="s">
        <v>145</v>
      </c>
      <c r="E273" s="147" t="s">
        <v>3994</v>
      </c>
      <c r="F273" s="148" t="s">
        <v>3995</v>
      </c>
      <c r="G273" s="149" t="s">
        <v>236</v>
      </c>
      <c r="H273" s="150">
        <v>1</v>
      </c>
      <c r="I273" s="151"/>
      <c r="J273" s="152">
        <f t="shared" si="20"/>
        <v>0</v>
      </c>
      <c r="K273" s="148" t="s">
        <v>3</v>
      </c>
      <c r="L273" s="36"/>
      <c r="M273" s="153" t="s">
        <v>3</v>
      </c>
      <c r="N273" s="154" t="s">
        <v>43</v>
      </c>
      <c r="O273" s="56"/>
      <c r="P273" s="155">
        <f t="shared" si="21"/>
        <v>0</v>
      </c>
      <c r="Q273" s="155">
        <v>0</v>
      </c>
      <c r="R273" s="155">
        <f t="shared" si="22"/>
        <v>0</v>
      </c>
      <c r="S273" s="155">
        <v>0</v>
      </c>
      <c r="T273" s="156">
        <f t="shared" si="23"/>
        <v>0</v>
      </c>
      <c r="U273" s="35"/>
      <c r="V273" s="35"/>
      <c r="W273" s="35"/>
      <c r="X273" s="35"/>
      <c r="Y273" s="35"/>
      <c r="Z273" s="35"/>
      <c r="AA273" s="35"/>
      <c r="AB273" s="35"/>
      <c r="AC273" s="35"/>
      <c r="AD273" s="35"/>
      <c r="AE273" s="35"/>
      <c r="AR273" s="157" t="s">
        <v>256</v>
      </c>
      <c r="AT273" s="157" t="s">
        <v>145</v>
      </c>
      <c r="AU273" s="157" t="s">
        <v>15</v>
      </c>
      <c r="AY273" s="20" t="s">
        <v>142</v>
      </c>
      <c r="BE273" s="158">
        <f t="shared" si="24"/>
        <v>0</v>
      </c>
      <c r="BF273" s="158">
        <f t="shared" si="25"/>
        <v>0</v>
      </c>
      <c r="BG273" s="158">
        <f t="shared" si="26"/>
        <v>0</v>
      </c>
      <c r="BH273" s="158">
        <f t="shared" si="27"/>
        <v>0</v>
      </c>
      <c r="BI273" s="158">
        <f t="shared" si="28"/>
        <v>0</v>
      </c>
      <c r="BJ273" s="20" t="s">
        <v>81</v>
      </c>
      <c r="BK273" s="158">
        <f t="shared" si="29"/>
        <v>0</v>
      </c>
      <c r="BL273" s="20" t="s">
        <v>256</v>
      </c>
      <c r="BM273" s="157" t="s">
        <v>2240</v>
      </c>
    </row>
    <row r="274" spans="1:65" s="2" customFormat="1" ht="16.5" customHeight="1">
      <c r="A274" s="35"/>
      <c r="B274" s="145"/>
      <c r="C274" s="146" t="s">
        <v>1590</v>
      </c>
      <c r="D274" s="146" t="s">
        <v>145</v>
      </c>
      <c r="E274" s="147" t="s">
        <v>3996</v>
      </c>
      <c r="F274" s="148" t="s">
        <v>3997</v>
      </c>
      <c r="G274" s="149" t="s">
        <v>236</v>
      </c>
      <c r="H274" s="150">
        <v>2</v>
      </c>
      <c r="I274" s="151"/>
      <c r="J274" s="152">
        <f t="shared" si="20"/>
        <v>0</v>
      </c>
      <c r="K274" s="148" t="s">
        <v>3</v>
      </c>
      <c r="L274" s="36"/>
      <c r="M274" s="153" t="s">
        <v>3</v>
      </c>
      <c r="N274" s="154" t="s">
        <v>43</v>
      </c>
      <c r="O274" s="56"/>
      <c r="P274" s="155">
        <f t="shared" si="21"/>
        <v>0</v>
      </c>
      <c r="Q274" s="155">
        <v>0</v>
      </c>
      <c r="R274" s="155">
        <f t="shared" si="22"/>
        <v>0</v>
      </c>
      <c r="S274" s="155">
        <v>0</v>
      </c>
      <c r="T274" s="156">
        <f t="shared" si="23"/>
        <v>0</v>
      </c>
      <c r="U274" s="35"/>
      <c r="V274" s="35"/>
      <c r="W274" s="35"/>
      <c r="X274" s="35"/>
      <c r="Y274" s="35"/>
      <c r="Z274" s="35"/>
      <c r="AA274" s="35"/>
      <c r="AB274" s="35"/>
      <c r="AC274" s="35"/>
      <c r="AD274" s="35"/>
      <c r="AE274" s="35"/>
      <c r="AR274" s="157" t="s">
        <v>256</v>
      </c>
      <c r="AT274" s="157" t="s">
        <v>145</v>
      </c>
      <c r="AU274" s="157" t="s">
        <v>15</v>
      </c>
      <c r="AY274" s="20" t="s">
        <v>142</v>
      </c>
      <c r="BE274" s="158">
        <f t="shared" si="24"/>
        <v>0</v>
      </c>
      <c r="BF274" s="158">
        <f t="shared" si="25"/>
        <v>0</v>
      </c>
      <c r="BG274" s="158">
        <f t="shared" si="26"/>
        <v>0</v>
      </c>
      <c r="BH274" s="158">
        <f t="shared" si="27"/>
        <v>0</v>
      </c>
      <c r="BI274" s="158">
        <f t="shared" si="28"/>
        <v>0</v>
      </c>
      <c r="BJ274" s="20" t="s">
        <v>81</v>
      </c>
      <c r="BK274" s="158">
        <f t="shared" si="29"/>
        <v>0</v>
      </c>
      <c r="BL274" s="20" t="s">
        <v>256</v>
      </c>
      <c r="BM274" s="157" t="s">
        <v>2250</v>
      </c>
    </row>
    <row r="275" spans="1:65" s="2" customFormat="1" ht="16.5" customHeight="1">
      <c r="A275" s="35"/>
      <c r="B275" s="145"/>
      <c r="C275" s="146" t="s">
        <v>1594</v>
      </c>
      <c r="D275" s="146" t="s">
        <v>145</v>
      </c>
      <c r="E275" s="147" t="s">
        <v>3998</v>
      </c>
      <c r="F275" s="148" t="s">
        <v>3999</v>
      </c>
      <c r="G275" s="149" t="s">
        <v>236</v>
      </c>
      <c r="H275" s="150">
        <v>1</v>
      </c>
      <c r="I275" s="151"/>
      <c r="J275" s="152">
        <f t="shared" si="20"/>
        <v>0</v>
      </c>
      <c r="K275" s="148" t="s">
        <v>3</v>
      </c>
      <c r="L275" s="36"/>
      <c r="M275" s="153" t="s">
        <v>3</v>
      </c>
      <c r="N275" s="154" t="s">
        <v>43</v>
      </c>
      <c r="O275" s="56"/>
      <c r="P275" s="155">
        <f t="shared" si="21"/>
        <v>0</v>
      </c>
      <c r="Q275" s="155">
        <v>0</v>
      </c>
      <c r="R275" s="155">
        <f t="shared" si="22"/>
        <v>0</v>
      </c>
      <c r="S275" s="155">
        <v>0</v>
      </c>
      <c r="T275" s="156">
        <f t="shared" si="23"/>
        <v>0</v>
      </c>
      <c r="U275" s="35"/>
      <c r="V275" s="35"/>
      <c r="W275" s="35"/>
      <c r="X275" s="35"/>
      <c r="Y275" s="35"/>
      <c r="Z275" s="35"/>
      <c r="AA275" s="35"/>
      <c r="AB275" s="35"/>
      <c r="AC275" s="35"/>
      <c r="AD275" s="35"/>
      <c r="AE275" s="35"/>
      <c r="AR275" s="157" t="s">
        <v>256</v>
      </c>
      <c r="AT275" s="157" t="s">
        <v>145</v>
      </c>
      <c r="AU275" s="157" t="s">
        <v>15</v>
      </c>
      <c r="AY275" s="20" t="s">
        <v>142</v>
      </c>
      <c r="BE275" s="158">
        <f t="shared" si="24"/>
        <v>0</v>
      </c>
      <c r="BF275" s="158">
        <f t="shared" si="25"/>
        <v>0</v>
      </c>
      <c r="BG275" s="158">
        <f t="shared" si="26"/>
        <v>0</v>
      </c>
      <c r="BH275" s="158">
        <f t="shared" si="27"/>
        <v>0</v>
      </c>
      <c r="BI275" s="158">
        <f t="shared" si="28"/>
        <v>0</v>
      </c>
      <c r="BJ275" s="20" t="s">
        <v>81</v>
      </c>
      <c r="BK275" s="158">
        <f t="shared" si="29"/>
        <v>0</v>
      </c>
      <c r="BL275" s="20" t="s">
        <v>256</v>
      </c>
      <c r="BM275" s="157" t="s">
        <v>2258</v>
      </c>
    </row>
    <row r="276" spans="1:65" s="2" customFormat="1" ht="16.5" customHeight="1">
      <c r="A276" s="35"/>
      <c r="B276" s="145"/>
      <c r="C276" s="146" t="s">
        <v>1598</v>
      </c>
      <c r="D276" s="146" t="s">
        <v>145</v>
      </c>
      <c r="E276" s="147" t="s">
        <v>4000</v>
      </c>
      <c r="F276" s="148" t="s">
        <v>4001</v>
      </c>
      <c r="G276" s="149" t="s">
        <v>236</v>
      </c>
      <c r="H276" s="150">
        <v>1</v>
      </c>
      <c r="I276" s="151"/>
      <c r="J276" s="152">
        <f t="shared" si="20"/>
        <v>0</v>
      </c>
      <c r="K276" s="148" t="s">
        <v>3</v>
      </c>
      <c r="L276" s="36"/>
      <c r="M276" s="153" t="s">
        <v>3</v>
      </c>
      <c r="N276" s="154" t="s">
        <v>43</v>
      </c>
      <c r="O276" s="56"/>
      <c r="P276" s="155">
        <f t="shared" si="21"/>
        <v>0</v>
      </c>
      <c r="Q276" s="155">
        <v>0</v>
      </c>
      <c r="R276" s="155">
        <f t="shared" si="22"/>
        <v>0</v>
      </c>
      <c r="S276" s="155">
        <v>0</v>
      </c>
      <c r="T276" s="156">
        <f t="shared" si="23"/>
        <v>0</v>
      </c>
      <c r="U276" s="35"/>
      <c r="V276" s="35"/>
      <c r="W276" s="35"/>
      <c r="X276" s="35"/>
      <c r="Y276" s="35"/>
      <c r="Z276" s="35"/>
      <c r="AA276" s="35"/>
      <c r="AB276" s="35"/>
      <c r="AC276" s="35"/>
      <c r="AD276" s="35"/>
      <c r="AE276" s="35"/>
      <c r="AR276" s="157" t="s">
        <v>256</v>
      </c>
      <c r="AT276" s="157" t="s">
        <v>145</v>
      </c>
      <c r="AU276" s="157" t="s">
        <v>15</v>
      </c>
      <c r="AY276" s="20" t="s">
        <v>142</v>
      </c>
      <c r="BE276" s="158">
        <f t="shared" si="24"/>
        <v>0</v>
      </c>
      <c r="BF276" s="158">
        <f t="shared" si="25"/>
        <v>0</v>
      </c>
      <c r="BG276" s="158">
        <f t="shared" si="26"/>
        <v>0</v>
      </c>
      <c r="BH276" s="158">
        <f t="shared" si="27"/>
        <v>0</v>
      </c>
      <c r="BI276" s="158">
        <f t="shared" si="28"/>
        <v>0</v>
      </c>
      <c r="BJ276" s="20" t="s">
        <v>81</v>
      </c>
      <c r="BK276" s="158">
        <f t="shared" si="29"/>
        <v>0</v>
      </c>
      <c r="BL276" s="20" t="s">
        <v>256</v>
      </c>
      <c r="BM276" s="157" t="s">
        <v>2266</v>
      </c>
    </row>
    <row r="277" spans="1:65" s="2" customFormat="1" ht="16.5" customHeight="1">
      <c r="A277" s="35"/>
      <c r="B277" s="145"/>
      <c r="C277" s="146" t="s">
        <v>1602</v>
      </c>
      <c r="D277" s="146" t="s">
        <v>145</v>
      </c>
      <c r="E277" s="147" t="s">
        <v>4002</v>
      </c>
      <c r="F277" s="148" t="s">
        <v>4003</v>
      </c>
      <c r="G277" s="149" t="s">
        <v>236</v>
      </c>
      <c r="H277" s="150">
        <v>8</v>
      </c>
      <c r="I277" s="151"/>
      <c r="J277" s="152">
        <f t="shared" si="20"/>
        <v>0</v>
      </c>
      <c r="K277" s="148" t="s">
        <v>3</v>
      </c>
      <c r="L277" s="36"/>
      <c r="M277" s="153" t="s">
        <v>3</v>
      </c>
      <c r="N277" s="154" t="s">
        <v>43</v>
      </c>
      <c r="O277" s="56"/>
      <c r="P277" s="155">
        <f t="shared" si="21"/>
        <v>0</v>
      </c>
      <c r="Q277" s="155">
        <v>0</v>
      </c>
      <c r="R277" s="155">
        <f t="shared" si="22"/>
        <v>0</v>
      </c>
      <c r="S277" s="155">
        <v>0</v>
      </c>
      <c r="T277" s="156">
        <f t="shared" si="23"/>
        <v>0</v>
      </c>
      <c r="U277" s="35"/>
      <c r="V277" s="35"/>
      <c r="W277" s="35"/>
      <c r="X277" s="35"/>
      <c r="Y277" s="35"/>
      <c r="Z277" s="35"/>
      <c r="AA277" s="35"/>
      <c r="AB277" s="35"/>
      <c r="AC277" s="35"/>
      <c r="AD277" s="35"/>
      <c r="AE277" s="35"/>
      <c r="AR277" s="157" t="s">
        <v>256</v>
      </c>
      <c r="AT277" s="157" t="s">
        <v>145</v>
      </c>
      <c r="AU277" s="157" t="s">
        <v>15</v>
      </c>
      <c r="AY277" s="20" t="s">
        <v>142</v>
      </c>
      <c r="BE277" s="158">
        <f t="shared" si="24"/>
        <v>0</v>
      </c>
      <c r="BF277" s="158">
        <f t="shared" si="25"/>
        <v>0</v>
      </c>
      <c r="BG277" s="158">
        <f t="shared" si="26"/>
        <v>0</v>
      </c>
      <c r="BH277" s="158">
        <f t="shared" si="27"/>
        <v>0</v>
      </c>
      <c r="BI277" s="158">
        <f t="shared" si="28"/>
        <v>0</v>
      </c>
      <c r="BJ277" s="20" t="s">
        <v>81</v>
      </c>
      <c r="BK277" s="158">
        <f t="shared" si="29"/>
        <v>0</v>
      </c>
      <c r="BL277" s="20" t="s">
        <v>256</v>
      </c>
      <c r="BM277" s="157" t="s">
        <v>2274</v>
      </c>
    </row>
    <row r="278" spans="1:65" s="2" customFormat="1" ht="16.5" customHeight="1">
      <c r="A278" s="35"/>
      <c r="B278" s="145"/>
      <c r="C278" s="146" t="s">
        <v>1608</v>
      </c>
      <c r="D278" s="146" t="s">
        <v>145</v>
      </c>
      <c r="E278" s="147" t="s">
        <v>4004</v>
      </c>
      <c r="F278" s="148" t="s">
        <v>4005</v>
      </c>
      <c r="G278" s="149" t="s">
        <v>236</v>
      </c>
      <c r="H278" s="150">
        <v>8</v>
      </c>
      <c r="I278" s="151"/>
      <c r="J278" s="152">
        <f t="shared" si="20"/>
        <v>0</v>
      </c>
      <c r="K278" s="148" t="s">
        <v>3</v>
      </c>
      <c r="L278" s="36"/>
      <c r="M278" s="153" t="s">
        <v>3</v>
      </c>
      <c r="N278" s="154" t="s">
        <v>43</v>
      </c>
      <c r="O278" s="56"/>
      <c r="P278" s="155">
        <f t="shared" si="21"/>
        <v>0</v>
      </c>
      <c r="Q278" s="155">
        <v>0</v>
      </c>
      <c r="R278" s="155">
        <f t="shared" si="22"/>
        <v>0</v>
      </c>
      <c r="S278" s="155">
        <v>0</v>
      </c>
      <c r="T278" s="156">
        <f t="shared" si="23"/>
        <v>0</v>
      </c>
      <c r="U278" s="35"/>
      <c r="V278" s="35"/>
      <c r="W278" s="35"/>
      <c r="X278" s="35"/>
      <c r="Y278" s="35"/>
      <c r="Z278" s="35"/>
      <c r="AA278" s="35"/>
      <c r="AB278" s="35"/>
      <c r="AC278" s="35"/>
      <c r="AD278" s="35"/>
      <c r="AE278" s="35"/>
      <c r="AR278" s="157" t="s">
        <v>256</v>
      </c>
      <c r="AT278" s="157" t="s">
        <v>145</v>
      </c>
      <c r="AU278" s="157" t="s">
        <v>15</v>
      </c>
      <c r="AY278" s="20" t="s">
        <v>142</v>
      </c>
      <c r="BE278" s="158">
        <f t="shared" si="24"/>
        <v>0</v>
      </c>
      <c r="BF278" s="158">
        <f t="shared" si="25"/>
        <v>0</v>
      </c>
      <c r="BG278" s="158">
        <f t="shared" si="26"/>
        <v>0</v>
      </c>
      <c r="BH278" s="158">
        <f t="shared" si="27"/>
        <v>0</v>
      </c>
      <c r="BI278" s="158">
        <f t="shared" si="28"/>
        <v>0</v>
      </c>
      <c r="BJ278" s="20" t="s">
        <v>81</v>
      </c>
      <c r="BK278" s="158">
        <f t="shared" si="29"/>
        <v>0</v>
      </c>
      <c r="BL278" s="20" t="s">
        <v>256</v>
      </c>
      <c r="BM278" s="157" t="s">
        <v>2282</v>
      </c>
    </row>
    <row r="279" spans="1:65" s="2" customFormat="1" ht="21.75" customHeight="1">
      <c r="A279" s="35"/>
      <c r="B279" s="145"/>
      <c r="C279" s="146" t="s">
        <v>1615</v>
      </c>
      <c r="D279" s="146" t="s">
        <v>145</v>
      </c>
      <c r="E279" s="147" t="s">
        <v>4006</v>
      </c>
      <c r="F279" s="148" t="s">
        <v>4007</v>
      </c>
      <c r="G279" s="149" t="s">
        <v>236</v>
      </c>
      <c r="H279" s="150">
        <v>1</v>
      </c>
      <c r="I279" s="151"/>
      <c r="J279" s="152">
        <f t="shared" si="20"/>
        <v>0</v>
      </c>
      <c r="K279" s="148" t="s">
        <v>3</v>
      </c>
      <c r="L279" s="36"/>
      <c r="M279" s="153" t="s">
        <v>3</v>
      </c>
      <c r="N279" s="154" t="s">
        <v>43</v>
      </c>
      <c r="O279" s="56"/>
      <c r="P279" s="155">
        <f t="shared" si="21"/>
        <v>0</v>
      </c>
      <c r="Q279" s="155">
        <v>0</v>
      </c>
      <c r="R279" s="155">
        <f t="shared" si="22"/>
        <v>0</v>
      </c>
      <c r="S279" s="155">
        <v>0</v>
      </c>
      <c r="T279" s="156">
        <f t="shared" si="23"/>
        <v>0</v>
      </c>
      <c r="U279" s="35"/>
      <c r="V279" s="35"/>
      <c r="W279" s="35"/>
      <c r="X279" s="35"/>
      <c r="Y279" s="35"/>
      <c r="Z279" s="35"/>
      <c r="AA279" s="35"/>
      <c r="AB279" s="35"/>
      <c r="AC279" s="35"/>
      <c r="AD279" s="35"/>
      <c r="AE279" s="35"/>
      <c r="AR279" s="157" t="s">
        <v>256</v>
      </c>
      <c r="AT279" s="157" t="s">
        <v>145</v>
      </c>
      <c r="AU279" s="157" t="s">
        <v>15</v>
      </c>
      <c r="AY279" s="20" t="s">
        <v>142</v>
      </c>
      <c r="BE279" s="158">
        <f t="shared" si="24"/>
        <v>0</v>
      </c>
      <c r="BF279" s="158">
        <f t="shared" si="25"/>
        <v>0</v>
      </c>
      <c r="BG279" s="158">
        <f t="shared" si="26"/>
        <v>0</v>
      </c>
      <c r="BH279" s="158">
        <f t="shared" si="27"/>
        <v>0</v>
      </c>
      <c r="BI279" s="158">
        <f t="shared" si="28"/>
        <v>0</v>
      </c>
      <c r="BJ279" s="20" t="s">
        <v>81</v>
      </c>
      <c r="BK279" s="158">
        <f t="shared" si="29"/>
        <v>0</v>
      </c>
      <c r="BL279" s="20" t="s">
        <v>256</v>
      </c>
      <c r="BM279" s="157" t="s">
        <v>2290</v>
      </c>
    </row>
    <row r="280" spans="1:65" s="2" customFormat="1" ht="16.5" customHeight="1">
      <c r="A280" s="35"/>
      <c r="B280" s="145"/>
      <c r="C280" s="146" t="s">
        <v>1621</v>
      </c>
      <c r="D280" s="146" t="s">
        <v>145</v>
      </c>
      <c r="E280" s="147" t="s">
        <v>4008</v>
      </c>
      <c r="F280" s="148" t="s">
        <v>4009</v>
      </c>
      <c r="G280" s="149" t="s">
        <v>1563</v>
      </c>
      <c r="H280" s="150">
        <v>1</v>
      </c>
      <c r="I280" s="151"/>
      <c r="J280" s="152">
        <f t="shared" si="20"/>
        <v>0</v>
      </c>
      <c r="K280" s="148" t="s">
        <v>3</v>
      </c>
      <c r="L280" s="36"/>
      <c r="M280" s="153" t="s">
        <v>3</v>
      </c>
      <c r="N280" s="154" t="s">
        <v>43</v>
      </c>
      <c r="O280" s="56"/>
      <c r="P280" s="155">
        <f t="shared" si="21"/>
        <v>0</v>
      </c>
      <c r="Q280" s="155">
        <v>0</v>
      </c>
      <c r="R280" s="155">
        <f t="shared" si="22"/>
        <v>0</v>
      </c>
      <c r="S280" s="155">
        <v>0</v>
      </c>
      <c r="T280" s="156">
        <f t="shared" si="23"/>
        <v>0</v>
      </c>
      <c r="U280" s="35"/>
      <c r="V280" s="35"/>
      <c r="W280" s="35"/>
      <c r="X280" s="35"/>
      <c r="Y280" s="35"/>
      <c r="Z280" s="35"/>
      <c r="AA280" s="35"/>
      <c r="AB280" s="35"/>
      <c r="AC280" s="35"/>
      <c r="AD280" s="35"/>
      <c r="AE280" s="35"/>
      <c r="AR280" s="157" t="s">
        <v>256</v>
      </c>
      <c r="AT280" s="157" t="s">
        <v>145</v>
      </c>
      <c r="AU280" s="157" t="s">
        <v>15</v>
      </c>
      <c r="AY280" s="20" t="s">
        <v>142</v>
      </c>
      <c r="BE280" s="158">
        <f t="shared" si="24"/>
        <v>0</v>
      </c>
      <c r="BF280" s="158">
        <f t="shared" si="25"/>
        <v>0</v>
      </c>
      <c r="BG280" s="158">
        <f t="shared" si="26"/>
        <v>0</v>
      </c>
      <c r="BH280" s="158">
        <f t="shared" si="27"/>
        <v>0</v>
      </c>
      <c r="BI280" s="158">
        <f t="shared" si="28"/>
        <v>0</v>
      </c>
      <c r="BJ280" s="20" t="s">
        <v>81</v>
      </c>
      <c r="BK280" s="158">
        <f t="shared" si="29"/>
        <v>0</v>
      </c>
      <c r="BL280" s="20" t="s">
        <v>256</v>
      </c>
      <c r="BM280" s="157" t="s">
        <v>2298</v>
      </c>
    </row>
    <row r="281" spans="1:65" s="2" customFormat="1" ht="16.5" customHeight="1">
      <c r="A281" s="35"/>
      <c r="B281" s="145"/>
      <c r="C281" s="146" t="s">
        <v>1626</v>
      </c>
      <c r="D281" s="146" t="s">
        <v>145</v>
      </c>
      <c r="E281" s="147" t="s">
        <v>4010</v>
      </c>
      <c r="F281" s="148" t="s">
        <v>4011</v>
      </c>
      <c r="G281" s="149" t="s">
        <v>225</v>
      </c>
      <c r="H281" s="150">
        <v>264</v>
      </c>
      <c r="I281" s="151"/>
      <c r="J281" s="152">
        <f t="shared" si="20"/>
        <v>0</v>
      </c>
      <c r="K281" s="148" t="s">
        <v>3</v>
      </c>
      <c r="L281" s="36"/>
      <c r="M281" s="153" t="s">
        <v>3</v>
      </c>
      <c r="N281" s="154" t="s">
        <v>43</v>
      </c>
      <c r="O281" s="56"/>
      <c r="P281" s="155">
        <f t="shared" si="21"/>
        <v>0</v>
      </c>
      <c r="Q281" s="155">
        <v>0</v>
      </c>
      <c r="R281" s="155">
        <f t="shared" si="22"/>
        <v>0</v>
      </c>
      <c r="S281" s="155">
        <v>0</v>
      </c>
      <c r="T281" s="156">
        <f t="shared" si="23"/>
        <v>0</v>
      </c>
      <c r="U281" s="35"/>
      <c r="V281" s="35"/>
      <c r="W281" s="35"/>
      <c r="X281" s="35"/>
      <c r="Y281" s="35"/>
      <c r="Z281" s="35"/>
      <c r="AA281" s="35"/>
      <c r="AB281" s="35"/>
      <c r="AC281" s="35"/>
      <c r="AD281" s="35"/>
      <c r="AE281" s="35"/>
      <c r="AR281" s="157" t="s">
        <v>256</v>
      </c>
      <c r="AT281" s="157" t="s">
        <v>145</v>
      </c>
      <c r="AU281" s="157" t="s">
        <v>15</v>
      </c>
      <c r="AY281" s="20" t="s">
        <v>142</v>
      </c>
      <c r="BE281" s="158">
        <f t="shared" si="24"/>
        <v>0</v>
      </c>
      <c r="BF281" s="158">
        <f t="shared" si="25"/>
        <v>0</v>
      </c>
      <c r="BG281" s="158">
        <f t="shared" si="26"/>
        <v>0</v>
      </c>
      <c r="BH281" s="158">
        <f t="shared" si="27"/>
        <v>0</v>
      </c>
      <c r="BI281" s="158">
        <f t="shared" si="28"/>
        <v>0</v>
      </c>
      <c r="BJ281" s="20" t="s">
        <v>81</v>
      </c>
      <c r="BK281" s="158">
        <f t="shared" si="29"/>
        <v>0</v>
      </c>
      <c r="BL281" s="20" t="s">
        <v>256</v>
      </c>
      <c r="BM281" s="157" t="s">
        <v>2306</v>
      </c>
    </row>
    <row r="282" spans="1:65" s="2" customFormat="1" ht="16.5" customHeight="1">
      <c r="A282" s="35"/>
      <c r="B282" s="145"/>
      <c r="C282" s="146" t="s">
        <v>1633</v>
      </c>
      <c r="D282" s="146" t="s">
        <v>145</v>
      </c>
      <c r="E282" s="147" t="s">
        <v>4012</v>
      </c>
      <c r="F282" s="148" t="s">
        <v>4013</v>
      </c>
      <c r="G282" s="149" t="s">
        <v>225</v>
      </c>
      <c r="H282" s="150">
        <v>10</v>
      </c>
      <c r="I282" s="151"/>
      <c r="J282" s="152">
        <f t="shared" si="20"/>
        <v>0</v>
      </c>
      <c r="K282" s="148" t="s">
        <v>3</v>
      </c>
      <c r="L282" s="36"/>
      <c r="M282" s="153" t="s">
        <v>3</v>
      </c>
      <c r="N282" s="154" t="s">
        <v>43</v>
      </c>
      <c r="O282" s="56"/>
      <c r="P282" s="155">
        <f t="shared" si="21"/>
        <v>0</v>
      </c>
      <c r="Q282" s="155">
        <v>0</v>
      </c>
      <c r="R282" s="155">
        <f t="shared" si="22"/>
        <v>0</v>
      </c>
      <c r="S282" s="155">
        <v>0</v>
      </c>
      <c r="T282" s="156">
        <f t="shared" si="23"/>
        <v>0</v>
      </c>
      <c r="U282" s="35"/>
      <c r="V282" s="35"/>
      <c r="W282" s="35"/>
      <c r="X282" s="35"/>
      <c r="Y282" s="35"/>
      <c r="Z282" s="35"/>
      <c r="AA282" s="35"/>
      <c r="AB282" s="35"/>
      <c r="AC282" s="35"/>
      <c r="AD282" s="35"/>
      <c r="AE282" s="35"/>
      <c r="AR282" s="157" t="s">
        <v>256</v>
      </c>
      <c r="AT282" s="157" t="s">
        <v>145</v>
      </c>
      <c r="AU282" s="157" t="s">
        <v>15</v>
      </c>
      <c r="AY282" s="20" t="s">
        <v>142</v>
      </c>
      <c r="BE282" s="158">
        <f t="shared" si="24"/>
        <v>0</v>
      </c>
      <c r="BF282" s="158">
        <f t="shared" si="25"/>
        <v>0</v>
      </c>
      <c r="BG282" s="158">
        <f t="shared" si="26"/>
        <v>0</v>
      </c>
      <c r="BH282" s="158">
        <f t="shared" si="27"/>
        <v>0</v>
      </c>
      <c r="BI282" s="158">
        <f t="shared" si="28"/>
        <v>0</v>
      </c>
      <c r="BJ282" s="20" t="s">
        <v>81</v>
      </c>
      <c r="BK282" s="158">
        <f t="shared" si="29"/>
        <v>0</v>
      </c>
      <c r="BL282" s="20" t="s">
        <v>256</v>
      </c>
      <c r="BM282" s="157" t="s">
        <v>2314</v>
      </c>
    </row>
    <row r="283" spans="1:65" s="2" customFormat="1" ht="16.5" customHeight="1">
      <c r="A283" s="35"/>
      <c r="B283" s="145"/>
      <c r="C283" s="146" t="s">
        <v>1638</v>
      </c>
      <c r="D283" s="146" t="s">
        <v>145</v>
      </c>
      <c r="E283" s="147" t="s">
        <v>4014</v>
      </c>
      <c r="F283" s="148" t="s">
        <v>4015</v>
      </c>
      <c r="G283" s="149" t="s">
        <v>225</v>
      </c>
      <c r="H283" s="150">
        <v>239</v>
      </c>
      <c r="I283" s="151"/>
      <c r="J283" s="152">
        <f t="shared" si="20"/>
        <v>0</v>
      </c>
      <c r="K283" s="148" t="s">
        <v>3</v>
      </c>
      <c r="L283" s="36"/>
      <c r="M283" s="153" t="s">
        <v>3</v>
      </c>
      <c r="N283" s="154" t="s">
        <v>43</v>
      </c>
      <c r="O283" s="56"/>
      <c r="P283" s="155">
        <f t="shared" si="21"/>
        <v>0</v>
      </c>
      <c r="Q283" s="155">
        <v>0</v>
      </c>
      <c r="R283" s="155">
        <f t="shared" si="22"/>
        <v>0</v>
      </c>
      <c r="S283" s="155">
        <v>0</v>
      </c>
      <c r="T283" s="156">
        <f t="shared" si="23"/>
        <v>0</v>
      </c>
      <c r="U283" s="35"/>
      <c r="V283" s="35"/>
      <c r="W283" s="35"/>
      <c r="X283" s="35"/>
      <c r="Y283" s="35"/>
      <c r="Z283" s="35"/>
      <c r="AA283" s="35"/>
      <c r="AB283" s="35"/>
      <c r="AC283" s="35"/>
      <c r="AD283" s="35"/>
      <c r="AE283" s="35"/>
      <c r="AR283" s="157" t="s">
        <v>256</v>
      </c>
      <c r="AT283" s="157" t="s">
        <v>145</v>
      </c>
      <c r="AU283" s="157" t="s">
        <v>15</v>
      </c>
      <c r="AY283" s="20" t="s">
        <v>142</v>
      </c>
      <c r="BE283" s="158">
        <f t="shared" si="24"/>
        <v>0</v>
      </c>
      <c r="BF283" s="158">
        <f t="shared" si="25"/>
        <v>0</v>
      </c>
      <c r="BG283" s="158">
        <f t="shared" si="26"/>
        <v>0</v>
      </c>
      <c r="BH283" s="158">
        <f t="shared" si="27"/>
        <v>0</v>
      </c>
      <c r="BI283" s="158">
        <f t="shared" si="28"/>
        <v>0</v>
      </c>
      <c r="BJ283" s="20" t="s">
        <v>81</v>
      </c>
      <c r="BK283" s="158">
        <f t="shared" si="29"/>
        <v>0</v>
      </c>
      <c r="BL283" s="20" t="s">
        <v>256</v>
      </c>
      <c r="BM283" s="157" t="s">
        <v>2322</v>
      </c>
    </row>
    <row r="284" spans="1:65" s="2" customFormat="1" ht="21.75" customHeight="1">
      <c r="A284" s="35"/>
      <c r="B284" s="145"/>
      <c r="C284" s="146" t="s">
        <v>1643</v>
      </c>
      <c r="D284" s="146" t="s">
        <v>145</v>
      </c>
      <c r="E284" s="147" t="s">
        <v>4016</v>
      </c>
      <c r="F284" s="148" t="s">
        <v>4017</v>
      </c>
      <c r="G284" s="149" t="s">
        <v>2341</v>
      </c>
      <c r="H284" s="209"/>
      <c r="I284" s="151"/>
      <c r="J284" s="152">
        <f t="shared" si="20"/>
        <v>0</v>
      </c>
      <c r="K284" s="148" t="s">
        <v>3</v>
      </c>
      <c r="L284" s="36"/>
      <c r="M284" s="153" t="s">
        <v>3</v>
      </c>
      <c r="N284" s="154" t="s">
        <v>43</v>
      </c>
      <c r="O284" s="56"/>
      <c r="P284" s="155">
        <f t="shared" si="21"/>
        <v>0</v>
      </c>
      <c r="Q284" s="155">
        <v>0</v>
      </c>
      <c r="R284" s="155">
        <f t="shared" si="22"/>
        <v>0</v>
      </c>
      <c r="S284" s="155">
        <v>0</v>
      </c>
      <c r="T284" s="156">
        <f t="shared" si="23"/>
        <v>0</v>
      </c>
      <c r="U284" s="35"/>
      <c r="V284" s="35"/>
      <c r="W284" s="35"/>
      <c r="X284" s="35"/>
      <c r="Y284" s="35"/>
      <c r="Z284" s="35"/>
      <c r="AA284" s="35"/>
      <c r="AB284" s="35"/>
      <c r="AC284" s="35"/>
      <c r="AD284" s="35"/>
      <c r="AE284" s="35"/>
      <c r="AR284" s="157" t="s">
        <v>256</v>
      </c>
      <c r="AT284" s="157" t="s">
        <v>145</v>
      </c>
      <c r="AU284" s="157" t="s">
        <v>15</v>
      </c>
      <c r="AY284" s="20" t="s">
        <v>142</v>
      </c>
      <c r="BE284" s="158">
        <f t="shared" si="24"/>
        <v>0</v>
      </c>
      <c r="BF284" s="158">
        <f t="shared" si="25"/>
        <v>0</v>
      </c>
      <c r="BG284" s="158">
        <f t="shared" si="26"/>
        <v>0</v>
      </c>
      <c r="BH284" s="158">
        <f t="shared" si="27"/>
        <v>0</v>
      </c>
      <c r="BI284" s="158">
        <f t="shared" si="28"/>
        <v>0</v>
      </c>
      <c r="BJ284" s="20" t="s">
        <v>81</v>
      </c>
      <c r="BK284" s="158">
        <f t="shared" si="29"/>
        <v>0</v>
      </c>
      <c r="BL284" s="20" t="s">
        <v>256</v>
      </c>
      <c r="BM284" s="157" t="s">
        <v>2330</v>
      </c>
    </row>
    <row r="285" spans="1:65" s="2" customFormat="1" ht="16.5" customHeight="1">
      <c r="A285" s="35"/>
      <c r="B285" s="145"/>
      <c r="C285" s="146" t="s">
        <v>1648</v>
      </c>
      <c r="D285" s="146" t="s">
        <v>145</v>
      </c>
      <c r="E285" s="147" t="s">
        <v>4018</v>
      </c>
      <c r="F285" s="148" t="s">
        <v>4019</v>
      </c>
      <c r="G285" s="149" t="s">
        <v>225</v>
      </c>
      <c r="H285" s="150">
        <v>200</v>
      </c>
      <c r="I285" s="151"/>
      <c r="J285" s="152">
        <f t="shared" si="20"/>
        <v>0</v>
      </c>
      <c r="K285" s="148" t="s">
        <v>3</v>
      </c>
      <c r="L285" s="36"/>
      <c r="M285" s="153" t="s">
        <v>3</v>
      </c>
      <c r="N285" s="154" t="s">
        <v>43</v>
      </c>
      <c r="O285" s="56"/>
      <c r="P285" s="155">
        <f t="shared" si="21"/>
        <v>0</v>
      </c>
      <c r="Q285" s="155">
        <v>0</v>
      </c>
      <c r="R285" s="155">
        <f t="shared" si="22"/>
        <v>0</v>
      </c>
      <c r="S285" s="155">
        <v>0</v>
      </c>
      <c r="T285" s="156">
        <f t="shared" si="23"/>
        <v>0</v>
      </c>
      <c r="U285" s="35"/>
      <c r="V285" s="35"/>
      <c r="W285" s="35"/>
      <c r="X285" s="35"/>
      <c r="Y285" s="35"/>
      <c r="Z285" s="35"/>
      <c r="AA285" s="35"/>
      <c r="AB285" s="35"/>
      <c r="AC285" s="35"/>
      <c r="AD285" s="35"/>
      <c r="AE285" s="35"/>
      <c r="AR285" s="157" t="s">
        <v>256</v>
      </c>
      <c r="AT285" s="157" t="s">
        <v>145</v>
      </c>
      <c r="AU285" s="157" t="s">
        <v>15</v>
      </c>
      <c r="AY285" s="20" t="s">
        <v>142</v>
      </c>
      <c r="BE285" s="158">
        <f t="shared" si="24"/>
        <v>0</v>
      </c>
      <c r="BF285" s="158">
        <f t="shared" si="25"/>
        <v>0</v>
      </c>
      <c r="BG285" s="158">
        <f t="shared" si="26"/>
        <v>0</v>
      </c>
      <c r="BH285" s="158">
        <f t="shared" si="27"/>
        <v>0</v>
      </c>
      <c r="BI285" s="158">
        <f t="shared" si="28"/>
        <v>0</v>
      </c>
      <c r="BJ285" s="20" t="s">
        <v>81</v>
      </c>
      <c r="BK285" s="158">
        <f t="shared" si="29"/>
        <v>0</v>
      </c>
      <c r="BL285" s="20" t="s">
        <v>256</v>
      </c>
      <c r="BM285" s="157" t="s">
        <v>2338</v>
      </c>
    </row>
    <row r="286" spans="1:65" s="2" customFormat="1" ht="16.5" customHeight="1">
      <c r="A286" s="35"/>
      <c r="B286" s="145"/>
      <c r="C286" s="146" t="s">
        <v>1653</v>
      </c>
      <c r="D286" s="146" t="s">
        <v>145</v>
      </c>
      <c r="E286" s="147" t="s">
        <v>4020</v>
      </c>
      <c r="F286" s="148" t="s">
        <v>4021</v>
      </c>
      <c r="G286" s="149" t="s">
        <v>225</v>
      </c>
      <c r="H286" s="150">
        <v>200</v>
      </c>
      <c r="I286" s="151"/>
      <c r="J286" s="152">
        <f t="shared" si="20"/>
        <v>0</v>
      </c>
      <c r="K286" s="148" t="s">
        <v>3</v>
      </c>
      <c r="L286" s="36"/>
      <c r="M286" s="153" t="s">
        <v>3</v>
      </c>
      <c r="N286" s="154" t="s">
        <v>43</v>
      </c>
      <c r="O286" s="56"/>
      <c r="P286" s="155">
        <f t="shared" si="21"/>
        <v>0</v>
      </c>
      <c r="Q286" s="155">
        <v>0</v>
      </c>
      <c r="R286" s="155">
        <f t="shared" si="22"/>
        <v>0</v>
      </c>
      <c r="S286" s="155">
        <v>0</v>
      </c>
      <c r="T286" s="156">
        <f t="shared" si="23"/>
        <v>0</v>
      </c>
      <c r="U286" s="35"/>
      <c r="V286" s="35"/>
      <c r="W286" s="35"/>
      <c r="X286" s="35"/>
      <c r="Y286" s="35"/>
      <c r="Z286" s="35"/>
      <c r="AA286" s="35"/>
      <c r="AB286" s="35"/>
      <c r="AC286" s="35"/>
      <c r="AD286" s="35"/>
      <c r="AE286" s="35"/>
      <c r="AR286" s="157" t="s">
        <v>256</v>
      </c>
      <c r="AT286" s="157" t="s">
        <v>145</v>
      </c>
      <c r="AU286" s="157" t="s">
        <v>15</v>
      </c>
      <c r="AY286" s="20" t="s">
        <v>142</v>
      </c>
      <c r="BE286" s="158">
        <f t="shared" si="24"/>
        <v>0</v>
      </c>
      <c r="BF286" s="158">
        <f t="shared" si="25"/>
        <v>0</v>
      </c>
      <c r="BG286" s="158">
        <f t="shared" si="26"/>
        <v>0</v>
      </c>
      <c r="BH286" s="158">
        <f t="shared" si="27"/>
        <v>0</v>
      </c>
      <c r="BI286" s="158">
        <f t="shared" si="28"/>
        <v>0</v>
      </c>
      <c r="BJ286" s="20" t="s">
        <v>81</v>
      </c>
      <c r="BK286" s="158">
        <f t="shared" si="29"/>
        <v>0</v>
      </c>
      <c r="BL286" s="20" t="s">
        <v>256</v>
      </c>
      <c r="BM286" s="157" t="s">
        <v>2349</v>
      </c>
    </row>
    <row r="287" spans="1:65" s="2" customFormat="1" ht="16.5" customHeight="1">
      <c r="A287" s="35"/>
      <c r="B287" s="145"/>
      <c r="C287" s="146" t="s">
        <v>1658</v>
      </c>
      <c r="D287" s="146" t="s">
        <v>145</v>
      </c>
      <c r="E287" s="147" t="s">
        <v>4022</v>
      </c>
      <c r="F287" s="148" t="s">
        <v>4023</v>
      </c>
      <c r="G287" s="149" t="s">
        <v>236</v>
      </c>
      <c r="H287" s="150">
        <v>8</v>
      </c>
      <c r="I287" s="151"/>
      <c r="J287" s="152">
        <f t="shared" si="20"/>
        <v>0</v>
      </c>
      <c r="K287" s="148" t="s">
        <v>3</v>
      </c>
      <c r="L287" s="36"/>
      <c r="M287" s="153" t="s">
        <v>3</v>
      </c>
      <c r="N287" s="154" t="s">
        <v>43</v>
      </c>
      <c r="O287" s="56"/>
      <c r="P287" s="155">
        <f t="shared" si="21"/>
        <v>0</v>
      </c>
      <c r="Q287" s="155">
        <v>0</v>
      </c>
      <c r="R287" s="155">
        <f t="shared" si="22"/>
        <v>0</v>
      </c>
      <c r="S287" s="155">
        <v>0</v>
      </c>
      <c r="T287" s="156">
        <f t="shared" si="23"/>
        <v>0</v>
      </c>
      <c r="U287" s="35"/>
      <c r="V287" s="35"/>
      <c r="W287" s="35"/>
      <c r="X287" s="35"/>
      <c r="Y287" s="35"/>
      <c r="Z287" s="35"/>
      <c r="AA287" s="35"/>
      <c r="AB287" s="35"/>
      <c r="AC287" s="35"/>
      <c r="AD287" s="35"/>
      <c r="AE287" s="35"/>
      <c r="AR287" s="157" t="s">
        <v>256</v>
      </c>
      <c r="AT287" s="157" t="s">
        <v>145</v>
      </c>
      <c r="AU287" s="157" t="s">
        <v>15</v>
      </c>
      <c r="AY287" s="20" t="s">
        <v>142</v>
      </c>
      <c r="BE287" s="158">
        <f t="shared" si="24"/>
        <v>0</v>
      </c>
      <c r="BF287" s="158">
        <f t="shared" si="25"/>
        <v>0</v>
      </c>
      <c r="BG287" s="158">
        <f t="shared" si="26"/>
        <v>0</v>
      </c>
      <c r="BH287" s="158">
        <f t="shared" si="27"/>
        <v>0</v>
      </c>
      <c r="BI287" s="158">
        <f t="shared" si="28"/>
        <v>0</v>
      </c>
      <c r="BJ287" s="20" t="s">
        <v>81</v>
      </c>
      <c r="BK287" s="158">
        <f t="shared" si="29"/>
        <v>0</v>
      </c>
      <c r="BL287" s="20" t="s">
        <v>256</v>
      </c>
      <c r="BM287" s="157" t="s">
        <v>2359</v>
      </c>
    </row>
    <row r="288" spans="1:65" s="2" customFormat="1" ht="16.5" customHeight="1">
      <c r="A288" s="35"/>
      <c r="B288" s="145"/>
      <c r="C288" s="146" t="s">
        <v>1662</v>
      </c>
      <c r="D288" s="146" t="s">
        <v>145</v>
      </c>
      <c r="E288" s="147" t="s">
        <v>4024</v>
      </c>
      <c r="F288" s="148" t="s">
        <v>4025</v>
      </c>
      <c r="G288" s="149" t="s">
        <v>1563</v>
      </c>
      <c r="H288" s="150">
        <v>3</v>
      </c>
      <c r="I288" s="151"/>
      <c r="J288" s="152">
        <f t="shared" si="20"/>
        <v>0</v>
      </c>
      <c r="K288" s="148" t="s">
        <v>3</v>
      </c>
      <c r="L288" s="36"/>
      <c r="M288" s="153" t="s">
        <v>3</v>
      </c>
      <c r="N288" s="154" t="s">
        <v>43</v>
      </c>
      <c r="O288" s="56"/>
      <c r="P288" s="155">
        <f t="shared" si="21"/>
        <v>0</v>
      </c>
      <c r="Q288" s="155">
        <v>0</v>
      </c>
      <c r="R288" s="155">
        <f t="shared" si="22"/>
        <v>0</v>
      </c>
      <c r="S288" s="155">
        <v>0</v>
      </c>
      <c r="T288" s="156">
        <f t="shared" si="23"/>
        <v>0</v>
      </c>
      <c r="U288" s="35"/>
      <c r="V288" s="35"/>
      <c r="W288" s="35"/>
      <c r="X288" s="35"/>
      <c r="Y288" s="35"/>
      <c r="Z288" s="35"/>
      <c r="AA288" s="35"/>
      <c r="AB288" s="35"/>
      <c r="AC288" s="35"/>
      <c r="AD288" s="35"/>
      <c r="AE288" s="35"/>
      <c r="AR288" s="157" t="s">
        <v>256</v>
      </c>
      <c r="AT288" s="157" t="s">
        <v>145</v>
      </c>
      <c r="AU288" s="157" t="s">
        <v>15</v>
      </c>
      <c r="AY288" s="20" t="s">
        <v>142</v>
      </c>
      <c r="BE288" s="158">
        <f t="shared" si="24"/>
        <v>0</v>
      </c>
      <c r="BF288" s="158">
        <f t="shared" si="25"/>
        <v>0</v>
      </c>
      <c r="BG288" s="158">
        <f t="shared" si="26"/>
        <v>0</v>
      </c>
      <c r="BH288" s="158">
        <f t="shared" si="27"/>
        <v>0</v>
      </c>
      <c r="BI288" s="158">
        <f t="shared" si="28"/>
        <v>0</v>
      </c>
      <c r="BJ288" s="20" t="s">
        <v>81</v>
      </c>
      <c r="BK288" s="158">
        <f t="shared" si="29"/>
        <v>0</v>
      </c>
      <c r="BL288" s="20" t="s">
        <v>256</v>
      </c>
      <c r="BM288" s="157" t="s">
        <v>2367</v>
      </c>
    </row>
    <row r="289" spans="1:65" s="2" customFormat="1" ht="21.75" customHeight="1">
      <c r="A289" s="35"/>
      <c r="B289" s="145"/>
      <c r="C289" s="146" t="s">
        <v>1668</v>
      </c>
      <c r="D289" s="146" t="s">
        <v>145</v>
      </c>
      <c r="E289" s="147" t="s">
        <v>4026</v>
      </c>
      <c r="F289" s="148" t="s">
        <v>4027</v>
      </c>
      <c r="G289" s="149" t="s">
        <v>359</v>
      </c>
      <c r="H289" s="150">
        <v>2.6</v>
      </c>
      <c r="I289" s="151"/>
      <c r="J289" s="152">
        <f t="shared" si="20"/>
        <v>0</v>
      </c>
      <c r="K289" s="148" t="s">
        <v>3</v>
      </c>
      <c r="L289" s="36"/>
      <c r="M289" s="153" t="s">
        <v>3</v>
      </c>
      <c r="N289" s="154" t="s">
        <v>43</v>
      </c>
      <c r="O289" s="56"/>
      <c r="P289" s="155">
        <f t="shared" si="21"/>
        <v>0</v>
      </c>
      <c r="Q289" s="155">
        <v>0</v>
      </c>
      <c r="R289" s="155">
        <f t="shared" si="22"/>
        <v>0</v>
      </c>
      <c r="S289" s="155">
        <v>0</v>
      </c>
      <c r="T289" s="156">
        <f t="shared" si="23"/>
        <v>0</v>
      </c>
      <c r="U289" s="35"/>
      <c r="V289" s="35"/>
      <c r="W289" s="35"/>
      <c r="X289" s="35"/>
      <c r="Y289" s="35"/>
      <c r="Z289" s="35"/>
      <c r="AA289" s="35"/>
      <c r="AB289" s="35"/>
      <c r="AC289" s="35"/>
      <c r="AD289" s="35"/>
      <c r="AE289" s="35"/>
      <c r="AR289" s="157" t="s">
        <v>256</v>
      </c>
      <c r="AT289" s="157" t="s">
        <v>145</v>
      </c>
      <c r="AU289" s="157" t="s">
        <v>15</v>
      </c>
      <c r="AY289" s="20" t="s">
        <v>142</v>
      </c>
      <c r="BE289" s="158">
        <f t="shared" si="24"/>
        <v>0</v>
      </c>
      <c r="BF289" s="158">
        <f t="shared" si="25"/>
        <v>0</v>
      </c>
      <c r="BG289" s="158">
        <f t="shared" si="26"/>
        <v>0</v>
      </c>
      <c r="BH289" s="158">
        <f t="shared" si="27"/>
        <v>0</v>
      </c>
      <c r="BI289" s="158">
        <f t="shared" si="28"/>
        <v>0</v>
      </c>
      <c r="BJ289" s="20" t="s">
        <v>81</v>
      </c>
      <c r="BK289" s="158">
        <f t="shared" si="29"/>
        <v>0</v>
      </c>
      <c r="BL289" s="20" t="s">
        <v>256</v>
      </c>
      <c r="BM289" s="157" t="s">
        <v>2377</v>
      </c>
    </row>
    <row r="290" spans="1:65" s="12" customFormat="1" ht="25.9" customHeight="1">
      <c r="B290" s="132"/>
      <c r="D290" s="133" t="s">
        <v>70</v>
      </c>
      <c r="E290" s="134" t="s">
        <v>4028</v>
      </c>
      <c r="F290" s="134" t="s">
        <v>4029</v>
      </c>
      <c r="I290" s="135"/>
      <c r="J290" s="136">
        <f>BK290</f>
        <v>0</v>
      </c>
      <c r="L290" s="132"/>
      <c r="M290" s="137"/>
      <c r="N290" s="138"/>
      <c r="O290" s="138"/>
      <c r="P290" s="139">
        <f>SUM(P291:P304)</f>
        <v>0</v>
      </c>
      <c r="Q290" s="138"/>
      <c r="R290" s="139">
        <f>SUM(R291:R304)</f>
        <v>0</v>
      </c>
      <c r="S290" s="138"/>
      <c r="T290" s="140">
        <f>SUM(T291:T304)</f>
        <v>0</v>
      </c>
      <c r="AR290" s="133" t="s">
        <v>81</v>
      </c>
      <c r="AT290" s="141" t="s">
        <v>70</v>
      </c>
      <c r="AU290" s="141" t="s">
        <v>71</v>
      </c>
      <c r="AY290" s="133" t="s">
        <v>142</v>
      </c>
      <c r="BK290" s="142">
        <f>SUM(BK291:BK304)</f>
        <v>0</v>
      </c>
    </row>
    <row r="291" spans="1:65" s="2" customFormat="1" ht="21.75" customHeight="1">
      <c r="A291" s="35"/>
      <c r="B291" s="145"/>
      <c r="C291" s="146" t="s">
        <v>1673</v>
      </c>
      <c r="D291" s="146" t="s">
        <v>145</v>
      </c>
      <c r="E291" s="147" t="s">
        <v>4030</v>
      </c>
      <c r="F291" s="148" t="s">
        <v>4031</v>
      </c>
      <c r="G291" s="149" t="s">
        <v>225</v>
      </c>
      <c r="H291" s="150">
        <v>1</v>
      </c>
      <c r="I291" s="151"/>
      <c r="J291" s="152">
        <f t="shared" ref="J291:J304" si="30">ROUND(I291*H291,2)</f>
        <v>0</v>
      </c>
      <c r="K291" s="148" t="s">
        <v>3</v>
      </c>
      <c r="L291" s="36"/>
      <c r="M291" s="153" t="s">
        <v>3</v>
      </c>
      <c r="N291" s="154" t="s">
        <v>43</v>
      </c>
      <c r="O291" s="56"/>
      <c r="P291" s="155">
        <f t="shared" ref="P291:P304" si="31">O291*H291</f>
        <v>0</v>
      </c>
      <c r="Q291" s="155">
        <v>0</v>
      </c>
      <c r="R291" s="155">
        <f t="shared" ref="R291:R304" si="32">Q291*H291</f>
        <v>0</v>
      </c>
      <c r="S291" s="155">
        <v>0</v>
      </c>
      <c r="T291" s="156">
        <f t="shared" ref="T291:T304" si="33">S291*H291</f>
        <v>0</v>
      </c>
      <c r="U291" s="35"/>
      <c r="V291" s="35"/>
      <c r="W291" s="35"/>
      <c r="X291" s="35"/>
      <c r="Y291" s="35"/>
      <c r="Z291" s="35"/>
      <c r="AA291" s="35"/>
      <c r="AB291" s="35"/>
      <c r="AC291" s="35"/>
      <c r="AD291" s="35"/>
      <c r="AE291" s="35"/>
      <c r="AR291" s="157" t="s">
        <v>256</v>
      </c>
      <c r="AT291" s="157" t="s">
        <v>145</v>
      </c>
      <c r="AU291" s="157" t="s">
        <v>15</v>
      </c>
      <c r="AY291" s="20" t="s">
        <v>142</v>
      </c>
      <c r="BE291" s="158">
        <f t="shared" ref="BE291:BE304" si="34">IF(N291="základní",J291,0)</f>
        <v>0</v>
      </c>
      <c r="BF291" s="158">
        <f t="shared" ref="BF291:BF304" si="35">IF(N291="snížená",J291,0)</f>
        <v>0</v>
      </c>
      <c r="BG291" s="158">
        <f t="shared" ref="BG291:BG304" si="36">IF(N291="zákl. přenesená",J291,0)</f>
        <v>0</v>
      </c>
      <c r="BH291" s="158">
        <f t="shared" ref="BH291:BH304" si="37">IF(N291="sníž. přenesená",J291,0)</f>
        <v>0</v>
      </c>
      <c r="BI291" s="158">
        <f t="shared" ref="BI291:BI304" si="38">IF(N291="nulová",J291,0)</f>
        <v>0</v>
      </c>
      <c r="BJ291" s="20" t="s">
        <v>81</v>
      </c>
      <c r="BK291" s="158">
        <f t="shared" ref="BK291:BK304" si="39">ROUND(I291*H291,2)</f>
        <v>0</v>
      </c>
      <c r="BL291" s="20" t="s">
        <v>256</v>
      </c>
      <c r="BM291" s="157" t="s">
        <v>2386</v>
      </c>
    </row>
    <row r="292" spans="1:65" s="2" customFormat="1" ht="21.75" customHeight="1">
      <c r="A292" s="35"/>
      <c r="B292" s="145"/>
      <c r="C292" s="146" t="s">
        <v>1678</v>
      </c>
      <c r="D292" s="146" t="s">
        <v>145</v>
      </c>
      <c r="E292" s="147" t="s">
        <v>4032</v>
      </c>
      <c r="F292" s="148" t="s">
        <v>4033</v>
      </c>
      <c r="G292" s="149" t="s">
        <v>225</v>
      </c>
      <c r="H292" s="150">
        <v>17</v>
      </c>
      <c r="I292" s="151"/>
      <c r="J292" s="152">
        <f t="shared" si="30"/>
        <v>0</v>
      </c>
      <c r="K292" s="148" t="s">
        <v>3</v>
      </c>
      <c r="L292" s="36"/>
      <c r="M292" s="153" t="s">
        <v>3</v>
      </c>
      <c r="N292" s="154" t="s">
        <v>43</v>
      </c>
      <c r="O292" s="56"/>
      <c r="P292" s="155">
        <f t="shared" si="31"/>
        <v>0</v>
      </c>
      <c r="Q292" s="155">
        <v>0</v>
      </c>
      <c r="R292" s="155">
        <f t="shared" si="32"/>
        <v>0</v>
      </c>
      <c r="S292" s="155">
        <v>0</v>
      </c>
      <c r="T292" s="156">
        <f t="shared" si="33"/>
        <v>0</v>
      </c>
      <c r="U292" s="35"/>
      <c r="V292" s="35"/>
      <c r="W292" s="35"/>
      <c r="X292" s="35"/>
      <c r="Y292" s="35"/>
      <c r="Z292" s="35"/>
      <c r="AA292" s="35"/>
      <c r="AB292" s="35"/>
      <c r="AC292" s="35"/>
      <c r="AD292" s="35"/>
      <c r="AE292" s="35"/>
      <c r="AR292" s="157" t="s">
        <v>256</v>
      </c>
      <c r="AT292" s="157" t="s">
        <v>145</v>
      </c>
      <c r="AU292" s="157" t="s">
        <v>15</v>
      </c>
      <c r="AY292" s="20" t="s">
        <v>142</v>
      </c>
      <c r="BE292" s="158">
        <f t="shared" si="34"/>
        <v>0</v>
      </c>
      <c r="BF292" s="158">
        <f t="shared" si="35"/>
        <v>0</v>
      </c>
      <c r="BG292" s="158">
        <f t="shared" si="36"/>
        <v>0</v>
      </c>
      <c r="BH292" s="158">
        <f t="shared" si="37"/>
        <v>0</v>
      </c>
      <c r="BI292" s="158">
        <f t="shared" si="38"/>
        <v>0</v>
      </c>
      <c r="BJ292" s="20" t="s">
        <v>81</v>
      </c>
      <c r="BK292" s="158">
        <f t="shared" si="39"/>
        <v>0</v>
      </c>
      <c r="BL292" s="20" t="s">
        <v>256</v>
      </c>
      <c r="BM292" s="157" t="s">
        <v>2394</v>
      </c>
    </row>
    <row r="293" spans="1:65" s="2" customFormat="1" ht="21.75" customHeight="1">
      <c r="A293" s="35"/>
      <c r="B293" s="145"/>
      <c r="C293" s="146" t="s">
        <v>1683</v>
      </c>
      <c r="D293" s="146" t="s">
        <v>145</v>
      </c>
      <c r="E293" s="147" t="s">
        <v>4034</v>
      </c>
      <c r="F293" s="148" t="s">
        <v>4035</v>
      </c>
      <c r="G293" s="149" t="s">
        <v>236</v>
      </c>
      <c r="H293" s="150">
        <v>1</v>
      </c>
      <c r="I293" s="151"/>
      <c r="J293" s="152">
        <f t="shared" si="30"/>
        <v>0</v>
      </c>
      <c r="K293" s="148" t="s">
        <v>3</v>
      </c>
      <c r="L293" s="36"/>
      <c r="M293" s="153" t="s">
        <v>3</v>
      </c>
      <c r="N293" s="154" t="s">
        <v>43</v>
      </c>
      <c r="O293" s="56"/>
      <c r="P293" s="155">
        <f t="shared" si="31"/>
        <v>0</v>
      </c>
      <c r="Q293" s="155">
        <v>0</v>
      </c>
      <c r="R293" s="155">
        <f t="shared" si="32"/>
        <v>0</v>
      </c>
      <c r="S293" s="155">
        <v>0</v>
      </c>
      <c r="T293" s="156">
        <f t="shared" si="33"/>
        <v>0</v>
      </c>
      <c r="U293" s="35"/>
      <c r="V293" s="35"/>
      <c r="W293" s="35"/>
      <c r="X293" s="35"/>
      <c r="Y293" s="35"/>
      <c r="Z293" s="35"/>
      <c r="AA293" s="35"/>
      <c r="AB293" s="35"/>
      <c r="AC293" s="35"/>
      <c r="AD293" s="35"/>
      <c r="AE293" s="35"/>
      <c r="AR293" s="157" t="s">
        <v>256</v>
      </c>
      <c r="AT293" s="157" t="s">
        <v>145</v>
      </c>
      <c r="AU293" s="157" t="s">
        <v>15</v>
      </c>
      <c r="AY293" s="20" t="s">
        <v>142</v>
      </c>
      <c r="BE293" s="158">
        <f t="shared" si="34"/>
        <v>0</v>
      </c>
      <c r="BF293" s="158">
        <f t="shared" si="35"/>
        <v>0</v>
      </c>
      <c r="BG293" s="158">
        <f t="shared" si="36"/>
        <v>0</v>
      </c>
      <c r="BH293" s="158">
        <f t="shared" si="37"/>
        <v>0</v>
      </c>
      <c r="BI293" s="158">
        <f t="shared" si="38"/>
        <v>0</v>
      </c>
      <c r="BJ293" s="20" t="s">
        <v>81</v>
      </c>
      <c r="BK293" s="158">
        <f t="shared" si="39"/>
        <v>0</v>
      </c>
      <c r="BL293" s="20" t="s">
        <v>256</v>
      </c>
      <c r="BM293" s="157" t="s">
        <v>2402</v>
      </c>
    </row>
    <row r="294" spans="1:65" s="2" customFormat="1" ht="16.5" customHeight="1">
      <c r="A294" s="35"/>
      <c r="B294" s="145"/>
      <c r="C294" s="146" t="s">
        <v>1692</v>
      </c>
      <c r="D294" s="146" t="s">
        <v>145</v>
      </c>
      <c r="E294" s="147" t="s">
        <v>4036</v>
      </c>
      <c r="F294" s="148" t="s">
        <v>4037</v>
      </c>
      <c r="G294" s="149" t="s">
        <v>236</v>
      </c>
      <c r="H294" s="150">
        <v>1</v>
      </c>
      <c r="I294" s="151"/>
      <c r="J294" s="152">
        <f t="shared" si="30"/>
        <v>0</v>
      </c>
      <c r="K294" s="148" t="s">
        <v>3</v>
      </c>
      <c r="L294" s="36"/>
      <c r="M294" s="153" t="s">
        <v>3</v>
      </c>
      <c r="N294" s="154" t="s">
        <v>43</v>
      </c>
      <c r="O294" s="56"/>
      <c r="P294" s="155">
        <f t="shared" si="31"/>
        <v>0</v>
      </c>
      <c r="Q294" s="155">
        <v>0</v>
      </c>
      <c r="R294" s="155">
        <f t="shared" si="32"/>
        <v>0</v>
      </c>
      <c r="S294" s="155">
        <v>0</v>
      </c>
      <c r="T294" s="156">
        <f t="shared" si="33"/>
        <v>0</v>
      </c>
      <c r="U294" s="35"/>
      <c r="V294" s="35"/>
      <c r="W294" s="35"/>
      <c r="X294" s="35"/>
      <c r="Y294" s="35"/>
      <c r="Z294" s="35"/>
      <c r="AA294" s="35"/>
      <c r="AB294" s="35"/>
      <c r="AC294" s="35"/>
      <c r="AD294" s="35"/>
      <c r="AE294" s="35"/>
      <c r="AR294" s="157" t="s">
        <v>256</v>
      </c>
      <c r="AT294" s="157" t="s">
        <v>145</v>
      </c>
      <c r="AU294" s="157" t="s">
        <v>15</v>
      </c>
      <c r="AY294" s="20" t="s">
        <v>142</v>
      </c>
      <c r="BE294" s="158">
        <f t="shared" si="34"/>
        <v>0</v>
      </c>
      <c r="BF294" s="158">
        <f t="shared" si="35"/>
        <v>0</v>
      </c>
      <c r="BG294" s="158">
        <f t="shared" si="36"/>
        <v>0</v>
      </c>
      <c r="BH294" s="158">
        <f t="shared" si="37"/>
        <v>0</v>
      </c>
      <c r="BI294" s="158">
        <f t="shared" si="38"/>
        <v>0</v>
      </c>
      <c r="BJ294" s="20" t="s">
        <v>81</v>
      </c>
      <c r="BK294" s="158">
        <f t="shared" si="39"/>
        <v>0</v>
      </c>
      <c r="BL294" s="20" t="s">
        <v>256</v>
      </c>
      <c r="BM294" s="157" t="s">
        <v>2410</v>
      </c>
    </row>
    <row r="295" spans="1:65" s="2" customFormat="1" ht="16.5" customHeight="1">
      <c r="A295" s="35"/>
      <c r="B295" s="145"/>
      <c r="C295" s="146" t="s">
        <v>1697</v>
      </c>
      <c r="D295" s="146" t="s">
        <v>145</v>
      </c>
      <c r="E295" s="147" t="s">
        <v>4038</v>
      </c>
      <c r="F295" s="148" t="s">
        <v>4039</v>
      </c>
      <c r="G295" s="149" t="s">
        <v>236</v>
      </c>
      <c r="H295" s="150">
        <v>2</v>
      </c>
      <c r="I295" s="151"/>
      <c r="J295" s="152">
        <f t="shared" si="30"/>
        <v>0</v>
      </c>
      <c r="K295" s="148" t="s">
        <v>3</v>
      </c>
      <c r="L295" s="36"/>
      <c r="M295" s="153" t="s">
        <v>3</v>
      </c>
      <c r="N295" s="154" t="s">
        <v>43</v>
      </c>
      <c r="O295" s="56"/>
      <c r="P295" s="155">
        <f t="shared" si="31"/>
        <v>0</v>
      </c>
      <c r="Q295" s="155">
        <v>0</v>
      </c>
      <c r="R295" s="155">
        <f t="shared" si="32"/>
        <v>0</v>
      </c>
      <c r="S295" s="155">
        <v>0</v>
      </c>
      <c r="T295" s="156">
        <f t="shared" si="33"/>
        <v>0</v>
      </c>
      <c r="U295" s="35"/>
      <c r="V295" s="35"/>
      <c r="W295" s="35"/>
      <c r="X295" s="35"/>
      <c r="Y295" s="35"/>
      <c r="Z295" s="35"/>
      <c r="AA295" s="35"/>
      <c r="AB295" s="35"/>
      <c r="AC295" s="35"/>
      <c r="AD295" s="35"/>
      <c r="AE295" s="35"/>
      <c r="AR295" s="157" t="s">
        <v>256</v>
      </c>
      <c r="AT295" s="157" t="s">
        <v>145</v>
      </c>
      <c r="AU295" s="157" t="s">
        <v>15</v>
      </c>
      <c r="AY295" s="20" t="s">
        <v>142</v>
      </c>
      <c r="BE295" s="158">
        <f t="shared" si="34"/>
        <v>0</v>
      </c>
      <c r="BF295" s="158">
        <f t="shared" si="35"/>
        <v>0</v>
      </c>
      <c r="BG295" s="158">
        <f t="shared" si="36"/>
        <v>0</v>
      </c>
      <c r="BH295" s="158">
        <f t="shared" si="37"/>
        <v>0</v>
      </c>
      <c r="BI295" s="158">
        <f t="shared" si="38"/>
        <v>0</v>
      </c>
      <c r="BJ295" s="20" t="s">
        <v>81</v>
      </c>
      <c r="BK295" s="158">
        <f t="shared" si="39"/>
        <v>0</v>
      </c>
      <c r="BL295" s="20" t="s">
        <v>256</v>
      </c>
      <c r="BM295" s="157" t="s">
        <v>2418</v>
      </c>
    </row>
    <row r="296" spans="1:65" s="2" customFormat="1" ht="24.2" customHeight="1">
      <c r="A296" s="35"/>
      <c r="B296" s="145"/>
      <c r="C296" s="146" t="s">
        <v>1699</v>
      </c>
      <c r="D296" s="146" t="s">
        <v>145</v>
      </c>
      <c r="E296" s="147" t="s">
        <v>4040</v>
      </c>
      <c r="F296" s="148" t="s">
        <v>4041</v>
      </c>
      <c r="G296" s="149" t="s">
        <v>1563</v>
      </c>
      <c r="H296" s="150">
        <v>1</v>
      </c>
      <c r="I296" s="151"/>
      <c r="J296" s="152">
        <f t="shared" si="30"/>
        <v>0</v>
      </c>
      <c r="K296" s="148" t="s">
        <v>3</v>
      </c>
      <c r="L296" s="36"/>
      <c r="M296" s="153" t="s">
        <v>3</v>
      </c>
      <c r="N296" s="154" t="s">
        <v>43</v>
      </c>
      <c r="O296" s="56"/>
      <c r="P296" s="155">
        <f t="shared" si="31"/>
        <v>0</v>
      </c>
      <c r="Q296" s="155">
        <v>0</v>
      </c>
      <c r="R296" s="155">
        <f t="shared" si="32"/>
        <v>0</v>
      </c>
      <c r="S296" s="155">
        <v>0</v>
      </c>
      <c r="T296" s="156">
        <f t="shared" si="33"/>
        <v>0</v>
      </c>
      <c r="U296" s="35"/>
      <c r="V296" s="35"/>
      <c r="W296" s="35"/>
      <c r="X296" s="35"/>
      <c r="Y296" s="35"/>
      <c r="Z296" s="35"/>
      <c r="AA296" s="35"/>
      <c r="AB296" s="35"/>
      <c r="AC296" s="35"/>
      <c r="AD296" s="35"/>
      <c r="AE296" s="35"/>
      <c r="AR296" s="157" t="s">
        <v>256</v>
      </c>
      <c r="AT296" s="157" t="s">
        <v>145</v>
      </c>
      <c r="AU296" s="157" t="s">
        <v>15</v>
      </c>
      <c r="AY296" s="20" t="s">
        <v>142</v>
      </c>
      <c r="BE296" s="158">
        <f t="shared" si="34"/>
        <v>0</v>
      </c>
      <c r="BF296" s="158">
        <f t="shared" si="35"/>
        <v>0</v>
      </c>
      <c r="BG296" s="158">
        <f t="shared" si="36"/>
        <v>0</v>
      </c>
      <c r="BH296" s="158">
        <f t="shared" si="37"/>
        <v>0</v>
      </c>
      <c r="BI296" s="158">
        <f t="shared" si="38"/>
        <v>0</v>
      </c>
      <c r="BJ296" s="20" t="s">
        <v>81</v>
      </c>
      <c r="BK296" s="158">
        <f t="shared" si="39"/>
        <v>0</v>
      </c>
      <c r="BL296" s="20" t="s">
        <v>256</v>
      </c>
      <c r="BM296" s="157" t="s">
        <v>2426</v>
      </c>
    </row>
    <row r="297" spans="1:65" s="2" customFormat="1" ht="21.75" customHeight="1">
      <c r="A297" s="35"/>
      <c r="B297" s="145"/>
      <c r="C297" s="146" t="s">
        <v>1703</v>
      </c>
      <c r="D297" s="146" t="s">
        <v>145</v>
      </c>
      <c r="E297" s="147" t="s">
        <v>4042</v>
      </c>
      <c r="F297" s="148" t="s">
        <v>4043</v>
      </c>
      <c r="G297" s="149" t="s">
        <v>1563</v>
      </c>
      <c r="H297" s="150">
        <v>1</v>
      </c>
      <c r="I297" s="151"/>
      <c r="J297" s="152">
        <f t="shared" si="30"/>
        <v>0</v>
      </c>
      <c r="K297" s="148" t="s">
        <v>3</v>
      </c>
      <c r="L297" s="36"/>
      <c r="M297" s="153" t="s">
        <v>3</v>
      </c>
      <c r="N297" s="154" t="s">
        <v>43</v>
      </c>
      <c r="O297" s="56"/>
      <c r="P297" s="155">
        <f t="shared" si="31"/>
        <v>0</v>
      </c>
      <c r="Q297" s="155">
        <v>0</v>
      </c>
      <c r="R297" s="155">
        <f t="shared" si="32"/>
        <v>0</v>
      </c>
      <c r="S297" s="155">
        <v>0</v>
      </c>
      <c r="T297" s="156">
        <f t="shared" si="33"/>
        <v>0</v>
      </c>
      <c r="U297" s="35"/>
      <c r="V297" s="35"/>
      <c r="W297" s="35"/>
      <c r="X297" s="35"/>
      <c r="Y297" s="35"/>
      <c r="Z297" s="35"/>
      <c r="AA297" s="35"/>
      <c r="AB297" s="35"/>
      <c r="AC297" s="35"/>
      <c r="AD297" s="35"/>
      <c r="AE297" s="35"/>
      <c r="AR297" s="157" t="s">
        <v>256</v>
      </c>
      <c r="AT297" s="157" t="s">
        <v>145</v>
      </c>
      <c r="AU297" s="157" t="s">
        <v>15</v>
      </c>
      <c r="AY297" s="20" t="s">
        <v>142</v>
      </c>
      <c r="BE297" s="158">
        <f t="shared" si="34"/>
        <v>0</v>
      </c>
      <c r="BF297" s="158">
        <f t="shared" si="35"/>
        <v>0</v>
      </c>
      <c r="BG297" s="158">
        <f t="shared" si="36"/>
        <v>0</v>
      </c>
      <c r="BH297" s="158">
        <f t="shared" si="37"/>
        <v>0</v>
      </c>
      <c r="BI297" s="158">
        <f t="shared" si="38"/>
        <v>0</v>
      </c>
      <c r="BJ297" s="20" t="s">
        <v>81</v>
      </c>
      <c r="BK297" s="158">
        <f t="shared" si="39"/>
        <v>0</v>
      </c>
      <c r="BL297" s="20" t="s">
        <v>256</v>
      </c>
      <c r="BM297" s="157" t="s">
        <v>2434</v>
      </c>
    </row>
    <row r="298" spans="1:65" s="2" customFormat="1" ht="16.5" customHeight="1">
      <c r="A298" s="35"/>
      <c r="B298" s="145"/>
      <c r="C298" s="146" t="s">
        <v>1711</v>
      </c>
      <c r="D298" s="146" t="s">
        <v>145</v>
      </c>
      <c r="E298" s="147" t="s">
        <v>4044</v>
      </c>
      <c r="F298" s="148" t="s">
        <v>4045</v>
      </c>
      <c r="G298" s="149" t="s">
        <v>225</v>
      </c>
      <c r="H298" s="150">
        <v>18</v>
      </c>
      <c r="I298" s="151"/>
      <c r="J298" s="152">
        <f t="shared" si="30"/>
        <v>0</v>
      </c>
      <c r="K298" s="148" t="s">
        <v>3</v>
      </c>
      <c r="L298" s="36"/>
      <c r="M298" s="153" t="s">
        <v>3</v>
      </c>
      <c r="N298" s="154" t="s">
        <v>43</v>
      </c>
      <c r="O298" s="56"/>
      <c r="P298" s="155">
        <f t="shared" si="31"/>
        <v>0</v>
      </c>
      <c r="Q298" s="155">
        <v>0</v>
      </c>
      <c r="R298" s="155">
        <f t="shared" si="32"/>
        <v>0</v>
      </c>
      <c r="S298" s="155">
        <v>0</v>
      </c>
      <c r="T298" s="156">
        <f t="shared" si="33"/>
        <v>0</v>
      </c>
      <c r="U298" s="35"/>
      <c r="V298" s="35"/>
      <c r="W298" s="35"/>
      <c r="X298" s="35"/>
      <c r="Y298" s="35"/>
      <c r="Z298" s="35"/>
      <c r="AA298" s="35"/>
      <c r="AB298" s="35"/>
      <c r="AC298" s="35"/>
      <c r="AD298" s="35"/>
      <c r="AE298" s="35"/>
      <c r="AR298" s="157" t="s">
        <v>256</v>
      </c>
      <c r="AT298" s="157" t="s">
        <v>145</v>
      </c>
      <c r="AU298" s="157" t="s">
        <v>15</v>
      </c>
      <c r="AY298" s="20" t="s">
        <v>142</v>
      </c>
      <c r="BE298" s="158">
        <f t="shared" si="34"/>
        <v>0</v>
      </c>
      <c r="BF298" s="158">
        <f t="shared" si="35"/>
        <v>0</v>
      </c>
      <c r="BG298" s="158">
        <f t="shared" si="36"/>
        <v>0</v>
      </c>
      <c r="BH298" s="158">
        <f t="shared" si="37"/>
        <v>0</v>
      </c>
      <c r="BI298" s="158">
        <f t="shared" si="38"/>
        <v>0</v>
      </c>
      <c r="BJ298" s="20" t="s">
        <v>81</v>
      </c>
      <c r="BK298" s="158">
        <f t="shared" si="39"/>
        <v>0</v>
      </c>
      <c r="BL298" s="20" t="s">
        <v>256</v>
      </c>
      <c r="BM298" s="157" t="s">
        <v>2442</v>
      </c>
    </row>
    <row r="299" spans="1:65" s="2" customFormat="1" ht="16.5" customHeight="1">
      <c r="A299" s="35"/>
      <c r="B299" s="145"/>
      <c r="C299" s="146" t="s">
        <v>1714</v>
      </c>
      <c r="D299" s="146" t="s">
        <v>145</v>
      </c>
      <c r="E299" s="147" t="s">
        <v>4046</v>
      </c>
      <c r="F299" s="148" t="s">
        <v>4047</v>
      </c>
      <c r="G299" s="149" t="s">
        <v>1563</v>
      </c>
      <c r="H299" s="150">
        <v>1</v>
      </c>
      <c r="I299" s="151"/>
      <c r="J299" s="152">
        <f t="shared" si="30"/>
        <v>0</v>
      </c>
      <c r="K299" s="148" t="s">
        <v>3</v>
      </c>
      <c r="L299" s="36"/>
      <c r="M299" s="153" t="s">
        <v>3</v>
      </c>
      <c r="N299" s="154" t="s">
        <v>43</v>
      </c>
      <c r="O299" s="56"/>
      <c r="P299" s="155">
        <f t="shared" si="31"/>
        <v>0</v>
      </c>
      <c r="Q299" s="155">
        <v>0</v>
      </c>
      <c r="R299" s="155">
        <f t="shared" si="32"/>
        <v>0</v>
      </c>
      <c r="S299" s="155">
        <v>0</v>
      </c>
      <c r="T299" s="156">
        <f t="shared" si="33"/>
        <v>0</v>
      </c>
      <c r="U299" s="35"/>
      <c r="V299" s="35"/>
      <c r="W299" s="35"/>
      <c r="X299" s="35"/>
      <c r="Y299" s="35"/>
      <c r="Z299" s="35"/>
      <c r="AA299" s="35"/>
      <c r="AB299" s="35"/>
      <c r="AC299" s="35"/>
      <c r="AD299" s="35"/>
      <c r="AE299" s="35"/>
      <c r="AR299" s="157" t="s">
        <v>256</v>
      </c>
      <c r="AT299" s="157" t="s">
        <v>145</v>
      </c>
      <c r="AU299" s="157" t="s">
        <v>15</v>
      </c>
      <c r="AY299" s="20" t="s">
        <v>142</v>
      </c>
      <c r="BE299" s="158">
        <f t="shared" si="34"/>
        <v>0</v>
      </c>
      <c r="BF299" s="158">
        <f t="shared" si="35"/>
        <v>0</v>
      </c>
      <c r="BG299" s="158">
        <f t="shared" si="36"/>
        <v>0</v>
      </c>
      <c r="BH299" s="158">
        <f t="shared" si="37"/>
        <v>0</v>
      </c>
      <c r="BI299" s="158">
        <f t="shared" si="38"/>
        <v>0</v>
      </c>
      <c r="BJ299" s="20" t="s">
        <v>81</v>
      </c>
      <c r="BK299" s="158">
        <f t="shared" si="39"/>
        <v>0</v>
      </c>
      <c r="BL299" s="20" t="s">
        <v>256</v>
      </c>
      <c r="BM299" s="157" t="s">
        <v>2450</v>
      </c>
    </row>
    <row r="300" spans="1:65" s="2" customFormat="1" ht="21.75" customHeight="1">
      <c r="A300" s="35"/>
      <c r="B300" s="145"/>
      <c r="C300" s="146" t="s">
        <v>1716</v>
      </c>
      <c r="D300" s="146" t="s">
        <v>145</v>
      </c>
      <c r="E300" s="147" t="s">
        <v>4048</v>
      </c>
      <c r="F300" s="148" t="s">
        <v>4049</v>
      </c>
      <c r="G300" s="149" t="s">
        <v>2341</v>
      </c>
      <c r="H300" s="209"/>
      <c r="I300" s="151"/>
      <c r="J300" s="152">
        <f t="shared" si="30"/>
        <v>0</v>
      </c>
      <c r="K300" s="148" t="s">
        <v>3</v>
      </c>
      <c r="L300" s="36"/>
      <c r="M300" s="153" t="s">
        <v>3</v>
      </c>
      <c r="N300" s="154" t="s">
        <v>43</v>
      </c>
      <c r="O300" s="56"/>
      <c r="P300" s="155">
        <f t="shared" si="31"/>
        <v>0</v>
      </c>
      <c r="Q300" s="155">
        <v>0</v>
      </c>
      <c r="R300" s="155">
        <f t="shared" si="32"/>
        <v>0</v>
      </c>
      <c r="S300" s="155">
        <v>0</v>
      </c>
      <c r="T300" s="156">
        <f t="shared" si="33"/>
        <v>0</v>
      </c>
      <c r="U300" s="35"/>
      <c r="V300" s="35"/>
      <c r="W300" s="35"/>
      <c r="X300" s="35"/>
      <c r="Y300" s="35"/>
      <c r="Z300" s="35"/>
      <c r="AA300" s="35"/>
      <c r="AB300" s="35"/>
      <c r="AC300" s="35"/>
      <c r="AD300" s="35"/>
      <c r="AE300" s="35"/>
      <c r="AR300" s="157" t="s">
        <v>256</v>
      </c>
      <c r="AT300" s="157" t="s">
        <v>145</v>
      </c>
      <c r="AU300" s="157" t="s">
        <v>15</v>
      </c>
      <c r="AY300" s="20" t="s">
        <v>142</v>
      </c>
      <c r="BE300" s="158">
        <f t="shared" si="34"/>
        <v>0</v>
      </c>
      <c r="BF300" s="158">
        <f t="shared" si="35"/>
        <v>0</v>
      </c>
      <c r="BG300" s="158">
        <f t="shared" si="36"/>
        <v>0</v>
      </c>
      <c r="BH300" s="158">
        <f t="shared" si="37"/>
        <v>0</v>
      </c>
      <c r="BI300" s="158">
        <f t="shared" si="38"/>
        <v>0</v>
      </c>
      <c r="BJ300" s="20" t="s">
        <v>81</v>
      </c>
      <c r="BK300" s="158">
        <f t="shared" si="39"/>
        <v>0</v>
      </c>
      <c r="BL300" s="20" t="s">
        <v>256</v>
      </c>
      <c r="BM300" s="157" t="s">
        <v>2458</v>
      </c>
    </row>
    <row r="301" spans="1:65" s="2" customFormat="1" ht="21.75" customHeight="1">
      <c r="A301" s="35"/>
      <c r="B301" s="145"/>
      <c r="C301" s="146" t="s">
        <v>1720</v>
      </c>
      <c r="D301" s="146" t="s">
        <v>145</v>
      </c>
      <c r="E301" s="147" t="s">
        <v>4050</v>
      </c>
      <c r="F301" s="148" t="s">
        <v>4051</v>
      </c>
      <c r="G301" s="149" t="s">
        <v>225</v>
      </c>
      <c r="H301" s="150">
        <v>45</v>
      </c>
      <c r="I301" s="151"/>
      <c r="J301" s="152">
        <f t="shared" si="30"/>
        <v>0</v>
      </c>
      <c r="K301" s="148" t="s">
        <v>3</v>
      </c>
      <c r="L301" s="36"/>
      <c r="M301" s="153" t="s">
        <v>3</v>
      </c>
      <c r="N301" s="154" t="s">
        <v>43</v>
      </c>
      <c r="O301" s="56"/>
      <c r="P301" s="155">
        <f t="shared" si="31"/>
        <v>0</v>
      </c>
      <c r="Q301" s="155">
        <v>0</v>
      </c>
      <c r="R301" s="155">
        <f t="shared" si="32"/>
        <v>0</v>
      </c>
      <c r="S301" s="155">
        <v>0</v>
      </c>
      <c r="T301" s="156">
        <f t="shared" si="33"/>
        <v>0</v>
      </c>
      <c r="U301" s="35"/>
      <c r="V301" s="35"/>
      <c r="W301" s="35"/>
      <c r="X301" s="35"/>
      <c r="Y301" s="35"/>
      <c r="Z301" s="35"/>
      <c r="AA301" s="35"/>
      <c r="AB301" s="35"/>
      <c r="AC301" s="35"/>
      <c r="AD301" s="35"/>
      <c r="AE301" s="35"/>
      <c r="AR301" s="157" t="s">
        <v>256</v>
      </c>
      <c r="AT301" s="157" t="s">
        <v>145</v>
      </c>
      <c r="AU301" s="157" t="s">
        <v>15</v>
      </c>
      <c r="AY301" s="20" t="s">
        <v>142</v>
      </c>
      <c r="BE301" s="158">
        <f t="shared" si="34"/>
        <v>0</v>
      </c>
      <c r="BF301" s="158">
        <f t="shared" si="35"/>
        <v>0</v>
      </c>
      <c r="BG301" s="158">
        <f t="shared" si="36"/>
        <v>0</v>
      </c>
      <c r="BH301" s="158">
        <f t="shared" si="37"/>
        <v>0</v>
      </c>
      <c r="BI301" s="158">
        <f t="shared" si="38"/>
        <v>0</v>
      </c>
      <c r="BJ301" s="20" t="s">
        <v>81</v>
      </c>
      <c r="BK301" s="158">
        <f t="shared" si="39"/>
        <v>0</v>
      </c>
      <c r="BL301" s="20" t="s">
        <v>256</v>
      </c>
      <c r="BM301" s="157" t="s">
        <v>2466</v>
      </c>
    </row>
    <row r="302" spans="1:65" s="2" customFormat="1" ht="21.75" customHeight="1">
      <c r="A302" s="35"/>
      <c r="B302" s="145"/>
      <c r="C302" s="146" t="s">
        <v>1725</v>
      </c>
      <c r="D302" s="146" t="s">
        <v>145</v>
      </c>
      <c r="E302" s="147" t="s">
        <v>4052</v>
      </c>
      <c r="F302" s="148" t="s">
        <v>4053</v>
      </c>
      <c r="G302" s="149" t="s">
        <v>225</v>
      </c>
      <c r="H302" s="150">
        <v>30</v>
      </c>
      <c r="I302" s="151"/>
      <c r="J302" s="152">
        <f t="shared" si="30"/>
        <v>0</v>
      </c>
      <c r="K302" s="148" t="s">
        <v>3</v>
      </c>
      <c r="L302" s="36"/>
      <c r="M302" s="153" t="s">
        <v>3</v>
      </c>
      <c r="N302" s="154" t="s">
        <v>43</v>
      </c>
      <c r="O302" s="56"/>
      <c r="P302" s="155">
        <f t="shared" si="31"/>
        <v>0</v>
      </c>
      <c r="Q302" s="155">
        <v>0</v>
      </c>
      <c r="R302" s="155">
        <f t="shared" si="32"/>
        <v>0</v>
      </c>
      <c r="S302" s="155">
        <v>0</v>
      </c>
      <c r="T302" s="156">
        <f t="shared" si="33"/>
        <v>0</v>
      </c>
      <c r="U302" s="35"/>
      <c r="V302" s="35"/>
      <c r="W302" s="35"/>
      <c r="X302" s="35"/>
      <c r="Y302" s="35"/>
      <c r="Z302" s="35"/>
      <c r="AA302" s="35"/>
      <c r="AB302" s="35"/>
      <c r="AC302" s="35"/>
      <c r="AD302" s="35"/>
      <c r="AE302" s="35"/>
      <c r="AR302" s="157" t="s">
        <v>256</v>
      </c>
      <c r="AT302" s="157" t="s">
        <v>145</v>
      </c>
      <c r="AU302" s="157" t="s">
        <v>15</v>
      </c>
      <c r="AY302" s="20" t="s">
        <v>142</v>
      </c>
      <c r="BE302" s="158">
        <f t="shared" si="34"/>
        <v>0</v>
      </c>
      <c r="BF302" s="158">
        <f t="shared" si="35"/>
        <v>0</v>
      </c>
      <c r="BG302" s="158">
        <f t="shared" si="36"/>
        <v>0</v>
      </c>
      <c r="BH302" s="158">
        <f t="shared" si="37"/>
        <v>0</v>
      </c>
      <c r="BI302" s="158">
        <f t="shared" si="38"/>
        <v>0</v>
      </c>
      <c r="BJ302" s="20" t="s">
        <v>81</v>
      </c>
      <c r="BK302" s="158">
        <f t="shared" si="39"/>
        <v>0</v>
      </c>
      <c r="BL302" s="20" t="s">
        <v>256</v>
      </c>
      <c r="BM302" s="157" t="s">
        <v>2474</v>
      </c>
    </row>
    <row r="303" spans="1:65" s="2" customFormat="1" ht="16.5" customHeight="1">
      <c r="A303" s="35"/>
      <c r="B303" s="145"/>
      <c r="C303" s="146" t="s">
        <v>1730</v>
      </c>
      <c r="D303" s="146" t="s">
        <v>145</v>
      </c>
      <c r="E303" s="147" t="s">
        <v>4054</v>
      </c>
      <c r="F303" s="148" t="s">
        <v>4055</v>
      </c>
      <c r="G303" s="149" t="s">
        <v>4056</v>
      </c>
      <c r="H303" s="150">
        <v>1</v>
      </c>
      <c r="I303" s="151"/>
      <c r="J303" s="152">
        <f t="shared" si="30"/>
        <v>0</v>
      </c>
      <c r="K303" s="148" t="s">
        <v>3</v>
      </c>
      <c r="L303" s="36"/>
      <c r="M303" s="153" t="s">
        <v>3</v>
      </c>
      <c r="N303" s="154" t="s">
        <v>43</v>
      </c>
      <c r="O303" s="56"/>
      <c r="P303" s="155">
        <f t="shared" si="31"/>
        <v>0</v>
      </c>
      <c r="Q303" s="155">
        <v>0</v>
      </c>
      <c r="R303" s="155">
        <f t="shared" si="32"/>
        <v>0</v>
      </c>
      <c r="S303" s="155">
        <v>0</v>
      </c>
      <c r="T303" s="156">
        <f t="shared" si="33"/>
        <v>0</v>
      </c>
      <c r="U303" s="35"/>
      <c r="V303" s="35"/>
      <c r="W303" s="35"/>
      <c r="X303" s="35"/>
      <c r="Y303" s="35"/>
      <c r="Z303" s="35"/>
      <c r="AA303" s="35"/>
      <c r="AB303" s="35"/>
      <c r="AC303" s="35"/>
      <c r="AD303" s="35"/>
      <c r="AE303" s="35"/>
      <c r="AR303" s="157" t="s">
        <v>256</v>
      </c>
      <c r="AT303" s="157" t="s">
        <v>145</v>
      </c>
      <c r="AU303" s="157" t="s">
        <v>15</v>
      </c>
      <c r="AY303" s="20" t="s">
        <v>142</v>
      </c>
      <c r="BE303" s="158">
        <f t="shared" si="34"/>
        <v>0</v>
      </c>
      <c r="BF303" s="158">
        <f t="shared" si="35"/>
        <v>0</v>
      </c>
      <c r="BG303" s="158">
        <f t="shared" si="36"/>
        <v>0</v>
      </c>
      <c r="BH303" s="158">
        <f t="shared" si="37"/>
        <v>0</v>
      </c>
      <c r="BI303" s="158">
        <f t="shared" si="38"/>
        <v>0</v>
      </c>
      <c r="BJ303" s="20" t="s">
        <v>81</v>
      </c>
      <c r="BK303" s="158">
        <f t="shared" si="39"/>
        <v>0</v>
      </c>
      <c r="BL303" s="20" t="s">
        <v>256</v>
      </c>
      <c r="BM303" s="157" t="s">
        <v>2482</v>
      </c>
    </row>
    <row r="304" spans="1:65" s="2" customFormat="1" ht="21.75" customHeight="1">
      <c r="A304" s="35"/>
      <c r="B304" s="145"/>
      <c r="C304" s="146" t="s">
        <v>1732</v>
      </c>
      <c r="D304" s="146" t="s">
        <v>145</v>
      </c>
      <c r="E304" s="147" t="s">
        <v>4057</v>
      </c>
      <c r="F304" s="148" t="s">
        <v>4058</v>
      </c>
      <c r="G304" s="149" t="s">
        <v>359</v>
      </c>
      <c r="H304" s="150">
        <v>0.23</v>
      </c>
      <c r="I304" s="151"/>
      <c r="J304" s="152">
        <f t="shared" si="30"/>
        <v>0</v>
      </c>
      <c r="K304" s="148" t="s">
        <v>3</v>
      </c>
      <c r="L304" s="36"/>
      <c r="M304" s="153" t="s">
        <v>3</v>
      </c>
      <c r="N304" s="154" t="s">
        <v>43</v>
      </c>
      <c r="O304" s="56"/>
      <c r="P304" s="155">
        <f t="shared" si="31"/>
        <v>0</v>
      </c>
      <c r="Q304" s="155">
        <v>0</v>
      </c>
      <c r="R304" s="155">
        <f t="shared" si="32"/>
        <v>0</v>
      </c>
      <c r="S304" s="155">
        <v>0</v>
      </c>
      <c r="T304" s="156">
        <f t="shared" si="33"/>
        <v>0</v>
      </c>
      <c r="U304" s="35"/>
      <c r="V304" s="35"/>
      <c r="W304" s="35"/>
      <c r="X304" s="35"/>
      <c r="Y304" s="35"/>
      <c r="Z304" s="35"/>
      <c r="AA304" s="35"/>
      <c r="AB304" s="35"/>
      <c r="AC304" s="35"/>
      <c r="AD304" s="35"/>
      <c r="AE304" s="35"/>
      <c r="AR304" s="157" t="s">
        <v>256</v>
      </c>
      <c r="AT304" s="157" t="s">
        <v>145</v>
      </c>
      <c r="AU304" s="157" t="s">
        <v>15</v>
      </c>
      <c r="AY304" s="20" t="s">
        <v>142</v>
      </c>
      <c r="BE304" s="158">
        <f t="shared" si="34"/>
        <v>0</v>
      </c>
      <c r="BF304" s="158">
        <f t="shared" si="35"/>
        <v>0</v>
      </c>
      <c r="BG304" s="158">
        <f t="shared" si="36"/>
        <v>0</v>
      </c>
      <c r="BH304" s="158">
        <f t="shared" si="37"/>
        <v>0</v>
      </c>
      <c r="BI304" s="158">
        <f t="shared" si="38"/>
        <v>0</v>
      </c>
      <c r="BJ304" s="20" t="s">
        <v>81</v>
      </c>
      <c r="BK304" s="158">
        <f t="shared" si="39"/>
        <v>0</v>
      </c>
      <c r="BL304" s="20" t="s">
        <v>256</v>
      </c>
      <c r="BM304" s="157" t="s">
        <v>2490</v>
      </c>
    </row>
    <row r="305" spans="1:65" s="12" customFormat="1" ht="25.9" customHeight="1">
      <c r="B305" s="132"/>
      <c r="D305" s="133" t="s">
        <v>70</v>
      </c>
      <c r="E305" s="134" t="s">
        <v>4059</v>
      </c>
      <c r="F305" s="134" t="s">
        <v>4060</v>
      </c>
      <c r="I305" s="135"/>
      <c r="J305" s="136">
        <f>BK305</f>
        <v>0</v>
      </c>
      <c r="L305" s="132"/>
      <c r="M305" s="137"/>
      <c r="N305" s="138"/>
      <c r="O305" s="138"/>
      <c r="P305" s="139">
        <f>SUM(P306:P309)</f>
        <v>0</v>
      </c>
      <c r="Q305" s="138"/>
      <c r="R305" s="139">
        <f>SUM(R306:R309)</f>
        <v>0</v>
      </c>
      <c r="S305" s="138"/>
      <c r="T305" s="140">
        <f>SUM(T306:T309)</f>
        <v>0</v>
      </c>
      <c r="AR305" s="133" t="s">
        <v>81</v>
      </c>
      <c r="AT305" s="141" t="s">
        <v>70</v>
      </c>
      <c r="AU305" s="141" t="s">
        <v>71</v>
      </c>
      <c r="AY305" s="133" t="s">
        <v>142</v>
      </c>
      <c r="BK305" s="142">
        <f>SUM(BK306:BK309)</f>
        <v>0</v>
      </c>
    </row>
    <row r="306" spans="1:65" s="2" customFormat="1" ht="24.2" customHeight="1">
      <c r="A306" s="35"/>
      <c r="B306" s="145"/>
      <c r="C306" s="146" t="s">
        <v>1736</v>
      </c>
      <c r="D306" s="146" t="s">
        <v>145</v>
      </c>
      <c r="E306" s="147" t="s">
        <v>4061</v>
      </c>
      <c r="F306" s="148" t="s">
        <v>4062</v>
      </c>
      <c r="G306" s="149" t="s">
        <v>1563</v>
      </c>
      <c r="H306" s="150">
        <v>1</v>
      </c>
      <c r="I306" s="151"/>
      <c r="J306" s="152">
        <f>ROUND(I306*H306,2)</f>
        <v>0</v>
      </c>
      <c r="K306" s="148" t="s">
        <v>3</v>
      </c>
      <c r="L306" s="36"/>
      <c r="M306" s="153" t="s">
        <v>3</v>
      </c>
      <c r="N306" s="154" t="s">
        <v>43</v>
      </c>
      <c r="O306" s="56"/>
      <c r="P306" s="155">
        <f>O306*H306</f>
        <v>0</v>
      </c>
      <c r="Q306" s="155">
        <v>0</v>
      </c>
      <c r="R306" s="155">
        <f>Q306*H306</f>
        <v>0</v>
      </c>
      <c r="S306" s="155">
        <v>0</v>
      </c>
      <c r="T306" s="156">
        <f>S306*H306</f>
        <v>0</v>
      </c>
      <c r="U306" s="35"/>
      <c r="V306" s="35"/>
      <c r="W306" s="35"/>
      <c r="X306" s="35"/>
      <c r="Y306" s="35"/>
      <c r="Z306" s="35"/>
      <c r="AA306" s="35"/>
      <c r="AB306" s="35"/>
      <c r="AC306" s="35"/>
      <c r="AD306" s="35"/>
      <c r="AE306" s="35"/>
      <c r="AR306" s="157" t="s">
        <v>256</v>
      </c>
      <c r="AT306" s="157" t="s">
        <v>145</v>
      </c>
      <c r="AU306" s="157" t="s">
        <v>15</v>
      </c>
      <c r="AY306" s="20" t="s">
        <v>142</v>
      </c>
      <c r="BE306" s="158">
        <f>IF(N306="základní",J306,0)</f>
        <v>0</v>
      </c>
      <c r="BF306" s="158">
        <f>IF(N306="snížená",J306,0)</f>
        <v>0</v>
      </c>
      <c r="BG306" s="158">
        <f>IF(N306="zákl. přenesená",J306,0)</f>
        <v>0</v>
      </c>
      <c r="BH306" s="158">
        <f>IF(N306="sníž. přenesená",J306,0)</f>
        <v>0</v>
      </c>
      <c r="BI306" s="158">
        <f>IF(N306="nulová",J306,0)</f>
        <v>0</v>
      </c>
      <c r="BJ306" s="20" t="s">
        <v>81</v>
      </c>
      <c r="BK306" s="158">
        <f>ROUND(I306*H306,2)</f>
        <v>0</v>
      </c>
      <c r="BL306" s="20" t="s">
        <v>256</v>
      </c>
      <c r="BM306" s="157" t="s">
        <v>2498</v>
      </c>
    </row>
    <row r="307" spans="1:65" s="2" customFormat="1" ht="24.2" customHeight="1">
      <c r="A307" s="35"/>
      <c r="B307" s="145"/>
      <c r="C307" s="146" t="s">
        <v>1743</v>
      </c>
      <c r="D307" s="146" t="s">
        <v>145</v>
      </c>
      <c r="E307" s="147" t="s">
        <v>4063</v>
      </c>
      <c r="F307" s="148" t="s">
        <v>4064</v>
      </c>
      <c r="G307" s="149" t="s">
        <v>1563</v>
      </c>
      <c r="H307" s="150">
        <v>1</v>
      </c>
      <c r="I307" s="151"/>
      <c r="J307" s="152">
        <f>ROUND(I307*H307,2)</f>
        <v>0</v>
      </c>
      <c r="K307" s="148" t="s">
        <v>3</v>
      </c>
      <c r="L307" s="36"/>
      <c r="M307" s="153" t="s">
        <v>3</v>
      </c>
      <c r="N307" s="154" t="s">
        <v>43</v>
      </c>
      <c r="O307" s="56"/>
      <c r="P307" s="155">
        <f>O307*H307</f>
        <v>0</v>
      </c>
      <c r="Q307" s="155">
        <v>0</v>
      </c>
      <c r="R307" s="155">
        <f>Q307*H307</f>
        <v>0</v>
      </c>
      <c r="S307" s="155">
        <v>0</v>
      </c>
      <c r="T307" s="156">
        <f>S307*H307</f>
        <v>0</v>
      </c>
      <c r="U307" s="35"/>
      <c r="V307" s="35"/>
      <c r="W307" s="35"/>
      <c r="X307" s="35"/>
      <c r="Y307" s="35"/>
      <c r="Z307" s="35"/>
      <c r="AA307" s="35"/>
      <c r="AB307" s="35"/>
      <c r="AC307" s="35"/>
      <c r="AD307" s="35"/>
      <c r="AE307" s="35"/>
      <c r="AR307" s="157" t="s">
        <v>256</v>
      </c>
      <c r="AT307" s="157" t="s">
        <v>145</v>
      </c>
      <c r="AU307" s="157" t="s">
        <v>15</v>
      </c>
      <c r="AY307" s="20" t="s">
        <v>142</v>
      </c>
      <c r="BE307" s="158">
        <f>IF(N307="základní",J307,0)</f>
        <v>0</v>
      </c>
      <c r="BF307" s="158">
        <f>IF(N307="snížená",J307,0)</f>
        <v>0</v>
      </c>
      <c r="BG307" s="158">
        <f>IF(N307="zákl. přenesená",J307,0)</f>
        <v>0</v>
      </c>
      <c r="BH307" s="158">
        <f>IF(N307="sníž. přenesená",J307,0)</f>
        <v>0</v>
      </c>
      <c r="BI307" s="158">
        <f>IF(N307="nulová",J307,0)</f>
        <v>0</v>
      </c>
      <c r="BJ307" s="20" t="s">
        <v>81</v>
      </c>
      <c r="BK307" s="158">
        <f>ROUND(I307*H307,2)</f>
        <v>0</v>
      </c>
      <c r="BL307" s="20" t="s">
        <v>256</v>
      </c>
      <c r="BM307" s="157" t="s">
        <v>2506</v>
      </c>
    </row>
    <row r="308" spans="1:65" s="2" customFormat="1" ht="33" customHeight="1">
      <c r="A308" s="35"/>
      <c r="B308" s="145"/>
      <c r="C308" s="146" t="s">
        <v>1748</v>
      </c>
      <c r="D308" s="146" t="s">
        <v>145</v>
      </c>
      <c r="E308" s="147" t="s">
        <v>4065</v>
      </c>
      <c r="F308" s="148" t="s">
        <v>4066</v>
      </c>
      <c r="G308" s="149" t="s">
        <v>236</v>
      </c>
      <c r="H308" s="150">
        <v>1</v>
      </c>
      <c r="I308" s="151"/>
      <c r="J308" s="152">
        <f>ROUND(I308*H308,2)</f>
        <v>0</v>
      </c>
      <c r="K308" s="148" t="s">
        <v>3</v>
      </c>
      <c r="L308" s="36"/>
      <c r="M308" s="153" t="s">
        <v>3</v>
      </c>
      <c r="N308" s="154" t="s">
        <v>43</v>
      </c>
      <c r="O308" s="56"/>
      <c r="P308" s="155">
        <f>O308*H308</f>
        <v>0</v>
      </c>
      <c r="Q308" s="155">
        <v>0</v>
      </c>
      <c r="R308" s="155">
        <f>Q308*H308</f>
        <v>0</v>
      </c>
      <c r="S308" s="155">
        <v>0</v>
      </c>
      <c r="T308" s="156">
        <f>S308*H308</f>
        <v>0</v>
      </c>
      <c r="U308" s="35"/>
      <c r="V308" s="35"/>
      <c r="W308" s="35"/>
      <c r="X308" s="35"/>
      <c r="Y308" s="35"/>
      <c r="Z308" s="35"/>
      <c r="AA308" s="35"/>
      <c r="AB308" s="35"/>
      <c r="AC308" s="35"/>
      <c r="AD308" s="35"/>
      <c r="AE308" s="35"/>
      <c r="AR308" s="157" t="s">
        <v>256</v>
      </c>
      <c r="AT308" s="157" t="s">
        <v>145</v>
      </c>
      <c r="AU308" s="157" t="s">
        <v>15</v>
      </c>
      <c r="AY308" s="20" t="s">
        <v>142</v>
      </c>
      <c r="BE308" s="158">
        <f>IF(N308="základní",J308,0)</f>
        <v>0</v>
      </c>
      <c r="BF308" s="158">
        <f>IF(N308="snížená",J308,0)</f>
        <v>0</v>
      </c>
      <c r="BG308" s="158">
        <f>IF(N308="zákl. přenesená",J308,0)</f>
        <v>0</v>
      </c>
      <c r="BH308" s="158">
        <f>IF(N308="sníž. přenesená",J308,0)</f>
        <v>0</v>
      </c>
      <c r="BI308" s="158">
        <f>IF(N308="nulová",J308,0)</f>
        <v>0</v>
      </c>
      <c r="BJ308" s="20" t="s">
        <v>81</v>
      </c>
      <c r="BK308" s="158">
        <f>ROUND(I308*H308,2)</f>
        <v>0</v>
      </c>
      <c r="BL308" s="20" t="s">
        <v>256</v>
      </c>
      <c r="BM308" s="157" t="s">
        <v>2514</v>
      </c>
    </row>
    <row r="309" spans="1:65" s="2" customFormat="1" ht="21.75" customHeight="1">
      <c r="A309" s="35"/>
      <c r="B309" s="145"/>
      <c r="C309" s="146" t="s">
        <v>1754</v>
      </c>
      <c r="D309" s="146" t="s">
        <v>145</v>
      </c>
      <c r="E309" s="147" t="s">
        <v>4067</v>
      </c>
      <c r="F309" s="148" t="s">
        <v>4068</v>
      </c>
      <c r="G309" s="149" t="s">
        <v>2341</v>
      </c>
      <c r="H309" s="209"/>
      <c r="I309" s="151"/>
      <c r="J309" s="152">
        <f>ROUND(I309*H309,2)</f>
        <v>0</v>
      </c>
      <c r="K309" s="148" t="s">
        <v>3</v>
      </c>
      <c r="L309" s="36"/>
      <c r="M309" s="153" t="s">
        <v>3</v>
      </c>
      <c r="N309" s="154" t="s">
        <v>43</v>
      </c>
      <c r="O309" s="56"/>
      <c r="P309" s="155">
        <f>O309*H309</f>
        <v>0</v>
      </c>
      <c r="Q309" s="155">
        <v>0</v>
      </c>
      <c r="R309" s="155">
        <f>Q309*H309</f>
        <v>0</v>
      </c>
      <c r="S309" s="155">
        <v>0</v>
      </c>
      <c r="T309" s="156">
        <f>S309*H309</f>
        <v>0</v>
      </c>
      <c r="U309" s="35"/>
      <c r="V309" s="35"/>
      <c r="W309" s="35"/>
      <c r="X309" s="35"/>
      <c r="Y309" s="35"/>
      <c r="Z309" s="35"/>
      <c r="AA309" s="35"/>
      <c r="AB309" s="35"/>
      <c r="AC309" s="35"/>
      <c r="AD309" s="35"/>
      <c r="AE309" s="35"/>
      <c r="AR309" s="157" t="s">
        <v>256</v>
      </c>
      <c r="AT309" s="157" t="s">
        <v>145</v>
      </c>
      <c r="AU309" s="157" t="s">
        <v>15</v>
      </c>
      <c r="AY309" s="20" t="s">
        <v>142</v>
      </c>
      <c r="BE309" s="158">
        <f>IF(N309="základní",J309,0)</f>
        <v>0</v>
      </c>
      <c r="BF309" s="158">
        <f>IF(N309="snížená",J309,0)</f>
        <v>0</v>
      </c>
      <c r="BG309" s="158">
        <f>IF(N309="zákl. přenesená",J309,0)</f>
        <v>0</v>
      </c>
      <c r="BH309" s="158">
        <f>IF(N309="sníž. přenesená",J309,0)</f>
        <v>0</v>
      </c>
      <c r="BI309" s="158">
        <f>IF(N309="nulová",J309,0)</f>
        <v>0</v>
      </c>
      <c r="BJ309" s="20" t="s">
        <v>81</v>
      </c>
      <c r="BK309" s="158">
        <f>ROUND(I309*H309,2)</f>
        <v>0</v>
      </c>
      <c r="BL309" s="20" t="s">
        <v>256</v>
      </c>
      <c r="BM309" s="157" t="s">
        <v>2522</v>
      </c>
    </row>
    <row r="310" spans="1:65" s="12" customFormat="1" ht="25.9" customHeight="1">
      <c r="B310" s="132"/>
      <c r="D310" s="133" t="s">
        <v>70</v>
      </c>
      <c r="E310" s="134" t="s">
        <v>4069</v>
      </c>
      <c r="F310" s="134" t="s">
        <v>4070</v>
      </c>
      <c r="I310" s="135"/>
      <c r="J310" s="136">
        <f>BK310</f>
        <v>0</v>
      </c>
      <c r="L310" s="132"/>
      <c r="M310" s="137"/>
      <c r="N310" s="138"/>
      <c r="O310" s="138"/>
      <c r="P310" s="139">
        <f>SUM(P311:P343)</f>
        <v>0</v>
      </c>
      <c r="Q310" s="138"/>
      <c r="R310" s="139">
        <f>SUM(R311:R343)</f>
        <v>0</v>
      </c>
      <c r="S310" s="138"/>
      <c r="T310" s="140">
        <f>SUM(T311:T343)</f>
        <v>0</v>
      </c>
      <c r="AR310" s="133" t="s">
        <v>81</v>
      </c>
      <c r="AT310" s="141" t="s">
        <v>70</v>
      </c>
      <c r="AU310" s="141" t="s">
        <v>71</v>
      </c>
      <c r="AY310" s="133" t="s">
        <v>142</v>
      </c>
      <c r="BK310" s="142">
        <f>SUM(BK311:BK343)</f>
        <v>0</v>
      </c>
    </row>
    <row r="311" spans="1:65" s="2" customFormat="1" ht="16.5" customHeight="1">
      <c r="A311" s="35"/>
      <c r="B311" s="145"/>
      <c r="C311" s="146" t="s">
        <v>1759</v>
      </c>
      <c r="D311" s="146" t="s">
        <v>145</v>
      </c>
      <c r="E311" s="147" t="s">
        <v>4071</v>
      </c>
      <c r="F311" s="148" t="s">
        <v>4072</v>
      </c>
      <c r="G311" s="149" t="s">
        <v>1563</v>
      </c>
      <c r="H311" s="150">
        <v>8</v>
      </c>
      <c r="I311" s="151"/>
      <c r="J311" s="152">
        <f t="shared" ref="J311:J343" si="40">ROUND(I311*H311,2)</f>
        <v>0</v>
      </c>
      <c r="K311" s="148" t="s">
        <v>3</v>
      </c>
      <c r="L311" s="36"/>
      <c r="M311" s="153" t="s">
        <v>3</v>
      </c>
      <c r="N311" s="154" t="s">
        <v>43</v>
      </c>
      <c r="O311" s="56"/>
      <c r="P311" s="155">
        <f t="shared" ref="P311:P343" si="41">O311*H311</f>
        <v>0</v>
      </c>
      <c r="Q311" s="155">
        <v>0</v>
      </c>
      <c r="R311" s="155">
        <f t="shared" ref="R311:R343" si="42">Q311*H311</f>
        <v>0</v>
      </c>
      <c r="S311" s="155">
        <v>0</v>
      </c>
      <c r="T311" s="156">
        <f t="shared" ref="T311:T343" si="43">S311*H311</f>
        <v>0</v>
      </c>
      <c r="U311" s="35"/>
      <c r="V311" s="35"/>
      <c r="W311" s="35"/>
      <c r="X311" s="35"/>
      <c r="Y311" s="35"/>
      <c r="Z311" s="35"/>
      <c r="AA311" s="35"/>
      <c r="AB311" s="35"/>
      <c r="AC311" s="35"/>
      <c r="AD311" s="35"/>
      <c r="AE311" s="35"/>
      <c r="AR311" s="157" t="s">
        <v>256</v>
      </c>
      <c r="AT311" s="157" t="s">
        <v>145</v>
      </c>
      <c r="AU311" s="157" t="s">
        <v>15</v>
      </c>
      <c r="AY311" s="20" t="s">
        <v>142</v>
      </c>
      <c r="BE311" s="158">
        <f t="shared" ref="BE311:BE343" si="44">IF(N311="základní",J311,0)</f>
        <v>0</v>
      </c>
      <c r="BF311" s="158">
        <f t="shared" ref="BF311:BF343" si="45">IF(N311="snížená",J311,0)</f>
        <v>0</v>
      </c>
      <c r="BG311" s="158">
        <f t="shared" ref="BG311:BG343" si="46">IF(N311="zákl. přenesená",J311,0)</f>
        <v>0</v>
      </c>
      <c r="BH311" s="158">
        <f t="shared" ref="BH311:BH343" si="47">IF(N311="sníž. přenesená",J311,0)</f>
        <v>0</v>
      </c>
      <c r="BI311" s="158">
        <f t="shared" ref="BI311:BI343" si="48">IF(N311="nulová",J311,0)</f>
        <v>0</v>
      </c>
      <c r="BJ311" s="20" t="s">
        <v>81</v>
      </c>
      <c r="BK311" s="158">
        <f t="shared" ref="BK311:BK343" si="49">ROUND(I311*H311,2)</f>
        <v>0</v>
      </c>
      <c r="BL311" s="20" t="s">
        <v>256</v>
      </c>
      <c r="BM311" s="157" t="s">
        <v>2530</v>
      </c>
    </row>
    <row r="312" spans="1:65" s="2" customFormat="1" ht="16.5" customHeight="1">
      <c r="A312" s="35"/>
      <c r="B312" s="145"/>
      <c r="C312" s="146" t="s">
        <v>1764</v>
      </c>
      <c r="D312" s="146" t="s">
        <v>145</v>
      </c>
      <c r="E312" s="147" t="s">
        <v>4073</v>
      </c>
      <c r="F312" s="148" t="s">
        <v>4074</v>
      </c>
      <c r="G312" s="149" t="s">
        <v>1563</v>
      </c>
      <c r="H312" s="150">
        <v>8</v>
      </c>
      <c r="I312" s="151"/>
      <c r="J312" s="152">
        <f t="shared" si="40"/>
        <v>0</v>
      </c>
      <c r="K312" s="148" t="s">
        <v>3</v>
      </c>
      <c r="L312" s="36"/>
      <c r="M312" s="153" t="s">
        <v>3</v>
      </c>
      <c r="N312" s="154" t="s">
        <v>43</v>
      </c>
      <c r="O312" s="56"/>
      <c r="P312" s="155">
        <f t="shared" si="41"/>
        <v>0</v>
      </c>
      <c r="Q312" s="155">
        <v>0</v>
      </c>
      <c r="R312" s="155">
        <f t="shared" si="42"/>
        <v>0</v>
      </c>
      <c r="S312" s="155">
        <v>0</v>
      </c>
      <c r="T312" s="156">
        <f t="shared" si="43"/>
        <v>0</v>
      </c>
      <c r="U312" s="35"/>
      <c r="V312" s="35"/>
      <c r="W312" s="35"/>
      <c r="X312" s="35"/>
      <c r="Y312" s="35"/>
      <c r="Z312" s="35"/>
      <c r="AA312" s="35"/>
      <c r="AB312" s="35"/>
      <c r="AC312" s="35"/>
      <c r="AD312" s="35"/>
      <c r="AE312" s="35"/>
      <c r="AR312" s="157" t="s">
        <v>256</v>
      </c>
      <c r="AT312" s="157" t="s">
        <v>145</v>
      </c>
      <c r="AU312" s="157" t="s">
        <v>15</v>
      </c>
      <c r="AY312" s="20" t="s">
        <v>142</v>
      </c>
      <c r="BE312" s="158">
        <f t="shared" si="44"/>
        <v>0</v>
      </c>
      <c r="BF312" s="158">
        <f t="shared" si="45"/>
        <v>0</v>
      </c>
      <c r="BG312" s="158">
        <f t="shared" si="46"/>
        <v>0</v>
      </c>
      <c r="BH312" s="158">
        <f t="shared" si="47"/>
        <v>0</v>
      </c>
      <c r="BI312" s="158">
        <f t="shared" si="48"/>
        <v>0</v>
      </c>
      <c r="BJ312" s="20" t="s">
        <v>81</v>
      </c>
      <c r="BK312" s="158">
        <f t="shared" si="49"/>
        <v>0</v>
      </c>
      <c r="BL312" s="20" t="s">
        <v>256</v>
      </c>
      <c r="BM312" s="157" t="s">
        <v>2538</v>
      </c>
    </row>
    <row r="313" spans="1:65" s="2" customFormat="1" ht="16.5" customHeight="1">
      <c r="A313" s="35"/>
      <c r="B313" s="145"/>
      <c r="C313" s="146" t="s">
        <v>1769</v>
      </c>
      <c r="D313" s="146" t="s">
        <v>145</v>
      </c>
      <c r="E313" s="147" t="s">
        <v>4075</v>
      </c>
      <c r="F313" s="148" t="s">
        <v>4076</v>
      </c>
      <c r="G313" s="149" t="s">
        <v>1563</v>
      </c>
      <c r="H313" s="150">
        <v>7</v>
      </c>
      <c r="I313" s="151"/>
      <c r="J313" s="152">
        <f t="shared" si="40"/>
        <v>0</v>
      </c>
      <c r="K313" s="148" t="s">
        <v>3</v>
      </c>
      <c r="L313" s="36"/>
      <c r="M313" s="153" t="s">
        <v>3</v>
      </c>
      <c r="N313" s="154" t="s">
        <v>43</v>
      </c>
      <c r="O313" s="56"/>
      <c r="P313" s="155">
        <f t="shared" si="41"/>
        <v>0</v>
      </c>
      <c r="Q313" s="155">
        <v>0</v>
      </c>
      <c r="R313" s="155">
        <f t="shared" si="42"/>
        <v>0</v>
      </c>
      <c r="S313" s="155">
        <v>0</v>
      </c>
      <c r="T313" s="156">
        <f t="shared" si="43"/>
        <v>0</v>
      </c>
      <c r="U313" s="35"/>
      <c r="V313" s="35"/>
      <c r="W313" s="35"/>
      <c r="X313" s="35"/>
      <c r="Y313" s="35"/>
      <c r="Z313" s="35"/>
      <c r="AA313" s="35"/>
      <c r="AB313" s="35"/>
      <c r="AC313" s="35"/>
      <c r="AD313" s="35"/>
      <c r="AE313" s="35"/>
      <c r="AR313" s="157" t="s">
        <v>256</v>
      </c>
      <c r="AT313" s="157" t="s">
        <v>145</v>
      </c>
      <c r="AU313" s="157" t="s">
        <v>15</v>
      </c>
      <c r="AY313" s="20" t="s">
        <v>142</v>
      </c>
      <c r="BE313" s="158">
        <f t="shared" si="44"/>
        <v>0</v>
      </c>
      <c r="BF313" s="158">
        <f t="shared" si="45"/>
        <v>0</v>
      </c>
      <c r="BG313" s="158">
        <f t="shared" si="46"/>
        <v>0</v>
      </c>
      <c r="BH313" s="158">
        <f t="shared" si="47"/>
        <v>0</v>
      </c>
      <c r="BI313" s="158">
        <f t="shared" si="48"/>
        <v>0</v>
      </c>
      <c r="BJ313" s="20" t="s">
        <v>81</v>
      </c>
      <c r="BK313" s="158">
        <f t="shared" si="49"/>
        <v>0</v>
      </c>
      <c r="BL313" s="20" t="s">
        <v>256</v>
      </c>
      <c r="BM313" s="157" t="s">
        <v>2546</v>
      </c>
    </row>
    <row r="314" spans="1:65" s="2" customFormat="1" ht="16.5" customHeight="1">
      <c r="A314" s="35"/>
      <c r="B314" s="145"/>
      <c r="C314" s="146" t="s">
        <v>1774</v>
      </c>
      <c r="D314" s="146" t="s">
        <v>145</v>
      </c>
      <c r="E314" s="147" t="s">
        <v>4077</v>
      </c>
      <c r="F314" s="148" t="s">
        <v>4078</v>
      </c>
      <c r="G314" s="149" t="s">
        <v>236</v>
      </c>
      <c r="H314" s="150">
        <v>6</v>
      </c>
      <c r="I314" s="151"/>
      <c r="J314" s="152">
        <f t="shared" si="40"/>
        <v>0</v>
      </c>
      <c r="K314" s="148" t="s">
        <v>3</v>
      </c>
      <c r="L314" s="36"/>
      <c r="M314" s="153" t="s">
        <v>3</v>
      </c>
      <c r="N314" s="154" t="s">
        <v>43</v>
      </c>
      <c r="O314" s="56"/>
      <c r="P314" s="155">
        <f t="shared" si="41"/>
        <v>0</v>
      </c>
      <c r="Q314" s="155">
        <v>0</v>
      </c>
      <c r="R314" s="155">
        <f t="shared" si="42"/>
        <v>0</v>
      </c>
      <c r="S314" s="155">
        <v>0</v>
      </c>
      <c r="T314" s="156">
        <f t="shared" si="43"/>
        <v>0</v>
      </c>
      <c r="U314" s="35"/>
      <c r="V314" s="35"/>
      <c r="W314" s="35"/>
      <c r="X314" s="35"/>
      <c r="Y314" s="35"/>
      <c r="Z314" s="35"/>
      <c r="AA314" s="35"/>
      <c r="AB314" s="35"/>
      <c r="AC314" s="35"/>
      <c r="AD314" s="35"/>
      <c r="AE314" s="35"/>
      <c r="AR314" s="157" t="s">
        <v>256</v>
      </c>
      <c r="AT314" s="157" t="s">
        <v>145</v>
      </c>
      <c r="AU314" s="157" t="s">
        <v>15</v>
      </c>
      <c r="AY314" s="20" t="s">
        <v>142</v>
      </c>
      <c r="BE314" s="158">
        <f t="shared" si="44"/>
        <v>0</v>
      </c>
      <c r="BF314" s="158">
        <f t="shared" si="45"/>
        <v>0</v>
      </c>
      <c r="BG314" s="158">
        <f t="shared" si="46"/>
        <v>0</v>
      </c>
      <c r="BH314" s="158">
        <f t="shared" si="47"/>
        <v>0</v>
      </c>
      <c r="BI314" s="158">
        <f t="shared" si="48"/>
        <v>0</v>
      </c>
      <c r="BJ314" s="20" t="s">
        <v>81</v>
      </c>
      <c r="BK314" s="158">
        <f t="shared" si="49"/>
        <v>0</v>
      </c>
      <c r="BL314" s="20" t="s">
        <v>256</v>
      </c>
      <c r="BM314" s="157" t="s">
        <v>2554</v>
      </c>
    </row>
    <row r="315" spans="1:65" s="2" customFormat="1" ht="21.75" customHeight="1">
      <c r="A315" s="35"/>
      <c r="B315" s="145"/>
      <c r="C315" s="146" t="s">
        <v>1779</v>
      </c>
      <c r="D315" s="146" t="s">
        <v>145</v>
      </c>
      <c r="E315" s="147" t="s">
        <v>4079</v>
      </c>
      <c r="F315" s="148" t="s">
        <v>4080</v>
      </c>
      <c r="G315" s="149" t="s">
        <v>236</v>
      </c>
      <c r="H315" s="150">
        <v>6</v>
      </c>
      <c r="I315" s="151"/>
      <c r="J315" s="152">
        <f t="shared" si="40"/>
        <v>0</v>
      </c>
      <c r="K315" s="148" t="s">
        <v>3</v>
      </c>
      <c r="L315" s="36"/>
      <c r="M315" s="153" t="s">
        <v>3</v>
      </c>
      <c r="N315" s="154" t="s">
        <v>43</v>
      </c>
      <c r="O315" s="56"/>
      <c r="P315" s="155">
        <f t="shared" si="41"/>
        <v>0</v>
      </c>
      <c r="Q315" s="155">
        <v>0</v>
      </c>
      <c r="R315" s="155">
        <f t="shared" si="42"/>
        <v>0</v>
      </c>
      <c r="S315" s="155">
        <v>0</v>
      </c>
      <c r="T315" s="156">
        <f t="shared" si="43"/>
        <v>0</v>
      </c>
      <c r="U315" s="35"/>
      <c r="V315" s="35"/>
      <c r="W315" s="35"/>
      <c r="X315" s="35"/>
      <c r="Y315" s="35"/>
      <c r="Z315" s="35"/>
      <c r="AA315" s="35"/>
      <c r="AB315" s="35"/>
      <c r="AC315" s="35"/>
      <c r="AD315" s="35"/>
      <c r="AE315" s="35"/>
      <c r="AR315" s="157" t="s">
        <v>256</v>
      </c>
      <c r="AT315" s="157" t="s">
        <v>145</v>
      </c>
      <c r="AU315" s="157" t="s">
        <v>15</v>
      </c>
      <c r="AY315" s="20" t="s">
        <v>142</v>
      </c>
      <c r="BE315" s="158">
        <f t="shared" si="44"/>
        <v>0</v>
      </c>
      <c r="BF315" s="158">
        <f t="shared" si="45"/>
        <v>0</v>
      </c>
      <c r="BG315" s="158">
        <f t="shared" si="46"/>
        <v>0</v>
      </c>
      <c r="BH315" s="158">
        <f t="shared" si="47"/>
        <v>0</v>
      </c>
      <c r="BI315" s="158">
        <f t="shared" si="48"/>
        <v>0</v>
      </c>
      <c r="BJ315" s="20" t="s">
        <v>81</v>
      </c>
      <c r="BK315" s="158">
        <f t="shared" si="49"/>
        <v>0</v>
      </c>
      <c r="BL315" s="20" t="s">
        <v>256</v>
      </c>
      <c r="BM315" s="157" t="s">
        <v>2562</v>
      </c>
    </row>
    <row r="316" spans="1:65" s="2" customFormat="1" ht="16.5" customHeight="1">
      <c r="A316" s="35"/>
      <c r="B316" s="145"/>
      <c r="C316" s="146" t="s">
        <v>1785</v>
      </c>
      <c r="D316" s="146" t="s">
        <v>145</v>
      </c>
      <c r="E316" s="147" t="s">
        <v>4081</v>
      </c>
      <c r="F316" s="148" t="s">
        <v>4082</v>
      </c>
      <c r="G316" s="149" t="s">
        <v>1563</v>
      </c>
      <c r="H316" s="150">
        <v>2</v>
      </c>
      <c r="I316" s="151"/>
      <c r="J316" s="152">
        <f t="shared" si="40"/>
        <v>0</v>
      </c>
      <c r="K316" s="148" t="s">
        <v>3</v>
      </c>
      <c r="L316" s="36"/>
      <c r="M316" s="153" t="s">
        <v>3</v>
      </c>
      <c r="N316" s="154" t="s">
        <v>43</v>
      </c>
      <c r="O316" s="56"/>
      <c r="P316" s="155">
        <f t="shared" si="41"/>
        <v>0</v>
      </c>
      <c r="Q316" s="155">
        <v>0</v>
      </c>
      <c r="R316" s="155">
        <f t="shared" si="42"/>
        <v>0</v>
      </c>
      <c r="S316" s="155">
        <v>0</v>
      </c>
      <c r="T316" s="156">
        <f t="shared" si="43"/>
        <v>0</v>
      </c>
      <c r="U316" s="35"/>
      <c r="V316" s="35"/>
      <c r="W316" s="35"/>
      <c r="X316" s="35"/>
      <c r="Y316" s="35"/>
      <c r="Z316" s="35"/>
      <c r="AA316" s="35"/>
      <c r="AB316" s="35"/>
      <c r="AC316" s="35"/>
      <c r="AD316" s="35"/>
      <c r="AE316" s="35"/>
      <c r="AR316" s="157" t="s">
        <v>256</v>
      </c>
      <c r="AT316" s="157" t="s">
        <v>145</v>
      </c>
      <c r="AU316" s="157" t="s">
        <v>15</v>
      </c>
      <c r="AY316" s="20" t="s">
        <v>142</v>
      </c>
      <c r="BE316" s="158">
        <f t="shared" si="44"/>
        <v>0</v>
      </c>
      <c r="BF316" s="158">
        <f t="shared" si="45"/>
        <v>0</v>
      </c>
      <c r="BG316" s="158">
        <f t="shared" si="46"/>
        <v>0</v>
      </c>
      <c r="BH316" s="158">
        <f t="shared" si="47"/>
        <v>0</v>
      </c>
      <c r="BI316" s="158">
        <f t="shared" si="48"/>
        <v>0</v>
      </c>
      <c r="BJ316" s="20" t="s">
        <v>81</v>
      </c>
      <c r="BK316" s="158">
        <f t="shared" si="49"/>
        <v>0</v>
      </c>
      <c r="BL316" s="20" t="s">
        <v>256</v>
      </c>
      <c r="BM316" s="157" t="s">
        <v>2571</v>
      </c>
    </row>
    <row r="317" spans="1:65" s="2" customFormat="1" ht="21.75" customHeight="1">
      <c r="A317" s="35"/>
      <c r="B317" s="145"/>
      <c r="C317" s="146" t="s">
        <v>1792</v>
      </c>
      <c r="D317" s="146" t="s">
        <v>145</v>
      </c>
      <c r="E317" s="147" t="s">
        <v>4083</v>
      </c>
      <c r="F317" s="148" t="s">
        <v>4084</v>
      </c>
      <c r="G317" s="149" t="s">
        <v>1563</v>
      </c>
      <c r="H317" s="150">
        <v>15</v>
      </c>
      <c r="I317" s="151"/>
      <c r="J317" s="152">
        <f t="shared" si="40"/>
        <v>0</v>
      </c>
      <c r="K317" s="148" t="s">
        <v>3</v>
      </c>
      <c r="L317" s="36"/>
      <c r="M317" s="153" t="s">
        <v>3</v>
      </c>
      <c r="N317" s="154" t="s">
        <v>43</v>
      </c>
      <c r="O317" s="56"/>
      <c r="P317" s="155">
        <f t="shared" si="41"/>
        <v>0</v>
      </c>
      <c r="Q317" s="155">
        <v>0</v>
      </c>
      <c r="R317" s="155">
        <f t="shared" si="42"/>
        <v>0</v>
      </c>
      <c r="S317" s="155">
        <v>0</v>
      </c>
      <c r="T317" s="156">
        <f t="shared" si="43"/>
        <v>0</v>
      </c>
      <c r="U317" s="35"/>
      <c r="V317" s="35"/>
      <c r="W317" s="35"/>
      <c r="X317" s="35"/>
      <c r="Y317" s="35"/>
      <c r="Z317" s="35"/>
      <c r="AA317" s="35"/>
      <c r="AB317" s="35"/>
      <c r="AC317" s="35"/>
      <c r="AD317" s="35"/>
      <c r="AE317" s="35"/>
      <c r="AR317" s="157" t="s">
        <v>256</v>
      </c>
      <c r="AT317" s="157" t="s">
        <v>145</v>
      </c>
      <c r="AU317" s="157" t="s">
        <v>15</v>
      </c>
      <c r="AY317" s="20" t="s">
        <v>142</v>
      </c>
      <c r="BE317" s="158">
        <f t="shared" si="44"/>
        <v>0</v>
      </c>
      <c r="BF317" s="158">
        <f t="shared" si="45"/>
        <v>0</v>
      </c>
      <c r="BG317" s="158">
        <f t="shared" si="46"/>
        <v>0</v>
      </c>
      <c r="BH317" s="158">
        <f t="shared" si="47"/>
        <v>0</v>
      </c>
      <c r="BI317" s="158">
        <f t="shared" si="48"/>
        <v>0</v>
      </c>
      <c r="BJ317" s="20" t="s">
        <v>81</v>
      </c>
      <c r="BK317" s="158">
        <f t="shared" si="49"/>
        <v>0</v>
      </c>
      <c r="BL317" s="20" t="s">
        <v>256</v>
      </c>
      <c r="BM317" s="157" t="s">
        <v>2579</v>
      </c>
    </row>
    <row r="318" spans="1:65" s="2" customFormat="1" ht="16.5" customHeight="1">
      <c r="A318" s="35"/>
      <c r="B318" s="145"/>
      <c r="C318" s="146" t="s">
        <v>1797</v>
      </c>
      <c r="D318" s="146" t="s">
        <v>145</v>
      </c>
      <c r="E318" s="147" t="s">
        <v>4085</v>
      </c>
      <c r="F318" s="148" t="s">
        <v>4086</v>
      </c>
      <c r="G318" s="149" t="s">
        <v>236</v>
      </c>
      <c r="H318" s="150">
        <v>8</v>
      </c>
      <c r="I318" s="151"/>
      <c r="J318" s="152">
        <f t="shared" si="40"/>
        <v>0</v>
      </c>
      <c r="K318" s="148" t="s">
        <v>3</v>
      </c>
      <c r="L318" s="36"/>
      <c r="M318" s="153" t="s">
        <v>3</v>
      </c>
      <c r="N318" s="154" t="s">
        <v>43</v>
      </c>
      <c r="O318" s="56"/>
      <c r="P318" s="155">
        <f t="shared" si="41"/>
        <v>0</v>
      </c>
      <c r="Q318" s="155">
        <v>0</v>
      </c>
      <c r="R318" s="155">
        <f t="shared" si="42"/>
        <v>0</v>
      </c>
      <c r="S318" s="155">
        <v>0</v>
      </c>
      <c r="T318" s="156">
        <f t="shared" si="43"/>
        <v>0</v>
      </c>
      <c r="U318" s="35"/>
      <c r="V318" s="35"/>
      <c r="W318" s="35"/>
      <c r="X318" s="35"/>
      <c r="Y318" s="35"/>
      <c r="Z318" s="35"/>
      <c r="AA318" s="35"/>
      <c r="AB318" s="35"/>
      <c r="AC318" s="35"/>
      <c r="AD318" s="35"/>
      <c r="AE318" s="35"/>
      <c r="AR318" s="157" t="s">
        <v>256</v>
      </c>
      <c r="AT318" s="157" t="s">
        <v>145</v>
      </c>
      <c r="AU318" s="157" t="s">
        <v>15</v>
      </c>
      <c r="AY318" s="20" t="s">
        <v>142</v>
      </c>
      <c r="BE318" s="158">
        <f t="shared" si="44"/>
        <v>0</v>
      </c>
      <c r="BF318" s="158">
        <f t="shared" si="45"/>
        <v>0</v>
      </c>
      <c r="BG318" s="158">
        <f t="shared" si="46"/>
        <v>0</v>
      </c>
      <c r="BH318" s="158">
        <f t="shared" si="47"/>
        <v>0</v>
      </c>
      <c r="BI318" s="158">
        <f t="shared" si="48"/>
        <v>0</v>
      </c>
      <c r="BJ318" s="20" t="s">
        <v>81</v>
      </c>
      <c r="BK318" s="158">
        <f t="shared" si="49"/>
        <v>0</v>
      </c>
      <c r="BL318" s="20" t="s">
        <v>256</v>
      </c>
      <c r="BM318" s="157" t="s">
        <v>2587</v>
      </c>
    </row>
    <row r="319" spans="1:65" s="2" customFormat="1" ht="16.5" customHeight="1">
      <c r="A319" s="35"/>
      <c r="B319" s="145"/>
      <c r="C319" s="146" t="s">
        <v>1802</v>
      </c>
      <c r="D319" s="146" t="s">
        <v>145</v>
      </c>
      <c r="E319" s="147" t="s">
        <v>4087</v>
      </c>
      <c r="F319" s="148" t="s">
        <v>4088</v>
      </c>
      <c r="G319" s="149" t="s">
        <v>236</v>
      </c>
      <c r="H319" s="150">
        <v>7</v>
      </c>
      <c r="I319" s="151"/>
      <c r="J319" s="152">
        <f t="shared" si="40"/>
        <v>0</v>
      </c>
      <c r="K319" s="148" t="s">
        <v>3</v>
      </c>
      <c r="L319" s="36"/>
      <c r="M319" s="153" t="s">
        <v>3</v>
      </c>
      <c r="N319" s="154" t="s">
        <v>43</v>
      </c>
      <c r="O319" s="56"/>
      <c r="P319" s="155">
        <f t="shared" si="41"/>
        <v>0</v>
      </c>
      <c r="Q319" s="155">
        <v>0</v>
      </c>
      <c r="R319" s="155">
        <f t="shared" si="42"/>
        <v>0</v>
      </c>
      <c r="S319" s="155">
        <v>0</v>
      </c>
      <c r="T319" s="156">
        <f t="shared" si="43"/>
        <v>0</v>
      </c>
      <c r="U319" s="35"/>
      <c r="V319" s="35"/>
      <c r="W319" s="35"/>
      <c r="X319" s="35"/>
      <c r="Y319" s="35"/>
      <c r="Z319" s="35"/>
      <c r="AA319" s="35"/>
      <c r="AB319" s="35"/>
      <c r="AC319" s="35"/>
      <c r="AD319" s="35"/>
      <c r="AE319" s="35"/>
      <c r="AR319" s="157" t="s">
        <v>256</v>
      </c>
      <c r="AT319" s="157" t="s">
        <v>145</v>
      </c>
      <c r="AU319" s="157" t="s">
        <v>15</v>
      </c>
      <c r="AY319" s="20" t="s">
        <v>142</v>
      </c>
      <c r="BE319" s="158">
        <f t="shared" si="44"/>
        <v>0</v>
      </c>
      <c r="BF319" s="158">
        <f t="shared" si="45"/>
        <v>0</v>
      </c>
      <c r="BG319" s="158">
        <f t="shared" si="46"/>
        <v>0</v>
      </c>
      <c r="BH319" s="158">
        <f t="shared" si="47"/>
        <v>0</v>
      </c>
      <c r="BI319" s="158">
        <f t="shared" si="48"/>
        <v>0</v>
      </c>
      <c r="BJ319" s="20" t="s">
        <v>81</v>
      </c>
      <c r="BK319" s="158">
        <f t="shared" si="49"/>
        <v>0</v>
      </c>
      <c r="BL319" s="20" t="s">
        <v>256</v>
      </c>
      <c r="BM319" s="157" t="s">
        <v>2595</v>
      </c>
    </row>
    <row r="320" spans="1:65" s="2" customFormat="1" ht="16.5" customHeight="1">
      <c r="A320" s="35"/>
      <c r="B320" s="145"/>
      <c r="C320" s="146" t="s">
        <v>1804</v>
      </c>
      <c r="D320" s="146" t="s">
        <v>145</v>
      </c>
      <c r="E320" s="147" t="s">
        <v>4089</v>
      </c>
      <c r="F320" s="148" t="s">
        <v>4090</v>
      </c>
      <c r="G320" s="149" t="s">
        <v>1563</v>
      </c>
      <c r="H320" s="150">
        <v>7</v>
      </c>
      <c r="I320" s="151"/>
      <c r="J320" s="152">
        <f t="shared" si="40"/>
        <v>0</v>
      </c>
      <c r="K320" s="148" t="s">
        <v>3</v>
      </c>
      <c r="L320" s="36"/>
      <c r="M320" s="153" t="s">
        <v>3</v>
      </c>
      <c r="N320" s="154" t="s">
        <v>43</v>
      </c>
      <c r="O320" s="56"/>
      <c r="P320" s="155">
        <f t="shared" si="41"/>
        <v>0</v>
      </c>
      <c r="Q320" s="155">
        <v>0</v>
      </c>
      <c r="R320" s="155">
        <f t="shared" si="42"/>
        <v>0</v>
      </c>
      <c r="S320" s="155">
        <v>0</v>
      </c>
      <c r="T320" s="156">
        <f t="shared" si="43"/>
        <v>0</v>
      </c>
      <c r="U320" s="35"/>
      <c r="V320" s="35"/>
      <c r="W320" s="35"/>
      <c r="X320" s="35"/>
      <c r="Y320" s="35"/>
      <c r="Z320" s="35"/>
      <c r="AA320" s="35"/>
      <c r="AB320" s="35"/>
      <c r="AC320" s="35"/>
      <c r="AD320" s="35"/>
      <c r="AE320" s="35"/>
      <c r="AR320" s="157" t="s">
        <v>256</v>
      </c>
      <c r="AT320" s="157" t="s">
        <v>145</v>
      </c>
      <c r="AU320" s="157" t="s">
        <v>15</v>
      </c>
      <c r="AY320" s="20" t="s">
        <v>142</v>
      </c>
      <c r="BE320" s="158">
        <f t="shared" si="44"/>
        <v>0</v>
      </c>
      <c r="BF320" s="158">
        <f t="shared" si="45"/>
        <v>0</v>
      </c>
      <c r="BG320" s="158">
        <f t="shared" si="46"/>
        <v>0</v>
      </c>
      <c r="BH320" s="158">
        <f t="shared" si="47"/>
        <v>0</v>
      </c>
      <c r="BI320" s="158">
        <f t="shared" si="48"/>
        <v>0</v>
      </c>
      <c r="BJ320" s="20" t="s">
        <v>81</v>
      </c>
      <c r="BK320" s="158">
        <f t="shared" si="49"/>
        <v>0</v>
      </c>
      <c r="BL320" s="20" t="s">
        <v>256</v>
      </c>
      <c r="BM320" s="157" t="s">
        <v>2603</v>
      </c>
    </row>
    <row r="321" spans="1:65" s="2" customFormat="1" ht="16.5" customHeight="1">
      <c r="A321" s="35"/>
      <c r="B321" s="145"/>
      <c r="C321" s="146" t="s">
        <v>1810</v>
      </c>
      <c r="D321" s="146" t="s">
        <v>145</v>
      </c>
      <c r="E321" s="147" t="s">
        <v>4091</v>
      </c>
      <c r="F321" s="148" t="s">
        <v>4092</v>
      </c>
      <c r="G321" s="149" t="s">
        <v>1563</v>
      </c>
      <c r="H321" s="150">
        <v>39</v>
      </c>
      <c r="I321" s="151"/>
      <c r="J321" s="152">
        <f t="shared" si="40"/>
        <v>0</v>
      </c>
      <c r="K321" s="148" t="s">
        <v>3</v>
      </c>
      <c r="L321" s="36"/>
      <c r="M321" s="153" t="s">
        <v>3</v>
      </c>
      <c r="N321" s="154" t="s">
        <v>43</v>
      </c>
      <c r="O321" s="56"/>
      <c r="P321" s="155">
        <f t="shared" si="41"/>
        <v>0</v>
      </c>
      <c r="Q321" s="155">
        <v>0</v>
      </c>
      <c r="R321" s="155">
        <f t="shared" si="42"/>
        <v>0</v>
      </c>
      <c r="S321" s="155">
        <v>0</v>
      </c>
      <c r="T321" s="156">
        <f t="shared" si="43"/>
        <v>0</v>
      </c>
      <c r="U321" s="35"/>
      <c r="V321" s="35"/>
      <c r="W321" s="35"/>
      <c r="X321" s="35"/>
      <c r="Y321" s="35"/>
      <c r="Z321" s="35"/>
      <c r="AA321" s="35"/>
      <c r="AB321" s="35"/>
      <c r="AC321" s="35"/>
      <c r="AD321" s="35"/>
      <c r="AE321" s="35"/>
      <c r="AR321" s="157" t="s">
        <v>256</v>
      </c>
      <c r="AT321" s="157" t="s">
        <v>145</v>
      </c>
      <c r="AU321" s="157" t="s">
        <v>15</v>
      </c>
      <c r="AY321" s="20" t="s">
        <v>142</v>
      </c>
      <c r="BE321" s="158">
        <f t="shared" si="44"/>
        <v>0</v>
      </c>
      <c r="BF321" s="158">
        <f t="shared" si="45"/>
        <v>0</v>
      </c>
      <c r="BG321" s="158">
        <f t="shared" si="46"/>
        <v>0</v>
      </c>
      <c r="BH321" s="158">
        <f t="shared" si="47"/>
        <v>0</v>
      </c>
      <c r="BI321" s="158">
        <f t="shared" si="48"/>
        <v>0</v>
      </c>
      <c r="BJ321" s="20" t="s">
        <v>81</v>
      </c>
      <c r="BK321" s="158">
        <f t="shared" si="49"/>
        <v>0</v>
      </c>
      <c r="BL321" s="20" t="s">
        <v>256</v>
      </c>
      <c r="BM321" s="157" t="s">
        <v>2611</v>
      </c>
    </row>
    <row r="322" spans="1:65" s="2" customFormat="1" ht="16.5" customHeight="1">
      <c r="A322" s="35"/>
      <c r="B322" s="145"/>
      <c r="C322" s="146" t="s">
        <v>1815</v>
      </c>
      <c r="D322" s="146" t="s">
        <v>145</v>
      </c>
      <c r="E322" s="147" t="s">
        <v>4093</v>
      </c>
      <c r="F322" s="148" t="s">
        <v>4094</v>
      </c>
      <c r="G322" s="149" t="s">
        <v>1563</v>
      </c>
      <c r="H322" s="150">
        <v>13</v>
      </c>
      <c r="I322" s="151"/>
      <c r="J322" s="152">
        <f t="shared" si="40"/>
        <v>0</v>
      </c>
      <c r="K322" s="148" t="s">
        <v>3</v>
      </c>
      <c r="L322" s="36"/>
      <c r="M322" s="153" t="s">
        <v>3</v>
      </c>
      <c r="N322" s="154" t="s">
        <v>43</v>
      </c>
      <c r="O322" s="56"/>
      <c r="P322" s="155">
        <f t="shared" si="41"/>
        <v>0</v>
      </c>
      <c r="Q322" s="155">
        <v>0</v>
      </c>
      <c r="R322" s="155">
        <f t="shared" si="42"/>
        <v>0</v>
      </c>
      <c r="S322" s="155">
        <v>0</v>
      </c>
      <c r="T322" s="156">
        <f t="shared" si="43"/>
        <v>0</v>
      </c>
      <c r="U322" s="35"/>
      <c r="V322" s="35"/>
      <c r="W322" s="35"/>
      <c r="X322" s="35"/>
      <c r="Y322" s="35"/>
      <c r="Z322" s="35"/>
      <c r="AA322" s="35"/>
      <c r="AB322" s="35"/>
      <c r="AC322" s="35"/>
      <c r="AD322" s="35"/>
      <c r="AE322" s="35"/>
      <c r="AR322" s="157" t="s">
        <v>256</v>
      </c>
      <c r="AT322" s="157" t="s">
        <v>145</v>
      </c>
      <c r="AU322" s="157" t="s">
        <v>15</v>
      </c>
      <c r="AY322" s="20" t="s">
        <v>142</v>
      </c>
      <c r="BE322" s="158">
        <f t="shared" si="44"/>
        <v>0</v>
      </c>
      <c r="BF322" s="158">
        <f t="shared" si="45"/>
        <v>0</v>
      </c>
      <c r="BG322" s="158">
        <f t="shared" si="46"/>
        <v>0</v>
      </c>
      <c r="BH322" s="158">
        <f t="shared" si="47"/>
        <v>0</v>
      </c>
      <c r="BI322" s="158">
        <f t="shared" si="48"/>
        <v>0</v>
      </c>
      <c r="BJ322" s="20" t="s">
        <v>81</v>
      </c>
      <c r="BK322" s="158">
        <f t="shared" si="49"/>
        <v>0</v>
      </c>
      <c r="BL322" s="20" t="s">
        <v>256</v>
      </c>
      <c r="BM322" s="157" t="s">
        <v>2619</v>
      </c>
    </row>
    <row r="323" spans="1:65" s="2" customFormat="1" ht="21.75" customHeight="1">
      <c r="A323" s="35"/>
      <c r="B323" s="145"/>
      <c r="C323" s="146" t="s">
        <v>1817</v>
      </c>
      <c r="D323" s="146" t="s">
        <v>145</v>
      </c>
      <c r="E323" s="147" t="s">
        <v>4095</v>
      </c>
      <c r="F323" s="148" t="s">
        <v>4096</v>
      </c>
      <c r="G323" s="149" t="s">
        <v>236</v>
      </c>
      <c r="H323" s="150">
        <v>7</v>
      </c>
      <c r="I323" s="151"/>
      <c r="J323" s="152">
        <f t="shared" si="40"/>
        <v>0</v>
      </c>
      <c r="K323" s="148" t="s">
        <v>3</v>
      </c>
      <c r="L323" s="36"/>
      <c r="M323" s="153" t="s">
        <v>3</v>
      </c>
      <c r="N323" s="154" t="s">
        <v>43</v>
      </c>
      <c r="O323" s="56"/>
      <c r="P323" s="155">
        <f t="shared" si="41"/>
        <v>0</v>
      </c>
      <c r="Q323" s="155">
        <v>0</v>
      </c>
      <c r="R323" s="155">
        <f t="shared" si="42"/>
        <v>0</v>
      </c>
      <c r="S323" s="155">
        <v>0</v>
      </c>
      <c r="T323" s="156">
        <f t="shared" si="43"/>
        <v>0</v>
      </c>
      <c r="U323" s="35"/>
      <c r="V323" s="35"/>
      <c r="W323" s="35"/>
      <c r="X323" s="35"/>
      <c r="Y323" s="35"/>
      <c r="Z323" s="35"/>
      <c r="AA323" s="35"/>
      <c r="AB323" s="35"/>
      <c r="AC323" s="35"/>
      <c r="AD323" s="35"/>
      <c r="AE323" s="35"/>
      <c r="AR323" s="157" t="s">
        <v>256</v>
      </c>
      <c r="AT323" s="157" t="s">
        <v>145</v>
      </c>
      <c r="AU323" s="157" t="s">
        <v>15</v>
      </c>
      <c r="AY323" s="20" t="s">
        <v>142</v>
      </c>
      <c r="BE323" s="158">
        <f t="shared" si="44"/>
        <v>0</v>
      </c>
      <c r="BF323" s="158">
        <f t="shared" si="45"/>
        <v>0</v>
      </c>
      <c r="BG323" s="158">
        <f t="shared" si="46"/>
        <v>0</v>
      </c>
      <c r="BH323" s="158">
        <f t="shared" si="47"/>
        <v>0</v>
      </c>
      <c r="BI323" s="158">
        <f t="shared" si="48"/>
        <v>0</v>
      </c>
      <c r="BJ323" s="20" t="s">
        <v>81</v>
      </c>
      <c r="BK323" s="158">
        <f t="shared" si="49"/>
        <v>0</v>
      </c>
      <c r="BL323" s="20" t="s">
        <v>256</v>
      </c>
      <c r="BM323" s="157" t="s">
        <v>2627</v>
      </c>
    </row>
    <row r="324" spans="1:65" s="2" customFormat="1" ht="16.5" customHeight="1">
      <c r="A324" s="35"/>
      <c r="B324" s="145"/>
      <c r="C324" s="146" t="s">
        <v>1821</v>
      </c>
      <c r="D324" s="146" t="s">
        <v>145</v>
      </c>
      <c r="E324" s="147" t="s">
        <v>4097</v>
      </c>
      <c r="F324" s="148" t="s">
        <v>4098</v>
      </c>
      <c r="G324" s="149" t="s">
        <v>236</v>
      </c>
      <c r="H324" s="150">
        <v>8</v>
      </c>
      <c r="I324" s="151"/>
      <c r="J324" s="152">
        <f t="shared" si="40"/>
        <v>0</v>
      </c>
      <c r="K324" s="148" t="s">
        <v>3</v>
      </c>
      <c r="L324" s="36"/>
      <c r="M324" s="153" t="s">
        <v>3</v>
      </c>
      <c r="N324" s="154" t="s">
        <v>43</v>
      </c>
      <c r="O324" s="56"/>
      <c r="P324" s="155">
        <f t="shared" si="41"/>
        <v>0</v>
      </c>
      <c r="Q324" s="155">
        <v>0</v>
      </c>
      <c r="R324" s="155">
        <f t="shared" si="42"/>
        <v>0</v>
      </c>
      <c r="S324" s="155">
        <v>0</v>
      </c>
      <c r="T324" s="156">
        <f t="shared" si="43"/>
        <v>0</v>
      </c>
      <c r="U324" s="35"/>
      <c r="V324" s="35"/>
      <c r="W324" s="35"/>
      <c r="X324" s="35"/>
      <c r="Y324" s="35"/>
      <c r="Z324" s="35"/>
      <c r="AA324" s="35"/>
      <c r="AB324" s="35"/>
      <c r="AC324" s="35"/>
      <c r="AD324" s="35"/>
      <c r="AE324" s="35"/>
      <c r="AR324" s="157" t="s">
        <v>256</v>
      </c>
      <c r="AT324" s="157" t="s">
        <v>145</v>
      </c>
      <c r="AU324" s="157" t="s">
        <v>15</v>
      </c>
      <c r="AY324" s="20" t="s">
        <v>142</v>
      </c>
      <c r="BE324" s="158">
        <f t="shared" si="44"/>
        <v>0</v>
      </c>
      <c r="BF324" s="158">
        <f t="shared" si="45"/>
        <v>0</v>
      </c>
      <c r="BG324" s="158">
        <f t="shared" si="46"/>
        <v>0</v>
      </c>
      <c r="BH324" s="158">
        <f t="shared" si="47"/>
        <v>0</v>
      </c>
      <c r="BI324" s="158">
        <f t="shared" si="48"/>
        <v>0</v>
      </c>
      <c r="BJ324" s="20" t="s">
        <v>81</v>
      </c>
      <c r="BK324" s="158">
        <f t="shared" si="49"/>
        <v>0</v>
      </c>
      <c r="BL324" s="20" t="s">
        <v>256</v>
      </c>
      <c r="BM324" s="157" t="s">
        <v>2635</v>
      </c>
    </row>
    <row r="325" spans="1:65" s="2" customFormat="1" ht="21.75" customHeight="1">
      <c r="A325" s="35"/>
      <c r="B325" s="145"/>
      <c r="C325" s="146" t="s">
        <v>1828</v>
      </c>
      <c r="D325" s="146" t="s">
        <v>145</v>
      </c>
      <c r="E325" s="147" t="s">
        <v>4099</v>
      </c>
      <c r="F325" s="148" t="s">
        <v>4100</v>
      </c>
      <c r="G325" s="149" t="s">
        <v>236</v>
      </c>
      <c r="H325" s="150">
        <v>6</v>
      </c>
      <c r="I325" s="151"/>
      <c r="J325" s="152">
        <f t="shared" si="40"/>
        <v>0</v>
      </c>
      <c r="K325" s="148" t="s">
        <v>3</v>
      </c>
      <c r="L325" s="36"/>
      <c r="M325" s="153" t="s">
        <v>3</v>
      </c>
      <c r="N325" s="154" t="s">
        <v>43</v>
      </c>
      <c r="O325" s="56"/>
      <c r="P325" s="155">
        <f t="shared" si="41"/>
        <v>0</v>
      </c>
      <c r="Q325" s="155">
        <v>0</v>
      </c>
      <c r="R325" s="155">
        <f t="shared" si="42"/>
        <v>0</v>
      </c>
      <c r="S325" s="155">
        <v>0</v>
      </c>
      <c r="T325" s="156">
        <f t="shared" si="43"/>
        <v>0</v>
      </c>
      <c r="U325" s="35"/>
      <c r="V325" s="35"/>
      <c r="W325" s="35"/>
      <c r="X325" s="35"/>
      <c r="Y325" s="35"/>
      <c r="Z325" s="35"/>
      <c r="AA325" s="35"/>
      <c r="AB325" s="35"/>
      <c r="AC325" s="35"/>
      <c r="AD325" s="35"/>
      <c r="AE325" s="35"/>
      <c r="AR325" s="157" t="s">
        <v>256</v>
      </c>
      <c r="AT325" s="157" t="s">
        <v>145</v>
      </c>
      <c r="AU325" s="157" t="s">
        <v>15</v>
      </c>
      <c r="AY325" s="20" t="s">
        <v>142</v>
      </c>
      <c r="BE325" s="158">
        <f t="shared" si="44"/>
        <v>0</v>
      </c>
      <c r="BF325" s="158">
        <f t="shared" si="45"/>
        <v>0</v>
      </c>
      <c r="BG325" s="158">
        <f t="shared" si="46"/>
        <v>0</v>
      </c>
      <c r="BH325" s="158">
        <f t="shared" si="47"/>
        <v>0</v>
      </c>
      <c r="BI325" s="158">
        <f t="shared" si="48"/>
        <v>0</v>
      </c>
      <c r="BJ325" s="20" t="s">
        <v>81</v>
      </c>
      <c r="BK325" s="158">
        <f t="shared" si="49"/>
        <v>0</v>
      </c>
      <c r="BL325" s="20" t="s">
        <v>256</v>
      </c>
      <c r="BM325" s="157" t="s">
        <v>2644</v>
      </c>
    </row>
    <row r="326" spans="1:65" s="2" customFormat="1" ht="24.2" customHeight="1">
      <c r="A326" s="35"/>
      <c r="B326" s="145"/>
      <c r="C326" s="146" t="s">
        <v>1835</v>
      </c>
      <c r="D326" s="146" t="s">
        <v>145</v>
      </c>
      <c r="E326" s="147" t="s">
        <v>4101</v>
      </c>
      <c r="F326" s="148" t="s">
        <v>4102</v>
      </c>
      <c r="G326" s="149" t="s">
        <v>1563</v>
      </c>
      <c r="H326" s="150">
        <v>6</v>
      </c>
      <c r="I326" s="151"/>
      <c r="J326" s="152">
        <f t="shared" si="40"/>
        <v>0</v>
      </c>
      <c r="K326" s="148" t="s">
        <v>3</v>
      </c>
      <c r="L326" s="36"/>
      <c r="M326" s="153" t="s">
        <v>3</v>
      </c>
      <c r="N326" s="154" t="s">
        <v>43</v>
      </c>
      <c r="O326" s="56"/>
      <c r="P326" s="155">
        <f t="shared" si="41"/>
        <v>0</v>
      </c>
      <c r="Q326" s="155">
        <v>0</v>
      </c>
      <c r="R326" s="155">
        <f t="shared" si="42"/>
        <v>0</v>
      </c>
      <c r="S326" s="155">
        <v>0</v>
      </c>
      <c r="T326" s="156">
        <f t="shared" si="43"/>
        <v>0</v>
      </c>
      <c r="U326" s="35"/>
      <c r="V326" s="35"/>
      <c r="W326" s="35"/>
      <c r="X326" s="35"/>
      <c r="Y326" s="35"/>
      <c r="Z326" s="35"/>
      <c r="AA326" s="35"/>
      <c r="AB326" s="35"/>
      <c r="AC326" s="35"/>
      <c r="AD326" s="35"/>
      <c r="AE326" s="35"/>
      <c r="AR326" s="157" t="s">
        <v>256</v>
      </c>
      <c r="AT326" s="157" t="s">
        <v>145</v>
      </c>
      <c r="AU326" s="157" t="s">
        <v>15</v>
      </c>
      <c r="AY326" s="20" t="s">
        <v>142</v>
      </c>
      <c r="BE326" s="158">
        <f t="shared" si="44"/>
        <v>0</v>
      </c>
      <c r="BF326" s="158">
        <f t="shared" si="45"/>
        <v>0</v>
      </c>
      <c r="BG326" s="158">
        <f t="shared" si="46"/>
        <v>0</v>
      </c>
      <c r="BH326" s="158">
        <f t="shared" si="47"/>
        <v>0</v>
      </c>
      <c r="BI326" s="158">
        <f t="shared" si="48"/>
        <v>0</v>
      </c>
      <c r="BJ326" s="20" t="s">
        <v>81</v>
      </c>
      <c r="BK326" s="158">
        <f t="shared" si="49"/>
        <v>0</v>
      </c>
      <c r="BL326" s="20" t="s">
        <v>256</v>
      </c>
      <c r="BM326" s="157" t="s">
        <v>2657</v>
      </c>
    </row>
    <row r="327" spans="1:65" s="2" customFormat="1" ht="16.5" customHeight="1">
      <c r="A327" s="35"/>
      <c r="B327" s="145"/>
      <c r="C327" s="146" t="s">
        <v>1838</v>
      </c>
      <c r="D327" s="146" t="s">
        <v>145</v>
      </c>
      <c r="E327" s="147" t="s">
        <v>4103</v>
      </c>
      <c r="F327" s="148" t="s">
        <v>4104</v>
      </c>
      <c r="G327" s="149" t="s">
        <v>236</v>
      </c>
      <c r="H327" s="150">
        <v>2</v>
      </c>
      <c r="I327" s="151"/>
      <c r="J327" s="152">
        <f t="shared" si="40"/>
        <v>0</v>
      </c>
      <c r="K327" s="148" t="s">
        <v>3</v>
      </c>
      <c r="L327" s="36"/>
      <c r="M327" s="153" t="s">
        <v>3</v>
      </c>
      <c r="N327" s="154" t="s">
        <v>43</v>
      </c>
      <c r="O327" s="56"/>
      <c r="P327" s="155">
        <f t="shared" si="41"/>
        <v>0</v>
      </c>
      <c r="Q327" s="155">
        <v>0</v>
      </c>
      <c r="R327" s="155">
        <f t="shared" si="42"/>
        <v>0</v>
      </c>
      <c r="S327" s="155">
        <v>0</v>
      </c>
      <c r="T327" s="156">
        <f t="shared" si="43"/>
        <v>0</v>
      </c>
      <c r="U327" s="35"/>
      <c r="V327" s="35"/>
      <c r="W327" s="35"/>
      <c r="X327" s="35"/>
      <c r="Y327" s="35"/>
      <c r="Z327" s="35"/>
      <c r="AA327" s="35"/>
      <c r="AB327" s="35"/>
      <c r="AC327" s="35"/>
      <c r="AD327" s="35"/>
      <c r="AE327" s="35"/>
      <c r="AR327" s="157" t="s">
        <v>256</v>
      </c>
      <c r="AT327" s="157" t="s">
        <v>145</v>
      </c>
      <c r="AU327" s="157" t="s">
        <v>15</v>
      </c>
      <c r="AY327" s="20" t="s">
        <v>142</v>
      </c>
      <c r="BE327" s="158">
        <f t="shared" si="44"/>
        <v>0</v>
      </c>
      <c r="BF327" s="158">
        <f t="shared" si="45"/>
        <v>0</v>
      </c>
      <c r="BG327" s="158">
        <f t="shared" si="46"/>
        <v>0</v>
      </c>
      <c r="BH327" s="158">
        <f t="shared" si="47"/>
        <v>0</v>
      </c>
      <c r="BI327" s="158">
        <f t="shared" si="48"/>
        <v>0</v>
      </c>
      <c r="BJ327" s="20" t="s">
        <v>81</v>
      </c>
      <c r="BK327" s="158">
        <f t="shared" si="49"/>
        <v>0</v>
      </c>
      <c r="BL327" s="20" t="s">
        <v>256</v>
      </c>
      <c r="BM327" s="157" t="s">
        <v>2671</v>
      </c>
    </row>
    <row r="328" spans="1:65" s="2" customFormat="1" ht="16.5" customHeight="1">
      <c r="A328" s="35"/>
      <c r="B328" s="145"/>
      <c r="C328" s="146" t="s">
        <v>1841</v>
      </c>
      <c r="D328" s="146" t="s">
        <v>145</v>
      </c>
      <c r="E328" s="147" t="s">
        <v>4105</v>
      </c>
      <c r="F328" s="148" t="s">
        <v>4106</v>
      </c>
      <c r="G328" s="149" t="s">
        <v>236</v>
      </c>
      <c r="H328" s="150">
        <v>2</v>
      </c>
      <c r="I328" s="151"/>
      <c r="J328" s="152">
        <f t="shared" si="40"/>
        <v>0</v>
      </c>
      <c r="K328" s="148" t="s">
        <v>3</v>
      </c>
      <c r="L328" s="36"/>
      <c r="M328" s="153" t="s">
        <v>3</v>
      </c>
      <c r="N328" s="154" t="s">
        <v>43</v>
      </c>
      <c r="O328" s="56"/>
      <c r="P328" s="155">
        <f t="shared" si="41"/>
        <v>0</v>
      </c>
      <c r="Q328" s="155">
        <v>0</v>
      </c>
      <c r="R328" s="155">
        <f t="shared" si="42"/>
        <v>0</v>
      </c>
      <c r="S328" s="155">
        <v>0</v>
      </c>
      <c r="T328" s="156">
        <f t="shared" si="43"/>
        <v>0</v>
      </c>
      <c r="U328" s="35"/>
      <c r="V328" s="35"/>
      <c r="W328" s="35"/>
      <c r="X328" s="35"/>
      <c r="Y328" s="35"/>
      <c r="Z328" s="35"/>
      <c r="AA328" s="35"/>
      <c r="AB328" s="35"/>
      <c r="AC328" s="35"/>
      <c r="AD328" s="35"/>
      <c r="AE328" s="35"/>
      <c r="AR328" s="157" t="s">
        <v>256</v>
      </c>
      <c r="AT328" s="157" t="s">
        <v>145</v>
      </c>
      <c r="AU328" s="157" t="s">
        <v>15</v>
      </c>
      <c r="AY328" s="20" t="s">
        <v>142</v>
      </c>
      <c r="BE328" s="158">
        <f t="shared" si="44"/>
        <v>0</v>
      </c>
      <c r="BF328" s="158">
        <f t="shared" si="45"/>
        <v>0</v>
      </c>
      <c r="BG328" s="158">
        <f t="shared" si="46"/>
        <v>0</v>
      </c>
      <c r="BH328" s="158">
        <f t="shared" si="47"/>
        <v>0</v>
      </c>
      <c r="BI328" s="158">
        <f t="shared" si="48"/>
        <v>0</v>
      </c>
      <c r="BJ328" s="20" t="s">
        <v>81</v>
      </c>
      <c r="BK328" s="158">
        <f t="shared" si="49"/>
        <v>0</v>
      </c>
      <c r="BL328" s="20" t="s">
        <v>256</v>
      </c>
      <c r="BM328" s="157" t="s">
        <v>2700</v>
      </c>
    </row>
    <row r="329" spans="1:65" s="2" customFormat="1" ht="16.5" customHeight="1">
      <c r="A329" s="35"/>
      <c r="B329" s="145"/>
      <c r="C329" s="146" t="s">
        <v>1844</v>
      </c>
      <c r="D329" s="146" t="s">
        <v>145</v>
      </c>
      <c r="E329" s="147" t="s">
        <v>4107</v>
      </c>
      <c r="F329" s="148" t="s">
        <v>4108</v>
      </c>
      <c r="G329" s="149" t="s">
        <v>236</v>
      </c>
      <c r="H329" s="150">
        <v>2</v>
      </c>
      <c r="I329" s="151"/>
      <c r="J329" s="152">
        <f t="shared" si="40"/>
        <v>0</v>
      </c>
      <c r="K329" s="148" t="s">
        <v>3</v>
      </c>
      <c r="L329" s="36"/>
      <c r="M329" s="153" t="s">
        <v>3</v>
      </c>
      <c r="N329" s="154" t="s">
        <v>43</v>
      </c>
      <c r="O329" s="56"/>
      <c r="P329" s="155">
        <f t="shared" si="41"/>
        <v>0</v>
      </c>
      <c r="Q329" s="155">
        <v>0</v>
      </c>
      <c r="R329" s="155">
        <f t="shared" si="42"/>
        <v>0</v>
      </c>
      <c r="S329" s="155">
        <v>0</v>
      </c>
      <c r="T329" s="156">
        <f t="shared" si="43"/>
        <v>0</v>
      </c>
      <c r="U329" s="35"/>
      <c r="V329" s="35"/>
      <c r="W329" s="35"/>
      <c r="X329" s="35"/>
      <c r="Y329" s="35"/>
      <c r="Z329" s="35"/>
      <c r="AA329" s="35"/>
      <c r="AB329" s="35"/>
      <c r="AC329" s="35"/>
      <c r="AD329" s="35"/>
      <c r="AE329" s="35"/>
      <c r="AR329" s="157" t="s">
        <v>256</v>
      </c>
      <c r="AT329" s="157" t="s">
        <v>145</v>
      </c>
      <c r="AU329" s="157" t="s">
        <v>15</v>
      </c>
      <c r="AY329" s="20" t="s">
        <v>142</v>
      </c>
      <c r="BE329" s="158">
        <f t="shared" si="44"/>
        <v>0</v>
      </c>
      <c r="BF329" s="158">
        <f t="shared" si="45"/>
        <v>0</v>
      </c>
      <c r="BG329" s="158">
        <f t="shared" si="46"/>
        <v>0</v>
      </c>
      <c r="BH329" s="158">
        <f t="shared" si="47"/>
        <v>0</v>
      </c>
      <c r="BI329" s="158">
        <f t="shared" si="48"/>
        <v>0</v>
      </c>
      <c r="BJ329" s="20" t="s">
        <v>81</v>
      </c>
      <c r="BK329" s="158">
        <f t="shared" si="49"/>
        <v>0</v>
      </c>
      <c r="BL329" s="20" t="s">
        <v>256</v>
      </c>
      <c r="BM329" s="157" t="s">
        <v>2710</v>
      </c>
    </row>
    <row r="330" spans="1:65" s="2" customFormat="1" ht="21.75" customHeight="1">
      <c r="A330" s="35"/>
      <c r="B330" s="145"/>
      <c r="C330" s="146" t="s">
        <v>1850</v>
      </c>
      <c r="D330" s="146" t="s">
        <v>145</v>
      </c>
      <c r="E330" s="147" t="s">
        <v>4109</v>
      </c>
      <c r="F330" s="148" t="s">
        <v>4110</v>
      </c>
      <c r="G330" s="149" t="s">
        <v>1563</v>
      </c>
      <c r="H330" s="150">
        <v>2</v>
      </c>
      <c r="I330" s="151"/>
      <c r="J330" s="152">
        <f t="shared" si="40"/>
        <v>0</v>
      </c>
      <c r="K330" s="148" t="s">
        <v>3</v>
      </c>
      <c r="L330" s="36"/>
      <c r="M330" s="153" t="s">
        <v>3</v>
      </c>
      <c r="N330" s="154" t="s">
        <v>43</v>
      </c>
      <c r="O330" s="56"/>
      <c r="P330" s="155">
        <f t="shared" si="41"/>
        <v>0</v>
      </c>
      <c r="Q330" s="155">
        <v>0</v>
      </c>
      <c r="R330" s="155">
        <f t="shared" si="42"/>
        <v>0</v>
      </c>
      <c r="S330" s="155">
        <v>0</v>
      </c>
      <c r="T330" s="156">
        <f t="shared" si="43"/>
        <v>0</v>
      </c>
      <c r="U330" s="35"/>
      <c r="V330" s="35"/>
      <c r="W330" s="35"/>
      <c r="X330" s="35"/>
      <c r="Y330" s="35"/>
      <c r="Z330" s="35"/>
      <c r="AA330" s="35"/>
      <c r="AB330" s="35"/>
      <c r="AC330" s="35"/>
      <c r="AD330" s="35"/>
      <c r="AE330" s="35"/>
      <c r="AR330" s="157" t="s">
        <v>256</v>
      </c>
      <c r="AT330" s="157" t="s">
        <v>145</v>
      </c>
      <c r="AU330" s="157" t="s">
        <v>15</v>
      </c>
      <c r="AY330" s="20" t="s">
        <v>142</v>
      </c>
      <c r="BE330" s="158">
        <f t="shared" si="44"/>
        <v>0</v>
      </c>
      <c r="BF330" s="158">
        <f t="shared" si="45"/>
        <v>0</v>
      </c>
      <c r="BG330" s="158">
        <f t="shared" si="46"/>
        <v>0</v>
      </c>
      <c r="BH330" s="158">
        <f t="shared" si="47"/>
        <v>0</v>
      </c>
      <c r="BI330" s="158">
        <f t="shared" si="48"/>
        <v>0</v>
      </c>
      <c r="BJ330" s="20" t="s">
        <v>81</v>
      </c>
      <c r="BK330" s="158">
        <f t="shared" si="49"/>
        <v>0</v>
      </c>
      <c r="BL330" s="20" t="s">
        <v>256</v>
      </c>
      <c r="BM330" s="157" t="s">
        <v>2720</v>
      </c>
    </row>
    <row r="331" spans="1:65" s="2" customFormat="1" ht="16.5" customHeight="1">
      <c r="A331" s="35"/>
      <c r="B331" s="145"/>
      <c r="C331" s="146" t="s">
        <v>1854</v>
      </c>
      <c r="D331" s="146" t="s">
        <v>145</v>
      </c>
      <c r="E331" s="147" t="s">
        <v>4111</v>
      </c>
      <c r="F331" s="148" t="s">
        <v>4112</v>
      </c>
      <c r="G331" s="149" t="s">
        <v>236</v>
      </c>
      <c r="H331" s="150">
        <v>7</v>
      </c>
      <c r="I331" s="151"/>
      <c r="J331" s="152">
        <f t="shared" si="40"/>
        <v>0</v>
      </c>
      <c r="K331" s="148" t="s">
        <v>3</v>
      </c>
      <c r="L331" s="36"/>
      <c r="M331" s="153" t="s">
        <v>3</v>
      </c>
      <c r="N331" s="154" t="s">
        <v>43</v>
      </c>
      <c r="O331" s="56"/>
      <c r="P331" s="155">
        <f t="shared" si="41"/>
        <v>0</v>
      </c>
      <c r="Q331" s="155">
        <v>0</v>
      </c>
      <c r="R331" s="155">
        <f t="shared" si="42"/>
        <v>0</v>
      </c>
      <c r="S331" s="155">
        <v>0</v>
      </c>
      <c r="T331" s="156">
        <f t="shared" si="43"/>
        <v>0</v>
      </c>
      <c r="U331" s="35"/>
      <c r="V331" s="35"/>
      <c r="W331" s="35"/>
      <c r="X331" s="35"/>
      <c r="Y331" s="35"/>
      <c r="Z331" s="35"/>
      <c r="AA331" s="35"/>
      <c r="AB331" s="35"/>
      <c r="AC331" s="35"/>
      <c r="AD331" s="35"/>
      <c r="AE331" s="35"/>
      <c r="AR331" s="157" t="s">
        <v>256</v>
      </c>
      <c r="AT331" s="157" t="s">
        <v>145</v>
      </c>
      <c r="AU331" s="157" t="s">
        <v>15</v>
      </c>
      <c r="AY331" s="20" t="s">
        <v>142</v>
      </c>
      <c r="BE331" s="158">
        <f t="shared" si="44"/>
        <v>0</v>
      </c>
      <c r="BF331" s="158">
        <f t="shared" si="45"/>
        <v>0</v>
      </c>
      <c r="BG331" s="158">
        <f t="shared" si="46"/>
        <v>0</v>
      </c>
      <c r="BH331" s="158">
        <f t="shared" si="47"/>
        <v>0</v>
      </c>
      <c r="BI331" s="158">
        <f t="shared" si="48"/>
        <v>0</v>
      </c>
      <c r="BJ331" s="20" t="s">
        <v>81</v>
      </c>
      <c r="BK331" s="158">
        <f t="shared" si="49"/>
        <v>0</v>
      </c>
      <c r="BL331" s="20" t="s">
        <v>256</v>
      </c>
      <c r="BM331" s="157" t="s">
        <v>2731</v>
      </c>
    </row>
    <row r="332" spans="1:65" s="2" customFormat="1" ht="16.5" customHeight="1">
      <c r="A332" s="35"/>
      <c r="B332" s="145"/>
      <c r="C332" s="146" t="s">
        <v>1858</v>
      </c>
      <c r="D332" s="146" t="s">
        <v>145</v>
      </c>
      <c r="E332" s="147" t="s">
        <v>4113</v>
      </c>
      <c r="F332" s="148" t="s">
        <v>4114</v>
      </c>
      <c r="G332" s="149" t="s">
        <v>236</v>
      </c>
      <c r="H332" s="150">
        <v>6</v>
      </c>
      <c r="I332" s="151"/>
      <c r="J332" s="152">
        <f t="shared" si="40"/>
        <v>0</v>
      </c>
      <c r="K332" s="148" t="s">
        <v>3</v>
      </c>
      <c r="L332" s="36"/>
      <c r="M332" s="153" t="s">
        <v>3</v>
      </c>
      <c r="N332" s="154" t="s">
        <v>43</v>
      </c>
      <c r="O332" s="56"/>
      <c r="P332" s="155">
        <f t="shared" si="41"/>
        <v>0</v>
      </c>
      <c r="Q332" s="155">
        <v>0</v>
      </c>
      <c r="R332" s="155">
        <f t="shared" si="42"/>
        <v>0</v>
      </c>
      <c r="S332" s="155">
        <v>0</v>
      </c>
      <c r="T332" s="156">
        <f t="shared" si="43"/>
        <v>0</v>
      </c>
      <c r="U332" s="35"/>
      <c r="V332" s="35"/>
      <c r="W332" s="35"/>
      <c r="X332" s="35"/>
      <c r="Y332" s="35"/>
      <c r="Z332" s="35"/>
      <c r="AA332" s="35"/>
      <c r="AB332" s="35"/>
      <c r="AC332" s="35"/>
      <c r="AD332" s="35"/>
      <c r="AE332" s="35"/>
      <c r="AR332" s="157" t="s">
        <v>256</v>
      </c>
      <c r="AT332" s="157" t="s">
        <v>145</v>
      </c>
      <c r="AU332" s="157" t="s">
        <v>15</v>
      </c>
      <c r="AY332" s="20" t="s">
        <v>142</v>
      </c>
      <c r="BE332" s="158">
        <f t="shared" si="44"/>
        <v>0</v>
      </c>
      <c r="BF332" s="158">
        <f t="shared" si="45"/>
        <v>0</v>
      </c>
      <c r="BG332" s="158">
        <f t="shared" si="46"/>
        <v>0</v>
      </c>
      <c r="BH332" s="158">
        <f t="shared" si="47"/>
        <v>0</v>
      </c>
      <c r="BI332" s="158">
        <f t="shared" si="48"/>
        <v>0</v>
      </c>
      <c r="BJ332" s="20" t="s">
        <v>81</v>
      </c>
      <c r="BK332" s="158">
        <f t="shared" si="49"/>
        <v>0</v>
      </c>
      <c r="BL332" s="20" t="s">
        <v>256</v>
      </c>
      <c r="BM332" s="157" t="s">
        <v>2743</v>
      </c>
    </row>
    <row r="333" spans="1:65" s="2" customFormat="1" ht="16.5" customHeight="1">
      <c r="A333" s="35"/>
      <c r="B333" s="145"/>
      <c r="C333" s="146" t="s">
        <v>1863</v>
      </c>
      <c r="D333" s="146" t="s">
        <v>145</v>
      </c>
      <c r="E333" s="147" t="s">
        <v>4115</v>
      </c>
      <c r="F333" s="148" t="s">
        <v>4116</v>
      </c>
      <c r="G333" s="149" t="s">
        <v>236</v>
      </c>
      <c r="H333" s="150">
        <v>8</v>
      </c>
      <c r="I333" s="151"/>
      <c r="J333" s="152">
        <f t="shared" si="40"/>
        <v>0</v>
      </c>
      <c r="K333" s="148" t="s">
        <v>3</v>
      </c>
      <c r="L333" s="36"/>
      <c r="M333" s="153" t="s">
        <v>3</v>
      </c>
      <c r="N333" s="154" t="s">
        <v>43</v>
      </c>
      <c r="O333" s="56"/>
      <c r="P333" s="155">
        <f t="shared" si="41"/>
        <v>0</v>
      </c>
      <c r="Q333" s="155">
        <v>0</v>
      </c>
      <c r="R333" s="155">
        <f t="shared" si="42"/>
        <v>0</v>
      </c>
      <c r="S333" s="155">
        <v>0</v>
      </c>
      <c r="T333" s="156">
        <f t="shared" si="43"/>
        <v>0</v>
      </c>
      <c r="U333" s="35"/>
      <c r="V333" s="35"/>
      <c r="W333" s="35"/>
      <c r="X333" s="35"/>
      <c r="Y333" s="35"/>
      <c r="Z333" s="35"/>
      <c r="AA333" s="35"/>
      <c r="AB333" s="35"/>
      <c r="AC333" s="35"/>
      <c r="AD333" s="35"/>
      <c r="AE333" s="35"/>
      <c r="AR333" s="157" t="s">
        <v>256</v>
      </c>
      <c r="AT333" s="157" t="s">
        <v>145</v>
      </c>
      <c r="AU333" s="157" t="s">
        <v>15</v>
      </c>
      <c r="AY333" s="20" t="s">
        <v>142</v>
      </c>
      <c r="BE333" s="158">
        <f t="shared" si="44"/>
        <v>0</v>
      </c>
      <c r="BF333" s="158">
        <f t="shared" si="45"/>
        <v>0</v>
      </c>
      <c r="BG333" s="158">
        <f t="shared" si="46"/>
        <v>0</v>
      </c>
      <c r="BH333" s="158">
        <f t="shared" si="47"/>
        <v>0</v>
      </c>
      <c r="BI333" s="158">
        <f t="shared" si="48"/>
        <v>0</v>
      </c>
      <c r="BJ333" s="20" t="s">
        <v>81</v>
      </c>
      <c r="BK333" s="158">
        <f t="shared" si="49"/>
        <v>0</v>
      </c>
      <c r="BL333" s="20" t="s">
        <v>256</v>
      </c>
      <c r="BM333" s="157" t="s">
        <v>2753</v>
      </c>
    </row>
    <row r="334" spans="1:65" s="2" customFormat="1" ht="16.5" customHeight="1">
      <c r="A334" s="35"/>
      <c r="B334" s="145"/>
      <c r="C334" s="146" t="s">
        <v>1892</v>
      </c>
      <c r="D334" s="146" t="s">
        <v>145</v>
      </c>
      <c r="E334" s="147" t="s">
        <v>4117</v>
      </c>
      <c r="F334" s="148" t="s">
        <v>4118</v>
      </c>
      <c r="G334" s="149" t="s">
        <v>236</v>
      </c>
      <c r="H334" s="150">
        <v>8</v>
      </c>
      <c r="I334" s="151"/>
      <c r="J334" s="152">
        <f t="shared" si="40"/>
        <v>0</v>
      </c>
      <c r="K334" s="148" t="s">
        <v>3</v>
      </c>
      <c r="L334" s="36"/>
      <c r="M334" s="153" t="s">
        <v>3</v>
      </c>
      <c r="N334" s="154" t="s">
        <v>43</v>
      </c>
      <c r="O334" s="56"/>
      <c r="P334" s="155">
        <f t="shared" si="41"/>
        <v>0</v>
      </c>
      <c r="Q334" s="155">
        <v>0</v>
      </c>
      <c r="R334" s="155">
        <f t="shared" si="42"/>
        <v>0</v>
      </c>
      <c r="S334" s="155">
        <v>0</v>
      </c>
      <c r="T334" s="156">
        <f t="shared" si="43"/>
        <v>0</v>
      </c>
      <c r="U334" s="35"/>
      <c r="V334" s="35"/>
      <c r="W334" s="35"/>
      <c r="X334" s="35"/>
      <c r="Y334" s="35"/>
      <c r="Z334" s="35"/>
      <c r="AA334" s="35"/>
      <c r="AB334" s="35"/>
      <c r="AC334" s="35"/>
      <c r="AD334" s="35"/>
      <c r="AE334" s="35"/>
      <c r="AR334" s="157" t="s">
        <v>256</v>
      </c>
      <c r="AT334" s="157" t="s">
        <v>145</v>
      </c>
      <c r="AU334" s="157" t="s">
        <v>15</v>
      </c>
      <c r="AY334" s="20" t="s">
        <v>142</v>
      </c>
      <c r="BE334" s="158">
        <f t="shared" si="44"/>
        <v>0</v>
      </c>
      <c r="BF334" s="158">
        <f t="shared" si="45"/>
        <v>0</v>
      </c>
      <c r="BG334" s="158">
        <f t="shared" si="46"/>
        <v>0</v>
      </c>
      <c r="BH334" s="158">
        <f t="shared" si="47"/>
        <v>0</v>
      </c>
      <c r="BI334" s="158">
        <f t="shared" si="48"/>
        <v>0</v>
      </c>
      <c r="BJ334" s="20" t="s">
        <v>81</v>
      </c>
      <c r="BK334" s="158">
        <f t="shared" si="49"/>
        <v>0</v>
      </c>
      <c r="BL334" s="20" t="s">
        <v>256</v>
      </c>
      <c r="BM334" s="157" t="s">
        <v>2778</v>
      </c>
    </row>
    <row r="335" spans="1:65" s="2" customFormat="1" ht="24.2" customHeight="1">
      <c r="A335" s="35"/>
      <c r="B335" s="145"/>
      <c r="C335" s="146" t="s">
        <v>1907</v>
      </c>
      <c r="D335" s="146" t="s">
        <v>145</v>
      </c>
      <c r="E335" s="147" t="s">
        <v>4119</v>
      </c>
      <c r="F335" s="148" t="s">
        <v>4120</v>
      </c>
      <c r="G335" s="149" t="s">
        <v>236</v>
      </c>
      <c r="H335" s="150">
        <v>2</v>
      </c>
      <c r="I335" s="151"/>
      <c r="J335" s="152">
        <f t="shared" si="40"/>
        <v>0</v>
      </c>
      <c r="K335" s="148" t="s">
        <v>3</v>
      </c>
      <c r="L335" s="36"/>
      <c r="M335" s="153" t="s">
        <v>3</v>
      </c>
      <c r="N335" s="154" t="s">
        <v>43</v>
      </c>
      <c r="O335" s="56"/>
      <c r="P335" s="155">
        <f t="shared" si="41"/>
        <v>0</v>
      </c>
      <c r="Q335" s="155">
        <v>0</v>
      </c>
      <c r="R335" s="155">
        <f t="shared" si="42"/>
        <v>0</v>
      </c>
      <c r="S335" s="155">
        <v>0</v>
      </c>
      <c r="T335" s="156">
        <f t="shared" si="43"/>
        <v>0</v>
      </c>
      <c r="U335" s="35"/>
      <c r="V335" s="35"/>
      <c r="W335" s="35"/>
      <c r="X335" s="35"/>
      <c r="Y335" s="35"/>
      <c r="Z335" s="35"/>
      <c r="AA335" s="35"/>
      <c r="AB335" s="35"/>
      <c r="AC335" s="35"/>
      <c r="AD335" s="35"/>
      <c r="AE335" s="35"/>
      <c r="AR335" s="157" t="s">
        <v>256</v>
      </c>
      <c r="AT335" s="157" t="s">
        <v>145</v>
      </c>
      <c r="AU335" s="157" t="s">
        <v>15</v>
      </c>
      <c r="AY335" s="20" t="s">
        <v>142</v>
      </c>
      <c r="BE335" s="158">
        <f t="shared" si="44"/>
        <v>0</v>
      </c>
      <c r="BF335" s="158">
        <f t="shared" si="45"/>
        <v>0</v>
      </c>
      <c r="BG335" s="158">
        <f t="shared" si="46"/>
        <v>0</v>
      </c>
      <c r="BH335" s="158">
        <f t="shared" si="47"/>
        <v>0</v>
      </c>
      <c r="BI335" s="158">
        <f t="shared" si="48"/>
        <v>0</v>
      </c>
      <c r="BJ335" s="20" t="s">
        <v>81</v>
      </c>
      <c r="BK335" s="158">
        <f t="shared" si="49"/>
        <v>0</v>
      </c>
      <c r="BL335" s="20" t="s">
        <v>256</v>
      </c>
      <c r="BM335" s="157" t="s">
        <v>2790</v>
      </c>
    </row>
    <row r="336" spans="1:65" s="2" customFormat="1" ht="16.5" customHeight="1">
      <c r="A336" s="35"/>
      <c r="B336" s="145"/>
      <c r="C336" s="146" t="s">
        <v>1913</v>
      </c>
      <c r="D336" s="146" t="s">
        <v>145</v>
      </c>
      <c r="E336" s="147" t="s">
        <v>4121</v>
      </c>
      <c r="F336" s="148" t="s">
        <v>4122</v>
      </c>
      <c r="G336" s="149" t="s">
        <v>236</v>
      </c>
      <c r="H336" s="150">
        <v>1</v>
      </c>
      <c r="I336" s="151"/>
      <c r="J336" s="152">
        <f t="shared" si="40"/>
        <v>0</v>
      </c>
      <c r="K336" s="148" t="s">
        <v>3</v>
      </c>
      <c r="L336" s="36"/>
      <c r="M336" s="153" t="s">
        <v>3</v>
      </c>
      <c r="N336" s="154" t="s">
        <v>43</v>
      </c>
      <c r="O336" s="56"/>
      <c r="P336" s="155">
        <f t="shared" si="41"/>
        <v>0</v>
      </c>
      <c r="Q336" s="155">
        <v>0</v>
      </c>
      <c r="R336" s="155">
        <f t="shared" si="42"/>
        <v>0</v>
      </c>
      <c r="S336" s="155">
        <v>0</v>
      </c>
      <c r="T336" s="156">
        <f t="shared" si="43"/>
        <v>0</v>
      </c>
      <c r="U336" s="35"/>
      <c r="V336" s="35"/>
      <c r="W336" s="35"/>
      <c r="X336" s="35"/>
      <c r="Y336" s="35"/>
      <c r="Z336" s="35"/>
      <c r="AA336" s="35"/>
      <c r="AB336" s="35"/>
      <c r="AC336" s="35"/>
      <c r="AD336" s="35"/>
      <c r="AE336" s="35"/>
      <c r="AR336" s="157" t="s">
        <v>256</v>
      </c>
      <c r="AT336" s="157" t="s">
        <v>145</v>
      </c>
      <c r="AU336" s="157" t="s">
        <v>15</v>
      </c>
      <c r="AY336" s="20" t="s">
        <v>142</v>
      </c>
      <c r="BE336" s="158">
        <f t="shared" si="44"/>
        <v>0</v>
      </c>
      <c r="BF336" s="158">
        <f t="shared" si="45"/>
        <v>0</v>
      </c>
      <c r="BG336" s="158">
        <f t="shared" si="46"/>
        <v>0</v>
      </c>
      <c r="BH336" s="158">
        <f t="shared" si="47"/>
        <v>0</v>
      </c>
      <c r="BI336" s="158">
        <f t="shared" si="48"/>
        <v>0</v>
      </c>
      <c r="BJ336" s="20" t="s">
        <v>81</v>
      </c>
      <c r="BK336" s="158">
        <f t="shared" si="49"/>
        <v>0</v>
      </c>
      <c r="BL336" s="20" t="s">
        <v>256</v>
      </c>
      <c r="BM336" s="157" t="s">
        <v>2802</v>
      </c>
    </row>
    <row r="337" spans="1:65" s="2" customFormat="1" ht="21.75" customHeight="1">
      <c r="A337" s="35"/>
      <c r="B337" s="145"/>
      <c r="C337" s="146" t="s">
        <v>1922</v>
      </c>
      <c r="D337" s="146" t="s">
        <v>145</v>
      </c>
      <c r="E337" s="147" t="s">
        <v>4123</v>
      </c>
      <c r="F337" s="148" t="s">
        <v>4124</v>
      </c>
      <c r="G337" s="149" t="s">
        <v>2341</v>
      </c>
      <c r="H337" s="209"/>
      <c r="I337" s="151"/>
      <c r="J337" s="152">
        <f t="shared" si="40"/>
        <v>0</v>
      </c>
      <c r="K337" s="148" t="s">
        <v>3</v>
      </c>
      <c r="L337" s="36"/>
      <c r="M337" s="153" t="s">
        <v>3</v>
      </c>
      <c r="N337" s="154" t="s">
        <v>43</v>
      </c>
      <c r="O337" s="56"/>
      <c r="P337" s="155">
        <f t="shared" si="41"/>
        <v>0</v>
      </c>
      <c r="Q337" s="155">
        <v>0</v>
      </c>
      <c r="R337" s="155">
        <f t="shared" si="42"/>
        <v>0</v>
      </c>
      <c r="S337" s="155">
        <v>0</v>
      </c>
      <c r="T337" s="156">
        <f t="shared" si="43"/>
        <v>0</v>
      </c>
      <c r="U337" s="35"/>
      <c r="V337" s="35"/>
      <c r="W337" s="35"/>
      <c r="X337" s="35"/>
      <c r="Y337" s="35"/>
      <c r="Z337" s="35"/>
      <c r="AA337" s="35"/>
      <c r="AB337" s="35"/>
      <c r="AC337" s="35"/>
      <c r="AD337" s="35"/>
      <c r="AE337" s="35"/>
      <c r="AR337" s="157" t="s">
        <v>256</v>
      </c>
      <c r="AT337" s="157" t="s">
        <v>145</v>
      </c>
      <c r="AU337" s="157" t="s">
        <v>15</v>
      </c>
      <c r="AY337" s="20" t="s">
        <v>142</v>
      </c>
      <c r="BE337" s="158">
        <f t="shared" si="44"/>
        <v>0</v>
      </c>
      <c r="BF337" s="158">
        <f t="shared" si="45"/>
        <v>0</v>
      </c>
      <c r="BG337" s="158">
        <f t="shared" si="46"/>
        <v>0</v>
      </c>
      <c r="BH337" s="158">
        <f t="shared" si="47"/>
        <v>0</v>
      </c>
      <c r="BI337" s="158">
        <f t="shared" si="48"/>
        <v>0</v>
      </c>
      <c r="BJ337" s="20" t="s">
        <v>81</v>
      </c>
      <c r="BK337" s="158">
        <f t="shared" si="49"/>
        <v>0</v>
      </c>
      <c r="BL337" s="20" t="s">
        <v>256</v>
      </c>
      <c r="BM337" s="157" t="s">
        <v>2812</v>
      </c>
    </row>
    <row r="338" spans="1:65" s="2" customFormat="1" ht="16.5" customHeight="1">
      <c r="A338" s="35"/>
      <c r="B338" s="145"/>
      <c r="C338" s="146" t="s">
        <v>1933</v>
      </c>
      <c r="D338" s="146" t="s">
        <v>145</v>
      </c>
      <c r="E338" s="147" t="s">
        <v>4125</v>
      </c>
      <c r="F338" s="148" t="s">
        <v>4126</v>
      </c>
      <c r="G338" s="149" t="s">
        <v>1563</v>
      </c>
      <c r="H338" s="150">
        <v>6</v>
      </c>
      <c r="I338" s="151"/>
      <c r="J338" s="152">
        <f t="shared" si="40"/>
        <v>0</v>
      </c>
      <c r="K338" s="148" t="s">
        <v>3</v>
      </c>
      <c r="L338" s="36"/>
      <c r="M338" s="153" t="s">
        <v>3</v>
      </c>
      <c r="N338" s="154" t="s">
        <v>43</v>
      </c>
      <c r="O338" s="56"/>
      <c r="P338" s="155">
        <f t="shared" si="41"/>
        <v>0</v>
      </c>
      <c r="Q338" s="155">
        <v>0</v>
      </c>
      <c r="R338" s="155">
        <f t="shared" si="42"/>
        <v>0</v>
      </c>
      <c r="S338" s="155">
        <v>0</v>
      </c>
      <c r="T338" s="156">
        <f t="shared" si="43"/>
        <v>0</v>
      </c>
      <c r="U338" s="35"/>
      <c r="V338" s="35"/>
      <c r="W338" s="35"/>
      <c r="X338" s="35"/>
      <c r="Y338" s="35"/>
      <c r="Z338" s="35"/>
      <c r="AA338" s="35"/>
      <c r="AB338" s="35"/>
      <c r="AC338" s="35"/>
      <c r="AD338" s="35"/>
      <c r="AE338" s="35"/>
      <c r="AR338" s="157" t="s">
        <v>256</v>
      </c>
      <c r="AT338" s="157" t="s">
        <v>145</v>
      </c>
      <c r="AU338" s="157" t="s">
        <v>15</v>
      </c>
      <c r="AY338" s="20" t="s">
        <v>142</v>
      </c>
      <c r="BE338" s="158">
        <f t="shared" si="44"/>
        <v>0</v>
      </c>
      <c r="BF338" s="158">
        <f t="shared" si="45"/>
        <v>0</v>
      </c>
      <c r="BG338" s="158">
        <f t="shared" si="46"/>
        <v>0</v>
      </c>
      <c r="BH338" s="158">
        <f t="shared" si="47"/>
        <v>0</v>
      </c>
      <c r="BI338" s="158">
        <f t="shared" si="48"/>
        <v>0</v>
      </c>
      <c r="BJ338" s="20" t="s">
        <v>81</v>
      </c>
      <c r="BK338" s="158">
        <f t="shared" si="49"/>
        <v>0</v>
      </c>
      <c r="BL338" s="20" t="s">
        <v>256</v>
      </c>
      <c r="BM338" s="157" t="s">
        <v>2822</v>
      </c>
    </row>
    <row r="339" spans="1:65" s="2" customFormat="1" ht="16.5" customHeight="1">
      <c r="A339" s="35"/>
      <c r="B339" s="145"/>
      <c r="C339" s="146" t="s">
        <v>1939</v>
      </c>
      <c r="D339" s="146" t="s">
        <v>145</v>
      </c>
      <c r="E339" s="147" t="s">
        <v>4127</v>
      </c>
      <c r="F339" s="148" t="s">
        <v>4128</v>
      </c>
      <c r="G339" s="149" t="s">
        <v>1563</v>
      </c>
      <c r="H339" s="150">
        <v>6</v>
      </c>
      <c r="I339" s="151"/>
      <c r="J339" s="152">
        <f t="shared" si="40"/>
        <v>0</v>
      </c>
      <c r="K339" s="148" t="s">
        <v>3</v>
      </c>
      <c r="L339" s="36"/>
      <c r="M339" s="153" t="s">
        <v>3</v>
      </c>
      <c r="N339" s="154" t="s">
        <v>43</v>
      </c>
      <c r="O339" s="56"/>
      <c r="P339" s="155">
        <f t="shared" si="41"/>
        <v>0</v>
      </c>
      <c r="Q339" s="155">
        <v>0</v>
      </c>
      <c r="R339" s="155">
        <f t="shared" si="42"/>
        <v>0</v>
      </c>
      <c r="S339" s="155">
        <v>0</v>
      </c>
      <c r="T339" s="156">
        <f t="shared" si="43"/>
        <v>0</v>
      </c>
      <c r="U339" s="35"/>
      <c r="V339" s="35"/>
      <c r="W339" s="35"/>
      <c r="X339" s="35"/>
      <c r="Y339" s="35"/>
      <c r="Z339" s="35"/>
      <c r="AA339" s="35"/>
      <c r="AB339" s="35"/>
      <c r="AC339" s="35"/>
      <c r="AD339" s="35"/>
      <c r="AE339" s="35"/>
      <c r="AR339" s="157" t="s">
        <v>256</v>
      </c>
      <c r="AT339" s="157" t="s">
        <v>145</v>
      </c>
      <c r="AU339" s="157" t="s">
        <v>15</v>
      </c>
      <c r="AY339" s="20" t="s">
        <v>142</v>
      </c>
      <c r="BE339" s="158">
        <f t="shared" si="44"/>
        <v>0</v>
      </c>
      <c r="BF339" s="158">
        <f t="shared" si="45"/>
        <v>0</v>
      </c>
      <c r="BG339" s="158">
        <f t="shared" si="46"/>
        <v>0</v>
      </c>
      <c r="BH339" s="158">
        <f t="shared" si="47"/>
        <v>0</v>
      </c>
      <c r="BI339" s="158">
        <f t="shared" si="48"/>
        <v>0</v>
      </c>
      <c r="BJ339" s="20" t="s">
        <v>81</v>
      </c>
      <c r="BK339" s="158">
        <f t="shared" si="49"/>
        <v>0</v>
      </c>
      <c r="BL339" s="20" t="s">
        <v>256</v>
      </c>
      <c r="BM339" s="157" t="s">
        <v>2832</v>
      </c>
    </row>
    <row r="340" spans="1:65" s="2" customFormat="1" ht="16.5" customHeight="1">
      <c r="A340" s="35"/>
      <c r="B340" s="145"/>
      <c r="C340" s="146" t="s">
        <v>1945</v>
      </c>
      <c r="D340" s="146" t="s">
        <v>145</v>
      </c>
      <c r="E340" s="147" t="s">
        <v>4129</v>
      </c>
      <c r="F340" s="148" t="s">
        <v>4130</v>
      </c>
      <c r="G340" s="149" t="s">
        <v>1563</v>
      </c>
      <c r="H340" s="150">
        <v>6</v>
      </c>
      <c r="I340" s="151"/>
      <c r="J340" s="152">
        <f t="shared" si="40"/>
        <v>0</v>
      </c>
      <c r="K340" s="148" t="s">
        <v>3</v>
      </c>
      <c r="L340" s="36"/>
      <c r="M340" s="153" t="s">
        <v>3</v>
      </c>
      <c r="N340" s="154" t="s">
        <v>43</v>
      </c>
      <c r="O340" s="56"/>
      <c r="P340" s="155">
        <f t="shared" si="41"/>
        <v>0</v>
      </c>
      <c r="Q340" s="155">
        <v>0</v>
      </c>
      <c r="R340" s="155">
        <f t="shared" si="42"/>
        <v>0</v>
      </c>
      <c r="S340" s="155">
        <v>0</v>
      </c>
      <c r="T340" s="156">
        <f t="shared" si="43"/>
        <v>0</v>
      </c>
      <c r="U340" s="35"/>
      <c r="V340" s="35"/>
      <c r="W340" s="35"/>
      <c r="X340" s="35"/>
      <c r="Y340" s="35"/>
      <c r="Z340" s="35"/>
      <c r="AA340" s="35"/>
      <c r="AB340" s="35"/>
      <c r="AC340" s="35"/>
      <c r="AD340" s="35"/>
      <c r="AE340" s="35"/>
      <c r="AR340" s="157" t="s">
        <v>256</v>
      </c>
      <c r="AT340" s="157" t="s">
        <v>145</v>
      </c>
      <c r="AU340" s="157" t="s">
        <v>15</v>
      </c>
      <c r="AY340" s="20" t="s">
        <v>142</v>
      </c>
      <c r="BE340" s="158">
        <f t="shared" si="44"/>
        <v>0</v>
      </c>
      <c r="BF340" s="158">
        <f t="shared" si="45"/>
        <v>0</v>
      </c>
      <c r="BG340" s="158">
        <f t="shared" si="46"/>
        <v>0</v>
      </c>
      <c r="BH340" s="158">
        <f t="shared" si="47"/>
        <v>0</v>
      </c>
      <c r="BI340" s="158">
        <f t="shared" si="48"/>
        <v>0</v>
      </c>
      <c r="BJ340" s="20" t="s">
        <v>81</v>
      </c>
      <c r="BK340" s="158">
        <f t="shared" si="49"/>
        <v>0</v>
      </c>
      <c r="BL340" s="20" t="s">
        <v>256</v>
      </c>
      <c r="BM340" s="157" t="s">
        <v>2839</v>
      </c>
    </row>
    <row r="341" spans="1:65" s="2" customFormat="1" ht="16.5" customHeight="1">
      <c r="A341" s="35"/>
      <c r="B341" s="145"/>
      <c r="C341" s="146" t="s">
        <v>1954</v>
      </c>
      <c r="D341" s="146" t="s">
        <v>145</v>
      </c>
      <c r="E341" s="147" t="s">
        <v>4131</v>
      </c>
      <c r="F341" s="148" t="s">
        <v>4132</v>
      </c>
      <c r="G341" s="149" t="s">
        <v>1563</v>
      </c>
      <c r="H341" s="150">
        <v>6</v>
      </c>
      <c r="I341" s="151"/>
      <c r="J341" s="152">
        <f t="shared" si="40"/>
        <v>0</v>
      </c>
      <c r="K341" s="148" t="s">
        <v>3</v>
      </c>
      <c r="L341" s="36"/>
      <c r="M341" s="153" t="s">
        <v>3</v>
      </c>
      <c r="N341" s="154" t="s">
        <v>43</v>
      </c>
      <c r="O341" s="56"/>
      <c r="P341" s="155">
        <f t="shared" si="41"/>
        <v>0</v>
      </c>
      <c r="Q341" s="155">
        <v>0</v>
      </c>
      <c r="R341" s="155">
        <f t="shared" si="42"/>
        <v>0</v>
      </c>
      <c r="S341" s="155">
        <v>0</v>
      </c>
      <c r="T341" s="156">
        <f t="shared" si="43"/>
        <v>0</v>
      </c>
      <c r="U341" s="35"/>
      <c r="V341" s="35"/>
      <c r="W341" s="35"/>
      <c r="X341" s="35"/>
      <c r="Y341" s="35"/>
      <c r="Z341" s="35"/>
      <c r="AA341" s="35"/>
      <c r="AB341" s="35"/>
      <c r="AC341" s="35"/>
      <c r="AD341" s="35"/>
      <c r="AE341" s="35"/>
      <c r="AR341" s="157" t="s">
        <v>256</v>
      </c>
      <c r="AT341" s="157" t="s">
        <v>145</v>
      </c>
      <c r="AU341" s="157" t="s">
        <v>15</v>
      </c>
      <c r="AY341" s="20" t="s">
        <v>142</v>
      </c>
      <c r="BE341" s="158">
        <f t="shared" si="44"/>
        <v>0</v>
      </c>
      <c r="BF341" s="158">
        <f t="shared" si="45"/>
        <v>0</v>
      </c>
      <c r="BG341" s="158">
        <f t="shared" si="46"/>
        <v>0</v>
      </c>
      <c r="BH341" s="158">
        <f t="shared" si="47"/>
        <v>0</v>
      </c>
      <c r="BI341" s="158">
        <f t="shared" si="48"/>
        <v>0</v>
      </c>
      <c r="BJ341" s="20" t="s">
        <v>81</v>
      </c>
      <c r="BK341" s="158">
        <f t="shared" si="49"/>
        <v>0</v>
      </c>
      <c r="BL341" s="20" t="s">
        <v>256</v>
      </c>
      <c r="BM341" s="157" t="s">
        <v>2848</v>
      </c>
    </row>
    <row r="342" spans="1:65" s="2" customFormat="1" ht="16.5" customHeight="1">
      <c r="A342" s="35"/>
      <c r="B342" s="145"/>
      <c r="C342" s="146" t="s">
        <v>1962</v>
      </c>
      <c r="D342" s="146" t="s">
        <v>145</v>
      </c>
      <c r="E342" s="147" t="s">
        <v>4133</v>
      </c>
      <c r="F342" s="148" t="s">
        <v>4134</v>
      </c>
      <c r="G342" s="149" t="s">
        <v>1563</v>
      </c>
      <c r="H342" s="150">
        <v>6</v>
      </c>
      <c r="I342" s="151"/>
      <c r="J342" s="152">
        <f t="shared" si="40"/>
        <v>0</v>
      </c>
      <c r="K342" s="148" t="s">
        <v>3</v>
      </c>
      <c r="L342" s="36"/>
      <c r="M342" s="153" t="s">
        <v>3</v>
      </c>
      <c r="N342" s="154" t="s">
        <v>43</v>
      </c>
      <c r="O342" s="56"/>
      <c r="P342" s="155">
        <f t="shared" si="41"/>
        <v>0</v>
      </c>
      <c r="Q342" s="155">
        <v>0</v>
      </c>
      <c r="R342" s="155">
        <f t="shared" si="42"/>
        <v>0</v>
      </c>
      <c r="S342" s="155">
        <v>0</v>
      </c>
      <c r="T342" s="156">
        <f t="shared" si="43"/>
        <v>0</v>
      </c>
      <c r="U342" s="35"/>
      <c r="V342" s="35"/>
      <c r="W342" s="35"/>
      <c r="X342" s="35"/>
      <c r="Y342" s="35"/>
      <c r="Z342" s="35"/>
      <c r="AA342" s="35"/>
      <c r="AB342" s="35"/>
      <c r="AC342" s="35"/>
      <c r="AD342" s="35"/>
      <c r="AE342" s="35"/>
      <c r="AR342" s="157" t="s">
        <v>256</v>
      </c>
      <c r="AT342" s="157" t="s">
        <v>145</v>
      </c>
      <c r="AU342" s="157" t="s">
        <v>15</v>
      </c>
      <c r="AY342" s="20" t="s">
        <v>142</v>
      </c>
      <c r="BE342" s="158">
        <f t="shared" si="44"/>
        <v>0</v>
      </c>
      <c r="BF342" s="158">
        <f t="shared" si="45"/>
        <v>0</v>
      </c>
      <c r="BG342" s="158">
        <f t="shared" si="46"/>
        <v>0</v>
      </c>
      <c r="BH342" s="158">
        <f t="shared" si="47"/>
        <v>0</v>
      </c>
      <c r="BI342" s="158">
        <f t="shared" si="48"/>
        <v>0</v>
      </c>
      <c r="BJ342" s="20" t="s">
        <v>81</v>
      </c>
      <c r="BK342" s="158">
        <f t="shared" si="49"/>
        <v>0</v>
      </c>
      <c r="BL342" s="20" t="s">
        <v>256</v>
      </c>
      <c r="BM342" s="157" t="s">
        <v>2859</v>
      </c>
    </row>
    <row r="343" spans="1:65" s="2" customFormat="1" ht="16.5" customHeight="1">
      <c r="A343" s="35"/>
      <c r="B343" s="145"/>
      <c r="C343" s="146" t="s">
        <v>1969</v>
      </c>
      <c r="D343" s="146" t="s">
        <v>145</v>
      </c>
      <c r="E343" s="147" t="s">
        <v>4135</v>
      </c>
      <c r="F343" s="148" t="s">
        <v>4136</v>
      </c>
      <c r="G343" s="149" t="s">
        <v>359</v>
      </c>
      <c r="H343" s="150">
        <v>0.44</v>
      </c>
      <c r="I343" s="151"/>
      <c r="J343" s="152">
        <f t="shared" si="40"/>
        <v>0</v>
      </c>
      <c r="K343" s="148" t="s">
        <v>3</v>
      </c>
      <c r="L343" s="36"/>
      <c r="M343" s="153" t="s">
        <v>3</v>
      </c>
      <c r="N343" s="154" t="s">
        <v>43</v>
      </c>
      <c r="O343" s="56"/>
      <c r="P343" s="155">
        <f t="shared" si="41"/>
        <v>0</v>
      </c>
      <c r="Q343" s="155">
        <v>0</v>
      </c>
      <c r="R343" s="155">
        <f t="shared" si="42"/>
        <v>0</v>
      </c>
      <c r="S343" s="155">
        <v>0</v>
      </c>
      <c r="T343" s="156">
        <f t="shared" si="43"/>
        <v>0</v>
      </c>
      <c r="U343" s="35"/>
      <c r="V343" s="35"/>
      <c r="W343" s="35"/>
      <c r="X343" s="35"/>
      <c r="Y343" s="35"/>
      <c r="Z343" s="35"/>
      <c r="AA343" s="35"/>
      <c r="AB343" s="35"/>
      <c r="AC343" s="35"/>
      <c r="AD343" s="35"/>
      <c r="AE343" s="35"/>
      <c r="AR343" s="157" t="s">
        <v>256</v>
      </c>
      <c r="AT343" s="157" t="s">
        <v>145</v>
      </c>
      <c r="AU343" s="157" t="s">
        <v>15</v>
      </c>
      <c r="AY343" s="20" t="s">
        <v>142</v>
      </c>
      <c r="BE343" s="158">
        <f t="shared" si="44"/>
        <v>0</v>
      </c>
      <c r="BF343" s="158">
        <f t="shared" si="45"/>
        <v>0</v>
      </c>
      <c r="BG343" s="158">
        <f t="shared" si="46"/>
        <v>0</v>
      </c>
      <c r="BH343" s="158">
        <f t="shared" si="47"/>
        <v>0</v>
      </c>
      <c r="BI343" s="158">
        <f t="shared" si="48"/>
        <v>0</v>
      </c>
      <c r="BJ343" s="20" t="s">
        <v>81</v>
      </c>
      <c r="BK343" s="158">
        <f t="shared" si="49"/>
        <v>0</v>
      </c>
      <c r="BL343" s="20" t="s">
        <v>256</v>
      </c>
      <c r="BM343" s="157" t="s">
        <v>2894</v>
      </c>
    </row>
    <row r="344" spans="1:65" s="12" customFormat="1" ht="25.9" customHeight="1">
      <c r="B344" s="132"/>
      <c r="D344" s="133" t="s">
        <v>70</v>
      </c>
      <c r="E344" s="134" t="s">
        <v>3034</v>
      </c>
      <c r="F344" s="134" t="s">
        <v>4137</v>
      </c>
      <c r="I344" s="135"/>
      <c r="J344" s="136">
        <f>BK344</f>
        <v>0</v>
      </c>
      <c r="L344" s="132"/>
      <c r="M344" s="137"/>
      <c r="N344" s="138"/>
      <c r="O344" s="138"/>
      <c r="P344" s="139">
        <f>P345</f>
        <v>0</v>
      </c>
      <c r="Q344" s="138"/>
      <c r="R344" s="139">
        <f>R345</f>
        <v>0</v>
      </c>
      <c r="S344" s="138"/>
      <c r="T344" s="140">
        <f>T345</f>
        <v>0</v>
      </c>
      <c r="AR344" s="133" t="s">
        <v>81</v>
      </c>
      <c r="AT344" s="141" t="s">
        <v>70</v>
      </c>
      <c r="AU344" s="141" t="s">
        <v>71</v>
      </c>
      <c r="AY344" s="133" t="s">
        <v>142</v>
      </c>
      <c r="BK344" s="142">
        <f>BK345</f>
        <v>0</v>
      </c>
    </row>
    <row r="345" spans="1:65" s="2" customFormat="1" ht="16.5" customHeight="1">
      <c r="A345" s="35"/>
      <c r="B345" s="145"/>
      <c r="C345" s="146" t="s">
        <v>1976</v>
      </c>
      <c r="D345" s="146" t="s">
        <v>145</v>
      </c>
      <c r="E345" s="147" t="s">
        <v>4138</v>
      </c>
      <c r="F345" s="148" t="s">
        <v>4139</v>
      </c>
      <c r="G345" s="149" t="s">
        <v>225</v>
      </c>
      <c r="H345" s="150">
        <v>18</v>
      </c>
      <c r="I345" s="151"/>
      <c r="J345" s="152">
        <f>ROUND(I345*H345,2)</f>
        <v>0</v>
      </c>
      <c r="K345" s="148" t="s">
        <v>3</v>
      </c>
      <c r="L345" s="36"/>
      <c r="M345" s="214" t="s">
        <v>3</v>
      </c>
      <c r="N345" s="215" t="s">
        <v>43</v>
      </c>
      <c r="O345" s="212"/>
      <c r="P345" s="216">
        <f>O345*H345</f>
        <v>0</v>
      </c>
      <c r="Q345" s="216">
        <v>0</v>
      </c>
      <c r="R345" s="216">
        <f>Q345*H345</f>
        <v>0</v>
      </c>
      <c r="S345" s="216">
        <v>0</v>
      </c>
      <c r="T345" s="217">
        <f>S345*H345</f>
        <v>0</v>
      </c>
      <c r="U345" s="35"/>
      <c r="V345" s="35"/>
      <c r="W345" s="35"/>
      <c r="X345" s="35"/>
      <c r="Y345" s="35"/>
      <c r="Z345" s="35"/>
      <c r="AA345" s="35"/>
      <c r="AB345" s="35"/>
      <c r="AC345" s="35"/>
      <c r="AD345" s="35"/>
      <c r="AE345" s="35"/>
      <c r="AR345" s="157" t="s">
        <v>256</v>
      </c>
      <c r="AT345" s="157" t="s">
        <v>145</v>
      </c>
      <c r="AU345" s="157" t="s">
        <v>15</v>
      </c>
      <c r="AY345" s="20" t="s">
        <v>142</v>
      </c>
      <c r="BE345" s="158">
        <f>IF(N345="základní",J345,0)</f>
        <v>0</v>
      </c>
      <c r="BF345" s="158">
        <f>IF(N345="snížená",J345,0)</f>
        <v>0</v>
      </c>
      <c r="BG345" s="158">
        <f>IF(N345="zákl. přenesená",J345,0)</f>
        <v>0</v>
      </c>
      <c r="BH345" s="158">
        <f>IF(N345="sníž. přenesená",J345,0)</f>
        <v>0</v>
      </c>
      <c r="BI345" s="158">
        <f>IF(N345="nulová",J345,0)</f>
        <v>0</v>
      </c>
      <c r="BJ345" s="20" t="s">
        <v>81</v>
      </c>
      <c r="BK345" s="158">
        <f>ROUND(I345*H345,2)</f>
        <v>0</v>
      </c>
      <c r="BL345" s="20" t="s">
        <v>256</v>
      </c>
      <c r="BM345" s="157" t="s">
        <v>2904</v>
      </c>
    </row>
    <row r="346" spans="1:65" s="2" customFormat="1" ht="6.95" customHeight="1">
      <c r="A346" s="35"/>
      <c r="B346" s="45"/>
      <c r="C346" s="46"/>
      <c r="D346" s="46"/>
      <c r="E346" s="46"/>
      <c r="F346" s="46"/>
      <c r="G346" s="46"/>
      <c r="H346" s="46"/>
      <c r="I346" s="46"/>
      <c r="J346" s="46"/>
      <c r="K346" s="46"/>
      <c r="L346" s="36"/>
      <c r="M346" s="35"/>
      <c r="O346" s="35"/>
      <c r="P346" s="35"/>
      <c r="Q346" s="35"/>
      <c r="R346" s="35"/>
      <c r="S346" s="35"/>
      <c r="T346" s="35"/>
      <c r="U346" s="35"/>
      <c r="V346" s="35"/>
      <c r="W346" s="35"/>
      <c r="X346" s="35"/>
      <c r="Y346" s="35"/>
      <c r="Z346" s="35"/>
      <c r="AA346" s="35"/>
      <c r="AB346" s="35"/>
      <c r="AC346" s="35"/>
      <c r="AD346" s="35"/>
      <c r="AE346" s="35"/>
    </row>
  </sheetData>
  <autoFilter ref="C99:K345"/>
  <mergeCells count="12">
    <mergeCell ref="E92:H92"/>
    <mergeCell ref="L2:V2"/>
    <mergeCell ref="E50:H50"/>
    <mergeCell ref="E52:H52"/>
    <mergeCell ref="E54:H54"/>
    <mergeCell ref="E88:H88"/>
    <mergeCell ref="E90:H9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2" t="s">
        <v>6</v>
      </c>
      <c r="M2" s="317"/>
      <c r="N2" s="317"/>
      <c r="O2" s="317"/>
      <c r="P2" s="317"/>
      <c r="Q2" s="317"/>
      <c r="R2" s="317"/>
      <c r="S2" s="317"/>
      <c r="T2" s="317"/>
      <c r="U2" s="317"/>
      <c r="V2" s="317"/>
      <c r="AT2" s="20" t="s">
        <v>96</v>
      </c>
    </row>
    <row r="3" spans="1:46" s="1" customFormat="1" ht="6.95" customHeight="1">
      <c r="B3" s="21"/>
      <c r="C3" s="22"/>
      <c r="D3" s="22"/>
      <c r="E3" s="22"/>
      <c r="F3" s="22"/>
      <c r="G3" s="22"/>
      <c r="H3" s="22"/>
      <c r="I3" s="22"/>
      <c r="J3" s="22"/>
      <c r="K3" s="22"/>
      <c r="L3" s="23"/>
      <c r="AT3" s="20" t="s">
        <v>15</v>
      </c>
    </row>
    <row r="4" spans="1:46" s="1" customFormat="1" ht="24.95" customHeight="1">
      <c r="B4" s="23"/>
      <c r="D4" s="24" t="s">
        <v>104</v>
      </c>
      <c r="L4" s="23"/>
      <c r="M4" s="96" t="s">
        <v>11</v>
      </c>
      <c r="AT4" s="20" t="s">
        <v>4</v>
      </c>
    </row>
    <row r="5" spans="1:46" s="1" customFormat="1" ht="6.95" customHeight="1">
      <c r="B5" s="23"/>
      <c r="L5" s="23"/>
    </row>
    <row r="6" spans="1:46" s="1" customFormat="1" ht="12" customHeight="1">
      <c r="B6" s="23"/>
      <c r="D6" s="30" t="s">
        <v>17</v>
      </c>
      <c r="L6" s="23"/>
    </row>
    <row r="7" spans="1:46" s="1" customFormat="1" ht="16.5" customHeight="1">
      <c r="B7" s="23"/>
      <c r="E7" s="347" t="str">
        <f>'Rekapitulace stavby'!K6</f>
        <v>Stavební úpravy BD Komenského 27, Karlovy Vary</v>
      </c>
      <c r="F7" s="348"/>
      <c r="G7" s="348"/>
      <c r="H7" s="348"/>
      <c r="L7" s="23"/>
    </row>
    <row r="8" spans="1:46" s="1" customFormat="1" ht="12" customHeight="1">
      <c r="B8" s="23"/>
      <c r="D8" s="30" t="s">
        <v>105</v>
      </c>
      <c r="L8" s="23"/>
    </row>
    <row r="9" spans="1:46" s="2" customFormat="1" ht="16.5" customHeight="1">
      <c r="A9" s="35"/>
      <c r="B9" s="36"/>
      <c r="C9" s="35"/>
      <c r="D9" s="35"/>
      <c r="E9" s="347" t="s">
        <v>3085</v>
      </c>
      <c r="F9" s="349"/>
      <c r="G9" s="349"/>
      <c r="H9" s="349"/>
      <c r="I9" s="35"/>
      <c r="J9" s="35"/>
      <c r="K9" s="35"/>
      <c r="L9" s="97"/>
      <c r="S9" s="35"/>
      <c r="T9" s="35"/>
      <c r="U9" s="35"/>
      <c r="V9" s="35"/>
      <c r="W9" s="35"/>
      <c r="X9" s="35"/>
      <c r="Y9" s="35"/>
      <c r="Z9" s="35"/>
      <c r="AA9" s="35"/>
      <c r="AB9" s="35"/>
      <c r="AC9" s="35"/>
      <c r="AD9" s="35"/>
      <c r="AE9" s="35"/>
    </row>
    <row r="10" spans="1:46" s="2" customFormat="1" ht="12" customHeight="1">
      <c r="A10" s="35"/>
      <c r="B10" s="36"/>
      <c r="C10" s="35"/>
      <c r="D10" s="30" t="s">
        <v>107</v>
      </c>
      <c r="E10" s="35"/>
      <c r="F10" s="35"/>
      <c r="G10" s="35"/>
      <c r="H10" s="35"/>
      <c r="I10" s="35"/>
      <c r="J10" s="35"/>
      <c r="K10" s="35"/>
      <c r="L10" s="97"/>
      <c r="S10" s="35"/>
      <c r="T10" s="35"/>
      <c r="U10" s="35"/>
      <c r="V10" s="35"/>
      <c r="W10" s="35"/>
      <c r="X10" s="35"/>
      <c r="Y10" s="35"/>
      <c r="Z10" s="35"/>
      <c r="AA10" s="35"/>
      <c r="AB10" s="35"/>
      <c r="AC10" s="35"/>
      <c r="AD10" s="35"/>
      <c r="AE10" s="35"/>
    </row>
    <row r="11" spans="1:46" s="2" customFormat="1" ht="16.5" customHeight="1">
      <c r="A11" s="35"/>
      <c r="B11" s="36"/>
      <c r="C11" s="35"/>
      <c r="D11" s="35"/>
      <c r="E11" s="310" t="s">
        <v>4140</v>
      </c>
      <c r="F11" s="349"/>
      <c r="G11" s="349"/>
      <c r="H11" s="349"/>
      <c r="I11" s="35"/>
      <c r="J11" s="35"/>
      <c r="K11" s="35"/>
      <c r="L11" s="97"/>
      <c r="S11" s="35"/>
      <c r="T11" s="35"/>
      <c r="U11" s="35"/>
      <c r="V11" s="35"/>
      <c r="W11" s="35"/>
      <c r="X11" s="35"/>
      <c r="Y11" s="35"/>
      <c r="Z11" s="35"/>
      <c r="AA11" s="35"/>
      <c r="AB11" s="35"/>
      <c r="AC11" s="35"/>
      <c r="AD11" s="35"/>
      <c r="AE11" s="35"/>
    </row>
    <row r="12" spans="1:46" s="2" customFormat="1" ht="11.25">
      <c r="A12" s="35"/>
      <c r="B12" s="36"/>
      <c r="C12" s="35"/>
      <c r="D12" s="35"/>
      <c r="E12" s="35"/>
      <c r="F12" s="35"/>
      <c r="G12" s="35"/>
      <c r="H12" s="35"/>
      <c r="I12" s="35"/>
      <c r="J12" s="35"/>
      <c r="K12" s="35"/>
      <c r="L12" s="97"/>
      <c r="S12" s="35"/>
      <c r="T12" s="35"/>
      <c r="U12" s="35"/>
      <c r="V12" s="35"/>
      <c r="W12" s="35"/>
      <c r="X12" s="35"/>
      <c r="Y12" s="35"/>
      <c r="Z12" s="35"/>
      <c r="AA12" s="35"/>
      <c r="AB12" s="35"/>
      <c r="AC12" s="35"/>
      <c r="AD12" s="35"/>
      <c r="AE12" s="35"/>
    </row>
    <row r="13" spans="1:46" s="2" customFormat="1" ht="12" customHeight="1">
      <c r="A13" s="35"/>
      <c r="B13" s="36"/>
      <c r="C13" s="35"/>
      <c r="D13" s="30" t="s">
        <v>19</v>
      </c>
      <c r="E13" s="35"/>
      <c r="F13" s="28" t="s">
        <v>3</v>
      </c>
      <c r="G13" s="35"/>
      <c r="H13" s="35"/>
      <c r="I13" s="30" t="s">
        <v>20</v>
      </c>
      <c r="J13" s="28" t="s">
        <v>3</v>
      </c>
      <c r="K13" s="35"/>
      <c r="L13" s="97"/>
      <c r="S13" s="35"/>
      <c r="T13" s="35"/>
      <c r="U13" s="35"/>
      <c r="V13" s="35"/>
      <c r="W13" s="35"/>
      <c r="X13" s="35"/>
      <c r="Y13" s="35"/>
      <c r="Z13" s="35"/>
      <c r="AA13" s="35"/>
      <c r="AB13" s="35"/>
      <c r="AC13" s="35"/>
      <c r="AD13" s="35"/>
      <c r="AE13" s="35"/>
    </row>
    <row r="14" spans="1:46" s="2" customFormat="1" ht="12" customHeight="1">
      <c r="A14" s="35"/>
      <c r="B14" s="36"/>
      <c r="C14" s="35"/>
      <c r="D14" s="30" t="s">
        <v>21</v>
      </c>
      <c r="E14" s="35"/>
      <c r="F14" s="28" t="s">
        <v>22</v>
      </c>
      <c r="G14" s="35"/>
      <c r="H14" s="35"/>
      <c r="I14" s="30" t="s">
        <v>23</v>
      </c>
      <c r="J14" s="53" t="str">
        <f>'Rekapitulace stavby'!AN8</f>
        <v>16. 5. 2023</v>
      </c>
      <c r="K14" s="35"/>
      <c r="L14" s="97"/>
      <c r="S14" s="35"/>
      <c r="T14" s="35"/>
      <c r="U14" s="35"/>
      <c r="V14" s="35"/>
      <c r="W14" s="35"/>
      <c r="X14" s="35"/>
      <c r="Y14" s="35"/>
      <c r="Z14" s="35"/>
      <c r="AA14" s="35"/>
      <c r="AB14" s="35"/>
      <c r="AC14" s="35"/>
      <c r="AD14" s="35"/>
      <c r="AE14" s="35"/>
    </row>
    <row r="15" spans="1:46" s="2" customFormat="1" ht="10.9" customHeight="1">
      <c r="A15" s="35"/>
      <c r="B15" s="36"/>
      <c r="C15" s="35"/>
      <c r="D15" s="35"/>
      <c r="E15" s="35"/>
      <c r="F15" s="35"/>
      <c r="G15" s="35"/>
      <c r="H15" s="35"/>
      <c r="I15" s="35"/>
      <c r="J15" s="35"/>
      <c r="K15" s="35"/>
      <c r="L15" s="97"/>
      <c r="S15" s="35"/>
      <c r="T15" s="35"/>
      <c r="U15" s="35"/>
      <c r="V15" s="35"/>
      <c r="W15" s="35"/>
      <c r="X15" s="35"/>
      <c r="Y15" s="35"/>
      <c r="Z15" s="35"/>
      <c r="AA15" s="35"/>
      <c r="AB15" s="35"/>
      <c r="AC15" s="35"/>
      <c r="AD15" s="35"/>
      <c r="AE15" s="35"/>
    </row>
    <row r="16" spans="1:46" s="2" customFormat="1" ht="12" customHeight="1">
      <c r="A16" s="35"/>
      <c r="B16" s="36"/>
      <c r="C16" s="35"/>
      <c r="D16" s="30" t="s">
        <v>25</v>
      </c>
      <c r="E16" s="35"/>
      <c r="F16" s="35"/>
      <c r="G16" s="35"/>
      <c r="H16" s="35"/>
      <c r="I16" s="30" t="s">
        <v>26</v>
      </c>
      <c r="J16" s="28" t="str">
        <f>IF('Rekapitulace stavby'!AN10="","",'Rekapitulace stavby'!AN10)</f>
        <v/>
      </c>
      <c r="K16" s="35"/>
      <c r="L16" s="97"/>
      <c r="S16" s="35"/>
      <c r="T16" s="35"/>
      <c r="U16" s="35"/>
      <c r="V16" s="35"/>
      <c r="W16" s="35"/>
      <c r="X16" s="35"/>
      <c r="Y16" s="35"/>
      <c r="Z16" s="35"/>
      <c r="AA16" s="35"/>
      <c r="AB16" s="35"/>
      <c r="AC16" s="35"/>
      <c r="AD16" s="35"/>
      <c r="AE16" s="35"/>
    </row>
    <row r="17" spans="1:31" s="2" customFormat="1" ht="18" customHeight="1">
      <c r="A17" s="35"/>
      <c r="B17" s="36"/>
      <c r="C17" s="35"/>
      <c r="D17" s="35"/>
      <c r="E17" s="28" t="str">
        <f>IF('Rekapitulace stavby'!E11="","",'Rekapitulace stavby'!E11)</f>
        <v>STATUTÁRNÍ MĚSTO KARLOVY VARY</v>
      </c>
      <c r="F17" s="35"/>
      <c r="G17" s="35"/>
      <c r="H17" s="35"/>
      <c r="I17" s="30" t="s">
        <v>28</v>
      </c>
      <c r="J17" s="28" t="str">
        <f>IF('Rekapitulace stavby'!AN11="","",'Rekapitulace stavby'!AN11)</f>
        <v/>
      </c>
      <c r="K17" s="35"/>
      <c r="L17" s="97"/>
      <c r="S17" s="35"/>
      <c r="T17" s="35"/>
      <c r="U17" s="35"/>
      <c r="V17" s="35"/>
      <c r="W17" s="35"/>
      <c r="X17" s="35"/>
      <c r="Y17" s="35"/>
      <c r="Z17" s="35"/>
      <c r="AA17" s="35"/>
      <c r="AB17" s="35"/>
      <c r="AC17" s="35"/>
      <c r="AD17" s="35"/>
      <c r="AE17" s="35"/>
    </row>
    <row r="18" spans="1:31" s="2" customFormat="1" ht="6.95" customHeight="1">
      <c r="A18" s="35"/>
      <c r="B18" s="36"/>
      <c r="C18" s="35"/>
      <c r="D18" s="35"/>
      <c r="E18" s="35"/>
      <c r="F18" s="35"/>
      <c r="G18" s="35"/>
      <c r="H18" s="35"/>
      <c r="I18" s="35"/>
      <c r="J18" s="35"/>
      <c r="K18" s="35"/>
      <c r="L18" s="97"/>
      <c r="S18" s="35"/>
      <c r="T18" s="35"/>
      <c r="U18" s="35"/>
      <c r="V18" s="35"/>
      <c r="W18" s="35"/>
      <c r="X18" s="35"/>
      <c r="Y18" s="35"/>
      <c r="Z18" s="35"/>
      <c r="AA18" s="35"/>
      <c r="AB18" s="35"/>
      <c r="AC18" s="35"/>
      <c r="AD18" s="35"/>
      <c r="AE18" s="35"/>
    </row>
    <row r="19" spans="1:31" s="2" customFormat="1" ht="12" customHeight="1">
      <c r="A19" s="35"/>
      <c r="B19" s="36"/>
      <c r="C19" s="35"/>
      <c r="D19" s="30" t="s">
        <v>29</v>
      </c>
      <c r="E19" s="35"/>
      <c r="F19" s="35"/>
      <c r="G19" s="35"/>
      <c r="H19" s="35"/>
      <c r="I19" s="30" t="s">
        <v>26</v>
      </c>
      <c r="J19" s="31" t="str">
        <f>'Rekapitulace stavby'!AN13</f>
        <v>Vyplň údaj</v>
      </c>
      <c r="K19" s="35"/>
      <c r="L19" s="97"/>
      <c r="S19" s="35"/>
      <c r="T19" s="35"/>
      <c r="U19" s="35"/>
      <c r="V19" s="35"/>
      <c r="W19" s="35"/>
      <c r="X19" s="35"/>
      <c r="Y19" s="35"/>
      <c r="Z19" s="35"/>
      <c r="AA19" s="35"/>
      <c r="AB19" s="35"/>
      <c r="AC19" s="35"/>
      <c r="AD19" s="35"/>
      <c r="AE19" s="35"/>
    </row>
    <row r="20" spans="1:31" s="2" customFormat="1" ht="18" customHeight="1">
      <c r="A20" s="35"/>
      <c r="B20" s="36"/>
      <c r="C20" s="35"/>
      <c r="D20" s="35"/>
      <c r="E20" s="350" t="str">
        <f>'Rekapitulace stavby'!E14</f>
        <v>Vyplň údaj</v>
      </c>
      <c r="F20" s="316"/>
      <c r="G20" s="316"/>
      <c r="H20" s="316"/>
      <c r="I20" s="30" t="s">
        <v>28</v>
      </c>
      <c r="J20" s="31" t="str">
        <f>'Rekapitulace stavby'!AN14</f>
        <v>Vyplň údaj</v>
      </c>
      <c r="K20" s="35"/>
      <c r="L20" s="97"/>
      <c r="S20" s="35"/>
      <c r="T20" s="35"/>
      <c r="U20" s="35"/>
      <c r="V20" s="35"/>
      <c r="W20" s="35"/>
      <c r="X20" s="35"/>
      <c r="Y20" s="35"/>
      <c r="Z20" s="35"/>
      <c r="AA20" s="35"/>
      <c r="AB20" s="35"/>
      <c r="AC20" s="35"/>
      <c r="AD20" s="35"/>
      <c r="AE20" s="35"/>
    </row>
    <row r="21" spans="1:31" s="2" customFormat="1" ht="6.95" customHeight="1">
      <c r="A21" s="35"/>
      <c r="B21" s="36"/>
      <c r="C21" s="35"/>
      <c r="D21" s="35"/>
      <c r="E21" s="35"/>
      <c r="F21" s="35"/>
      <c r="G21" s="35"/>
      <c r="H21" s="35"/>
      <c r="I21" s="35"/>
      <c r="J21" s="35"/>
      <c r="K21" s="35"/>
      <c r="L21" s="97"/>
      <c r="S21" s="35"/>
      <c r="T21" s="35"/>
      <c r="U21" s="35"/>
      <c r="V21" s="35"/>
      <c r="W21" s="35"/>
      <c r="X21" s="35"/>
      <c r="Y21" s="35"/>
      <c r="Z21" s="35"/>
      <c r="AA21" s="35"/>
      <c r="AB21" s="35"/>
      <c r="AC21" s="35"/>
      <c r="AD21" s="35"/>
      <c r="AE21" s="35"/>
    </row>
    <row r="22" spans="1:31" s="2" customFormat="1" ht="12" customHeight="1">
      <c r="A22" s="35"/>
      <c r="B22" s="36"/>
      <c r="C22" s="35"/>
      <c r="D22" s="30" t="s">
        <v>31</v>
      </c>
      <c r="E22" s="35"/>
      <c r="F22" s="35"/>
      <c r="G22" s="35"/>
      <c r="H22" s="35"/>
      <c r="I22" s="30" t="s">
        <v>26</v>
      </c>
      <c r="J22" s="28" t="str">
        <f>IF('Rekapitulace stavby'!AN16="","",'Rekapitulace stavby'!AN16)</f>
        <v/>
      </c>
      <c r="K22" s="35"/>
      <c r="L22" s="97"/>
      <c r="S22" s="35"/>
      <c r="T22" s="35"/>
      <c r="U22" s="35"/>
      <c r="V22" s="35"/>
      <c r="W22" s="35"/>
      <c r="X22" s="35"/>
      <c r="Y22" s="35"/>
      <c r="Z22" s="35"/>
      <c r="AA22" s="35"/>
      <c r="AB22" s="35"/>
      <c r="AC22" s="35"/>
      <c r="AD22" s="35"/>
      <c r="AE22" s="35"/>
    </row>
    <row r="23" spans="1:31" s="2" customFormat="1" ht="18" customHeight="1">
      <c r="A23" s="35"/>
      <c r="B23" s="36"/>
      <c r="C23" s="35"/>
      <c r="D23" s="35"/>
      <c r="E23" s="28" t="str">
        <f>IF('Rekapitulace stavby'!E17="","",'Rekapitulace stavby'!E17)</f>
        <v>ARD architects s.r.o.</v>
      </c>
      <c r="F23" s="35"/>
      <c r="G23" s="35"/>
      <c r="H23" s="35"/>
      <c r="I23" s="30" t="s">
        <v>28</v>
      </c>
      <c r="J23" s="28" t="str">
        <f>IF('Rekapitulace stavby'!AN17="","",'Rekapitulace stavby'!AN17)</f>
        <v/>
      </c>
      <c r="K23" s="35"/>
      <c r="L23" s="97"/>
      <c r="S23" s="35"/>
      <c r="T23" s="35"/>
      <c r="U23" s="35"/>
      <c r="V23" s="35"/>
      <c r="W23" s="35"/>
      <c r="X23" s="35"/>
      <c r="Y23" s="35"/>
      <c r="Z23" s="35"/>
      <c r="AA23" s="35"/>
      <c r="AB23" s="35"/>
      <c r="AC23" s="35"/>
      <c r="AD23" s="35"/>
      <c r="AE23" s="35"/>
    </row>
    <row r="24" spans="1:31" s="2" customFormat="1" ht="6.95" customHeight="1">
      <c r="A24" s="35"/>
      <c r="B24" s="36"/>
      <c r="C24" s="35"/>
      <c r="D24" s="35"/>
      <c r="E24" s="35"/>
      <c r="F24" s="35"/>
      <c r="G24" s="35"/>
      <c r="H24" s="35"/>
      <c r="I24" s="35"/>
      <c r="J24" s="35"/>
      <c r="K24" s="35"/>
      <c r="L24" s="97"/>
      <c r="S24" s="35"/>
      <c r="T24" s="35"/>
      <c r="U24" s="35"/>
      <c r="V24" s="35"/>
      <c r="W24" s="35"/>
      <c r="X24" s="35"/>
      <c r="Y24" s="35"/>
      <c r="Z24" s="35"/>
      <c r="AA24" s="35"/>
      <c r="AB24" s="35"/>
      <c r="AC24" s="35"/>
      <c r="AD24" s="35"/>
      <c r="AE24" s="35"/>
    </row>
    <row r="25" spans="1:31" s="2" customFormat="1" ht="12" customHeight="1">
      <c r="A25" s="35"/>
      <c r="B25" s="36"/>
      <c r="C25" s="35"/>
      <c r="D25" s="30" t="s">
        <v>34</v>
      </c>
      <c r="E25" s="35"/>
      <c r="F25" s="35"/>
      <c r="G25" s="35"/>
      <c r="H25" s="35"/>
      <c r="I25" s="30" t="s">
        <v>26</v>
      </c>
      <c r="J25" s="28" t="str">
        <f>IF('Rekapitulace stavby'!AN19="","",'Rekapitulace stavby'!AN19)</f>
        <v/>
      </c>
      <c r="K25" s="35"/>
      <c r="L25" s="97"/>
      <c r="S25" s="35"/>
      <c r="T25" s="35"/>
      <c r="U25" s="35"/>
      <c r="V25" s="35"/>
      <c r="W25" s="35"/>
      <c r="X25" s="35"/>
      <c r="Y25" s="35"/>
      <c r="Z25" s="35"/>
      <c r="AA25" s="35"/>
      <c r="AB25" s="35"/>
      <c r="AC25" s="35"/>
      <c r="AD25" s="35"/>
      <c r="AE25" s="35"/>
    </row>
    <row r="26" spans="1:31" s="2" customFormat="1" ht="18" customHeight="1">
      <c r="A26" s="35"/>
      <c r="B26" s="36"/>
      <c r="C26" s="35"/>
      <c r="D26" s="35"/>
      <c r="E26" s="28" t="str">
        <f>IF('Rekapitulace stavby'!E20="","",'Rekapitulace stavby'!E20)</f>
        <v xml:space="preserve"> </v>
      </c>
      <c r="F26" s="35"/>
      <c r="G26" s="35"/>
      <c r="H26" s="35"/>
      <c r="I26" s="30" t="s">
        <v>28</v>
      </c>
      <c r="J26" s="28" t="str">
        <f>IF('Rekapitulace stavby'!AN20="","",'Rekapitulace stavby'!AN20)</f>
        <v/>
      </c>
      <c r="K26" s="35"/>
      <c r="L26" s="97"/>
      <c r="S26" s="35"/>
      <c r="T26" s="35"/>
      <c r="U26" s="35"/>
      <c r="V26" s="35"/>
      <c r="W26" s="35"/>
      <c r="X26" s="35"/>
      <c r="Y26" s="35"/>
      <c r="Z26" s="35"/>
      <c r="AA26" s="35"/>
      <c r="AB26" s="35"/>
      <c r="AC26" s="35"/>
      <c r="AD26" s="35"/>
      <c r="AE26" s="35"/>
    </row>
    <row r="27" spans="1:31" s="2" customFormat="1" ht="6.95" customHeight="1">
      <c r="A27" s="35"/>
      <c r="B27" s="36"/>
      <c r="C27" s="35"/>
      <c r="D27" s="35"/>
      <c r="E27" s="35"/>
      <c r="F27" s="35"/>
      <c r="G27" s="35"/>
      <c r="H27" s="35"/>
      <c r="I27" s="35"/>
      <c r="J27" s="35"/>
      <c r="K27" s="35"/>
      <c r="L27" s="97"/>
      <c r="S27" s="35"/>
      <c r="T27" s="35"/>
      <c r="U27" s="35"/>
      <c r="V27" s="35"/>
      <c r="W27" s="35"/>
      <c r="X27" s="35"/>
      <c r="Y27" s="35"/>
      <c r="Z27" s="35"/>
      <c r="AA27" s="35"/>
      <c r="AB27" s="35"/>
      <c r="AC27" s="35"/>
      <c r="AD27" s="35"/>
      <c r="AE27" s="35"/>
    </row>
    <row r="28" spans="1:31" s="2" customFormat="1" ht="12" customHeight="1">
      <c r="A28" s="35"/>
      <c r="B28" s="36"/>
      <c r="C28" s="35"/>
      <c r="D28" s="30" t="s">
        <v>35</v>
      </c>
      <c r="E28" s="35"/>
      <c r="F28" s="35"/>
      <c r="G28" s="35"/>
      <c r="H28" s="35"/>
      <c r="I28" s="35"/>
      <c r="J28" s="35"/>
      <c r="K28" s="35"/>
      <c r="L28" s="97"/>
      <c r="S28" s="35"/>
      <c r="T28" s="35"/>
      <c r="U28" s="35"/>
      <c r="V28" s="35"/>
      <c r="W28" s="35"/>
      <c r="X28" s="35"/>
      <c r="Y28" s="35"/>
      <c r="Z28" s="35"/>
      <c r="AA28" s="35"/>
      <c r="AB28" s="35"/>
      <c r="AC28" s="35"/>
      <c r="AD28" s="35"/>
      <c r="AE28" s="35"/>
    </row>
    <row r="29" spans="1:31" s="8" customFormat="1" ht="16.5" customHeight="1">
      <c r="A29" s="98"/>
      <c r="B29" s="99"/>
      <c r="C29" s="98"/>
      <c r="D29" s="98"/>
      <c r="E29" s="321" t="s">
        <v>3</v>
      </c>
      <c r="F29" s="321"/>
      <c r="G29" s="321"/>
      <c r="H29" s="321"/>
      <c r="I29" s="98"/>
      <c r="J29" s="98"/>
      <c r="K29" s="98"/>
      <c r="L29" s="100"/>
      <c r="S29" s="98"/>
      <c r="T29" s="98"/>
      <c r="U29" s="98"/>
      <c r="V29" s="98"/>
      <c r="W29" s="98"/>
      <c r="X29" s="98"/>
      <c r="Y29" s="98"/>
      <c r="Z29" s="98"/>
      <c r="AA29" s="98"/>
      <c r="AB29" s="98"/>
      <c r="AC29" s="98"/>
      <c r="AD29" s="98"/>
      <c r="AE29" s="98"/>
    </row>
    <row r="30" spans="1:31" s="2" customFormat="1" ht="6.95" customHeight="1">
      <c r="A30" s="35"/>
      <c r="B30" s="36"/>
      <c r="C30" s="35"/>
      <c r="D30" s="35"/>
      <c r="E30" s="35"/>
      <c r="F30" s="35"/>
      <c r="G30" s="35"/>
      <c r="H30" s="35"/>
      <c r="I30" s="35"/>
      <c r="J30" s="35"/>
      <c r="K30" s="35"/>
      <c r="L30" s="97"/>
      <c r="S30" s="35"/>
      <c r="T30" s="35"/>
      <c r="U30" s="35"/>
      <c r="V30" s="35"/>
      <c r="W30" s="35"/>
      <c r="X30" s="35"/>
      <c r="Y30" s="35"/>
      <c r="Z30" s="35"/>
      <c r="AA30" s="35"/>
      <c r="AB30" s="35"/>
      <c r="AC30" s="35"/>
      <c r="AD30" s="35"/>
      <c r="AE30" s="35"/>
    </row>
    <row r="31" spans="1:31" s="2" customFormat="1" ht="6.95" customHeight="1">
      <c r="A31" s="35"/>
      <c r="B31" s="36"/>
      <c r="C31" s="35"/>
      <c r="D31" s="64"/>
      <c r="E31" s="64"/>
      <c r="F31" s="64"/>
      <c r="G31" s="64"/>
      <c r="H31" s="64"/>
      <c r="I31" s="64"/>
      <c r="J31" s="64"/>
      <c r="K31" s="64"/>
      <c r="L31" s="97"/>
      <c r="S31" s="35"/>
      <c r="T31" s="35"/>
      <c r="U31" s="35"/>
      <c r="V31" s="35"/>
      <c r="W31" s="35"/>
      <c r="X31" s="35"/>
      <c r="Y31" s="35"/>
      <c r="Z31" s="35"/>
      <c r="AA31" s="35"/>
      <c r="AB31" s="35"/>
      <c r="AC31" s="35"/>
      <c r="AD31" s="35"/>
      <c r="AE31" s="35"/>
    </row>
    <row r="32" spans="1:31" s="2" customFormat="1" ht="25.35" customHeight="1">
      <c r="A32" s="35"/>
      <c r="B32" s="36"/>
      <c r="C32" s="35"/>
      <c r="D32" s="101" t="s">
        <v>37</v>
      </c>
      <c r="E32" s="35"/>
      <c r="F32" s="35"/>
      <c r="G32" s="35"/>
      <c r="H32" s="35"/>
      <c r="I32" s="35"/>
      <c r="J32" s="69">
        <f>ROUND(J95, 2)</f>
        <v>0</v>
      </c>
      <c r="K32" s="35"/>
      <c r="L32" s="97"/>
      <c r="S32" s="35"/>
      <c r="T32" s="35"/>
      <c r="U32" s="35"/>
      <c r="V32" s="35"/>
      <c r="W32" s="35"/>
      <c r="X32" s="35"/>
      <c r="Y32" s="35"/>
      <c r="Z32" s="35"/>
      <c r="AA32" s="35"/>
      <c r="AB32" s="35"/>
      <c r="AC32" s="35"/>
      <c r="AD32" s="35"/>
      <c r="AE32" s="35"/>
    </row>
    <row r="33" spans="1:31" s="2" customFormat="1" ht="6.95" customHeight="1">
      <c r="A33" s="35"/>
      <c r="B33" s="36"/>
      <c r="C33" s="35"/>
      <c r="D33" s="64"/>
      <c r="E33" s="64"/>
      <c r="F33" s="64"/>
      <c r="G33" s="64"/>
      <c r="H33" s="64"/>
      <c r="I33" s="64"/>
      <c r="J33" s="64"/>
      <c r="K33" s="64"/>
      <c r="L33" s="97"/>
      <c r="S33" s="35"/>
      <c r="T33" s="35"/>
      <c r="U33" s="35"/>
      <c r="V33" s="35"/>
      <c r="W33" s="35"/>
      <c r="X33" s="35"/>
      <c r="Y33" s="35"/>
      <c r="Z33" s="35"/>
      <c r="AA33" s="35"/>
      <c r="AB33" s="35"/>
      <c r="AC33" s="35"/>
      <c r="AD33" s="35"/>
      <c r="AE33" s="35"/>
    </row>
    <row r="34" spans="1:31" s="2" customFormat="1" ht="14.45" customHeight="1">
      <c r="A34" s="35"/>
      <c r="B34" s="36"/>
      <c r="C34" s="35"/>
      <c r="D34" s="35"/>
      <c r="E34" s="35"/>
      <c r="F34" s="39" t="s">
        <v>39</v>
      </c>
      <c r="G34" s="35"/>
      <c r="H34" s="35"/>
      <c r="I34" s="39" t="s">
        <v>38</v>
      </c>
      <c r="J34" s="39" t="s">
        <v>40</v>
      </c>
      <c r="K34" s="35"/>
      <c r="L34" s="97"/>
      <c r="S34" s="35"/>
      <c r="T34" s="35"/>
      <c r="U34" s="35"/>
      <c r="V34" s="35"/>
      <c r="W34" s="35"/>
      <c r="X34" s="35"/>
      <c r="Y34" s="35"/>
      <c r="Z34" s="35"/>
      <c r="AA34" s="35"/>
      <c r="AB34" s="35"/>
      <c r="AC34" s="35"/>
      <c r="AD34" s="35"/>
      <c r="AE34" s="35"/>
    </row>
    <row r="35" spans="1:31" s="2" customFormat="1" ht="14.45" customHeight="1">
      <c r="A35" s="35"/>
      <c r="B35" s="36"/>
      <c r="C35" s="35"/>
      <c r="D35" s="102" t="s">
        <v>41</v>
      </c>
      <c r="E35" s="30" t="s">
        <v>42</v>
      </c>
      <c r="F35" s="103">
        <f>ROUND((SUM(BE95:BE202)),  2)</f>
        <v>0</v>
      </c>
      <c r="G35" s="35"/>
      <c r="H35" s="35"/>
      <c r="I35" s="104">
        <v>0.21</v>
      </c>
      <c r="J35" s="103">
        <f>ROUND(((SUM(BE95:BE202))*I35),  2)</f>
        <v>0</v>
      </c>
      <c r="K35" s="35"/>
      <c r="L35" s="97"/>
      <c r="S35" s="35"/>
      <c r="T35" s="35"/>
      <c r="U35" s="35"/>
      <c r="V35" s="35"/>
      <c r="W35" s="35"/>
      <c r="X35" s="35"/>
      <c r="Y35" s="35"/>
      <c r="Z35" s="35"/>
      <c r="AA35" s="35"/>
      <c r="AB35" s="35"/>
      <c r="AC35" s="35"/>
      <c r="AD35" s="35"/>
      <c r="AE35" s="35"/>
    </row>
    <row r="36" spans="1:31" s="2" customFormat="1" ht="14.45" customHeight="1">
      <c r="A36" s="35"/>
      <c r="B36" s="36"/>
      <c r="C36" s="35"/>
      <c r="D36" s="35"/>
      <c r="E36" s="30" t="s">
        <v>43</v>
      </c>
      <c r="F36" s="103">
        <f>ROUND((SUM(BF95:BF202)),  2)</f>
        <v>0</v>
      </c>
      <c r="G36" s="35"/>
      <c r="H36" s="35"/>
      <c r="I36" s="104">
        <v>0.12</v>
      </c>
      <c r="J36" s="103">
        <f>ROUND(((SUM(BF95:BF202))*I36),  2)</f>
        <v>0</v>
      </c>
      <c r="K36" s="35"/>
      <c r="L36" s="97"/>
      <c r="S36" s="35"/>
      <c r="T36" s="35"/>
      <c r="U36" s="35"/>
      <c r="V36" s="35"/>
      <c r="W36" s="35"/>
      <c r="X36" s="35"/>
      <c r="Y36" s="35"/>
      <c r="Z36" s="35"/>
      <c r="AA36" s="35"/>
      <c r="AB36" s="35"/>
      <c r="AC36" s="35"/>
      <c r="AD36" s="35"/>
      <c r="AE36" s="35"/>
    </row>
    <row r="37" spans="1:31" s="2" customFormat="1" ht="14.45" hidden="1" customHeight="1">
      <c r="A37" s="35"/>
      <c r="B37" s="36"/>
      <c r="C37" s="35"/>
      <c r="D37" s="35"/>
      <c r="E37" s="30" t="s">
        <v>44</v>
      </c>
      <c r="F37" s="103">
        <f>ROUND((SUM(BG95:BG202)),  2)</f>
        <v>0</v>
      </c>
      <c r="G37" s="35"/>
      <c r="H37" s="35"/>
      <c r="I37" s="104">
        <v>0.21</v>
      </c>
      <c r="J37" s="103">
        <f>0</f>
        <v>0</v>
      </c>
      <c r="K37" s="35"/>
      <c r="L37" s="97"/>
      <c r="S37" s="35"/>
      <c r="T37" s="35"/>
      <c r="U37" s="35"/>
      <c r="V37" s="35"/>
      <c r="W37" s="35"/>
      <c r="X37" s="35"/>
      <c r="Y37" s="35"/>
      <c r="Z37" s="35"/>
      <c r="AA37" s="35"/>
      <c r="AB37" s="35"/>
      <c r="AC37" s="35"/>
      <c r="AD37" s="35"/>
      <c r="AE37" s="35"/>
    </row>
    <row r="38" spans="1:31" s="2" customFormat="1" ht="14.45" hidden="1" customHeight="1">
      <c r="A38" s="35"/>
      <c r="B38" s="36"/>
      <c r="C38" s="35"/>
      <c r="D38" s="35"/>
      <c r="E38" s="30" t="s">
        <v>45</v>
      </c>
      <c r="F38" s="103">
        <f>ROUND((SUM(BH95:BH202)),  2)</f>
        <v>0</v>
      </c>
      <c r="G38" s="35"/>
      <c r="H38" s="35"/>
      <c r="I38" s="104">
        <v>0.12</v>
      </c>
      <c r="J38" s="103">
        <f>0</f>
        <v>0</v>
      </c>
      <c r="K38" s="35"/>
      <c r="L38" s="97"/>
      <c r="S38" s="35"/>
      <c r="T38" s="35"/>
      <c r="U38" s="35"/>
      <c r="V38" s="35"/>
      <c r="W38" s="35"/>
      <c r="X38" s="35"/>
      <c r="Y38" s="35"/>
      <c r="Z38" s="35"/>
      <c r="AA38" s="35"/>
      <c r="AB38" s="35"/>
      <c r="AC38" s="35"/>
      <c r="AD38" s="35"/>
      <c r="AE38" s="35"/>
    </row>
    <row r="39" spans="1:31" s="2" customFormat="1" ht="14.45" hidden="1" customHeight="1">
      <c r="A39" s="35"/>
      <c r="B39" s="36"/>
      <c r="C39" s="35"/>
      <c r="D39" s="35"/>
      <c r="E39" s="30" t="s">
        <v>46</v>
      </c>
      <c r="F39" s="103">
        <f>ROUND((SUM(BI95:BI202)),  2)</f>
        <v>0</v>
      </c>
      <c r="G39" s="35"/>
      <c r="H39" s="35"/>
      <c r="I39" s="104">
        <v>0</v>
      </c>
      <c r="J39" s="103">
        <f>0</f>
        <v>0</v>
      </c>
      <c r="K39" s="35"/>
      <c r="L39" s="97"/>
      <c r="S39" s="35"/>
      <c r="T39" s="35"/>
      <c r="U39" s="35"/>
      <c r="V39" s="35"/>
      <c r="W39" s="35"/>
      <c r="X39" s="35"/>
      <c r="Y39" s="35"/>
      <c r="Z39" s="35"/>
      <c r="AA39" s="35"/>
      <c r="AB39" s="35"/>
      <c r="AC39" s="35"/>
      <c r="AD39" s="35"/>
      <c r="AE39" s="35"/>
    </row>
    <row r="40" spans="1:31" s="2" customFormat="1" ht="6.95" customHeight="1">
      <c r="A40" s="35"/>
      <c r="B40" s="36"/>
      <c r="C40" s="35"/>
      <c r="D40" s="35"/>
      <c r="E40" s="35"/>
      <c r="F40" s="35"/>
      <c r="G40" s="35"/>
      <c r="H40" s="35"/>
      <c r="I40" s="35"/>
      <c r="J40" s="35"/>
      <c r="K40" s="35"/>
      <c r="L40" s="97"/>
      <c r="S40" s="35"/>
      <c r="T40" s="35"/>
      <c r="U40" s="35"/>
      <c r="V40" s="35"/>
      <c r="W40" s="35"/>
      <c r="X40" s="35"/>
      <c r="Y40" s="35"/>
      <c r="Z40" s="35"/>
      <c r="AA40" s="35"/>
      <c r="AB40" s="35"/>
      <c r="AC40" s="35"/>
      <c r="AD40" s="35"/>
      <c r="AE40" s="35"/>
    </row>
    <row r="41" spans="1:31" s="2" customFormat="1" ht="25.35" customHeight="1">
      <c r="A41" s="35"/>
      <c r="B41" s="36"/>
      <c r="C41" s="105"/>
      <c r="D41" s="106" t="s">
        <v>47</v>
      </c>
      <c r="E41" s="58"/>
      <c r="F41" s="58"/>
      <c r="G41" s="107" t="s">
        <v>48</v>
      </c>
      <c r="H41" s="108" t="s">
        <v>49</v>
      </c>
      <c r="I41" s="58"/>
      <c r="J41" s="109">
        <f>SUM(J32:J39)</f>
        <v>0</v>
      </c>
      <c r="K41" s="110"/>
      <c r="L41" s="97"/>
      <c r="S41" s="35"/>
      <c r="T41" s="35"/>
      <c r="U41" s="35"/>
      <c r="V41" s="35"/>
      <c r="W41" s="35"/>
      <c r="X41" s="35"/>
      <c r="Y41" s="35"/>
      <c r="Z41" s="35"/>
      <c r="AA41" s="35"/>
      <c r="AB41" s="35"/>
      <c r="AC41" s="35"/>
      <c r="AD41" s="35"/>
      <c r="AE41" s="35"/>
    </row>
    <row r="42" spans="1:31" s="2" customFormat="1" ht="14.45" customHeight="1">
      <c r="A42" s="35"/>
      <c r="B42" s="45"/>
      <c r="C42" s="46"/>
      <c r="D42" s="46"/>
      <c r="E42" s="46"/>
      <c r="F42" s="46"/>
      <c r="G42" s="46"/>
      <c r="H42" s="46"/>
      <c r="I42" s="46"/>
      <c r="J42" s="46"/>
      <c r="K42" s="46"/>
      <c r="L42" s="97"/>
      <c r="S42" s="35"/>
      <c r="T42" s="35"/>
      <c r="U42" s="35"/>
      <c r="V42" s="35"/>
      <c r="W42" s="35"/>
      <c r="X42" s="35"/>
      <c r="Y42" s="35"/>
      <c r="Z42" s="35"/>
      <c r="AA42" s="35"/>
      <c r="AB42" s="35"/>
      <c r="AC42" s="35"/>
      <c r="AD42" s="35"/>
      <c r="AE42" s="35"/>
    </row>
    <row r="46" spans="1:31" s="2" customFormat="1" ht="6.95" customHeight="1">
      <c r="A46" s="35"/>
      <c r="B46" s="47"/>
      <c r="C46" s="48"/>
      <c r="D46" s="48"/>
      <c r="E46" s="48"/>
      <c r="F46" s="48"/>
      <c r="G46" s="48"/>
      <c r="H46" s="48"/>
      <c r="I46" s="48"/>
      <c r="J46" s="48"/>
      <c r="K46" s="48"/>
      <c r="L46" s="97"/>
      <c r="S46" s="35"/>
      <c r="T46" s="35"/>
      <c r="U46" s="35"/>
      <c r="V46" s="35"/>
      <c r="W46" s="35"/>
      <c r="X46" s="35"/>
      <c r="Y46" s="35"/>
      <c r="Z46" s="35"/>
      <c r="AA46" s="35"/>
      <c r="AB46" s="35"/>
      <c r="AC46" s="35"/>
      <c r="AD46" s="35"/>
      <c r="AE46" s="35"/>
    </row>
    <row r="47" spans="1:31" s="2" customFormat="1" ht="24.95" customHeight="1">
      <c r="A47" s="35"/>
      <c r="B47" s="36"/>
      <c r="C47" s="24" t="s">
        <v>109</v>
      </c>
      <c r="D47" s="35"/>
      <c r="E47" s="35"/>
      <c r="F47" s="35"/>
      <c r="G47" s="35"/>
      <c r="H47" s="35"/>
      <c r="I47" s="35"/>
      <c r="J47" s="35"/>
      <c r="K47" s="35"/>
      <c r="L47" s="97"/>
      <c r="S47" s="35"/>
      <c r="T47" s="35"/>
      <c r="U47" s="35"/>
      <c r="V47" s="35"/>
      <c r="W47" s="35"/>
      <c r="X47" s="35"/>
      <c r="Y47" s="35"/>
      <c r="Z47" s="35"/>
      <c r="AA47" s="35"/>
      <c r="AB47" s="35"/>
      <c r="AC47" s="35"/>
      <c r="AD47" s="35"/>
      <c r="AE47" s="35"/>
    </row>
    <row r="48" spans="1:31" s="2" customFormat="1" ht="6.95" customHeight="1">
      <c r="A48" s="35"/>
      <c r="B48" s="36"/>
      <c r="C48" s="35"/>
      <c r="D48" s="35"/>
      <c r="E48" s="35"/>
      <c r="F48" s="35"/>
      <c r="G48" s="35"/>
      <c r="H48" s="35"/>
      <c r="I48" s="35"/>
      <c r="J48" s="35"/>
      <c r="K48" s="35"/>
      <c r="L48" s="97"/>
      <c r="S48" s="35"/>
      <c r="T48" s="35"/>
      <c r="U48" s="35"/>
      <c r="V48" s="35"/>
      <c r="W48" s="35"/>
      <c r="X48" s="35"/>
      <c r="Y48" s="35"/>
      <c r="Z48" s="35"/>
      <c r="AA48" s="35"/>
      <c r="AB48" s="35"/>
      <c r="AC48" s="35"/>
      <c r="AD48" s="35"/>
      <c r="AE48" s="35"/>
    </row>
    <row r="49" spans="1:47" s="2" customFormat="1" ht="12" customHeight="1">
      <c r="A49" s="35"/>
      <c r="B49" s="36"/>
      <c r="C49" s="30" t="s">
        <v>17</v>
      </c>
      <c r="D49" s="35"/>
      <c r="E49" s="35"/>
      <c r="F49" s="35"/>
      <c r="G49" s="35"/>
      <c r="H49" s="35"/>
      <c r="I49" s="35"/>
      <c r="J49" s="35"/>
      <c r="K49" s="35"/>
      <c r="L49" s="97"/>
      <c r="S49" s="35"/>
      <c r="T49" s="35"/>
      <c r="U49" s="35"/>
      <c r="V49" s="35"/>
      <c r="W49" s="35"/>
      <c r="X49" s="35"/>
      <c r="Y49" s="35"/>
      <c r="Z49" s="35"/>
      <c r="AA49" s="35"/>
      <c r="AB49" s="35"/>
      <c r="AC49" s="35"/>
      <c r="AD49" s="35"/>
      <c r="AE49" s="35"/>
    </row>
    <row r="50" spans="1:47" s="2" customFormat="1" ht="16.5" customHeight="1">
      <c r="A50" s="35"/>
      <c r="B50" s="36"/>
      <c r="C50" s="35"/>
      <c r="D50" s="35"/>
      <c r="E50" s="347" t="str">
        <f>E7</f>
        <v>Stavební úpravy BD Komenského 27, Karlovy Vary</v>
      </c>
      <c r="F50" s="348"/>
      <c r="G50" s="348"/>
      <c r="H50" s="348"/>
      <c r="I50" s="35"/>
      <c r="J50" s="35"/>
      <c r="K50" s="35"/>
      <c r="L50" s="97"/>
      <c r="S50" s="35"/>
      <c r="T50" s="35"/>
      <c r="U50" s="35"/>
      <c r="V50" s="35"/>
      <c r="W50" s="35"/>
      <c r="X50" s="35"/>
      <c r="Y50" s="35"/>
      <c r="Z50" s="35"/>
      <c r="AA50" s="35"/>
      <c r="AB50" s="35"/>
      <c r="AC50" s="35"/>
      <c r="AD50" s="35"/>
      <c r="AE50" s="35"/>
    </row>
    <row r="51" spans="1:47" s="1" customFormat="1" ht="12" customHeight="1">
      <c r="B51" s="23"/>
      <c r="C51" s="30" t="s">
        <v>105</v>
      </c>
      <c r="L51" s="23"/>
    </row>
    <row r="52" spans="1:47" s="2" customFormat="1" ht="16.5" customHeight="1">
      <c r="A52" s="35"/>
      <c r="B52" s="36"/>
      <c r="C52" s="35"/>
      <c r="D52" s="35"/>
      <c r="E52" s="347" t="s">
        <v>3085</v>
      </c>
      <c r="F52" s="349"/>
      <c r="G52" s="349"/>
      <c r="H52" s="349"/>
      <c r="I52" s="35"/>
      <c r="J52" s="35"/>
      <c r="K52" s="35"/>
      <c r="L52" s="97"/>
      <c r="S52" s="35"/>
      <c r="T52" s="35"/>
      <c r="U52" s="35"/>
      <c r="V52" s="35"/>
      <c r="W52" s="35"/>
      <c r="X52" s="35"/>
      <c r="Y52" s="35"/>
      <c r="Z52" s="35"/>
      <c r="AA52" s="35"/>
      <c r="AB52" s="35"/>
      <c r="AC52" s="35"/>
      <c r="AD52" s="35"/>
      <c r="AE52" s="35"/>
    </row>
    <row r="53" spans="1:47" s="2" customFormat="1" ht="12" customHeight="1">
      <c r="A53" s="35"/>
      <c r="B53" s="36"/>
      <c r="C53" s="30" t="s">
        <v>107</v>
      </c>
      <c r="D53" s="35"/>
      <c r="E53" s="35"/>
      <c r="F53" s="35"/>
      <c r="G53" s="35"/>
      <c r="H53" s="35"/>
      <c r="I53" s="35"/>
      <c r="J53" s="35"/>
      <c r="K53" s="35"/>
      <c r="L53" s="97"/>
      <c r="S53" s="35"/>
      <c r="T53" s="35"/>
      <c r="U53" s="35"/>
      <c r="V53" s="35"/>
      <c r="W53" s="35"/>
      <c r="X53" s="35"/>
      <c r="Y53" s="35"/>
      <c r="Z53" s="35"/>
      <c r="AA53" s="35"/>
      <c r="AB53" s="35"/>
      <c r="AC53" s="35"/>
      <c r="AD53" s="35"/>
      <c r="AE53" s="35"/>
    </row>
    <row r="54" spans="1:47" s="2" customFormat="1" ht="16.5" customHeight="1">
      <c r="A54" s="35"/>
      <c r="B54" s="36"/>
      <c r="C54" s="35"/>
      <c r="D54" s="35"/>
      <c r="E54" s="310" t="str">
        <f>E11</f>
        <v>4 - Vytápění</v>
      </c>
      <c r="F54" s="349"/>
      <c r="G54" s="349"/>
      <c r="H54" s="349"/>
      <c r="I54" s="35"/>
      <c r="J54" s="35"/>
      <c r="K54" s="35"/>
      <c r="L54" s="97"/>
      <c r="S54" s="35"/>
      <c r="T54" s="35"/>
      <c r="U54" s="35"/>
      <c r="V54" s="35"/>
      <c r="W54" s="35"/>
      <c r="X54" s="35"/>
      <c r="Y54" s="35"/>
      <c r="Z54" s="35"/>
      <c r="AA54" s="35"/>
      <c r="AB54" s="35"/>
      <c r="AC54" s="35"/>
      <c r="AD54" s="35"/>
      <c r="AE54" s="35"/>
    </row>
    <row r="55" spans="1:47" s="2" customFormat="1" ht="6.95" customHeight="1">
      <c r="A55" s="35"/>
      <c r="B55" s="36"/>
      <c r="C55" s="35"/>
      <c r="D55" s="35"/>
      <c r="E55" s="35"/>
      <c r="F55" s="35"/>
      <c r="G55" s="35"/>
      <c r="H55" s="35"/>
      <c r="I55" s="35"/>
      <c r="J55" s="35"/>
      <c r="K55" s="35"/>
      <c r="L55" s="97"/>
      <c r="S55" s="35"/>
      <c r="T55" s="35"/>
      <c r="U55" s="35"/>
      <c r="V55" s="35"/>
      <c r="W55" s="35"/>
      <c r="X55" s="35"/>
      <c r="Y55" s="35"/>
      <c r="Z55" s="35"/>
      <c r="AA55" s="35"/>
      <c r="AB55" s="35"/>
      <c r="AC55" s="35"/>
      <c r="AD55" s="35"/>
      <c r="AE55" s="35"/>
    </row>
    <row r="56" spans="1:47" s="2" customFormat="1" ht="12" customHeight="1">
      <c r="A56" s="35"/>
      <c r="B56" s="36"/>
      <c r="C56" s="30" t="s">
        <v>21</v>
      </c>
      <c r="D56" s="35"/>
      <c r="E56" s="35"/>
      <c r="F56" s="28" t="str">
        <f>F14</f>
        <v xml:space="preserve"> </v>
      </c>
      <c r="G56" s="35"/>
      <c r="H56" s="35"/>
      <c r="I56" s="30" t="s">
        <v>23</v>
      </c>
      <c r="J56" s="53" t="str">
        <f>IF(J14="","",J14)</f>
        <v>16. 5. 2023</v>
      </c>
      <c r="K56" s="35"/>
      <c r="L56" s="97"/>
      <c r="S56" s="35"/>
      <c r="T56" s="35"/>
      <c r="U56" s="35"/>
      <c r="V56" s="35"/>
      <c r="W56" s="35"/>
      <c r="X56" s="35"/>
      <c r="Y56" s="35"/>
      <c r="Z56" s="35"/>
      <c r="AA56" s="35"/>
      <c r="AB56" s="35"/>
      <c r="AC56" s="35"/>
      <c r="AD56" s="35"/>
      <c r="AE56" s="35"/>
    </row>
    <row r="57" spans="1:47" s="2" customFormat="1" ht="6.95" customHeight="1">
      <c r="A57" s="35"/>
      <c r="B57" s="36"/>
      <c r="C57" s="35"/>
      <c r="D57" s="35"/>
      <c r="E57" s="35"/>
      <c r="F57" s="35"/>
      <c r="G57" s="35"/>
      <c r="H57" s="35"/>
      <c r="I57" s="35"/>
      <c r="J57" s="35"/>
      <c r="K57" s="35"/>
      <c r="L57" s="97"/>
      <c r="S57" s="35"/>
      <c r="T57" s="35"/>
      <c r="U57" s="35"/>
      <c r="V57" s="35"/>
      <c r="W57" s="35"/>
      <c r="X57" s="35"/>
      <c r="Y57" s="35"/>
      <c r="Z57" s="35"/>
      <c r="AA57" s="35"/>
      <c r="AB57" s="35"/>
      <c r="AC57" s="35"/>
      <c r="AD57" s="35"/>
      <c r="AE57" s="35"/>
    </row>
    <row r="58" spans="1:47" s="2" customFormat="1" ht="15.2" customHeight="1">
      <c r="A58" s="35"/>
      <c r="B58" s="36"/>
      <c r="C58" s="30" t="s">
        <v>25</v>
      </c>
      <c r="D58" s="35"/>
      <c r="E58" s="35"/>
      <c r="F58" s="28" t="str">
        <f>E17</f>
        <v>STATUTÁRNÍ MĚSTO KARLOVY VARY</v>
      </c>
      <c r="G58" s="35"/>
      <c r="H58" s="35"/>
      <c r="I58" s="30" t="s">
        <v>31</v>
      </c>
      <c r="J58" s="33" t="str">
        <f>E23</f>
        <v>ARD architects s.r.o.</v>
      </c>
      <c r="K58" s="35"/>
      <c r="L58" s="97"/>
      <c r="S58" s="35"/>
      <c r="T58" s="35"/>
      <c r="U58" s="35"/>
      <c r="V58" s="35"/>
      <c r="W58" s="35"/>
      <c r="X58" s="35"/>
      <c r="Y58" s="35"/>
      <c r="Z58" s="35"/>
      <c r="AA58" s="35"/>
      <c r="AB58" s="35"/>
      <c r="AC58" s="35"/>
      <c r="AD58" s="35"/>
      <c r="AE58" s="35"/>
    </row>
    <row r="59" spans="1:47" s="2" customFormat="1" ht="15.2" customHeight="1">
      <c r="A59" s="35"/>
      <c r="B59" s="36"/>
      <c r="C59" s="30" t="s">
        <v>29</v>
      </c>
      <c r="D59" s="35"/>
      <c r="E59" s="35"/>
      <c r="F59" s="28" t="str">
        <f>IF(E20="","",E20)</f>
        <v>Vyplň údaj</v>
      </c>
      <c r="G59" s="35"/>
      <c r="H59" s="35"/>
      <c r="I59" s="30" t="s">
        <v>34</v>
      </c>
      <c r="J59" s="33" t="str">
        <f>E26</f>
        <v xml:space="preserve"> </v>
      </c>
      <c r="K59" s="35"/>
      <c r="L59" s="97"/>
      <c r="S59" s="35"/>
      <c r="T59" s="35"/>
      <c r="U59" s="35"/>
      <c r="V59" s="35"/>
      <c r="W59" s="35"/>
      <c r="X59" s="35"/>
      <c r="Y59" s="35"/>
      <c r="Z59" s="35"/>
      <c r="AA59" s="35"/>
      <c r="AB59" s="35"/>
      <c r="AC59" s="35"/>
      <c r="AD59" s="35"/>
      <c r="AE59" s="35"/>
    </row>
    <row r="60" spans="1:47" s="2" customFormat="1" ht="10.35" customHeight="1">
      <c r="A60" s="35"/>
      <c r="B60" s="36"/>
      <c r="C60" s="35"/>
      <c r="D60" s="35"/>
      <c r="E60" s="35"/>
      <c r="F60" s="35"/>
      <c r="G60" s="35"/>
      <c r="H60" s="35"/>
      <c r="I60" s="35"/>
      <c r="J60" s="35"/>
      <c r="K60" s="35"/>
      <c r="L60" s="97"/>
      <c r="S60" s="35"/>
      <c r="T60" s="35"/>
      <c r="U60" s="35"/>
      <c r="V60" s="35"/>
      <c r="W60" s="35"/>
      <c r="X60" s="35"/>
      <c r="Y60" s="35"/>
      <c r="Z60" s="35"/>
      <c r="AA60" s="35"/>
      <c r="AB60" s="35"/>
      <c r="AC60" s="35"/>
      <c r="AD60" s="35"/>
      <c r="AE60" s="35"/>
    </row>
    <row r="61" spans="1:47" s="2" customFormat="1" ht="29.25" customHeight="1">
      <c r="A61" s="35"/>
      <c r="B61" s="36"/>
      <c r="C61" s="111" t="s">
        <v>110</v>
      </c>
      <c r="D61" s="105"/>
      <c r="E61" s="105"/>
      <c r="F61" s="105"/>
      <c r="G61" s="105"/>
      <c r="H61" s="105"/>
      <c r="I61" s="105"/>
      <c r="J61" s="112" t="s">
        <v>111</v>
      </c>
      <c r="K61" s="105"/>
      <c r="L61" s="97"/>
      <c r="S61" s="35"/>
      <c r="T61" s="35"/>
      <c r="U61" s="35"/>
      <c r="V61" s="35"/>
      <c r="W61" s="35"/>
      <c r="X61" s="35"/>
      <c r="Y61" s="35"/>
      <c r="Z61" s="35"/>
      <c r="AA61" s="35"/>
      <c r="AB61" s="35"/>
      <c r="AC61" s="35"/>
      <c r="AD61" s="35"/>
      <c r="AE61" s="35"/>
    </row>
    <row r="62" spans="1:47" s="2" customFormat="1" ht="10.35" customHeight="1">
      <c r="A62" s="35"/>
      <c r="B62" s="36"/>
      <c r="C62" s="35"/>
      <c r="D62" s="35"/>
      <c r="E62" s="35"/>
      <c r="F62" s="35"/>
      <c r="G62" s="35"/>
      <c r="H62" s="35"/>
      <c r="I62" s="35"/>
      <c r="J62" s="35"/>
      <c r="K62" s="35"/>
      <c r="L62" s="97"/>
      <c r="S62" s="35"/>
      <c r="T62" s="35"/>
      <c r="U62" s="35"/>
      <c r="V62" s="35"/>
      <c r="W62" s="35"/>
      <c r="X62" s="35"/>
      <c r="Y62" s="35"/>
      <c r="Z62" s="35"/>
      <c r="AA62" s="35"/>
      <c r="AB62" s="35"/>
      <c r="AC62" s="35"/>
      <c r="AD62" s="35"/>
      <c r="AE62" s="35"/>
    </row>
    <row r="63" spans="1:47" s="2" customFormat="1" ht="22.9" customHeight="1">
      <c r="A63" s="35"/>
      <c r="B63" s="36"/>
      <c r="C63" s="113" t="s">
        <v>69</v>
      </c>
      <c r="D63" s="35"/>
      <c r="E63" s="35"/>
      <c r="F63" s="35"/>
      <c r="G63" s="35"/>
      <c r="H63" s="35"/>
      <c r="I63" s="35"/>
      <c r="J63" s="69">
        <f>J95</f>
        <v>0</v>
      </c>
      <c r="K63" s="35"/>
      <c r="L63" s="97"/>
      <c r="S63" s="35"/>
      <c r="T63" s="35"/>
      <c r="U63" s="35"/>
      <c r="V63" s="35"/>
      <c r="W63" s="35"/>
      <c r="X63" s="35"/>
      <c r="Y63" s="35"/>
      <c r="Z63" s="35"/>
      <c r="AA63" s="35"/>
      <c r="AB63" s="35"/>
      <c r="AC63" s="35"/>
      <c r="AD63" s="35"/>
      <c r="AE63" s="35"/>
      <c r="AU63" s="20" t="s">
        <v>112</v>
      </c>
    </row>
    <row r="64" spans="1:47" s="9" customFormat="1" ht="24.95" customHeight="1">
      <c r="B64" s="114"/>
      <c r="D64" s="115" t="s">
        <v>3087</v>
      </c>
      <c r="E64" s="116"/>
      <c r="F64" s="116"/>
      <c r="G64" s="116"/>
      <c r="H64" s="116"/>
      <c r="I64" s="116"/>
      <c r="J64" s="117">
        <f>J96</f>
        <v>0</v>
      </c>
      <c r="L64" s="114"/>
    </row>
    <row r="65" spans="1:31" s="9" customFormat="1" ht="24.95" customHeight="1">
      <c r="B65" s="114"/>
      <c r="D65" s="115" t="s">
        <v>3088</v>
      </c>
      <c r="E65" s="116"/>
      <c r="F65" s="116"/>
      <c r="G65" s="116"/>
      <c r="H65" s="116"/>
      <c r="I65" s="116"/>
      <c r="J65" s="117">
        <f>J99</f>
        <v>0</v>
      </c>
      <c r="L65" s="114"/>
    </row>
    <row r="66" spans="1:31" s="9" customFormat="1" ht="24.95" customHeight="1">
      <c r="B66" s="114"/>
      <c r="D66" s="115" t="s">
        <v>3089</v>
      </c>
      <c r="E66" s="116"/>
      <c r="F66" s="116"/>
      <c r="G66" s="116"/>
      <c r="H66" s="116"/>
      <c r="I66" s="116"/>
      <c r="J66" s="117">
        <f>J108</f>
        <v>0</v>
      </c>
      <c r="L66" s="114"/>
    </row>
    <row r="67" spans="1:31" s="9" customFormat="1" ht="24.95" customHeight="1">
      <c r="B67" s="114"/>
      <c r="D67" s="115" t="s">
        <v>3090</v>
      </c>
      <c r="E67" s="116"/>
      <c r="F67" s="116"/>
      <c r="G67" s="116"/>
      <c r="H67" s="116"/>
      <c r="I67" s="116"/>
      <c r="J67" s="117">
        <f>J123</f>
        <v>0</v>
      </c>
      <c r="L67" s="114"/>
    </row>
    <row r="68" spans="1:31" s="9" customFormat="1" ht="24.95" customHeight="1">
      <c r="B68" s="114"/>
      <c r="D68" s="115" t="s">
        <v>3091</v>
      </c>
      <c r="E68" s="116"/>
      <c r="F68" s="116"/>
      <c r="G68" s="116"/>
      <c r="H68" s="116"/>
      <c r="I68" s="116"/>
      <c r="J68" s="117">
        <f>J140</f>
        <v>0</v>
      </c>
      <c r="L68" s="114"/>
    </row>
    <row r="69" spans="1:31" s="9" customFormat="1" ht="24.95" customHeight="1">
      <c r="B69" s="114"/>
      <c r="D69" s="115" t="s">
        <v>3092</v>
      </c>
      <c r="E69" s="116"/>
      <c r="F69" s="116"/>
      <c r="G69" s="116"/>
      <c r="H69" s="116"/>
      <c r="I69" s="116"/>
      <c r="J69" s="117">
        <f>J147</f>
        <v>0</v>
      </c>
      <c r="L69" s="114"/>
    </row>
    <row r="70" spans="1:31" s="9" customFormat="1" ht="24.95" customHeight="1">
      <c r="B70" s="114"/>
      <c r="D70" s="115" t="s">
        <v>3093</v>
      </c>
      <c r="E70" s="116"/>
      <c r="F70" s="116"/>
      <c r="G70" s="116"/>
      <c r="H70" s="116"/>
      <c r="I70" s="116"/>
      <c r="J70" s="117">
        <f>J166</f>
        <v>0</v>
      </c>
      <c r="L70" s="114"/>
    </row>
    <row r="71" spans="1:31" s="9" customFormat="1" ht="24.95" customHeight="1">
      <c r="B71" s="114"/>
      <c r="D71" s="115" t="s">
        <v>4141</v>
      </c>
      <c r="E71" s="116"/>
      <c r="F71" s="116"/>
      <c r="G71" s="116"/>
      <c r="H71" s="116"/>
      <c r="I71" s="116"/>
      <c r="J71" s="117">
        <f>J190</f>
        <v>0</v>
      </c>
      <c r="L71" s="114"/>
    </row>
    <row r="72" spans="1:31" s="9" customFormat="1" ht="24.95" customHeight="1">
      <c r="B72" s="114"/>
      <c r="D72" s="115" t="s">
        <v>3726</v>
      </c>
      <c r="E72" s="116"/>
      <c r="F72" s="116"/>
      <c r="G72" s="116"/>
      <c r="H72" s="116"/>
      <c r="I72" s="116"/>
      <c r="J72" s="117">
        <f>J195</f>
        <v>0</v>
      </c>
      <c r="L72" s="114"/>
    </row>
    <row r="73" spans="1:31" s="9" customFormat="1" ht="24.95" customHeight="1">
      <c r="B73" s="114"/>
      <c r="D73" s="115" t="s">
        <v>4142</v>
      </c>
      <c r="E73" s="116"/>
      <c r="F73" s="116"/>
      <c r="G73" s="116"/>
      <c r="H73" s="116"/>
      <c r="I73" s="116"/>
      <c r="J73" s="117">
        <f>J198</f>
        <v>0</v>
      </c>
      <c r="L73" s="114"/>
    </row>
    <row r="74" spans="1:31" s="2" customFormat="1" ht="21.75" customHeight="1">
      <c r="A74" s="35"/>
      <c r="B74" s="36"/>
      <c r="C74" s="35"/>
      <c r="D74" s="35"/>
      <c r="E74" s="35"/>
      <c r="F74" s="35"/>
      <c r="G74" s="35"/>
      <c r="H74" s="35"/>
      <c r="I74" s="35"/>
      <c r="J74" s="35"/>
      <c r="K74" s="35"/>
      <c r="L74" s="97"/>
      <c r="S74" s="35"/>
      <c r="T74" s="35"/>
      <c r="U74" s="35"/>
      <c r="V74" s="35"/>
      <c r="W74" s="35"/>
      <c r="X74" s="35"/>
      <c r="Y74" s="35"/>
      <c r="Z74" s="35"/>
      <c r="AA74" s="35"/>
      <c r="AB74" s="35"/>
      <c r="AC74" s="35"/>
      <c r="AD74" s="35"/>
      <c r="AE74" s="35"/>
    </row>
    <row r="75" spans="1:31" s="2" customFormat="1" ht="6.95" customHeight="1">
      <c r="A75" s="35"/>
      <c r="B75" s="45"/>
      <c r="C75" s="46"/>
      <c r="D75" s="46"/>
      <c r="E75" s="46"/>
      <c r="F75" s="46"/>
      <c r="G75" s="46"/>
      <c r="H75" s="46"/>
      <c r="I75" s="46"/>
      <c r="J75" s="46"/>
      <c r="K75" s="46"/>
      <c r="L75" s="97"/>
      <c r="S75" s="35"/>
      <c r="T75" s="35"/>
      <c r="U75" s="35"/>
      <c r="V75" s="35"/>
      <c r="W75" s="35"/>
      <c r="X75" s="35"/>
      <c r="Y75" s="35"/>
      <c r="Z75" s="35"/>
      <c r="AA75" s="35"/>
      <c r="AB75" s="35"/>
      <c r="AC75" s="35"/>
      <c r="AD75" s="35"/>
      <c r="AE75" s="35"/>
    </row>
    <row r="79" spans="1:31" s="2" customFormat="1" ht="6.95" customHeight="1">
      <c r="A79" s="35"/>
      <c r="B79" s="47"/>
      <c r="C79" s="48"/>
      <c r="D79" s="48"/>
      <c r="E79" s="48"/>
      <c r="F79" s="48"/>
      <c r="G79" s="48"/>
      <c r="H79" s="48"/>
      <c r="I79" s="48"/>
      <c r="J79" s="48"/>
      <c r="K79" s="48"/>
      <c r="L79" s="97"/>
      <c r="S79" s="35"/>
      <c r="T79" s="35"/>
      <c r="U79" s="35"/>
      <c r="V79" s="35"/>
      <c r="W79" s="35"/>
      <c r="X79" s="35"/>
      <c r="Y79" s="35"/>
      <c r="Z79" s="35"/>
      <c r="AA79" s="35"/>
      <c r="AB79" s="35"/>
      <c r="AC79" s="35"/>
      <c r="AD79" s="35"/>
      <c r="AE79" s="35"/>
    </row>
    <row r="80" spans="1:31" s="2" customFormat="1" ht="24.95" customHeight="1">
      <c r="A80" s="35"/>
      <c r="B80" s="36"/>
      <c r="C80" s="24" t="s">
        <v>127</v>
      </c>
      <c r="D80" s="35"/>
      <c r="E80" s="35"/>
      <c r="F80" s="35"/>
      <c r="G80" s="35"/>
      <c r="H80" s="35"/>
      <c r="I80" s="35"/>
      <c r="J80" s="35"/>
      <c r="K80" s="35"/>
      <c r="L80" s="97"/>
      <c r="S80" s="35"/>
      <c r="T80" s="35"/>
      <c r="U80" s="35"/>
      <c r="V80" s="35"/>
      <c r="W80" s="35"/>
      <c r="X80" s="35"/>
      <c r="Y80" s="35"/>
      <c r="Z80" s="35"/>
      <c r="AA80" s="35"/>
      <c r="AB80" s="35"/>
      <c r="AC80" s="35"/>
      <c r="AD80" s="35"/>
      <c r="AE80" s="35"/>
    </row>
    <row r="81" spans="1:63" s="2" customFormat="1" ht="6.95" customHeight="1">
      <c r="A81" s="35"/>
      <c r="B81" s="36"/>
      <c r="C81" s="35"/>
      <c r="D81" s="35"/>
      <c r="E81" s="35"/>
      <c r="F81" s="35"/>
      <c r="G81" s="35"/>
      <c r="H81" s="35"/>
      <c r="I81" s="35"/>
      <c r="J81" s="35"/>
      <c r="K81" s="35"/>
      <c r="L81" s="97"/>
      <c r="S81" s="35"/>
      <c r="T81" s="35"/>
      <c r="U81" s="35"/>
      <c r="V81" s="35"/>
      <c r="W81" s="35"/>
      <c r="X81" s="35"/>
      <c r="Y81" s="35"/>
      <c r="Z81" s="35"/>
      <c r="AA81" s="35"/>
      <c r="AB81" s="35"/>
      <c r="AC81" s="35"/>
      <c r="AD81" s="35"/>
      <c r="AE81" s="35"/>
    </row>
    <row r="82" spans="1:63" s="2" customFormat="1" ht="12" customHeight="1">
      <c r="A82" s="35"/>
      <c r="B82" s="36"/>
      <c r="C82" s="30" t="s">
        <v>17</v>
      </c>
      <c r="D82" s="35"/>
      <c r="E82" s="35"/>
      <c r="F82" s="35"/>
      <c r="G82" s="35"/>
      <c r="H82" s="35"/>
      <c r="I82" s="35"/>
      <c r="J82" s="35"/>
      <c r="K82" s="35"/>
      <c r="L82" s="97"/>
      <c r="S82" s="35"/>
      <c r="T82" s="35"/>
      <c r="U82" s="35"/>
      <c r="V82" s="35"/>
      <c r="W82" s="35"/>
      <c r="X82" s="35"/>
      <c r="Y82" s="35"/>
      <c r="Z82" s="35"/>
      <c r="AA82" s="35"/>
      <c r="AB82" s="35"/>
      <c r="AC82" s="35"/>
      <c r="AD82" s="35"/>
      <c r="AE82" s="35"/>
    </row>
    <row r="83" spans="1:63" s="2" customFormat="1" ht="16.5" customHeight="1">
      <c r="A83" s="35"/>
      <c r="B83" s="36"/>
      <c r="C83" s="35"/>
      <c r="D83" s="35"/>
      <c r="E83" s="347" t="str">
        <f>E7</f>
        <v>Stavební úpravy BD Komenského 27, Karlovy Vary</v>
      </c>
      <c r="F83" s="348"/>
      <c r="G83" s="348"/>
      <c r="H83" s="348"/>
      <c r="I83" s="35"/>
      <c r="J83" s="35"/>
      <c r="K83" s="35"/>
      <c r="L83" s="97"/>
      <c r="S83" s="35"/>
      <c r="T83" s="35"/>
      <c r="U83" s="35"/>
      <c r="V83" s="35"/>
      <c r="W83" s="35"/>
      <c r="X83" s="35"/>
      <c r="Y83" s="35"/>
      <c r="Z83" s="35"/>
      <c r="AA83" s="35"/>
      <c r="AB83" s="35"/>
      <c r="AC83" s="35"/>
      <c r="AD83" s="35"/>
      <c r="AE83" s="35"/>
    </row>
    <row r="84" spans="1:63" s="1" customFormat="1" ht="12" customHeight="1">
      <c r="B84" s="23"/>
      <c r="C84" s="30" t="s">
        <v>105</v>
      </c>
      <c r="L84" s="23"/>
    </row>
    <row r="85" spans="1:63" s="2" customFormat="1" ht="16.5" customHeight="1">
      <c r="A85" s="35"/>
      <c r="B85" s="36"/>
      <c r="C85" s="35"/>
      <c r="D85" s="35"/>
      <c r="E85" s="347" t="s">
        <v>3085</v>
      </c>
      <c r="F85" s="349"/>
      <c r="G85" s="349"/>
      <c r="H85" s="349"/>
      <c r="I85" s="35"/>
      <c r="J85" s="35"/>
      <c r="K85" s="35"/>
      <c r="L85" s="97"/>
      <c r="S85" s="35"/>
      <c r="T85" s="35"/>
      <c r="U85" s="35"/>
      <c r="V85" s="35"/>
      <c r="W85" s="35"/>
      <c r="X85" s="35"/>
      <c r="Y85" s="35"/>
      <c r="Z85" s="35"/>
      <c r="AA85" s="35"/>
      <c r="AB85" s="35"/>
      <c r="AC85" s="35"/>
      <c r="AD85" s="35"/>
      <c r="AE85" s="35"/>
    </row>
    <row r="86" spans="1:63" s="2" customFormat="1" ht="12" customHeight="1">
      <c r="A86" s="35"/>
      <c r="B86" s="36"/>
      <c r="C86" s="30" t="s">
        <v>107</v>
      </c>
      <c r="D86" s="35"/>
      <c r="E86" s="35"/>
      <c r="F86" s="35"/>
      <c r="G86" s="35"/>
      <c r="H86" s="35"/>
      <c r="I86" s="35"/>
      <c r="J86" s="35"/>
      <c r="K86" s="35"/>
      <c r="L86" s="97"/>
      <c r="S86" s="35"/>
      <c r="T86" s="35"/>
      <c r="U86" s="35"/>
      <c r="V86" s="35"/>
      <c r="W86" s="35"/>
      <c r="X86" s="35"/>
      <c r="Y86" s="35"/>
      <c r="Z86" s="35"/>
      <c r="AA86" s="35"/>
      <c r="AB86" s="35"/>
      <c r="AC86" s="35"/>
      <c r="AD86" s="35"/>
      <c r="AE86" s="35"/>
    </row>
    <row r="87" spans="1:63" s="2" customFormat="1" ht="16.5" customHeight="1">
      <c r="A87" s="35"/>
      <c r="B87" s="36"/>
      <c r="C87" s="35"/>
      <c r="D87" s="35"/>
      <c r="E87" s="310" t="str">
        <f>E11</f>
        <v>4 - Vytápění</v>
      </c>
      <c r="F87" s="349"/>
      <c r="G87" s="349"/>
      <c r="H87" s="349"/>
      <c r="I87" s="35"/>
      <c r="J87" s="35"/>
      <c r="K87" s="35"/>
      <c r="L87" s="97"/>
      <c r="S87" s="35"/>
      <c r="T87" s="35"/>
      <c r="U87" s="35"/>
      <c r="V87" s="35"/>
      <c r="W87" s="35"/>
      <c r="X87" s="35"/>
      <c r="Y87" s="35"/>
      <c r="Z87" s="35"/>
      <c r="AA87" s="35"/>
      <c r="AB87" s="35"/>
      <c r="AC87" s="35"/>
      <c r="AD87" s="35"/>
      <c r="AE87" s="35"/>
    </row>
    <row r="88" spans="1:63" s="2" customFormat="1" ht="6.95" customHeight="1">
      <c r="A88" s="35"/>
      <c r="B88" s="36"/>
      <c r="C88" s="35"/>
      <c r="D88" s="35"/>
      <c r="E88" s="35"/>
      <c r="F88" s="35"/>
      <c r="G88" s="35"/>
      <c r="H88" s="35"/>
      <c r="I88" s="35"/>
      <c r="J88" s="35"/>
      <c r="K88" s="35"/>
      <c r="L88" s="97"/>
      <c r="S88" s="35"/>
      <c r="T88" s="35"/>
      <c r="U88" s="35"/>
      <c r="V88" s="35"/>
      <c r="W88" s="35"/>
      <c r="X88" s="35"/>
      <c r="Y88" s="35"/>
      <c r="Z88" s="35"/>
      <c r="AA88" s="35"/>
      <c r="AB88" s="35"/>
      <c r="AC88" s="35"/>
      <c r="AD88" s="35"/>
      <c r="AE88" s="35"/>
    </row>
    <row r="89" spans="1:63" s="2" customFormat="1" ht="12" customHeight="1">
      <c r="A89" s="35"/>
      <c r="B89" s="36"/>
      <c r="C89" s="30" t="s">
        <v>21</v>
      </c>
      <c r="D89" s="35"/>
      <c r="E89" s="35"/>
      <c r="F89" s="28" t="str">
        <f>F14</f>
        <v xml:space="preserve"> </v>
      </c>
      <c r="G89" s="35"/>
      <c r="H89" s="35"/>
      <c r="I89" s="30" t="s">
        <v>23</v>
      </c>
      <c r="J89" s="53" t="str">
        <f>IF(J14="","",J14)</f>
        <v>16. 5. 2023</v>
      </c>
      <c r="K89" s="35"/>
      <c r="L89" s="97"/>
      <c r="S89" s="35"/>
      <c r="T89" s="35"/>
      <c r="U89" s="35"/>
      <c r="V89" s="35"/>
      <c r="W89" s="35"/>
      <c r="X89" s="35"/>
      <c r="Y89" s="35"/>
      <c r="Z89" s="35"/>
      <c r="AA89" s="35"/>
      <c r="AB89" s="35"/>
      <c r="AC89" s="35"/>
      <c r="AD89" s="35"/>
      <c r="AE89" s="35"/>
    </row>
    <row r="90" spans="1:63" s="2" customFormat="1" ht="6.95" customHeight="1">
      <c r="A90" s="35"/>
      <c r="B90" s="36"/>
      <c r="C90" s="35"/>
      <c r="D90" s="35"/>
      <c r="E90" s="35"/>
      <c r="F90" s="35"/>
      <c r="G90" s="35"/>
      <c r="H90" s="35"/>
      <c r="I90" s="35"/>
      <c r="J90" s="35"/>
      <c r="K90" s="35"/>
      <c r="L90" s="97"/>
      <c r="S90" s="35"/>
      <c r="T90" s="35"/>
      <c r="U90" s="35"/>
      <c r="V90" s="35"/>
      <c r="W90" s="35"/>
      <c r="X90" s="35"/>
      <c r="Y90" s="35"/>
      <c r="Z90" s="35"/>
      <c r="AA90" s="35"/>
      <c r="AB90" s="35"/>
      <c r="AC90" s="35"/>
      <c r="AD90" s="35"/>
      <c r="AE90" s="35"/>
    </row>
    <row r="91" spans="1:63" s="2" customFormat="1" ht="15.2" customHeight="1">
      <c r="A91" s="35"/>
      <c r="B91" s="36"/>
      <c r="C91" s="30" t="s">
        <v>25</v>
      </c>
      <c r="D91" s="35"/>
      <c r="E91" s="35"/>
      <c r="F91" s="28" t="str">
        <f>E17</f>
        <v>STATUTÁRNÍ MĚSTO KARLOVY VARY</v>
      </c>
      <c r="G91" s="35"/>
      <c r="H91" s="35"/>
      <c r="I91" s="30" t="s">
        <v>31</v>
      </c>
      <c r="J91" s="33" t="str">
        <f>E23</f>
        <v>ARD architects s.r.o.</v>
      </c>
      <c r="K91" s="35"/>
      <c r="L91" s="97"/>
      <c r="S91" s="35"/>
      <c r="T91" s="35"/>
      <c r="U91" s="35"/>
      <c r="V91" s="35"/>
      <c r="W91" s="35"/>
      <c r="X91" s="35"/>
      <c r="Y91" s="35"/>
      <c r="Z91" s="35"/>
      <c r="AA91" s="35"/>
      <c r="AB91" s="35"/>
      <c r="AC91" s="35"/>
      <c r="AD91" s="35"/>
      <c r="AE91" s="35"/>
    </row>
    <row r="92" spans="1:63" s="2" customFormat="1" ht="15.2" customHeight="1">
      <c r="A92" s="35"/>
      <c r="B92" s="36"/>
      <c r="C92" s="30" t="s">
        <v>29</v>
      </c>
      <c r="D92" s="35"/>
      <c r="E92" s="35"/>
      <c r="F92" s="28" t="str">
        <f>IF(E20="","",E20)</f>
        <v>Vyplň údaj</v>
      </c>
      <c r="G92" s="35"/>
      <c r="H92" s="35"/>
      <c r="I92" s="30" t="s">
        <v>34</v>
      </c>
      <c r="J92" s="33" t="str">
        <f>E26</f>
        <v xml:space="preserve"> </v>
      </c>
      <c r="K92" s="35"/>
      <c r="L92" s="97"/>
      <c r="S92" s="35"/>
      <c r="T92" s="35"/>
      <c r="U92" s="35"/>
      <c r="V92" s="35"/>
      <c r="W92" s="35"/>
      <c r="X92" s="35"/>
      <c r="Y92" s="35"/>
      <c r="Z92" s="35"/>
      <c r="AA92" s="35"/>
      <c r="AB92" s="35"/>
      <c r="AC92" s="35"/>
      <c r="AD92" s="35"/>
      <c r="AE92" s="35"/>
    </row>
    <row r="93" spans="1:63" s="2" customFormat="1" ht="10.35" customHeight="1">
      <c r="A93" s="35"/>
      <c r="B93" s="36"/>
      <c r="C93" s="35"/>
      <c r="D93" s="35"/>
      <c r="E93" s="35"/>
      <c r="F93" s="35"/>
      <c r="G93" s="35"/>
      <c r="H93" s="35"/>
      <c r="I93" s="35"/>
      <c r="J93" s="35"/>
      <c r="K93" s="35"/>
      <c r="L93" s="97"/>
      <c r="S93" s="35"/>
      <c r="T93" s="35"/>
      <c r="U93" s="35"/>
      <c r="V93" s="35"/>
      <c r="W93" s="35"/>
      <c r="X93" s="35"/>
      <c r="Y93" s="35"/>
      <c r="Z93" s="35"/>
      <c r="AA93" s="35"/>
      <c r="AB93" s="35"/>
      <c r="AC93" s="35"/>
      <c r="AD93" s="35"/>
      <c r="AE93" s="35"/>
    </row>
    <row r="94" spans="1:63" s="11" customFormat="1" ht="29.25" customHeight="1">
      <c r="A94" s="122"/>
      <c r="B94" s="123"/>
      <c r="C94" s="124" t="s">
        <v>128</v>
      </c>
      <c r="D94" s="125" t="s">
        <v>56</v>
      </c>
      <c r="E94" s="125" t="s">
        <v>52</v>
      </c>
      <c r="F94" s="125" t="s">
        <v>53</v>
      </c>
      <c r="G94" s="125" t="s">
        <v>129</v>
      </c>
      <c r="H94" s="125" t="s">
        <v>130</v>
      </c>
      <c r="I94" s="125" t="s">
        <v>131</v>
      </c>
      <c r="J94" s="125" t="s">
        <v>111</v>
      </c>
      <c r="K94" s="126" t="s">
        <v>132</v>
      </c>
      <c r="L94" s="127"/>
      <c r="M94" s="60" t="s">
        <v>3</v>
      </c>
      <c r="N94" s="61" t="s">
        <v>41</v>
      </c>
      <c r="O94" s="61" t="s">
        <v>133</v>
      </c>
      <c r="P94" s="61" t="s">
        <v>134</v>
      </c>
      <c r="Q94" s="61" t="s">
        <v>135</v>
      </c>
      <c r="R94" s="61" t="s">
        <v>136</v>
      </c>
      <c r="S94" s="61" t="s">
        <v>137</v>
      </c>
      <c r="T94" s="62" t="s">
        <v>138</v>
      </c>
      <c r="U94" s="122"/>
      <c r="V94" s="122"/>
      <c r="W94" s="122"/>
      <c r="X94" s="122"/>
      <c r="Y94" s="122"/>
      <c r="Z94" s="122"/>
      <c r="AA94" s="122"/>
      <c r="AB94" s="122"/>
      <c r="AC94" s="122"/>
      <c r="AD94" s="122"/>
      <c r="AE94" s="122"/>
    </row>
    <row r="95" spans="1:63" s="2" customFormat="1" ht="22.9" customHeight="1">
      <c r="A95" s="35"/>
      <c r="B95" s="36"/>
      <c r="C95" s="67" t="s">
        <v>139</v>
      </c>
      <c r="D95" s="35"/>
      <c r="E95" s="35"/>
      <c r="F95" s="35"/>
      <c r="G95" s="35"/>
      <c r="H95" s="35"/>
      <c r="I95" s="35"/>
      <c r="J95" s="128">
        <f>BK95</f>
        <v>0</v>
      </c>
      <c r="K95" s="35"/>
      <c r="L95" s="36"/>
      <c r="M95" s="63"/>
      <c r="N95" s="54"/>
      <c r="O95" s="64"/>
      <c r="P95" s="129">
        <f>P96+P99+P108+P123+P140+P147+P166+P190+P195+P198</f>
        <v>0</v>
      </c>
      <c r="Q95" s="64"/>
      <c r="R95" s="129">
        <f>R96+R99+R108+R123+R140+R147+R166+R190+R195+R198</f>
        <v>0</v>
      </c>
      <c r="S95" s="64"/>
      <c r="T95" s="130">
        <f>T96+T99+T108+T123+T140+T147+T166+T190+T195+T198</f>
        <v>0</v>
      </c>
      <c r="U95" s="35"/>
      <c r="V95" s="35"/>
      <c r="W95" s="35"/>
      <c r="X95" s="35"/>
      <c r="Y95" s="35"/>
      <c r="Z95" s="35"/>
      <c r="AA95" s="35"/>
      <c r="AB95" s="35"/>
      <c r="AC95" s="35"/>
      <c r="AD95" s="35"/>
      <c r="AE95" s="35"/>
      <c r="AT95" s="20" t="s">
        <v>70</v>
      </c>
      <c r="AU95" s="20" t="s">
        <v>112</v>
      </c>
      <c r="BK95" s="131">
        <f>BK96+BK99+BK108+BK123+BK140+BK147+BK166+BK190+BK195+BK198</f>
        <v>0</v>
      </c>
    </row>
    <row r="96" spans="1:63" s="12" customFormat="1" ht="25.9" customHeight="1">
      <c r="B96" s="132"/>
      <c r="D96" s="133" t="s">
        <v>70</v>
      </c>
      <c r="E96" s="134" t="s">
        <v>3094</v>
      </c>
      <c r="F96" s="134" t="s">
        <v>3095</v>
      </c>
      <c r="I96" s="135"/>
      <c r="J96" s="136">
        <f>BK96</f>
        <v>0</v>
      </c>
      <c r="L96" s="132"/>
      <c r="M96" s="137"/>
      <c r="N96" s="138"/>
      <c r="O96" s="138"/>
      <c r="P96" s="139">
        <f>SUM(P97:P98)</f>
        <v>0</v>
      </c>
      <c r="Q96" s="138"/>
      <c r="R96" s="139">
        <f>SUM(R97:R98)</f>
        <v>0</v>
      </c>
      <c r="S96" s="138"/>
      <c r="T96" s="140">
        <f>SUM(T97:T98)</f>
        <v>0</v>
      </c>
      <c r="AR96" s="133" t="s">
        <v>15</v>
      </c>
      <c r="AT96" s="141" t="s">
        <v>70</v>
      </c>
      <c r="AU96" s="141" t="s">
        <v>71</v>
      </c>
      <c r="AY96" s="133" t="s">
        <v>142</v>
      </c>
      <c r="BK96" s="142">
        <f>SUM(BK97:BK98)</f>
        <v>0</v>
      </c>
    </row>
    <row r="97" spans="1:65" s="2" customFormat="1" ht="24.2" customHeight="1">
      <c r="A97" s="35"/>
      <c r="B97" s="145"/>
      <c r="C97" s="146" t="s">
        <v>15</v>
      </c>
      <c r="D97" s="146" t="s">
        <v>145</v>
      </c>
      <c r="E97" s="147" t="s">
        <v>3096</v>
      </c>
      <c r="F97" s="148" t="s">
        <v>4143</v>
      </c>
      <c r="G97" s="149" t="s">
        <v>352</v>
      </c>
      <c r="H97" s="150">
        <v>16</v>
      </c>
      <c r="I97" s="151"/>
      <c r="J97" s="152">
        <f>ROUND(I97*H97,2)</f>
        <v>0</v>
      </c>
      <c r="K97" s="148" t="s">
        <v>3</v>
      </c>
      <c r="L97" s="36"/>
      <c r="M97" s="153" t="s">
        <v>3</v>
      </c>
      <c r="N97" s="154" t="s">
        <v>43</v>
      </c>
      <c r="O97" s="56"/>
      <c r="P97" s="155">
        <f>O97*H97</f>
        <v>0</v>
      </c>
      <c r="Q97" s="155">
        <v>0</v>
      </c>
      <c r="R97" s="155">
        <f>Q97*H97</f>
        <v>0</v>
      </c>
      <c r="S97" s="155">
        <v>0</v>
      </c>
      <c r="T97" s="156">
        <f>S97*H97</f>
        <v>0</v>
      </c>
      <c r="U97" s="35"/>
      <c r="V97" s="35"/>
      <c r="W97" s="35"/>
      <c r="X97" s="35"/>
      <c r="Y97" s="35"/>
      <c r="Z97" s="35"/>
      <c r="AA97" s="35"/>
      <c r="AB97" s="35"/>
      <c r="AC97" s="35"/>
      <c r="AD97" s="35"/>
      <c r="AE97" s="35"/>
      <c r="AR97" s="157" t="s">
        <v>94</v>
      </c>
      <c r="AT97" s="157" t="s">
        <v>145</v>
      </c>
      <c r="AU97" s="157" t="s">
        <v>15</v>
      </c>
      <c r="AY97" s="20" t="s">
        <v>142</v>
      </c>
      <c r="BE97" s="158">
        <f>IF(N97="základní",J97,0)</f>
        <v>0</v>
      </c>
      <c r="BF97" s="158">
        <f>IF(N97="snížená",J97,0)</f>
        <v>0</v>
      </c>
      <c r="BG97" s="158">
        <f>IF(N97="zákl. přenesená",J97,0)</f>
        <v>0</v>
      </c>
      <c r="BH97" s="158">
        <f>IF(N97="sníž. přenesená",J97,0)</f>
        <v>0</v>
      </c>
      <c r="BI97" s="158">
        <f>IF(N97="nulová",J97,0)</f>
        <v>0</v>
      </c>
      <c r="BJ97" s="20" t="s">
        <v>81</v>
      </c>
      <c r="BK97" s="158">
        <f>ROUND(I97*H97,2)</f>
        <v>0</v>
      </c>
      <c r="BL97" s="20" t="s">
        <v>94</v>
      </c>
      <c r="BM97" s="157" t="s">
        <v>81</v>
      </c>
    </row>
    <row r="98" spans="1:65" s="2" customFormat="1" ht="16.5" customHeight="1">
      <c r="A98" s="35"/>
      <c r="B98" s="145"/>
      <c r="C98" s="146" t="s">
        <v>81</v>
      </c>
      <c r="D98" s="146" t="s">
        <v>145</v>
      </c>
      <c r="E98" s="147" t="s">
        <v>4144</v>
      </c>
      <c r="F98" s="148" t="s">
        <v>4145</v>
      </c>
      <c r="G98" s="149" t="s">
        <v>352</v>
      </c>
      <c r="H98" s="150">
        <v>16</v>
      </c>
      <c r="I98" s="151"/>
      <c r="J98" s="152">
        <f>ROUND(I98*H98,2)</f>
        <v>0</v>
      </c>
      <c r="K98" s="148" t="s">
        <v>3</v>
      </c>
      <c r="L98" s="36"/>
      <c r="M98" s="153" t="s">
        <v>3</v>
      </c>
      <c r="N98" s="154" t="s">
        <v>43</v>
      </c>
      <c r="O98" s="56"/>
      <c r="P98" s="155">
        <f>O98*H98</f>
        <v>0</v>
      </c>
      <c r="Q98" s="155">
        <v>0</v>
      </c>
      <c r="R98" s="155">
        <f>Q98*H98</f>
        <v>0</v>
      </c>
      <c r="S98" s="155">
        <v>0</v>
      </c>
      <c r="T98" s="156">
        <f>S98*H98</f>
        <v>0</v>
      </c>
      <c r="U98" s="35"/>
      <c r="V98" s="35"/>
      <c r="W98" s="35"/>
      <c r="X98" s="35"/>
      <c r="Y98" s="35"/>
      <c r="Z98" s="35"/>
      <c r="AA98" s="35"/>
      <c r="AB98" s="35"/>
      <c r="AC98" s="35"/>
      <c r="AD98" s="35"/>
      <c r="AE98" s="35"/>
      <c r="AR98" s="157" t="s">
        <v>94</v>
      </c>
      <c r="AT98" s="157" t="s">
        <v>145</v>
      </c>
      <c r="AU98" s="157" t="s">
        <v>15</v>
      </c>
      <c r="AY98" s="20" t="s">
        <v>142</v>
      </c>
      <c r="BE98" s="158">
        <f>IF(N98="základní",J98,0)</f>
        <v>0</v>
      </c>
      <c r="BF98" s="158">
        <f>IF(N98="snížená",J98,0)</f>
        <v>0</v>
      </c>
      <c r="BG98" s="158">
        <f>IF(N98="zákl. přenesená",J98,0)</f>
        <v>0</v>
      </c>
      <c r="BH98" s="158">
        <f>IF(N98="sníž. přenesená",J98,0)</f>
        <v>0</v>
      </c>
      <c r="BI98" s="158">
        <f>IF(N98="nulová",J98,0)</f>
        <v>0</v>
      </c>
      <c r="BJ98" s="20" t="s">
        <v>81</v>
      </c>
      <c r="BK98" s="158">
        <f>ROUND(I98*H98,2)</f>
        <v>0</v>
      </c>
      <c r="BL98" s="20" t="s">
        <v>94</v>
      </c>
      <c r="BM98" s="157" t="s">
        <v>94</v>
      </c>
    </row>
    <row r="99" spans="1:65" s="12" customFormat="1" ht="25.9" customHeight="1">
      <c r="B99" s="132"/>
      <c r="D99" s="133" t="s">
        <v>70</v>
      </c>
      <c r="E99" s="134" t="s">
        <v>395</v>
      </c>
      <c r="F99" s="134" t="s">
        <v>396</v>
      </c>
      <c r="I99" s="135"/>
      <c r="J99" s="136">
        <f>BK99</f>
        <v>0</v>
      </c>
      <c r="L99" s="132"/>
      <c r="M99" s="137"/>
      <c r="N99" s="138"/>
      <c r="O99" s="138"/>
      <c r="P99" s="139">
        <f>SUM(P100:P107)</f>
        <v>0</v>
      </c>
      <c r="Q99" s="138"/>
      <c r="R99" s="139">
        <f>SUM(R100:R107)</f>
        <v>0</v>
      </c>
      <c r="S99" s="138"/>
      <c r="T99" s="140">
        <f>SUM(T100:T107)</f>
        <v>0</v>
      </c>
      <c r="AR99" s="133" t="s">
        <v>81</v>
      </c>
      <c r="AT99" s="141" t="s">
        <v>70</v>
      </c>
      <c r="AU99" s="141" t="s">
        <v>71</v>
      </c>
      <c r="AY99" s="133" t="s">
        <v>142</v>
      </c>
      <c r="BK99" s="142">
        <f>SUM(BK100:BK107)</f>
        <v>0</v>
      </c>
    </row>
    <row r="100" spans="1:65" s="2" customFormat="1" ht="16.5" customHeight="1">
      <c r="A100" s="35"/>
      <c r="B100" s="145"/>
      <c r="C100" s="146" t="s">
        <v>91</v>
      </c>
      <c r="D100" s="146" t="s">
        <v>145</v>
      </c>
      <c r="E100" s="147" t="s">
        <v>4146</v>
      </c>
      <c r="F100" s="148" t="s">
        <v>4147</v>
      </c>
      <c r="G100" s="149" t="s">
        <v>225</v>
      </c>
      <c r="H100" s="150">
        <v>100</v>
      </c>
      <c r="I100" s="151"/>
      <c r="J100" s="152">
        <f t="shared" ref="J100:J107" si="0">ROUND(I100*H100,2)</f>
        <v>0</v>
      </c>
      <c r="K100" s="148" t="s">
        <v>3</v>
      </c>
      <c r="L100" s="36"/>
      <c r="M100" s="153" t="s">
        <v>3</v>
      </c>
      <c r="N100" s="154" t="s">
        <v>43</v>
      </c>
      <c r="O100" s="56"/>
      <c r="P100" s="155">
        <f t="shared" ref="P100:P107" si="1">O100*H100</f>
        <v>0</v>
      </c>
      <c r="Q100" s="155">
        <v>0</v>
      </c>
      <c r="R100" s="155">
        <f t="shared" ref="R100:R107" si="2">Q100*H100</f>
        <v>0</v>
      </c>
      <c r="S100" s="155">
        <v>0</v>
      </c>
      <c r="T100" s="156">
        <f t="shared" ref="T100:T107" si="3">S100*H100</f>
        <v>0</v>
      </c>
      <c r="U100" s="35"/>
      <c r="V100" s="35"/>
      <c r="W100" s="35"/>
      <c r="X100" s="35"/>
      <c r="Y100" s="35"/>
      <c r="Z100" s="35"/>
      <c r="AA100" s="35"/>
      <c r="AB100" s="35"/>
      <c r="AC100" s="35"/>
      <c r="AD100" s="35"/>
      <c r="AE100" s="35"/>
      <c r="AR100" s="157" t="s">
        <v>256</v>
      </c>
      <c r="AT100" s="157" t="s">
        <v>145</v>
      </c>
      <c r="AU100" s="157" t="s">
        <v>15</v>
      </c>
      <c r="AY100" s="20" t="s">
        <v>142</v>
      </c>
      <c r="BE100" s="158">
        <f t="shared" ref="BE100:BE107" si="4">IF(N100="základní",J100,0)</f>
        <v>0</v>
      </c>
      <c r="BF100" s="158">
        <f t="shared" ref="BF100:BF107" si="5">IF(N100="snížená",J100,0)</f>
        <v>0</v>
      </c>
      <c r="BG100" s="158">
        <f t="shared" ref="BG100:BG107" si="6">IF(N100="zákl. přenesená",J100,0)</f>
        <v>0</v>
      </c>
      <c r="BH100" s="158">
        <f t="shared" ref="BH100:BH107" si="7">IF(N100="sníž. přenesená",J100,0)</f>
        <v>0</v>
      </c>
      <c r="BI100" s="158">
        <f t="shared" ref="BI100:BI107" si="8">IF(N100="nulová",J100,0)</f>
        <v>0</v>
      </c>
      <c r="BJ100" s="20" t="s">
        <v>81</v>
      </c>
      <c r="BK100" s="158">
        <f t="shared" ref="BK100:BK107" si="9">ROUND(I100*H100,2)</f>
        <v>0</v>
      </c>
      <c r="BL100" s="20" t="s">
        <v>256</v>
      </c>
      <c r="BM100" s="157" t="s">
        <v>195</v>
      </c>
    </row>
    <row r="101" spans="1:65" s="2" customFormat="1" ht="16.5" customHeight="1">
      <c r="A101" s="35"/>
      <c r="B101" s="145"/>
      <c r="C101" s="146" t="s">
        <v>94</v>
      </c>
      <c r="D101" s="146" t="s">
        <v>145</v>
      </c>
      <c r="E101" s="147" t="s">
        <v>4148</v>
      </c>
      <c r="F101" s="148" t="s">
        <v>4149</v>
      </c>
      <c r="G101" s="149" t="s">
        <v>225</v>
      </c>
      <c r="H101" s="150">
        <v>35</v>
      </c>
      <c r="I101" s="151"/>
      <c r="J101" s="152">
        <f t="shared" si="0"/>
        <v>0</v>
      </c>
      <c r="K101" s="148" t="s">
        <v>3</v>
      </c>
      <c r="L101" s="36"/>
      <c r="M101" s="153" t="s">
        <v>3</v>
      </c>
      <c r="N101" s="154" t="s">
        <v>43</v>
      </c>
      <c r="O101" s="56"/>
      <c r="P101" s="155">
        <f t="shared" si="1"/>
        <v>0</v>
      </c>
      <c r="Q101" s="155">
        <v>0</v>
      </c>
      <c r="R101" s="155">
        <f t="shared" si="2"/>
        <v>0</v>
      </c>
      <c r="S101" s="155">
        <v>0</v>
      </c>
      <c r="T101" s="156">
        <f t="shared" si="3"/>
        <v>0</v>
      </c>
      <c r="U101" s="35"/>
      <c r="V101" s="35"/>
      <c r="W101" s="35"/>
      <c r="X101" s="35"/>
      <c r="Y101" s="35"/>
      <c r="Z101" s="35"/>
      <c r="AA101" s="35"/>
      <c r="AB101" s="35"/>
      <c r="AC101" s="35"/>
      <c r="AD101" s="35"/>
      <c r="AE101" s="35"/>
      <c r="AR101" s="157" t="s">
        <v>256</v>
      </c>
      <c r="AT101" s="157" t="s">
        <v>145</v>
      </c>
      <c r="AU101" s="157" t="s">
        <v>15</v>
      </c>
      <c r="AY101" s="20" t="s">
        <v>142</v>
      </c>
      <c r="BE101" s="158">
        <f t="shared" si="4"/>
        <v>0</v>
      </c>
      <c r="BF101" s="158">
        <f t="shared" si="5"/>
        <v>0</v>
      </c>
      <c r="BG101" s="158">
        <f t="shared" si="6"/>
        <v>0</v>
      </c>
      <c r="BH101" s="158">
        <f t="shared" si="7"/>
        <v>0</v>
      </c>
      <c r="BI101" s="158">
        <f t="shared" si="8"/>
        <v>0</v>
      </c>
      <c r="BJ101" s="20" t="s">
        <v>81</v>
      </c>
      <c r="BK101" s="158">
        <f t="shared" si="9"/>
        <v>0</v>
      </c>
      <c r="BL101" s="20" t="s">
        <v>256</v>
      </c>
      <c r="BM101" s="157" t="s">
        <v>209</v>
      </c>
    </row>
    <row r="102" spans="1:65" s="2" customFormat="1" ht="16.5" customHeight="1">
      <c r="A102" s="35"/>
      <c r="B102" s="145"/>
      <c r="C102" s="146" t="s">
        <v>181</v>
      </c>
      <c r="D102" s="146" t="s">
        <v>145</v>
      </c>
      <c r="E102" s="147" t="s">
        <v>4150</v>
      </c>
      <c r="F102" s="148" t="s">
        <v>4151</v>
      </c>
      <c r="G102" s="149" t="s">
        <v>225</v>
      </c>
      <c r="H102" s="150">
        <v>18</v>
      </c>
      <c r="I102" s="151"/>
      <c r="J102" s="152">
        <f t="shared" si="0"/>
        <v>0</v>
      </c>
      <c r="K102" s="148" t="s">
        <v>3</v>
      </c>
      <c r="L102" s="36"/>
      <c r="M102" s="153" t="s">
        <v>3</v>
      </c>
      <c r="N102" s="154" t="s">
        <v>43</v>
      </c>
      <c r="O102" s="56"/>
      <c r="P102" s="155">
        <f t="shared" si="1"/>
        <v>0</v>
      </c>
      <c r="Q102" s="155">
        <v>0</v>
      </c>
      <c r="R102" s="155">
        <f t="shared" si="2"/>
        <v>0</v>
      </c>
      <c r="S102" s="155">
        <v>0</v>
      </c>
      <c r="T102" s="156">
        <f t="shared" si="3"/>
        <v>0</v>
      </c>
      <c r="U102" s="35"/>
      <c r="V102" s="35"/>
      <c r="W102" s="35"/>
      <c r="X102" s="35"/>
      <c r="Y102" s="35"/>
      <c r="Z102" s="35"/>
      <c r="AA102" s="35"/>
      <c r="AB102" s="35"/>
      <c r="AC102" s="35"/>
      <c r="AD102" s="35"/>
      <c r="AE102" s="35"/>
      <c r="AR102" s="157" t="s">
        <v>256</v>
      </c>
      <c r="AT102" s="157" t="s">
        <v>145</v>
      </c>
      <c r="AU102" s="157" t="s">
        <v>15</v>
      </c>
      <c r="AY102" s="20" t="s">
        <v>142</v>
      </c>
      <c r="BE102" s="158">
        <f t="shared" si="4"/>
        <v>0</v>
      </c>
      <c r="BF102" s="158">
        <f t="shared" si="5"/>
        <v>0</v>
      </c>
      <c r="BG102" s="158">
        <f t="shared" si="6"/>
        <v>0</v>
      </c>
      <c r="BH102" s="158">
        <f t="shared" si="7"/>
        <v>0</v>
      </c>
      <c r="BI102" s="158">
        <f t="shared" si="8"/>
        <v>0</v>
      </c>
      <c r="BJ102" s="20" t="s">
        <v>81</v>
      </c>
      <c r="BK102" s="158">
        <f t="shared" si="9"/>
        <v>0</v>
      </c>
      <c r="BL102" s="20" t="s">
        <v>256</v>
      </c>
      <c r="BM102" s="157" t="s">
        <v>222</v>
      </c>
    </row>
    <row r="103" spans="1:65" s="2" customFormat="1" ht="16.5" customHeight="1">
      <c r="A103" s="35"/>
      <c r="B103" s="145"/>
      <c r="C103" s="146" t="s">
        <v>195</v>
      </c>
      <c r="D103" s="146" t="s">
        <v>145</v>
      </c>
      <c r="E103" s="147" t="s">
        <v>4152</v>
      </c>
      <c r="F103" s="148" t="s">
        <v>4153</v>
      </c>
      <c r="G103" s="149" t="s">
        <v>225</v>
      </c>
      <c r="H103" s="150">
        <v>100</v>
      </c>
      <c r="I103" s="151"/>
      <c r="J103" s="152">
        <f t="shared" si="0"/>
        <v>0</v>
      </c>
      <c r="K103" s="148" t="s">
        <v>3</v>
      </c>
      <c r="L103" s="36"/>
      <c r="M103" s="153" t="s">
        <v>3</v>
      </c>
      <c r="N103" s="154" t="s">
        <v>43</v>
      </c>
      <c r="O103" s="56"/>
      <c r="P103" s="155">
        <f t="shared" si="1"/>
        <v>0</v>
      </c>
      <c r="Q103" s="155">
        <v>0</v>
      </c>
      <c r="R103" s="155">
        <f t="shared" si="2"/>
        <v>0</v>
      </c>
      <c r="S103" s="155">
        <v>0</v>
      </c>
      <c r="T103" s="156">
        <f t="shared" si="3"/>
        <v>0</v>
      </c>
      <c r="U103" s="35"/>
      <c r="V103" s="35"/>
      <c r="W103" s="35"/>
      <c r="X103" s="35"/>
      <c r="Y103" s="35"/>
      <c r="Z103" s="35"/>
      <c r="AA103" s="35"/>
      <c r="AB103" s="35"/>
      <c r="AC103" s="35"/>
      <c r="AD103" s="35"/>
      <c r="AE103" s="35"/>
      <c r="AR103" s="157" t="s">
        <v>256</v>
      </c>
      <c r="AT103" s="157" t="s">
        <v>145</v>
      </c>
      <c r="AU103" s="157" t="s">
        <v>15</v>
      </c>
      <c r="AY103" s="20" t="s">
        <v>142</v>
      </c>
      <c r="BE103" s="158">
        <f t="shared" si="4"/>
        <v>0</v>
      </c>
      <c r="BF103" s="158">
        <f t="shared" si="5"/>
        <v>0</v>
      </c>
      <c r="BG103" s="158">
        <f t="shared" si="6"/>
        <v>0</v>
      </c>
      <c r="BH103" s="158">
        <f t="shared" si="7"/>
        <v>0</v>
      </c>
      <c r="BI103" s="158">
        <f t="shared" si="8"/>
        <v>0</v>
      </c>
      <c r="BJ103" s="20" t="s">
        <v>81</v>
      </c>
      <c r="BK103" s="158">
        <f t="shared" si="9"/>
        <v>0</v>
      </c>
      <c r="BL103" s="20" t="s">
        <v>256</v>
      </c>
      <c r="BM103" s="157" t="s">
        <v>9</v>
      </c>
    </row>
    <row r="104" spans="1:65" s="2" customFormat="1" ht="16.5" customHeight="1">
      <c r="A104" s="35"/>
      <c r="B104" s="145"/>
      <c r="C104" s="146" t="s">
        <v>202</v>
      </c>
      <c r="D104" s="146" t="s">
        <v>145</v>
      </c>
      <c r="E104" s="147" t="s">
        <v>4154</v>
      </c>
      <c r="F104" s="148" t="s">
        <v>4155</v>
      </c>
      <c r="G104" s="149" t="s">
        <v>225</v>
      </c>
      <c r="H104" s="150">
        <v>10</v>
      </c>
      <c r="I104" s="151"/>
      <c r="J104" s="152">
        <f t="shared" si="0"/>
        <v>0</v>
      </c>
      <c r="K104" s="148" t="s">
        <v>3</v>
      </c>
      <c r="L104" s="36"/>
      <c r="M104" s="153" t="s">
        <v>3</v>
      </c>
      <c r="N104" s="154" t="s">
        <v>43</v>
      </c>
      <c r="O104" s="56"/>
      <c r="P104" s="155">
        <f t="shared" si="1"/>
        <v>0</v>
      </c>
      <c r="Q104" s="155">
        <v>0</v>
      </c>
      <c r="R104" s="155">
        <f t="shared" si="2"/>
        <v>0</v>
      </c>
      <c r="S104" s="155">
        <v>0</v>
      </c>
      <c r="T104" s="156">
        <f t="shared" si="3"/>
        <v>0</v>
      </c>
      <c r="U104" s="35"/>
      <c r="V104" s="35"/>
      <c r="W104" s="35"/>
      <c r="X104" s="35"/>
      <c r="Y104" s="35"/>
      <c r="Z104" s="35"/>
      <c r="AA104" s="35"/>
      <c r="AB104" s="35"/>
      <c r="AC104" s="35"/>
      <c r="AD104" s="35"/>
      <c r="AE104" s="35"/>
      <c r="AR104" s="157" t="s">
        <v>256</v>
      </c>
      <c r="AT104" s="157" t="s">
        <v>145</v>
      </c>
      <c r="AU104" s="157" t="s">
        <v>15</v>
      </c>
      <c r="AY104" s="20" t="s">
        <v>142</v>
      </c>
      <c r="BE104" s="158">
        <f t="shared" si="4"/>
        <v>0</v>
      </c>
      <c r="BF104" s="158">
        <f t="shared" si="5"/>
        <v>0</v>
      </c>
      <c r="BG104" s="158">
        <f t="shared" si="6"/>
        <v>0</v>
      </c>
      <c r="BH104" s="158">
        <f t="shared" si="7"/>
        <v>0</v>
      </c>
      <c r="BI104" s="158">
        <f t="shared" si="8"/>
        <v>0</v>
      </c>
      <c r="BJ104" s="20" t="s">
        <v>81</v>
      </c>
      <c r="BK104" s="158">
        <f t="shared" si="9"/>
        <v>0</v>
      </c>
      <c r="BL104" s="20" t="s">
        <v>256</v>
      </c>
      <c r="BM104" s="157" t="s">
        <v>244</v>
      </c>
    </row>
    <row r="105" spans="1:65" s="2" customFormat="1" ht="16.5" customHeight="1">
      <c r="A105" s="35"/>
      <c r="B105" s="145"/>
      <c r="C105" s="146" t="s">
        <v>209</v>
      </c>
      <c r="D105" s="146" t="s">
        <v>145</v>
      </c>
      <c r="E105" s="147" t="s">
        <v>4156</v>
      </c>
      <c r="F105" s="148" t="s">
        <v>4157</v>
      </c>
      <c r="G105" s="149" t="s">
        <v>225</v>
      </c>
      <c r="H105" s="150">
        <v>18</v>
      </c>
      <c r="I105" s="151"/>
      <c r="J105" s="152">
        <f t="shared" si="0"/>
        <v>0</v>
      </c>
      <c r="K105" s="148" t="s">
        <v>3</v>
      </c>
      <c r="L105" s="36"/>
      <c r="M105" s="153" t="s">
        <v>3</v>
      </c>
      <c r="N105" s="154" t="s">
        <v>43</v>
      </c>
      <c r="O105" s="56"/>
      <c r="P105" s="155">
        <f t="shared" si="1"/>
        <v>0</v>
      </c>
      <c r="Q105" s="155">
        <v>0</v>
      </c>
      <c r="R105" s="155">
        <f t="shared" si="2"/>
        <v>0</v>
      </c>
      <c r="S105" s="155">
        <v>0</v>
      </c>
      <c r="T105" s="156">
        <f t="shared" si="3"/>
        <v>0</v>
      </c>
      <c r="U105" s="35"/>
      <c r="V105" s="35"/>
      <c r="W105" s="35"/>
      <c r="X105" s="35"/>
      <c r="Y105" s="35"/>
      <c r="Z105" s="35"/>
      <c r="AA105" s="35"/>
      <c r="AB105" s="35"/>
      <c r="AC105" s="35"/>
      <c r="AD105" s="35"/>
      <c r="AE105" s="35"/>
      <c r="AR105" s="157" t="s">
        <v>256</v>
      </c>
      <c r="AT105" s="157" t="s">
        <v>145</v>
      </c>
      <c r="AU105" s="157" t="s">
        <v>15</v>
      </c>
      <c r="AY105" s="20" t="s">
        <v>142</v>
      </c>
      <c r="BE105" s="158">
        <f t="shared" si="4"/>
        <v>0</v>
      </c>
      <c r="BF105" s="158">
        <f t="shared" si="5"/>
        <v>0</v>
      </c>
      <c r="BG105" s="158">
        <f t="shared" si="6"/>
        <v>0</v>
      </c>
      <c r="BH105" s="158">
        <f t="shared" si="7"/>
        <v>0</v>
      </c>
      <c r="BI105" s="158">
        <f t="shared" si="8"/>
        <v>0</v>
      </c>
      <c r="BJ105" s="20" t="s">
        <v>81</v>
      </c>
      <c r="BK105" s="158">
        <f t="shared" si="9"/>
        <v>0</v>
      </c>
      <c r="BL105" s="20" t="s">
        <v>256</v>
      </c>
      <c r="BM105" s="157" t="s">
        <v>256</v>
      </c>
    </row>
    <row r="106" spans="1:65" s="2" customFormat="1" ht="16.5" customHeight="1">
      <c r="A106" s="35"/>
      <c r="B106" s="145"/>
      <c r="C106" s="146" t="s">
        <v>143</v>
      </c>
      <c r="D106" s="146" t="s">
        <v>145</v>
      </c>
      <c r="E106" s="147" t="s">
        <v>4158</v>
      </c>
      <c r="F106" s="148" t="s">
        <v>4159</v>
      </c>
      <c r="G106" s="149" t="s">
        <v>225</v>
      </c>
      <c r="H106" s="150">
        <v>25</v>
      </c>
      <c r="I106" s="151"/>
      <c r="J106" s="152">
        <f t="shared" si="0"/>
        <v>0</v>
      </c>
      <c r="K106" s="148" t="s">
        <v>3</v>
      </c>
      <c r="L106" s="36"/>
      <c r="M106" s="153" t="s">
        <v>3</v>
      </c>
      <c r="N106" s="154" t="s">
        <v>43</v>
      </c>
      <c r="O106" s="56"/>
      <c r="P106" s="155">
        <f t="shared" si="1"/>
        <v>0</v>
      </c>
      <c r="Q106" s="155">
        <v>0</v>
      </c>
      <c r="R106" s="155">
        <f t="shared" si="2"/>
        <v>0</v>
      </c>
      <c r="S106" s="155">
        <v>0</v>
      </c>
      <c r="T106" s="156">
        <f t="shared" si="3"/>
        <v>0</v>
      </c>
      <c r="U106" s="35"/>
      <c r="V106" s="35"/>
      <c r="W106" s="35"/>
      <c r="X106" s="35"/>
      <c r="Y106" s="35"/>
      <c r="Z106" s="35"/>
      <c r="AA106" s="35"/>
      <c r="AB106" s="35"/>
      <c r="AC106" s="35"/>
      <c r="AD106" s="35"/>
      <c r="AE106" s="35"/>
      <c r="AR106" s="157" t="s">
        <v>256</v>
      </c>
      <c r="AT106" s="157" t="s">
        <v>145</v>
      </c>
      <c r="AU106" s="157" t="s">
        <v>15</v>
      </c>
      <c r="AY106" s="20" t="s">
        <v>142</v>
      </c>
      <c r="BE106" s="158">
        <f t="shared" si="4"/>
        <v>0</v>
      </c>
      <c r="BF106" s="158">
        <f t="shared" si="5"/>
        <v>0</v>
      </c>
      <c r="BG106" s="158">
        <f t="shared" si="6"/>
        <v>0</v>
      </c>
      <c r="BH106" s="158">
        <f t="shared" si="7"/>
        <v>0</v>
      </c>
      <c r="BI106" s="158">
        <f t="shared" si="8"/>
        <v>0</v>
      </c>
      <c r="BJ106" s="20" t="s">
        <v>81</v>
      </c>
      <c r="BK106" s="158">
        <f t="shared" si="9"/>
        <v>0</v>
      </c>
      <c r="BL106" s="20" t="s">
        <v>256</v>
      </c>
      <c r="BM106" s="157" t="s">
        <v>273</v>
      </c>
    </row>
    <row r="107" spans="1:65" s="2" customFormat="1" ht="16.5" customHeight="1">
      <c r="A107" s="35"/>
      <c r="B107" s="145"/>
      <c r="C107" s="146" t="s">
        <v>222</v>
      </c>
      <c r="D107" s="146" t="s">
        <v>145</v>
      </c>
      <c r="E107" s="147" t="s">
        <v>3111</v>
      </c>
      <c r="F107" s="148" t="s">
        <v>3112</v>
      </c>
      <c r="G107" s="149" t="s">
        <v>2341</v>
      </c>
      <c r="H107" s="209"/>
      <c r="I107" s="151"/>
      <c r="J107" s="152">
        <f t="shared" si="0"/>
        <v>0</v>
      </c>
      <c r="K107" s="148" t="s">
        <v>3</v>
      </c>
      <c r="L107" s="36"/>
      <c r="M107" s="153" t="s">
        <v>3</v>
      </c>
      <c r="N107" s="154" t="s">
        <v>43</v>
      </c>
      <c r="O107" s="56"/>
      <c r="P107" s="155">
        <f t="shared" si="1"/>
        <v>0</v>
      </c>
      <c r="Q107" s="155">
        <v>0</v>
      </c>
      <c r="R107" s="155">
        <f t="shared" si="2"/>
        <v>0</v>
      </c>
      <c r="S107" s="155">
        <v>0</v>
      </c>
      <c r="T107" s="156">
        <f t="shared" si="3"/>
        <v>0</v>
      </c>
      <c r="U107" s="35"/>
      <c r="V107" s="35"/>
      <c r="W107" s="35"/>
      <c r="X107" s="35"/>
      <c r="Y107" s="35"/>
      <c r="Z107" s="35"/>
      <c r="AA107" s="35"/>
      <c r="AB107" s="35"/>
      <c r="AC107" s="35"/>
      <c r="AD107" s="35"/>
      <c r="AE107" s="35"/>
      <c r="AR107" s="157" t="s">
        <v>256</v>
      </c>
      <c r="AT107" s="157" t="s">
        <v>145</v>
      </c>
      <c r="AU107" s="157" t="s">
        <v>15</v>
      </c>
      <c r="AY107" s="20" t="s">
        <v>142</v>
      </c>
      <c r="BE107" s="158">
        <f t="shared" si="4"/>
        <v>0</v>
      </c>
      <c r="BF107" s="158">
        <f t="shared" si="5"/>
        <v>0</v>
      </c>
      <c r="BG107" s="158">
        <f t="shared" si="6"/>
        <v>0</v>
      </c>
      <c r="BH107" s="158">
        <f t="shared" si="7"/>
        <v>0</v>
      </c>
      <c r="BI107" s="158">
        <f t="shared" si="8"/>
        <v>0</v>
      </c>
      <c r="BJ107" s="20" t="s">
        <v>81</v>
      </c>
      <c r="BK107" s="158">
        <f t="shared" si="9"/>
        <v>0</v>
      </c>
      <c r="BL107" s="20" t="s">
        <v>256</v>
      </c>
      <c r="BM107" s="157" t="s">
        <v>288</v>
      </c>
    </row>
    <row r="108" spans="1:65" s="12" customFormat="1" ht="25.9" customHeight="1">
      <c r="B108" s="132"/>
      <c r="D108" s="133" t="s">
        <v>70</v>
      </c>
      <c r="E108" s="134" t="s">
        <v>3113</v>
      </c>
      <c r="F108" s="134" t="s">
        <v>3114</v>
      </c>
      <c r="I108" s="135"/>
      <c r="J108" s="136">
        <f>BK108</f>
        <v>0</v>
      </c>
      <c r="L108" s="132"/>
      <c r="M108" s="137"/>
      <c r="N108" s="138"/>
      <c r="O108" s="138"/>
      <c r="P108" s="139">
        <f>SUM(P109:P122)</f>
        <v>0</v>
      </c>
      <c r="Q108" s="138"/>
      <c r="R108" s="139">
        <f>SUM(R109:R122)</f>
        <v>0</v>
      </c>
      <c r="S108" s="138"/>
      <c r="T108" s="140">
        <f>SUM(T109:T122)</f>
        <v>0</v>
      </c>
      <c r="AR108" s="133" t="s">
        <v>81</v>
      </c>
      <c r="AT108" s="141" t="s">
        <v>70</v>
      </c>
      <c r="AU108" s="141" t="s">
        <v>71</v>
      </c>
      <c r="AY108" s="133" t="s">
        <v>142</v>
      </c>
      <c r="BK108" s="142">
        <f>SUM(BK109:BK122)</f>
        <v>0</v>
      </c>
    </row>
    <row r="109" spans="1:65" s="2" customFormat="1" ht="24.2" customHeight="1">
      <c r="A109" s="35"/>
      <c r="B109" s="145"/>
      <c r="C109" s="146" t="s">
        <v>229</v>
      </c>
      <c r="D109" s="146" t="s">
        <v>145</v>
      </c>
      <c r="E109" s="147" t="s">
        <v>4160</v>
      </c>
      <c r="F109" s="148" t="s">
        <v>4161</v>
      </c>
      <c r="G109" s="149" t="s">
        <v>236</v>
      </c>
      <c r="H109" s="150">
        <v>1</v>
      </c>
      <c r="I109" s="151"/>
      <c r="J109" s="152">
        <f t="shared" ref="J109:J122" si="10">ROUND(I109*H109,2)</f>
        <v>0</v>
      </c>
      <c r="K109" s="148" t="s">
        <v>3</v>
      </c>
      <c r="L109" s="36"/>
      <c r="M109" s="153" t="s">
        <v>3</v>
      </c>
      <c r="N109" s="154" t="s">
        <v>43</v>
      </c>
      <c r="O109" s="56"/>
      <c r="P109" s="155">
        <f t="shared" ref="P109:P122" si="11">O109*H109</f>
        <v>0</v>
      </c>
      <c r="Q109" s="155">
        <v>0</v>
      </c>
      <c r="R109" s="155">
        <f t="shared" ref="R109:R122" si="12">Q109*H109</f>
        <v>0</v>
      </c>
      <c r="S109" s="155">
        <v>0</v>
      </c>
      <c r="T109" s="156">
        <f t="shared" ref="T109:T122" si="13">S109*H109</f>
        <v>0</v>
      </c>
      <c r="U109" s="35"/>
      <c r="V109" s="35"/>
      <c r="W109" s="35"/>
      <c r="X109" s="35"/>
      <c r="Y109" s="35"/>
      <c r="Z109" s="35"/>
      <c r="AA109" s="35"/>
      <c r="AB109" s="35"/>
      <c r="AC109" s="35"/>
      <c r="AD109" s="35"/>
      <c r="AE109" s="35"/>
      <c r="AR109" s="157" t="s">
        <v>256</v>
      </c>
      <c r="AT109" s="157" t="s">
        <v>145</v>
      </c>
      <c r="AU109" s="157" t="s">
        <v>15</v>
      </c>
      <c r="AY109" s="20" t="s">
        <v>142</v>
      </c>
      <c r="BE109" s="158">
        <f t="shared" ref="BE109:BE122" si="14">IF(N109="základní",J109,0)</f>
        <v>0</v>
      </c>
      <c r="BF109" s="158">
        <f t="shared" ref="BF109:BF122" si="15">IF(N109="snížená",J109,0)</f>
        <v>0</v>
      </c>
      <c r="BG109" s="158">
        <f t="shared" ref="BG109:BG122" si="16">IF(N109="zákl. přenesená",J109,0)</f>
        <v>0</v>
      </c>
      <c r="BH109" s="158">
        <f t="shared" ref="BH109:BH122" si="17">IF(N109="sníž. přenesená",J109,0)</f>
        <v>0</v>
      </c>
      <c r="BI109" s="158">
        <f t="shared" ref="BI109:BI122" si="18">IF(N109="nulová",J109,0)</f>
        <v>0</v>
      </c>
      <c r="BJ109" s="20" t="s">
        <v>81</v>
      </c>
      <c r="BK109" s="158">
        <f t="shared" ref="BK109:BK122" si="19">ROUND(I109*H109,2)</f>
        <v>0</v>
      </c>
      <c r="BL109" s="20" t="s">
        <v>256</v>
      </c>
      <c r="BM109" s="157" t="s">
        <v>299</v>
      </c>
    </row>
    <row r="110" spans="1:65" s="2" customFormat="1" ht="16.5" customHeight="1">
      <c r="A110" s="35"/>
      <c r="B110" s="145"/>
      <c r="C110" s="146" t="s">
        <v>9</v>
      </c>
      <c r="D110" s="146" t="s">
        <v>145</v>
      </c>
      <c r="E110" s="147" t="s">
        <v>4162</v>
      </c>
      <c r="F110" s="148" t="s">
        <v>4163</v>
      </c>
      <c r="G110" s="149" t="s">
        <v>236</v>
      </c>
      <c r="H110" s="150">
        <v>1</v>
      </c>
      <c r="I110" s="151"/>
      <c r="J110" s="152">
        <f t="shared" si="10"/>
        <v>0</v>
      </c>
      <c r="K110" s="148" t="s">
        <v>3</v>
      </c>
      <c r="L110" s="36"/>
      <c r="M110" s="153" t="s">
        <v>3</v>
      </c>
      <c r="N110" s="154" t="s">
        <v>43</v>
      </c>
      <c r="O110" s="56"/>
      <c r="P110" s="155">
        <f t="shared" si="11"/>
        <v>0</v>
      </c>
      <c r="Q110" s="155">
        <v>0</v>
      </c>
      <c r="R110" s="155">
        <f t="shared" si="12"/>
        <v>0</v>
      </c>
      <c r="S110" s="155">
        <v>0</v>
      </c>
      <c r="T110" s="156">
        <f t="shared" si="13"/>
        <v>0</v>
      </c>
      <c r="U110" s="35"/>
      <c r="V110" s="35"/>
      <c r="W110" s="35"/>
      <c r="X110" s="35"/>
      <c r="Y110" s="35"/>
      <c r="Z110" s="35"/>
      <c r="AA110" s="35"/>
      <c r="AB110" s="35"/>
      <c r="AC110" s="35"/>
      <c r="AD110" s="35"/>
      <c r="AE110" s="35"/>
      <c r="AR110" s="157" t="s">
        <v>256</v>
      </c>
      <c r="AT110" s="157" t="s">
        <v>145</v>
      </c>
      <c r="AU110" s="157" t="s">
        <v>15</v>
      </c>
      <c r="AY110" s="20" t="s">
        <v>142</v>
      </c>
      <c r="BE110" s="158">
        <f t="shared" si="14"/>
        <v>0</v>
      </c>
      <c r="BF110" s="158">
        <f t="shared" si="15"/>
        <v>0</v>
      </c>
      <c r="BG110" s="158">
        <f t="shared" si="16"/>
        <v>0</v>
      </c>
      <c r="BH110" s="158">
        <f t="shared" si="17"/>
        <v>0</v>
      </c>
      <c r="BI110" s="158">
        <f t="shared" si="18"/>
        <v>0</v>
      </c>
      <c r="BJ110" s="20" t="s">
        <v>81</v>
      </c>
      <c r="BK110" s="158">
        <f t="shared" si="19"/>
        <v>0</v>
      </c>
      <c r="BL110" s="20" t="s">
        <v>256</v>
      </c>
      <c r="BM110" s="157" t="s">
        <v>313</v>
      </c>
    </row>
    <row r="111" spans="1:65" s="2" customFormat="1" ht="16.5" customHeight="1">
      <c r="A111" s="35"/>
      <c r="B111" s="145"/>
      <c r="C111" s="146" t="s">
        <v>239</v>
      </c>
      <c r="D111" s="146" t="s">
        <v>145</v>
      </c>
      <c r="E111" s="147" t="s">
        <v>4164</v>
      </c>
      <c r="F111" s="148" t="s">
        <v>4165</v>
      </c>
      <c r="G111" s="149" t="s">
        <v>236</v>
      </c>
      <c r="H111" s="150">
        <v>1</v>
      </c>
      <c r="I111" s="151"/>
      <c r="J111" s="152">
        <f t="shared" si="10"/>
        <v>0</v>
      </c>
      <c r="K111" s="148" t="s">
        <v>3</v>
      </c>
      <c r="L111" s="36"/>
      <c r="M111" s="153" t="s">
        <v>3</v>
      </c>
      <c r="N111" s="154" t="s">
        <v>43</v>
      </c>
      <c r="O111" s="56"/>
      <c r="P111" s="155">
        <f t="shared" si="11"/>
        <v>0</v>
      </c>
      <c r="Q111" s="155">
        <v>0</v>
      </c>
      <c r="R111" s="155">
        <f t="shared" si="12"/>
        <v>0</v>
      </c>
      <c r="S111" s="155">
        <v>0</v>
      </c>
      <c r="T111" s="156">
        <f t="shared" si="13"/>
        <v>0</v>
      </c>
      <c r="U111" s="35"/>
      <c r="V111" s="35"/>
      <c r="W111" s="35"/>
      <c r="X111" s="35"/>
      <c r="Y111" s="35"/>
      <c r="Z111" s="35"/>
      <c r="AA111" s="35"/>
      <c r="AB111" s="35"/>
      <c r="AC111" s="35"/>
      <c r="AD111" s="35"/>
      <c r="AE111" s="35"/>
      <c r="AR111" s="157" t="s">
        <v>256</v>
      </c>
      <c r="AT111" s="157" t="s">
        <v>145</v>
      </c>
      <c r="AU111" s="157" t="s">
        <v>15</v>
      </c>
      <c r="AY111" s="20" t="s">
        <v>142</v>
      </c>
      <c r="BE111" s="158">
        <f t="shared" si="14"/>
        <v>0</v>
      </c>
      <c r="BF111" s="158">
        <f t="shared" si="15"/>
        <v>0</v>
      </c>
      <c r="BG111" s="158">
        <f t="shared" si="16"/>
        <v>0</v>
      </c>
      <c r="BH111" s="158">
        <f t="shared" si="17"/>
        <v>0</v>
      </c>
      <c r="BI111" s="158">
        <f t="shared" si="18"/>
        <v>0</v>
      </c>
      <c r="BJ111" s="20" t="s">
        <v>81</v>
      </c>
      <c r="BK111" s="158">
        <f t="shared" si="19"/>
        <v>0</v>
      </c>
      <c r="BL111" s="20" t="s">
        <v>256</v>
      </c>
      <c r="BM111" s="157" t="s">
        <v>334</v>
      </c>
    </row>
    <row r="112" spans="1:65" s="2" customFormat="1" ht="16.5" customHeight="1">
      <c r="A112" s="35"/>
      <c r="B112" s="145"/>
      <c r="C112" s="146" t="s">
        <v>244</v>
      </c>
      <c r="D112" s="146" t="s">
        <v>145</v>
      </c>
      <c r="E112" s="147" t="s">
        <v>4166</v>
      </c>
      <c r="F112" s="148" t="s">
        <v>4167</v>
      </c>
      <c r="G112" s="149" t="s">
        <v>236</v>
      </c>
      <c r="H112" s="150">
        <v>1</v>
      </c>
      <c r="I112" s="151"/>
      <c r="J112" s="152">
        <f t="shared" si="10"/>
        <v>0</v>
      </c>
      <c r="K112" s="148" t="s">
        <v>3</v>
      </c>
      <c r="L112" s="36"/>
      <c r="M112" s="153" t="s">
        <v>3</v>
      </c>
      <c r="N112" s="154" t="s">
        <v>43</v>
      </c>
      <c r="O112" s="56"/>
      <c r="P112" s="155">
        <f t="shared" si="11"/>
        <v>0</v>
      </c>
      <c r="Q112" s="155">
        <v>0</v>
      </c>
      <c r="R112" s="155">
        <f t="shared" si="12"/>
        <v>0</v>
      </c>
      <c r="S112" s="155">
        <v>0</v>
      </c>
      <c r="T112" s="156">
        <f t="shared" si="13"/>
        <v>0</v>
      </c>
      <c r="U112" s="35"/>
      <c r="V112" s="35"/>
      <c r="W112" s="35"/>
      <c r="X112" s="35"/>
      <c r="Y112" s="35"/>
      <c r="Z112" s="35"/>
      <c r="AA112" s="35"/>
      <c r="AB112" s="35"/>
      <c r="AC112" s="35"/>
      <c r="AD112" s="35"/>
      <c r="AE112" s="35"/>
      <c r="AR112" s="157" t="s">
        <v>256</v>
      </c>
      <c r="AT112" s="157" t="s">
        <v>145</v>
      </c>
      <c r="AU112" s="157" t="s">
        <v>15</v>
      </c>
      <c r="AY112" s="20" t="s">
        <v>142</v>
      </c>
      <c r="BE112" s="158">
        <f t="shared" si="14"/>
        <v>0</v>
      </c>
      <c r="BF112" s="158">
        <f t="shared" si="15"/>
        <v>0</v>
      </c>
      <c r="BG112" s="158">
        <f t="shared" si="16"/>
        <v>0</v>
      </c>
      <c r="BH112" s="158">
        <f t="shared" si="17"/>
        <v>0</v>
      </c>
      <c r="BI112" s="158">
        <f t="shared" si="18"/>
        <v>0</v>
      </c>
      <c r="BJ112" s="20" t="s">
        <v>81</v>
      </c>
      <c r="BK112" s="158">
        <f t="shared" si="19"/>
        <v>0</v>
      </c>
      <c r="BL112" s="20" t="s">
        <v>256</v>
      </c>
      <c r="BM112" s="157" t="s">
        <v>356</v>
      </c>
    </row>
    <row r="113" spans="1:65" s="2" customFormat="1" ht="16.5" customHeight="1">
      <c r="A113" s="35"/>
      <c r="B113" s="145"/>
      <c r="C113" s="146" t="s">
        <v>250</v>
      </c>
      <c r="D113" s="146" t="s">
        <v>145</v>
      </c>
      <c r="E113" s="147" t="s">
        <v>4168</v>
      </c>
      <c r="F113" s="148" t="s">
        <v>4169</v>
      </c>
      <c r="G113" s="149" t="s">
        <v>236</v>
      </c>
      <c r="H113" s="150">
        <v>1</v>
      </c>
      <c r="I113" s="151"/>
      <c r="J113" s="152">
        <f t="shared" si="10"/>
        <v>0</v>
      </c>
      <c r="K113" s="148" t="s">
        <v>3</v>
      </c>
      <c r="L113" s="36"/>
      <c r="M113" s="153" t="s">
        <v>3</v>
      </c>
      <c r="N113" s="154" t="s">
        <v>43</v>
      </c>
      <c r="O113" s="56"/>
      <c r="P113" s="155">
        <f t="shared" si="11"/>
        <v>0</v>
      </c>
      <c r="Q113" s="155">
        <v>0</v>
      </c>
      <c r="R113" s="155">
        <f t="shared" si="12"/>
        <v>0</v>
      </c>
      <c r="S113" s="155">
        <v>0</v>
      </c>
      <c r="T113" s="156">
        <f t="shared" si="13"/>
        <v>0</v>
      </c>
      <c r="U113" s="35"/>
      <c r="V113" s="35"/>
      <c r="W113" s="35"/>
      <c r="X113" s="35"/>
      <c r="Y113" s="35"/>
      <c r="Z113" s="35"/>
      <c r="AA113" s="35"/>
      <c r="AB113" s="35"/>
      <c r="AC113" s="35"/>
      <c r="AD113" s="35"/>
      <c r="AE113" s="35"/>
      <c r="AR113" s="157" t="s">
        <v>256</v>
      </c>
      <c r="AT113" s="157" t="s">
        <v>145</v>
      </c>
      <c r="AU113" s="157" t="s">
        <v>15</v>
      </c>
      <c r="AY113" s="20" t="s">
        <v>142</v>
      </c>
      <c r="BE113" s="158">
        <f t="shared" si="14"/>
        <v>0</v>
      </c>
      <c r="BF113" s="158">
        <f t="shared" si="15"/>
        <v>0</v>
      </c>
      <c r="BG113" s="158">
        <f t="shared" si="16"/>
        <v>0</v>
      </c>
      <c r="BH113" s="158">
        <f t="shared" si="17"/>
        <v>0</v>
      </c>
      <c r="BI113" s="158">
        <f t="shared" si="18"/>
        <v>0</v>
      </c>
      <c r="BJ113" s="20" t="s">
        <v>81</v>
      </c>
      <c r="BK113" s="158">
        <f t="shared" si="19"/>
        <v>0</v>
      </c>
      <c r="BL113" s="20" t="s">
        <v>256</v>
      </c>
      <c r="BM113" s="157" t="s">
        <v>367</v>
      </c>
    </row>
    <row r="114" spans="1:65" s="2" customFormat="1" ht="16.5" customHeight="1">
      <c r="A114" s="35"/>
      <c r="B114" s="145"/>
      <c r="C114" s="146" t="s">
        <v>256</v>
      </c>
      <c r="D114" s="146" t="s">
        <v>145</v>
      </c>
      <c r="E114" s="147" t="s">
        <v>4170</v>
      </c>
      <c r="F114" s="148" t="s">
        <v>4171</v>
      </c>
      <c r="G114" s="149" t="s">
        <v>236</v>
      </c>
      <c r="H114" s="150">
        <v>2</v>
      </c>
      <c r="I114" s="151"/>
      <c r="J114" s="152">
        <f t="shared" si="10"/>
        <v>0</v>
      </c>
      <c r="K114" s="148" t="s">
        <v>3</v>
      </c>
      <c r="L114" s="36"/>
      <c r="M114" s="153" t="s">
        <v>3</v>
      </c>
      <c r="N114" s="154" t="s">
        <v>43</v>
      </c>
      <c r="O114" s="56"/>
      <c r="P114" s="155">
        <f t="shared" si="11"/>
        <v>0</v>
      </c>
      <c r="Q114" s="155">
        <v>0</v>
      </c>
      <c r="R114" s="155">
        <f t="shared" si="12"/>
        <v>0</v>
      </c>
      <c r="S114" s="155">
        <v>0</v>
      </c>
      <c r="T114" s="156">
        <f t="shared" si="13"/>
        <v>0</v>
      </c>
      <c r="U114" s="35"/>
      <c r="V114" s="35"/>
      <c r="W114" s="35"/>
      <c r="X114" s="35"/>
      <c r="Y114" s="35"/>
      <c r="Z114" s="35"/>
      <c r="AA114" s="35"/>
      <c r="AB114" s="35"/>
      <c r="AC114" s="35"/>
      <c r="AD114" s="35"/>
      <c r="AE114" s="35"/>
      <c r="AR114" s="157" t="s">
        <v>256</v>
      </c>
      <c r="AT114" s="157" t="s">
        <v>145</v>
      </c>
      <c r="AU114" s="157" t="s">
        <v>15</v>
      </c>
      <c r="AY114" s="20" t="s">
        <v>142</v>
      </c>
      <c r="BE114" s="158">
        <f t="shared" si="14"/>
        <v>0</v>
      </c>
      <c r="BF114" s="158">
        <f t="shared" si="15"/>
        <v>0</v>
      </c>
      <c r="BG114" s="158">
        <f t="shared" si="16"/>
        <v>0</v>
      </c>
      <c r="BH114" s="158">
        <f t="shared" si="17"/>
        <v>0</v>
      </c>
      <c r="BI114" s="158">
        <f t="shared" si="18"/>
        <v>0</v>
      </c>
      <c r="BJ114" s="20" t="s">
        <v>81</v>
      </c>
      <c r="BK114" s="158">
        <f t="shared" si="19"/>
        <v>0</v>
      </c>
      <c r="BL114" s="20" t="s">
        <v>256</v>
      </c>
      <c r="BM114" s="157" t="s">
        <v>378</v>
      </c>
    </row>
    <row r="115" spans="1:65" s="2" customFormat="1" ht="16.5" customHeight="1">
      <c r="A115" s="35"/>
      <c r="B115" s="145"/>
      <c r="C115" s="146" t="s">
        <v>262</v>
      </c>
      <c r="D115" s="146" t="s">
        <v>145</v>
      </c>
      <c r="E115" s="147" t="s">
        <v>4172</v>
      </c>
      <c r="F115" s="148" t="s">
        <v>4173</v>
      </c>
      <c r="G115" s="149" t="s">
        <v>236</v>
      </c>
      <c r="H115" s="150">
        <v>8</v>
      </c>
      <c r="I115" s="151"/>
      <c r="J115" s="152">
        <f t="shared" si="10"/>
        <v>0</v>
      </c>
      <c r="K115" s="148" t="s">
        <v>3</v>
      </c>
      <c r="L115" s="36"/>
      <c r="M115" s="153" t="s">
        <v>3</v>
      </c>
      <c r="N115" s="154" t="s">
        <v>43</v>
      </c>
      <c r="O115" s="56"/>
      <c r="P115" s="155">
        <f t="shared" si="11"/>
        <v>0</v>
      </c>
      <c r="Q115" s="155">
        <v>0</v>
      </c>
      <c r="R115" s="155">
        <f t="shared" si="12"/>
        <v>0</v>
      </c>
      <c r="S115" s="155">
        <v>0</v>
      </c>
      <c r="T115" s="156">
        <f t="shared" si="13"/>
        <v>0</v>
      </c>
      <c r="U115" s="35"/>
      <c r="V115" s="35"/>
      <c r="W115" s="35"/>
      <c r="X115" s="35"/>
      <c r="Y115" s="35"/>
      <c r="Z115" s="35"/>
      <c r="AA115" s="35"/>
      <c r="AB115" s="35"/>
      <c r="AC115" s="35"/>
      <c r="AD115" s="35"/>
      <c r="AE115" s="35"/>
      <c r="AR115" s="157" t="s">
        <v>256</v>
      </c>
      <c r="AT115" s="157" t="s">
        <v>145</v>
      </c>
      <c r="AU115" s="157" t="s">
        <v>15</v>
      </c>
      <c r="AY115" s="20" t="s">
        <v>142</v>
      </c>
      <c r="BE115" s="158">
        <f t="shared" si="14"/>
        <v>0</v>
      </c>
      <c r="BF115" s="158">
        <f t="shared" si="15"/>
        <v>0</v>
      </c>
      <c r="BG115" s="158">
        <f t="shared" si="16"/>
        <v>0</v>
      </c>
      <c r="BH115" s="158">
        <f t="shared" si="17"/>
        <v>0</v>
      </c>
      <c r="BI115" s="158">
        <f t="shared" si="18"/>
        <v>0</v>
      </c>
      <c r="BJ115" s="20" t="s">
        <v>81</v>
      </c>
      <c r="BK115" s="158">
        <f t="shared" si="19"/>
        <v>0</v>
      </c>
      <c r="BL115" s="20" t="s">
        <v>256</v>
      </c>
      <c r="BM115" s="157" t="s">
        <v>388</v>
      </c>
    </row>
    <row r="116" spans="1:65" s="2" customFormat="1" ht="16.5" customHeight="1">
      <c r="A116" s="35"/>
      <c r="B116" s="145"/>
      <c r="C116" s="146" t="s">
        <v>273</v>
      </c>
      <c r="D116" s="146" t="s">
        <v>145</v>
      </c>
      <c r="E116" s="147" t="s">
        <v>4174</v>
      </c>
      <c r="F116" s="148" t="s">
        <v>4175</v>
      </c>
      <c r="G116" s="149" t="s">
        <v>236</v>
      </c>
      <c r="H116" s="150">
        <v>1</v>
      </c>
      <c r="I116" s="151"/>
      <c r="J116" s="152">
        <f t="shared" si="10"/>
        <v>0</v>
      </c>
      <c r="K116" s="148" t="s">
        <v>3</v>
      </c>
      <c r="L116" s="36"/>
      <c r="M116" s="153" t="s">
        <v>3</v>
      </c>
      <c r="N116" s="154" t="s">
        <v>43</v>
      </c>
      <c r="O116" s="56"/>
      <c r="P116" s="155">
        <f t="shared" si="11"/>
        <v>0</v>
      </c>
      <c r="Q116" s="155">
        <v>0</v>
      </c>
      <c r="R116" s="155">
        <f t="shared" si="12"/>
        <v>0</v>
      </c>
      <c r="S116" s="155">
        <v>0</v>
      </c>
      <c r="T116" s="156">
        <f t="shared" si="13"/>
        <v>0</v>
      </c>
      <c r="U116" s="35"/>
      <c r="V116" s="35"/>
      <c r="W116" s="35"/>
      <c r="X116" s="35"/>
      <c r="Y116" s="35"/>
      <c r="Z116" s="35"/>
      <c r="AA116" s="35"/>
      <c r="AB116" s="35"/>
      <c r="AC116" s="35"/>
      <c r="AD116" s="35"/>
      <c r="AE116" s="35"/>
      <c r="AR116" s="157" t="s">
        <v>256</v>
      </c>
      <c r="AT116" s="157" t="s">
        <v>145</v>
      </c>
      <c r="AU116" s="157" t="s">
        <v>15</v>
      </c>
      <c r="AY116" s="20" t="s">
        <v>142</v>
      </c>
      <c r="BE116" s="158">
        <f t="shared" si="14"/>
        <v>0</v>
      </c>
      <c r="BF116" s="158">
        <f t="shared" si="15"/>
        <v>0</v>
      </c>
      <c r="BG116" s="158">
        <f t="shared" si="16"/>
        <v>0</v>
      </c>
      <c r="BH116" s="158">
        <f t="shared" si="17"/>
        <v>0</v>
      </c>
      <c r="BI116" s="158">
        <f t="shared" si="18"/>
        <v>0</v>
      </c>
      <c r="BJ116" s="20" t="s">
        <v>81</v>
      </c>
      <c r="BK116" s="158">
        <f t="shared" si="19"/>
        <v>0</v>
      </c>
      <c r="BL116" s="20" t="s">
        <v>256</v>
      </c>
      <c r="BM116" s="157" t="s">
        <v>408</v>
      </c>
    </row>
    <row r="117" spans="1:65" s="2" customFormat="1" ht="16.5" customHeight="1">
      <c r="A117" s="35"/>
      <c r="B117" s="145"/>
      <c r="C117" s="146" t="s">
        <v>279</v>
      </c>
      <c r="D117" s="146" t="s">
        <v>145</v>
      </c>
      <c r="E117" s="147" t="s">
        <v>4176</v>
      </c>
      <c r="F117" s="148" t="s">
        <v>4177</v>
      </c>
      <c r="G117" s="149" t="s">
        <v>236</v>
      </c>
      <c r="H117" s="150">
        <v>2</v>
      </c>
      <c r="I117" s="151"/>
      <c r="J117" s="152">
        <f t="shared" si="10"/>
        <v>0</v>
      </c>
      <c r="K117" s="148" t="s">
        <v>3</v>
      </c>
      <c r="L117" s="36"/>
      <c r="M117" s="153" t="s">
        <v>3</v>
      </c>
      <c r="N117" s="154" t="s">
        <v>43</v>
      </c>
      <c r="O117" s="56"/>
      <c r="P117" s="155">
        <f t="shared" si="11"/>
        <v>0</v>
      </c>
      <c r="Q117" s="155">
        <v>0</v>
      </c>
      <c r="R117" s="155">
        <f t="shared" si="12"/>
        <v>0</v>
      </c>
      <c r="S117" s="155">
        <v>0</v>
      </c>
      <c r="T117" s="156">
        <f t="shared" si="13"/>
        <v>0</v>
      </c>
      <c r="U117" s="35"/>
      <c r="V117" s="35"/>
      <c r="W117" s="35"/>
      <c r="X117" s="35"/>
      <c r="Y117" s="35"/>
      <c r="Z117" s="35"/>
      <c r="AA117" s="35"/>
      <c r="AB117" s="35"/>
      <c r="AC117" s="35"/>
      <c r="AD117" s="35"/>
      <c r="AE117" s="35"/>
      <c r="AR117" s="157" t="s">
        <v>256</v>
      </c>
      <c r="AT117" s="157" t="s">
        <v>145</v>
      </c>
      <c r="AU117" s="157" t="s">
        <v>15</v>
      </c>
      <c r="AY117" s="20" t="s">
        <v>142</v>
      </c>
      <c r="BE117" s="158">
        <f t="shared" si="14"/>
        <v>0</v>
      </c>
      <c r="BF117" s="158">
        <f t="shared" si="15"/>
        <v>0</v>
      </c>
      <c r="BG117" s="158">
        <f t="shared" si="16"/>
        <v>0</v>
      </c>
      <c r="BH117" s="158">
        <f t="shared" si="17"/>
        <v>0</v>
      </c>
      <c r="BI117" s="158">
        <f t="shared" si="18"/>
        <v>0</v>
      </c>
      <c r="BJ117" s="20" t="s">
        <v>81</v>
      </c>
      <c r="BK117" s="158">
        <f t="shared" si="19"/>
        <v>0</v>
      </c>
      <c r="BL117" s="20" t="s">
        <v>256</v>
      </c>
      <c r="BM117" s="157" t="s">
        <v>425</v>
      </c>
    </row>
    <row r="118" spans="1:65" s="2" customFormat="1" ht="16.5" customHeight="1">
      <c r="A118" s="35"/>
      <c r="B118" s="145"/>
      <c r="C118" s="146" t="s">
        <v>288</v>
      </c>
      <c r="D118" s="146" t="s">
        <v>145</v>
      </c>
      <c r="E118" s="147" t="s">
        <v>4178</v>
      </c>
      <c r="F118" s="148" t="s">
        <v>4179</v>
      </c>
      <c r="G118" s="149" t="s">
        <v>4180</v>
      </c>
      <c r="H118" s="150">
        <v>1</v>
      </c>
      <c r="I118" s="151"/>
      <c r="J118" s="152">
        <f t="shared" si="10"/>
        <v>0</v>
      </c>
      <c r="K118" s="148" t="s">
        <v>3</v>
      </c>
      <c r="L118" s="36"/>
      <c r="M118" s="153" t="s">
        <v>3</v>
      </c>
      <c r="N118" s="154" t="s">
        <v>43</v>
      </c>
      <c r="O118" s="56"/>
      <c r="P118" s="155">
        <f t="shared" si="11"/>
        <v>0</v>
      </c>
      <c r="Q118" s="155">
        <v>0</v>
      </c>
      <c r="R118" s="155">
        <f t="shared" si="12"/>
        <v>0</v>
      </c>
      <c r="S118" s="155">
        <v>0</v>
      </c>
      <c r="T118" s="156">
        <f t="shared" si="13"/>
        <v>0</v>
      </c>
      <c r="U118" s="35"/>
      <c r="V118" s="35"/>
      <c r="W118" s="35"/>
      <c r="X118" s="35"/>
      <c r="Y118" s="35"/>
      <c r="Z118" s="35"/>
      <c r="AA118" s="35"/>
      <c r="AB118" s="35"/>
      <c r="AC118" s="35"/>
      <c r="AD118" s="35"/>
      <c r="AE118" s="35"/>
      <c r="AR118" s="157" t="s">
        <v>256</v>
      </c>
      <c r="AT118" s="157" t="s">
        <v>145</v>
      </c>
      <c r="AU118" s="157" t="s">
        <v>15</v>
      </c>
      <c r="AY118" s="20" t="s">
        <v>142</v>
      </c>
      <c r="BE118" s="158">
        <f t="shared" si="14"/>
        <v>0</v>
      </c>
      <c r="BF118" s="158">
        <f t="shared" si="15"/>
        <v>0</v>
      </c>
      <c r="BG118" s="158">
        <f t="shared" si="16"/>
        <v>0</v>
      </c>
      <c r="BH118" s="158">
        <f t="shared" si="17"/>
        <v>0</v>
      </c>
      <c r="BI118" s="158">
        <f t="shared" si="18"/>
        <v>0</v>
      </c>
      <c r="BJ118" s="20" t="s">
        <v>81</v>
      </c>
      <c r="BK118" s="158">
        <f t="shared" si="19"/>
        <v>0</v>
      </c>
      <c r="BL118" s="20" t="s">
        <v>256</v>
      </c>
      <c r="BM118" s="157" t="s">
        <v>434</v>
      </c>
    </row>
    <row r="119" spans="1:65" s="2" customFormat="1" ht="16.5" customHeight="1">
      <c r="A119" s="35"/>
      <c r="B119" s="145"/>
      <c r="C119" s="146" t="s">
        <v>8</v>
      </c>
      <c r="D119" s="146" t="s">
        <v>145</v>
      </c>
      <c r="E119" s="147" t="s">
        <v>4181</v>
      </c>
      <c r="F119" s="148" t="s">
        <v>4182</v>
      </c>
      <c r="G119" s="149" t="s">
        <v>236</v>
      </c>
      <c r="H119" s="150">
        <v>1</v>
      </c>
      <c r="I119" s="151"/>
      <c r="J119" s="152">
        <f t="shared" si="10"/>
        <v>0</v>
      </c>
      <c r="K119" s="148" t="s">
        <v>3</v>
      </c>
      <c r="L119" s="36"/>
      <c r="M119" s="153" t="s">
        <v>3</v>
      </c>
      <c r="N119" s="154" t="s">
        <v>43</v>
      </c>
      <c r="O119" s="56"/>
      <c r="P119" s="155">
        <f t="shared" si="11"/>
        <v>0</v>
      </c>
      <c r="Q119" s="155">
        <v>0</v>
      </c>
      <c r="R119" s="155">
        <f t="shared" si="12"/>
        <v>0</v>
      </c>
      <c r="S119" s="155">
        <v>0</v>
      </c>
      <c r="T119" s="156">
        <f t="shared" si="13"/>
        <v>0</v>
      </c>
      <c r="U119" s="35"/>
      <c r="V119" s="35"/>
      <c r="W119" s="35"/>
      <c r="X119" s="35"/>
      <c r="Y119" s="35"/>
      <c r="Z119" s="35"/>
      <c r="AA119" s="35"/>
      <c r="AB119" s="35"/>
      <c r="AC119" s="35"/>
      <c r="AD119" s="35"/>
      <c r="AE119" s="35"/>
      <c r="AR119" s="157" t="s">
        <v>256</v>
      </c>
      <c r="AT119" s="157" t="s">
        <v>145</v>
      </c>
      <c r="AU119" s="157" t="s">
        <v>15</v>
      </c>
      <c r="AY119" s="20" t="s">
        <v>142</v>
      </c>
      <c r="BE119" s="158">
        <f t="shared" si="14"/>
        <v>0</v>
      </c>
      <c r="BF119" s="158">
        <f t="shared" si="15"/>
        <v>0</v>
      </c>
      <c r="BG119" s="158">
        <f t="shared" si="16"/>
        <v>0</v>
      </c>
      <c r="BH119" s="158">
        <f t="shared" si="17"/>
        <v>0</v>
      </c>
      <c r="BI119" s="158">
        <f t="shared" si="18"/>
        <v>0</v>
      </c>
      <c r="BJ119" s="20" t="s">
        <v>81</v>
      </c>
      <c r="BK119" s="158">
        <f t="shared" si="19"/>
        <v>0</v>
      </c>
      <c r="BL119" s="20" t="s">
        <v>256</v>
      </c>
      <c r="BM119" s="157" t="s">
        <v>445</v>
      </c>
    </row>
    <row r="120" spans="1:65" s="2" customFormat="1" ht="16.5" customHeight="1">
      <c r="A120" s="35"/>
      <c r="B120" s="145"/>
      <c r="C120" s="146" t="s">
        <v>299</v>
      </c>
      <c r="D120" s="146" t="s">
        <v>145</v>
      </c>
      <c r="E120" s="147" t="s">
        <v>4183</v>
      </c>
      <c r="F120" s="148" t="s">
        <v>4184</v>
      </c>
      <c r="G120" s="149" t="s">
        <v>236</v>
      </c>
      <c r="H120" s="150">
        <v>1</v>
      </c>
      <c r="I120" s="151"/>
      <c r="J120" s="152">
        <f t="shared" si="10"/>
        <v>0</v>
      </c>
      <c r="K120" s="148" t="s">
        <v>3</v>
      </c>
      <c r="L120" s="36"/>
      <c r="M120" s="153" t="s">
        <v>3</v>
      </c>
      <c r="N120" s="154" t="s">
        <v>43</v>
      </c>
      <c r="O120" s="56"/>
      <c r="P120" s="155">
        <f t="shared" si="11"/>
        <v>0</v>
      </c>
      <c r="Q120" s="155">
        <v>0</v>
      </c>
      <c r="R120" s="155">
        <f t="shared" si="12"/>
        <v>0</v>
      </c>
      <c r="S120" s="155">
        <v>0</v>
      </c>
      <c r="T120" s="156">
        <f t="shared" si="13"/>
        <v>0</v>
      </c>
      <c r="U120" s="35"/>
      <c r="V120" s="35"/>
      <c r="W120" s="35"/>
      <c r="X120" s="35"/>
      <c r="Y120" s="35"/>
      <c r="Z120" s="35"/>
      <c r="AA120" s="35"/>
      <c r="AB120" s="35"/>
      <c r="AC120" s="35"/>
      <c r="AD120" s="35"/>
      <c r="AE120" s="35"/>
      <c r="AR120" s="157" t="s">
        <v>256</v>
      </c>
      <c r="AT120" s="157" t="s">
        <v>145</v>
      </c>
      <c r="AU120" s="157" t="s">
        <v>15</v>
      </c>
      <c r="AY120" s="20" t="s">
        <v>142</v>
      </c>
      <c r="BE120" s="158">
        <f t="shared" si="14"/>
        <v>0</v>
      </c>
      <c r="BF120" s="158">
        <f t="shared" si="15"/>
        <v>0</v>
      </c>
      <c r="BG120" s="158">
        <f t="shared" si="16"/>
        <v>0</v>
      </c>
      <c r="BH120" s="158">
        <f t="shared" si="17"/>
        <v>0</v>
      </c>
      <c r="BI120" s="158">
        <f t="shared" si="18"/>
        <v>0</v>
      </c>
      <c r="BJ120" s="20" t="s">
        <v>81</v>
      </c>
      <c r="BK120" s="158">
        <f t="shared" si="19"/>
        <v>0</v>
      </c>
      <c r="BL120" s="20" t="s">
        <v>256</v>
      </c>
      <c r="BM120" s="157" t="s">
        <v>460</v>
      </c>
    </row>
    <row r="121" spans="1:65" s="2" customFormat="1" ht="16.5" customHeight="1">
      <c r="A121" s="35"/>
      <c r="B121" s="145"/>
      <c r="C121" s="146" t="s">
        <v>303</v>
      </c>
      <c r="D121" s="146" t="s">
        <v>145</v>
      </c>
      <c r="E121" s="147" t="s">
        <v>4185</v>
      </c>
      <c r="F121" s="148" t="s">
        <v>4186</v>
      </c>
      <c r="G121" s="149" t="s">
        <v>1563</v>
      </c>
      <c r="H121" s="150">
        <v>1</v>
      </c>
      <c r="I121" s="151"/>
      <c r="J121" s="152">
        <f t="shared" si="10"/>
        <v>0</v>
      </c>
      <c r="K121" s="148" t="s">
        <v>3</v>
      </c>
      <c r="L121" s="36"/>
      <c r="M121" s="153" t="s">
        <v>3</v>
      </c>
      <c r="N121" s="154" t="s">
        <v>43</v>
      </c>
      <c r="O121" s="56"/>
      <c r="P121" s="155">
        <f t="shared" si="11"/>
        <v>0</v>
      </c>
      <c r="Q121" s="155">
        <v>0</v>
      </c>
      <c r="R121" s="155">
        <f t="shared" si="12"/>
        <v>0</v>
      </c>
      <c r="S121" s="155">
        <v>0</v>
      </c>
      <c r="T121" s="156">
        <f t="shared" si="13"/>
        <v>0</v>
      </c>
      <c r="U121" s="35"/>
      <c r="V121" s="35"/>
      <c r="W121" s="35"/>
      <c r="X121" s="35"/>
      <c r="Y121" s="35"/>
      <c r="Z121" s="35"/>
      <c r="AA121" s="35"/>
      <c r="AB121" s="35"/>
      <c r="AC121" s="35"/>
      <c r="AD121" s="35"/>
      <c r="AE121" s="35"/>
      <c r="AR121" s="157" t="s">
        <v>256</v>
      </c>
      <c r="AT121" s="157" t="s">
        <v>145</v>
      </c>
      <c r="AU121" s="157" t="s">
        <v>15</v>
      </c>
      <c r="AY121" s="20" t="s">
        <v>142</v>
      </c>
      <c r="BE121" s="158">
        <f t="shared" si="14"/>
        <v>0</v>
      </c>
      <c r="BF121" s="158">
        <f t="shared" si="15"/>
        <v>0</v>
      </c>
      <c r="BG121" s="158">
        <f t="shared" si="16"/>
        <v>0</v>
      </c>
      <c r="BH121" s="158">
        <f t="shared" si="17"/>
        <v>0</v>
      </c>
      <c r="BI121" s="158">
        <f t="shared" si="18"/>
        <v>0</v>
      </c>
      <c r="BJ121" s="20" t="s">
        <v>81</v>
      </c>
      <c r="BK121" s="158">
        <f t="shared" si="19"/>
        <v>0</v>
      </c>
      <c r="BL121" s="20" t="s">
        <v>256</v>
      </c>
      <c r="BM121" s="157" t="s">
        <v>473</v>
      </c>
    </row>
    <row r="122" spans="1:65" s="2" customFormat="1" ht="16.5" customHeight="1">
      <c r="A122" s="35"/>
      <c r="B122" s="145"/>
      <c r="C122" s="146" t="s">
        <v>313</v>
      </c>
      <c r="D122" s="146" t="s">
        <v>145</v>
      </c>
      <c r="E122" s="147" t="s">
        <v>4187</v>
      </c>
      <c r="F122" s="148" t="s">
        <v>4188</v>
      </c>
      <c r="G122" s="149" t="s">
        <v>2341</v>
      </c>
      <c r="H122" s="209"/>
      <c r="I122" s="151"/>
      <c r="J122" s="152">
        <f t="shared" si="10"/>
        <v>0</v>
      </c>
      <c r="K122" s="148" t="s">
        <v>3</v>
      </c>
      <c r="L122" s="36"/>
      <c r="M122" s="153" t="s">
        <v>3</v>
      </c>
      <c r="N122" s="154" t="s">
        <v>43</v>
      </c>
      <c r="O122" s="56"/>
      <c r="P122" s="155">
        <f t="shared" si="11"/>
        <v>0</v>
      </c>
      <c r="Q122" s="155">
        <v>0</v>
      </c>
      <c r="R122" s="155">
        <f t="shared" si="12"/>
        <v>0</v>
      </c>
      <c r="S122" s="155">
        <v>0</v>
      </c>
      <c r="T122" s="156">
        <f t="shared" si="13"/>
        <v>0</v>
      </c>
      <c r="U122" s="35"/>
      <c r="V122" s="35"/>
      <c r="W122" s="35"/>
      <c r="X122" s="35"/>
      <c r="Y122" s="35"/>
      <c r="Z122" s="35"/>
      <c r="AA122" s="35"/>
      <c r="AB122" s="35"/>
      <c r="AC122" s="35"/>
      <c r="AD122" s="35"/>
      <c r="AE122" s="35"/>
      <c r="AR122" s="157" t="s">
        <v>256</v>
      </c>
      <c r="AT122" s="157" t="s">
        <v>145</v>
      </c>
      <c r="AU122" s="157" t="s">
        <v>15</v>
      </c>
      <c r="AY122" s="20" t="s">
        <v>142</v>
      </c>
      <c r="BE122" s="158">
        <f t="shared" si="14"/>
        <v>0</v>
      </c>
      <c r="BF122" s="158">
        <f t="shared" si="15"/>
        <v>0</v>
      </c>
      <c r="BG122" s="158">
        <f t="shared" si="16"/>
        <v>0</v>
      </c>
      <c r="BH122" s="158">
        <f t="shared" si="17"/>
        <v>0</v>
      </c>
      <c r="BI122" s="158">
        <f t="shared" si="18"/>
        <v>0</v>
      </c>
      <c r="BJ122" s="20" t="s">
        <v>81</v>
      </c>
      <c r="BK122" s="158">
        <f t="shared" si="19"/>
        <v>0</v>
      </c>
      <c r="BL122" s="20" t="s">
        <v>256</v>
      </c>
      <c r="BM122" s="157" t="s">
        <v>489</v>
      </c>
    </row>
    <row r="123" spans="1:65" s="12" customFormat="1" ht="25.9" customHeight="1">
      <c r="B123" s="132"/>
      <c r="D123" s="133" t="s">
        <v>70</v>
      </c>
      <c r="E123" s="134" t="s">
        <v>3161</v>
      </c>
      <c r="F123" s="134" t="s">
        <v>3162</v>
      </c>
      <c r="I123" s="135"/>
      <c r="J123" s="136">
        <f>BK123</f>
        <v>0</v>
      </c>
      <c r="L123" s="132"/>
      <c r="M123" s="137"/>
      <c r="N123" s="138"/>
      <c r="O123" s="138"/>
      <c r="P123" s="139">
        <f>SUM(P124:P139)</f>
        <v>0</v>
      </c>
      <c r="Q123" s="138"/>
      <c r="R123" s="139">
        <f>SUM(R124:R139)</f>
        <v>0</v>
      </c>
      <c r="S123" s="138"/>
      <c r="T123" s="140">
        <f>SUM(T124:T139)</f>
        <v>0</v>
      </c>
      <c r="AR123" s="133" t="s">
        <v>81</v>
      </c>
      <c r="AT123" s="141" t="s">
        <v>70</v>
      </c>
      <c r="AU123" s="141" t="s">
        <v>71</v>
      </c>
      <c r="AY123" s="133" t="s">
        <v>142</v>
      </c>
      <c r="BK123" s="142">
        <f>SUM(BK124:BK139)</f>
        <v>0</v>
      </c>
    </row>
    <row r="124" spans="1:65" s="2" customFormat="1" ht="21.75" customHeight="1">
      <c r="A124" s="35"/>
      <c r="B124" s="145"/>
      <c r="C124" s="146" t="s">
        <v>323</v>
      </c>
      <c r="D124" s="146" t="s">
        <v>145</v>
      </c>
      <c r="E124" s="147" t="s">
        <v>4189</v>
      </c>
      <c r="F124" s="148" t="s">
        <v>4190</v>
      </c>
      <c r="G124" s="149" t="s">
        <v>236</v>
      </c>
      <c r="H124" s="150">
        <v>3</v>
      </c>
      <c r="I124" s="151"/>
      <c r="J124" s="152">
        <f t="shared" ref="J124:J139" si="20">ROUND(I124*H124,2)</f>
        <v>0</v>
      </c>
      <c r="K124" s="148" t="s">
        <v>3</v>
      </c>
      <c r="L124" s="36"/>
      <c r="M124" s="153" t="s">
        <v>3</v>
      </c>
      <c r="N124" s="154" t="s">
        <v>43</v>
      </c>
      <c r="O124" s="56"/>
      <c r="P124" s="155">
        <f t="shared" ref="P124:P139" si="21">O124*H124</f>
        <v>0</v>
      </c>
      <c r="Q124" s="155">
        <v>0</v>
      </c>
      <c r="R124" s="155">
        <f t="shared" ref="R124:R139" si="22">Q124*H124</f>
        <v>0</v>
      </c>
      <c r="S124" s="155">
        <v>0</v>
      </c>
      <c r="T124" s="156">
        <f t="shared" ref="T124:T139" si="23">S124*H124</f>
        <v>0</v>
      </c>
      <c r="U124" s="35"/>
      <c r="V124" s="35"/>
      <c r="W124" s="35"/>
      <c r="X124" s="35"/>
      <c r="Y124" s="35"/>
      <c r="Z124" s="35"/>
      <c r="AA124" s="35"/>
      <c r="AB124" s="35"/>
      <c r="AC124" s="35"/>
      <c r="AD124" s="35"/>
      <c r="AE124" s="35"/>
      <c r="AR124" s="157" t="s">
        <v>256</v>
      </c>
      <c r="AT124" s="157" t="s">
        <v>145</v>
      </c>
      <c r="AU124" s="157" t="s">
        <v>15</v>
      </c>
      <c r="AY124" s="20" t="s">
        <v>142</v>
      </c>
      <c r="BE124" s="158">
        <f t="shared" ref="BE124:BE139" si="24">IF(N124="základní",J124,0)</f>
        <v>0</v>
      </c>
      <c r="BF124" s="158">
        <f t="shared" ref="BF124:BF139" si="25">IF(N124="snížená",J124,0)</f>
        <v>0</v>
      </c>
      <c r="BG124" s="158">
        <f t="shared" ref="BG124:BG139" si="26">IF(N124="zákl. přenesená",J124,0)</f>
        <v>0</v>
      </c>
      <c r="BH124" s="158">
        <f t="shared" ref="BH124:BH139" si="27">IF(N124="sníž. přenesená",J124,0)</f>
        <v>0</v>
      </c>
      <c r="BI124" s="158">
        <f t="shared" ref="BI124:BI139" si="28">IF(N124="nulová",J124,0)</f>
        <v>0</v>
      </c>
      <c r="BJ124" s="20" t="s">
        <v>81</v>
      </c>
      <c r="BK124" s="158">
        <f t="shared" ref="BK124:BK139" si="29">ROUND(I124*H124,2)</f>
        <v>0</v>
      </c>
      <c r="BL124" s="20" t="s">
        <v>256</v>
      </c>
      <c r="BM124" s="157" t="s">
        <v>502</v>
      </c>
    </row>
    <row r="125" spans="1:65" s="2" customFormat="1" ht="16.5" customHeight="1">
      <c r="A125" s="35"/>
      <c r="B125" s="145"/>
      <c r="C125" s="146" t="s">
        <v>334</v>
      </c>
      <c r="D125" s="146" t="s">
        <v>145</v>
      </c>
      <c r="E125" s="147" t="s">
        <v>4191</v>
      </c>
      <c r="F125" s="148" t="s">
        <v>4192</v>
      </c>
      <c r="G125" s="149" t="s">
        <v>1563</v>
      </c>
      <c r="H125" s="150">
        <v>4</v>
      </c>
      <c r="I125" s="151"/>
      <c r="J125" s="152">
        <f t="shared" si="20"/>
        <v>0</v>
      </c>
      <c r="K125" s="148" t="s">
        <v>3</v>
      </c>
      <c r="L125" s="36"/>
      <c r="M125" s="153" t="s">
        <v>3</v>
      </c>
      <c r="N125" s="154" t="s">
        <v>43</v>
      </c>
      <c r="O125" s="56"/>
      <c r="P125" s="155">
        <f t="shared" si="21"/>
        <v>0</v>
      </c>
      <c r="Q125" s="155">
        <v>0</v>
      </c>
      <c r="R125" s="155">
        <f t="shared" si="22"/>
        <v>0</v>
      </c>
      <c r="S125" s="155">
        <v>0</v>
      </c>
      <c r="T125" s="156">
        <f t="shared" si="23"/>
        <v>0</v>
      </c>
      <c r="U125" s="35"/>
      <c r="V125" s="35"/>
      <c r="W125" s="35"/>
      <c r="X125" s="35"/>
      <c r="Y125" s="35"/>
      <c r="Z125" s="35"/>
      <c r="AA125" s="35"/>
      <c r="AB125" s="35"/>
      <c r="AC125" s="35"/>
      <c r="AD125" s="35"/>
      <c r="AE125" s="35"/>
      <c r="AR125" s="157" t="s">
        <v>256</v>
      </c>
      <c r="AT125" s="157" t="s">
        <v>145</v>
      </c>
      <c r="AU125" s="157" t="s">
        <v>15</v>
      </c>
      <c r="AY125" s="20" t="s">
        <v>142</v>
      </c>
      <c r="BE125" s="158">
        <f t="shared" si="24"/>
        <v>0</v>
      </c>
      <c r="BF125" s="158">
        <f t="shared" si="25"/>
        <v>0</v>
      </c>
      <c r="BG125" s="158">
        <f t="shared" si="26"/>
        <v>0</v>
      </c>
      <c r="BH125" s="158">
        <f t="shared" si="27"/>
        <v>0</v>
      </c>
      <c r="BI125" s="158">
        <f t="shared" si="28"/>
        <v>0</v>
      </c>
      <c r="BJ125" s="20" t="s">
        <v>81</v>
      </c>
      <c r="BK125" s="158">
        <f t="shared" si="29"/>
        <v>0</v>
      </c>
      <c r="BL125" s="20" t="s">
        <v>256</v>
      </c>
      <c r="BM125" s="157" t="s">
        <v>517</v>
      </c>
    </row>
    <row r="126" spans="1:65" s="2" customFormat="1" ht="16.5" customHeight="1">
      <c r="A126" s="35"/>
      <c r="B126" s="145"/>
      <c r="C126" s="146" t="s">
        <v>349</v>
      </c>
      <c r="D126" s="146" t="s">
        <v>145</v>
      </c>
      <c r="E126" s="147" t="s">
        <v>4193</v>
      </c>
      <c r="F126" s="148" t="s">
        <v>4194</v>
      </c>
      <c r="G126" s="149" t="s">
        <v>236</v>
      </c>
      <c r="H126" s="150">
        <v>3</v>
      </c>
      <c r="I126" s="151"/>
      <c r="J126" s="152">
        <f t="shared" si="20"/>
        <v>0</v>
      </c>
      <c r="K126" s="148" t="s">
        <v>3</v>
      </c>
      <c r="L126" s="36"/>
      <c r="M126" s="153" t="s">
        <v>3</v>
      </c>
      <c r="N126" s="154" t="s">
        <v>43</v>
      </c>
      <c r="O126" s="56"/>
      <c r="P126" s="155">
        <f t="shared" si="21"/>
        <v>0</v>
      </c>
      <c r="Q126" s="155">
        <v>0</v>
      </c>
      <c r="R126" s="155">
        <f t="shared" si="22"/>
        <v>0</v>
      </c>
      <c r="S126" s="155">
        <v>0</v>
      </c>
      <c r="T126" s="156">
        <f t="shared" si="23"/>
        <v>0</v>
      </c>
      <c r="U126" s="35"/>
      <c r="V126" s="35"/>
      <c r="W126" s="35"/>
      <c r="X126" s="35"/>
      <c r="Y126" s="35"/>
      <c r="Z126" s="35"/>
      <c r="AA126" s="35"/>
      <c r="AB126" s="35"/>
      <c r="AC126" s="35"/>
      <c r="AD126" s="35"/>
      <c r="AE126" s="35"/>
      <c r="AR126" s="157" t="s">
        <v>256</v>
      </c>
      <c r="AT126" s="157" t="s">
        <v>145</v>
      </c>
      <c r="AU126" s="157" t="s">
        <v>15</v>
      </c>
      <c r="AY126" s="20" t="s">
        <v>142</v>
      </c>
      <c r="BE126" s="158">
        <f t="shared" si="24"/>
        <v>0</v>
      </c>
      <c r="BF126" s="158">
        <f t="shared" si="25"/>
        <v>0</v>
      </c>
      <c r="BG126" s="158">
        <f t="shared" si="26"/>
        <v>0</v>
      </c>
      <c r="BH126" s="158">
        <f t="shared" si="27"/>
        <v>0</v>
      </c>
      <c r="BI126" s="158">
        <f t="shared" si="28"/>
        <v>0</v>
      </c>
      <c r="BJ126" s="20" t="s">
        <v>81</v>
      </c>
      <c r="BK126" s="158">
        <f t="shared" si="29"/>
        <v>0</v>
      </c>
      <c r="BL126" s="20" t="s">
        <v>256</v>
      </c>
      <c r="BM126" s="157" t="s">
        <v>528</v>
      </c>
    </row>
    <row r="127" spans="1:65" s="2" customFormat="1" ht="16.5" customHeight="1">
      <c r="A127" s="35"/>
      <c r="B127" s="145"/>
      <c r="C127" s="146" t="s">
        <v>356</v>
      </c>
      <c r="D127" s="146" t="s">
        <v>145</v>
      </c>
      <c r="E127" s="147" t="s">
        <v>4195</v>
      </c>
      <c r="F127" s="148" t="s">
        <v>4196</v>
      </c>
      <c r="G127" s="149" t="s">
        <v>236</v>
      </c>
      <c r="H127" s="150">
        <v>1</v>
      </c>
      <c r="I127" s="151"/>
      <c r="J127" s="152">
        <f t="shared" si="20"/>
        <v>0</v>
      </c>
      <c r="K127" s="148" t="s">
        <v>3</v>
      </c>
      <c r="L127" s="36"/>
      <c r="M127" s="153" t="s">
        <v>3</v>
      </c>
      <c r="N127" s="154" t="s">
        <v>43</v>
      </c>
      <c r="O127" s="56"/>
      <c r="P127" s="155">
        <f t="shared" si="21"/>
        <v>0</v>
      </c>
      <c r="Q127" s="155">
        <v>0</v>
      </c>
      <c r="R127" s="155">
        <f t="shared" si="22"/>
        <v>0</v>
      </c>
      <c r="S127" s="155">
        <v>0</v>
      </c>
      <c r="T127" s="156">
        <f t="shared" si="23"/>
        <v>0</v>
      </c>
      <c r="U127" s="35"/>
      <c r="V127" s="35"/>
      <c r="W127" s="35"/>
      <c r="X127" s="35"/>
      <c r="Y127" s="35"/>
      <c r="Z127" s="35"/>
      <c r="AA127" s="35"/>
      <c r="AB127" s="35"/>
      <c r="AC127" s="35"/>
      <c r="AD127" s="35"/>
      <c r="AE127" s="35"/>
      <c r="AR127" s="157" t="s">
        <v>256</v>
      </c>
      <c r="AT127" s="157" t="s">
        <v>145</v>
      </c>
      <c r="AU127" s="157" t="s">
        <v>15</v>
      </c>
      <c r="AY127" s="20" t="s">
        <v>142</v>
      </c>
      <c r="BE127" s="158">
        <f t="shared" si="24"/>
        <v>0</v>
      </c>
      <c r="BF127" s="158">
        <f t="shared" si="25"/>
        <v>0</v>
      </c>
      <c r="BG127" s="158">
        <f t="shared" si="26"/>
        <v>0</v>
      </c>
      <c r="BH127" s="158">
        <f t="shared" si="27"/>
        <v>0</v>
      </c>
      <c r="BI127" s="158">
        <f t="shared" si="28"/>
        <v>0</v>
      </c>
      <c r="BJ127" s="20" t="s">
        <v>81</v>
      </c>
      <c r="BK127" s="158">
        <f t="shared" si="29"/>
        <v>0</v>
      </c>
      <c r="BL127" s="20" t="s">
        <v>256</v>
      </c>
      <c r="BM127" s="157" t="s">
        <v>540</v>
      </c>
    </row>
    <row r="128" spans="1:65" s="2" customFormat="1" ht="16.5" customHeight="1">
      <c r="A128" s="35"/>
      <c r="B128" s="145"/>
      <c r="C128" s="146" t="s">
        <v>362</v>
      </c>
      <c r="D128" s="146" t="s">
        <v>145</v>
      </c>
      <c r="E128" s="147" t="s">
        <v>4197</v>
      </c>
      <c r="F128" s="148" t="s">
        <v>4198</v>
      </c>
      <c r="G128" s="149" t="s">
        <v>236</v>
      </c>
      <c r="H128" s="150">
        <v>1</v>
      </c>
      <c r="I128" s="151"/>
      <c r="J128" s="152">
        <f t="shared" si="20"/>
        <v>0</v>
      </c>
      <c r="K128" s="148" t="s">
        <v>3</v>
      </c>
      <c r="L128" s="36"/>
      <c r="M128" s="153" t="s">
        <v>3</v>
      </c>
      <c r="N128" s="154" t="s">
        <v>43</v>
      </c>
      <c r="O128" s="56"/>
      <c r="P128" s="155">
        <f t="shared" si="21"/>
        <v>0</v>
      </c>
      <c r="Q128" s="155">
        <v>0</v>
      </c>
      <c r="R128" s="155">
        <f t="shared" si="22"/>
        <v>0</v>
      </c>
      <c r="S128" s="155">
        <v>0</v>
      </c>
      <c r="T128" s="156">
        <f t="shared" si="23"/>
        <v>0</v>
      </c>
      <c r="U128" s="35"/>
      <c r="V128" s="35"/>
      <c r="W128" s="35"/>
      <c r="X128" s="35"/>
      <c r="Y128" s="35"/>
      <c r="Z128" s="35"/>
      <c r="AA128" s="35"/>
      <c r="AB128" s="35"/>
      <c r="AC128" s="35"/>
      <c r="AD128" s="35"/>
      <c r="AE128" s="35"/>
      <c r="AR128" s="157" t="s">
        <v>256</v>
      </c>
      <c r="AT128" s="157" t="s">
        <v>145</v>
      </c>
      <c r="AU128" s="157" t="s">
        <v>15</v>
      </c>
      <c r="AY128" s="20" t="s">
        <v>142</v>
      </c>
      <c r="BE128" s="158">
        <f t="shared" si="24"/>
        <v>0</v>
      </c>
      <c r="BF128" s="158">
        <f t="shared" si="25"/>
        <v>0</v>
      </c>
      <c r="BG128" s="158">
        <f t="shared" si="26"/>
        <v>0</v>
      </c>
      <c r="BH128" s="158">
        <f t="shared" si="27"/>
        <v>0</v>
      </c>
      <c r="BI128" s="158">
        <f t="shared" si="28"/>
        <v>0</v>
      </c>
      <c r="BJ128" s="20" t="s">
        <v>81</v>
      </c>
      <c r="BK128" s="158">
        <f t="shared" si="29"/>
        <v>0</v>
      </c>
      <c r="BL128" s="20" t="s">
        <v>256</v>
      </c>
      <c r="BM128" s="157" t="s">
        <v>551</v>
      </c>
    </row>
    <row r="129" spans="1:65" s="2" customFormat="1" ht="16.5" customHeight="1">
      <c r="A129" s="35"/>
      <c r="B129" s="145"/>
      <c r="C129" s="146" t="s">
        <v>367</v>
      </c>
      <c r="D129" s="146" t="s">
        <v>145</v>
      </c>
      <c r="E129" s="147" t="s">
        <v>4199</v>
      </c>
      <c r="F129" s="148" t="s">
        <v>4200</v>
      </c>
      <c r="G129" s="149" t="s">
        <v>236</v>
      </c>
      <c r="H129" s="150">
        <v>1</v>
      </c>
      <c r="I129" s="151"/>
      <c r="J129" s="152">
        <f t="shared" si="20"/>
        <v>0</v>
      </c>
      <c r="K129" s="148" t="s">
        <v>3</v>
      </c>
      <c r="L129" s="36"/>
      <c r="M129" s="153" t="s">
        <v>3</v>
      </c>
      <c r="N129" s="154" t="s">
        <v>43</v>
      </c>
      <c r="O129" s="56"/>
      <c r="P129" s="155">
        <f t="shared" si="21"/>
        <v>0</v>
      </c>
      <c r="Q129" s="155">
        <v>0</v>
      </c>
      <c r="R129" s="155">
        <f t="shared" si="22"/>
        <v>0</v>
      </c>
      <c r="S129" s="155">
        <v>0</v>
      </c>
      <c r="T129" s="156">
        <f t="shared" si="23"/>
        <v>0</v>
      </c>
      <c r="U129" s="35"/>
      <c r="V129" s="35"/>
      <c r="W129" s="35"/>
      <c r="X129" s="35"/>
      <c r="Y129" s="35"/>
      <c r="Z129" s="35"/>
      <c r="AA129" s="35"/>
      <c r="AB129" s="35"/>
      <c r="AC129" s="35"/>
      <c r="AD129" s="35"/>
      <c r="AE129" s="35"/>
      <c r="AR129" s="157" t="s">
        <v>256</v>
      </c>
      <c r="AT129" s="157" t="s">
        <v>145</v>
      </c>
      <c r="AU129" s="157" t="s">
        <v>15</v>
      </c>
      <c r="AY129" s="20" t="s">
        <v>142</v>
      </c>
      <c r="BE129" s="158">
        <f t="shared" si="24"/>
        <v>0</v>
      </c>
      <c r="BF129" s="158">
        <f t="shared" si="25"/>
        <v>0</v>
      </c>
      <c r="BG129" s="158">
        <f t="shared" si="26"/>
        <v>0</v>
      </c>
      <c r="BH129" s="158">
        <f t="shared" si="27"/>
        <v>0</v>
      </c>
      <c r="BI129" s="158">
        <f t="shared" si="28"/>
        <v>0</v>
      </c>
      <c r="BJ129" s="20" t="s">
        <v>81</v>
      </c>
      <c r="BK129" s="158">
        <f t="shared" si="29"/>
        <v>0</v>
      </c>
      <c r="BL129" s="20" t="s">
        <v>256</v>
      </c>
      <c r="BM129" s="157" t="s">
        <v>560</v>
      </c>
    </row>
    <row r="130" spans="1:65" s="2" customFormat="1" ht="16.5" customHeight="1">
      <c r="A130" s="35"/>
      <c r="B130" s="145"/>
      <c r="C130" s="146" t="s">
        <v>373</v>
      </c>
      <c r="D130" s="146" t="s">
        <v>145</v>
      </c>
      <c r="E130" s="147" t="s">
        <v>4201</v>
      </c>
      <c r="F130" s="148" t="s">
        <v>4202</v>
      </c>
      <c r="G130" s="149" t="s">
        <v>236</v>
      </c>
      <c r="H130" s="150">
        <v>1</v>
      </c>
      <c r="I130" s="151"/>
      <c r="J130" s="152">
        <f t="shared" si="20"/>
        <v>0</v>
      </c>
      <c r="K130" s="148" t="s">
        <v>3</v>
      </c>
      <c r="L130" s="36"/>
      <c r="M130" s="153" t="s">
        <v>3</v>
      </c>
      <c r="N130" s="154" t="s">
        <v>43</v>
      </c>
      <c r="O130" s="56"/>
      <c r="P130" s="155">
        <f t="shared" si="21"/>
        <v>0</v>
      </c>
      <c r="Q130" s="155">
        <v>0</v>
      </c>
      <c r="R130" s="155">
        <f t="shared" si="22"/>
        <v>0</v>
      </c>
      <c r="S130" s="155">
        <v>0</v>
      </c>
      <c r="T130" s="156">
        <f t="shared" si="23"/>
        <v>0</v>
      </c>
      <c r="U130" s="35"/>
      <c r="V130" s="35"/>
      <c r="W130" s="35"/>
      <c r="X130" s="35"/>
      <c r="Y130" s="35"/>
      <c r="Z130" s="35"/>
      <c r="AA130" s="35"/>
      <c r="AB130" s="35"/>
      <c r="AC130" s="35"/>
      <c r="AD130" s="35"/>
      <c r="AE130" s="35"/>
      <c r="AR130" s="157" t="s">
        <v>256</v>
      </c>
      <c r="AT130" s="157" t="s">
        <v>145</v>
      </c>
      <c r="AU130" s="157" t="s">
        <v>15</v>
      </c>
      <c r="AY130" s="20" t="s">
        <v>142</v>
      </c>
      <c r="BE130" s="158">
        <f t="shared" si="24"/>
        <v>0</v>
      </c>
      <c r="BF130" s="158">
        <f t="shared" si="25"/>
        <v>0</v>
      </c>
      <c r="BG130" s="158">
        <f t="shared" si="26"/>
        <v>0</v>
      </c>
      <c r="BH130" s="158">
        <f t="shared" si="27"/>
        <v>0</v>
      </c>
      <c r="BI130" s="158">
        <f t="shared" si="28"/>
        <v>0</v>
      </c>
      <c r="BJ130" s="20" t="s">
        <v>81</v>
      </c>
      <c r="BK130" s="158">
        <f t="shared" si="29"/>
        <v>0</v>
      </c>
      <c r="BL130" s="20" t="s">
        <v>256</v>
      </c>
      <c r="BM130" s="157" t="s">
        <v>570</v>
      </c>
    </row>
    <row r="131" spans="1:65" s="2" customFormat="1" ht="16.5" customHeight="1">
      <c r="A131" s="35"/>
      <c r="B131" s="145"/>
      <c r="C131" s="146" t="s">
        <v>378</v>
      </c>
      <c r="D131" s="146" t="s">
        <v>145</v>
      </c>
      <c r="E131" s="147" t="s">
        <v>4203</v>
      </c>
      <c r="F131" s="148" t="s">
        <v>4204</v>
      </c>
      <c r="G131" s="149" t="s">
        <v>236</v>
      </c>
      <c r="H131" s="150">
        <v>1</v>
      </c>
      <c r="I131" s="151"/>
      <c r="J131" s="152">
        <f t="shared" si="20"/>
        <v>0</v>
      </c>
      <c r="K131" s="148" t="s">
        <v>3</v>
      </c>
      <c r="L131" s="36"/>
      <c r="M131" s="153" t="s">
        <v>3</v>
      </c>
      <c r="N131" s="154" t="s">
        <v>43</v>
      </c>
      <c r="O131" s="56"/>
      <c r="P131" s="155">
        <f t="shared" si="21"/>
        <v>0</v>
      </c>
      <c r="Q131" s="155">
        <v>0</v>
      </c>
      <c r="R131" s="155">
        <f t="shared" si="22"/>
        <v>0</v>
      </c>
      <c r="S131" s="155">
        <v>0</v>
      </c>
      <c r="T131" s="156">
        <f t="shared" si="23"/>
        <v>0</v>
      </c>
      <c r="U131" s="35"/>
      <c r="V131" s="35"/>
      <c r="W131" s="35"/>
      <c r="X131" s="35"/>
      <c r="Y131" s="35"/>
      <c r="Z131" s="35"/>
      <c r="AA131" s="35"/>
      <c r="AB131" s="35"/>
      <c r="AC131" s="35"/>
      <c r="AD131" s="35"/>
      <c r="AE131" s="35"/>
      <c r="AR131" s="157" t="s">
        <v>256</v>
      </c>
      <c r="AT131" s="157" t="s">
        <v>145</v>
      </c>
      <c r="AU131" s="157" t="s">
        <v>15</v>
      </c>
      <c r="AY131" s="20" t="s">
        <v>142</v>
      </c>
      <c r="BE131" s="158">
        <f t="shared" si="24"/>
        <v>0</v>
      </c>
      <c r="BF131" s="158">
        <f t="shared" si="25"/>
        <v>0</v>
      </c>
      <c r="BG131" s="158">
        <f t="shared" si="26"/>
        <v>0</v>
      </c>
      <c r="BH131" s="158">
        <f t="shared" si="27"/>
        <v>0</v>
      </c>
      <c r="BI131" s="158">
        <f t="shared" si="28"/>
        <v>0</v>
      </c>
      <c r="BJ131" s="20" t="s">
        <v>81</v>
      </c>
      <c r="BK131" s="158">
        <f t="shared" si="29"/>
        <v>0</v>
      </c>
      <c r="BL131" s="20" t="s">
        <v>256</v>
      </c>
      <c r="BM131" s="157" t="s">
        <v>586</v>
      </c>
    </row>
    <row r="132" spans="1:65" s="2" customFormat="1" ht="16.5" customHeight="1">
      <c r="A132" s="35"/>
      <c r="B132" s="145"/>
      <c r="C132" s="146" t="s">
        <v>383</v>
      </c>
      <c r="D132" s="146" t="s">
        <v>145</v>
      </c>
      <c r="E132" s="147" t="s">
        <v>4205</v>
      </c>
      <c r="F132" s="148" t="s">
        <v>4206</v>
      </c>
      <c r="G132" s="149" t="s">
        <v>236</v>
      </c>
      <c r="H132" s="150">
        <v>1</v>
      </c>
      <c r="I132" s="151"/>
      <c r="J132" s="152">
        <f t="shared" si="20"/>
        <v>0</v>
      </c>
      <c r="K132" s="148" t="s">
        <v>3</v>
      </c>
      <c r="L132" s="36"/>
      <c r="M132" s="153" t="s">
        <v>3</v>
      </c>
      <c r="N132" s="154" t="s">
        <v>43</v>
      </c>
      <c r="O132" s="56"/>
      <c r="P132" s="155">
        <f t="shared" si="21"/>
        <v>0</v>
      </c>
      <c r="Q132" s="155">
        <v>0</v>
      </c>
      <c r="R132" s="155">
        <f t="shared" si="22"/>
        <v>0</v>
      </c>
      <c r="S132" s="155">
        <v>0</v>
      </c>
      <c r="T132" s="156">
        <f t="shared" si="23"/>
        <v>0</v>
      </c>
      <c r="U132" s="35"/>
      <c r="V132" s="35"/>
      <c r="W132" s="35"/>
      <c r="X132" s="35"/>
      <c r="Y132" s="35"/>
      <c r="Z132" s="35"/>
      <c r="AA132" s="35"/>
      <c r="AB132" s="35"/>
      <c r="AC132" s="35"/>
      <c r="AD132" s="35"/>
      <c r="AE132" s="35"/>
      <c r="AR132" s="157" t="s">
        <v>256</v>
      </c>
      <c r="AT132" s="157" t="s">
        <v>145</v>
      </c>
      <c r="AU132" s="157" t="s">
        <v>15</v>
      </c>
      <c r="AY132" s="20" t="s">
        <v>142</v>
      </c>
      <c r="BE132" s="158">
        <f t="shared" si="24"/>
        <v>0</v>
      </c>
      <c r="BF132" s="158">
        <f t="shared" si="25"/>
        <v>0</v>
      </c>
      <c r="BG132" s="158">
        <f t="shared" si="26"/>
        <v>0</v>
      </c>
      <c r="BH132" s="158">
        <f t="shared" si="27"/>
        <v>0</v>
      </c>
      <c r="BI132" s="158">
        <f t="shared" si="28"/>
        <v>0</v>
      </c>
      <c r="BJ132" s="20" t="s">
        <v>81</v>
      </c>
      <c r="BK132" s="158">
        <f t="shared" si="29"/>
        <v>0</v>
      </c>
      <c r="BL132" s="20" t="s">
        <v>256</v>
      </c>
      <c r="BM132" s="157" t="s">
        <v>604</v>
      </c>
    </row>
    <row r="133" spans="1:65" s="2" customFormat="1" ht="16.5" customHeight="1">
      <c r="A133" s="35"/>
      <c r="B133" s="145"/>
      <c r="C133" s="146" t="s">
        <v>388</v>
      </c>
      <c r="D133" s="146" t="s">
        <v>145</v>
      </c>
      <c r="E133" s="147" t="s">
        <v>4207</v>
      </c>
      <c r="F133" s="148" t="s">
        <v>4208</v>
      </c>
      <c r="G133" s="149" t="s">
        <v>236</v>
      </c>
      <c r="H133" s="150">
        <v>1</v>
      </c>
      <c r="I133" s="151"/>
      <c r="J133" s="152">
        <f t="shared" si="20"/>
        <v>0</v>
      </c>
      <c r="K133" s="148" t="s">
        <v>3</v>
      </c>
      <c r="L133" s="36"/>
      <c r="M133" s="153" t="s">
        <v>3</v>
      </c>
      <c r="N133" s="154" t="s">
        <v>43</v>
      </c>
      <c r="O133" s="56"/>
      <c r="P133" s="155">
        <f t="shared" si="21"/>
        <v>0</v>
      </c>
      <c r="Q133" s="155">
        <v>0</v>
      </c>
      <c r="R133" s="155">
        <f t="shared" si="22"/>
        <v>0</v>
      </c>
      <c r="S133" s="155">
        <v>0</v>
      </c>
      <c r="T133" s="156">
        <f t="shared" si="23"/>
        <v>0</v>
      </c>
      <c r="U133" s="35"/>
      <c r="V133" s="35"/>
      <c r="W133" s="35"/>
      <c r="X133" s="35"/>
      <c r="Y133" s="35"/>
      <c r="Z133" s="35"/>
      <c r="AA133" s="35"/>
      <c r="AB133" s="35"/>
      <c r="AC133" s="35"/>
      <c r="AD133" s="35"/>
      <c r="AE133" s="35"/>
      <c r="AR133" s="157" t="s">
        <v>256</v>
      </c>
      <c r="AT133" s="157" t="s">
        <v>145</v>
      </c>
      <c r="AU133" s="157" t="s">
        <v>15</v>
      </c>
      <c r="AY133" s="20" t="s">
        <v>142</v>
      </c>
      <c r="BE133" s="158">
        <f t="shared" si="24"/>
        <v>0</v>
      </c>
      <c r="BF133" s="158">
        <f t="shared" si="25"/>
        <v>0</v>
      </c>
      <c r="BG133" s="158">
        <f t="shared" si="26"/>
        <v>0</v>
      </c>
      <c r="BH133" s="158">
        <f t="shared" si="27"/>
        <v>0</v>
      </c>
      <c r="BI133" s="158">
        <f t="shared" si="28"/>
        <v>0</v>
      </c>
      <c r="BJ133" s="20" t="s">
        <v>81</v>
      </c>
      <c r="BK133" s="158">
        <f t="shared" si="29"/>
        <v>0</v>
      </c>
      <c r="BL133" s="20" t="s">
        <v>256</v>
      </c>
      <c r="BM133" s="157" t="s">
        <v>632</v>
      </c>
    </row>
    <row r="134" spans="1:65" s="2" customFormat="1" ht="16.5" customHeight="1">
      <c r="A134" s="35"/>
      <c r="B134" s="145"/>
      <c r="C134" s="146" t="s">
        <v>397</v>
      </c>
      <c r="D134" s="146" t="s">
        <v>145</v>
      </c>
      <c r="E134" s="147" t="s">
        <v>4209</v>
      </c>
      <c r="F134" s="148" t="s">
        <v>4210</v>
      </c>
      <c r="G134" s="149" t="s">
        <v>236</v>
      </c>
      <c r="H134" s="150">
        <v>1</v>
      </c>
      <c r="I134" s="151"/>
      <c r="J134" s="152">
        <f t="shared" si="20"/>
        <v>0</v>
      </c>
      <c r="K134" s="148" t="s">
        <v>3</v>
      </c>
      <c r="L134" s="36"/>
      <c r="M134" s="153" t="s">
        <v>3</v>
      </c>
      <c r="N134" s="154" t="s">
        <v>43</v>
      </c>
      <c r="O134" s="56"/>
      <c r="P134" s="155">
        <f t="shared" si="21"/>
        <v>0</v>
      </c>
      <c r="Q134" s="155">
        <v>0</v>
      </c>
      <c r="R134" s="155">
        <f t="shared" si="22"/>
        <v>0</v>
      </c>
      <c r="S134" s="155">
        <v>0</v>
      </c>
      <c r="T134" s="156">
        <f t="shared" si="23"/>
        <v>0</v>
      </c>
      <c r="U134" s="35"/>
      <c r="V134" s="35"/>
      <c r="W134" s="35"/>
      <c r="X134" s="35"/>
      <c r="Y134" s="35"/>
      <c r="Z134" s="35"/>
      <c r="AA134" s="35"/>
      <c r="AB134" s="35"/>
      <c r="AC134" s="35"/>
      <c r="AD134" s="35"/>
      <c r="AE134" s="35"/>
      <c r="AR134" s="157" t="s">
        <v>256</v>
      </c>
      <c r="AT134" s="157" t="s">
        <v>145</v>
      </c>
      <c r="AU134" s="157" t="s">
        <v>15</v>
      </c>
      <c r="AY134" s="20" t="s">
        <v>142</v>
      </c>
      <c r="BE134" s="158">
        <f t="shared" si="24"/>
        <v>0</v>
      </c>
      <c r="BF134" s="158">
        <f t="shared" si="25"/>
        <v>0</v>
      </c>
      <c r="BG134" s="158">
        <f t="shared" si="26"/>
        <v>0</v>
      </c>
      <c r="BH134" s="158">
        <f t="shared" si="27"/>
        <v>0</v>
      </c>
      <c r="BI134" s="158">
        <f t="shared" si="28"/>
        <v>0</v>
      </c>
      <c r="BJ134" s="20" t="s">
        <v>81</v>
      </c>
      <c r="BK134" s="158">
        <f t="shared" si="29"/>
        <v>0</v>
      </c>
      <c r="BL134" s="20" t="s">
        <v>256</v>
      </c>
      <c r="BM134" s="157" t="s">
        <v>1286</v>
      </c>
    </row>
    <row r="135" spans="1:65" s="2" customFormat="1" ht="16.5" customHeight="1">
      <c r="A135" s="35"/>
      <c r="B135" s="145"/>
      <c r="C135" s="146" t="s">
        <v>408</v>
      </c>
      <c r="D135" s="146" t="s">
        <v>145</v>
      </c>
      <c r="E135" s="147" t="s">
        <v>4211</v>
      </c>
      <c r="F135" s="148" t="s">
        <v>4212</v>
      </c>
      <c r="G135" s="149" t="s">
        <v>236</v>
      </c>
      <c r="H135" s="150">
        <v>1</v>
      </c>
      <c r="I135" s="151"/>
      <c r="J135" s="152">
        <f t="shared" si="20"/>
        <v>0</v>
      </c>
      <c r="K135" s="148" t="s">
        <v>3</v>
      </c>
      <c r="L135" s="36"/>
      <c r="M135" s="153" t="s">
        <v>3</v>
      </c>
      <c r="N135" s="154" t="s">
        <v>43</v>
      </c>
      <c r="O135" s="56"/>
      <c r="P135" s="155">
        <f t="shared" si="21"/>
        <v>0</v>
      </c>
      <c r="Q135" s="155">
        <v>0</v>
      </c>
      <c r="R135" s="155">
        <f t="shared" si="22"/>
        <v>0</v>
      </c>
      <c r="S135" s="155">
        <v>0</v>
      </c>
      <c r="T135" s="156">
        <f t="shared" si="23"/>
        <v>0</v>
      </c>
      <c r="U135" s="35"/>
      <c r="V135" s="35"/>
      <c r="W135" s="35"/>
      <c r="X135" s="35"/>
      <c r="Y135" s="35"/>
      <c r="Z135" s="35"/>
      <c r="AA135" s="35"/>
      <c r="AB135" s="35"/>
      <c r="AC135" s="35"/>
      <c r="AD135" s="35"/>
      <c r="AE135" s="35"/>
      <c r="AR135" s="157" t="s">
        <v>256</v>
      </c>
      <c r="AT135" s="157" t="s">
        <v>145</v>
      </c>
      <c r="AU135" s="157" t="s">
        <v>15</v>
      </c>
      <c r="AY135" s="20" t="s">
        <v>142</v>
      </c>
      <c r="BE135" s="158">
        <f t="shared" si="24"/>
        <v>0</v>
      </c>
      <c r="BF135" s="158">
        <f t="shared" si="25"/>
        <v>0</v>
      </c>
      <c r="BG135" s="158">
        <f t="shared" si="26"/>
        <v>0</v>
      </c>
      <c r="BH135" s="158">
        <f t="shared" si="27"/>
        <v>0</v>
      </c>
      <c r="BI135" s="158">
        <f t="shared" si="28"/>
        <v>0</v>
      </c>
      <c r="BJ135" s="20" t="s">
        <v>81</v>
      </c>
      <c r="BK135" s="158">
        <f t="shared" si="29"/>
        <v>0</v>
      </c>
      <c r="BL135" s="20" t="s">
        <v>256</v>
      </c>
      <c r="BM135" s="157" t="s">
        <v>1303</v>
      </c>
    </row>
    <row r="136" spans="1:65" s="2" customFormat="1" ht="16.5" customHeight="1">
      <c r="A136" s="35"/>
      <c r="B136" s="145"/>
      <c r="C136" s="146" t="s">
        <v>415</v>
      </c>
      <c r="D136" s="146" t="s">
        <v>145</v>
      </c>
      <c r="E136" s="147" t="s">
        <v>4213</v>
      </c>
      <c r="F136" s="148" t="s">
        <v>4214</v>
      </c>
      <c r="G136" s="149" t="s">
        <v>236</v>
      </c>
      <c r="H136" s="150">
        <v>2</v>
      </c>
      <c r="I136" s="151"/>
      <c r="J136" s="152">
        <f t="shared" si="20"/>
        <v>0</v>
      </c>
      <c r="K136" s="148" t="s">
        <v>3</v>
      </c>
      <c r="L136" s="36"/>
      <c r="M136" s="153" t="s">
        <v>3</v>
      </c>
      <c r="N136" s="154" t="s">
        <v>43</v>
      </c>
      <c r="O136" s="56"/>
      <c r="P136" s="155">
        <f t="shared" si="21"/>
        <v>0</v>
      </c>
      <c r="Q136" s="155">
        <v>0</v>
      </c>
      <c r="R136" s="155">
        <f t="shared" si="22"/>
        <v>0</v>
      </c>
      <c r="S136" s="155">
        <v>0</v>
      </c>
      <c r="T136" s="156">
        <f t="shared" si="23"/>
        <v>0</v>
      </c>
      <c r="U136" s="35"/>
      <c r="V136" s="35"/>
      <c r="W136" s="35"/>
      <c r="X136" s="35"/>
      <c r="Y136" s="35"/>
      <c r="Z136" s="35"/>
      <c r="AA136" s="35"/>
      <c r="AB136" s="35"/>
      <c r="AC136" s="35"/>
      <c r="AD136" s="35"/>
      <c r="AE136" s="35"/>
      <c r="AR136" s="157" t="s">
        <v>256</v>
      </c>
      <c r="AT136" s="157" t="s">
        <v>145</v>
      </c>
      <c r="AU136" s="157" t="s">
        <v>15</v>
      </c>
      <c r="AY136" s="20" t="s">
        <v>142</v>
      </c>
      <c r="BE136" s="158">
        <f t="shared" si="24"/>
        <v>0</v>
      </c>
      <c r="BF136" s="158">
        <f t="shared" si="25"/>
        <v>0</v>
      </c>
      <c r="BG136" s="158">
        <f t="shared" si="26"/>
        <v>0</v>
      </c>
      <c r="BH136" s="158">
        <f t="shared" si="27"/>
        <v>0</v>
      </c>
      <c r="BI136" s="158">
        <f t="shared" si="28"/>
        <v>0</v>
      </c>
      <c r="BJ136" s="20" t="s">
        <v>81</v>
      </c>
      <c r="BK136" s="158">
        <f t="shared" si="29"/>
        <v>0</v>
      </c>
      <c r="BL136" s="20" t="s">
        <v>256</v>
      </c>
      <c r="BM136" s="157" t="s">
        <v>1315</v>
      </c>
    </row>
    <row r="137" spans="1:65" s="2" customFormat="1" ht="16.5" customHeight="1">
      <c r="A137" s="35"/>
      <c r="B137" s="145"/>
      <c r="C137" s="146" t="s">
        <v>425</v>
      </c>
      <c r="D137" s="146" t="s">
        <v>145</v>
      </c>
      <c r="E137" s="147" t="s">
        <v>4215</v>
      </c>
      <c r="F137" s="148" t="s">
        <v>4216</v>
      </c>
      <c r="G137" s="149" t="s">
        <v>236</v>
      </c>
      <c r="H137" s="150">
        <v>6</v>
      </c>
      <c r="I137" s="151"/>
      <c r="J137" s="152">
        <f t="shared" si="20"/>
        <v>0</v>
      </c>
      <c r="K137" s="148" t="s">
        <v>3</v>
      </c>
      <c r="L137" s="36"/>
      <c r="M137" s="153" t="s">
        <v>3</v>
      </c>
      <c r="N137" s="154" t="s">
        <v>43</v>
      </c>
      <c r="O137" s="56"/>
      <c r="P137" s="155">
        <f t="shared" si="21"/>
        <v>0</v>
      </c>
      <c r="Q137" s="155">
        <v>0</v>
      </c>
      <c r="R137" s="155">
        <f t="shared" si="22"/>
        <v>0</v>
      </c>
      <c r="S137" s="155">
        <v>0</v>
      </c>
      <c r="T137" s="156">
        <f t="shared" si="23"/>
        <v>0</v>
      </c>
      <c r="U137" s="35"/>
      <c r="V137" s="35"/>
      <c r="W137" s="35"/>
      <c r="X137" s="35"/>
      <c r="Y137" s="35"/>
      <c r="Z137" s="35"/>
      <c r="AA137" s="35"/>
      <c r="AB137" s="35"/>
      <c r="AC137" s="35"/>
      <c r="AD137" s="35"/>
      <c r="AE137" s="35"/>
      <c r="AR137" s="157" t="s">
        <v>256</v>
      </c>
      <c r="AT137" s="157" t="s">
        <v>145</v>
      </c>
      <c r="AU137" s="157" t="s">
        <v>15</v>
      </c>
      <c r="AY137" s="20" t="s">
        <v>142</v>
      </c>
      <c r="BE137" s="158">
        <f t="shared" si="24"/>
        <v>0</v>
      </c>
      <c r="BF137" s="158">
        <f t="shared" si="25"/>
        <v>0</v>
      </c>
      <c r="BG137" s="158">
        <f t="shared" si="26"/>
        <v>0</v>
      </c>
      <c r="BH137" s="158">
        <f t="shared" si="27"/>
        <v>0</v>
      </c>
      <c r="BI137" s="158">
        <f t="shared" si="28"/>
        <v>0</v>
      </c>
      <c r="BJ137" s="20" t="s">
        <v>81</v>
      </c>
      <c r="BK137" s="158">
        <f t="shared" si="29"/>
        <v>0</v>
      </c>
      <c r="BL137" s="20" t="s">
        <v>256</v>
      </c>
      <c r="BM137" s="157" t="s">
        <v>1341</v>
      </c>
    </row>
    <row r="138" spans="1:65" s="2" customFormat="1" ht="16.5" customHeight="1">
      <c r="A138" s="35"/>
      <c r="B138" s="145"/>
      <c r="C138" s="146" t="s">
        <v>430</v>
      </c>
      <c r="D138" s="146" t="s">
        <v>145</v>
      </c>
      <c r="E138" s="147" t="s">
        <v>4217</v>
      </c>
      <c r="F138" s="148" t="s">
        <v>4218</v>
      </c>
      <c r="G138" s="149" t="s">
        <v>236</v>
      </c>
      <c r="H138" s="150">
        <v>9</v>
      </c>
      <c r="I138" s="151"/>
      <c r="J138" s="152">
        <f t="shared" si="20"/>
        <v>0</v>
      </c>
      <c r="K138" s="148" t="s">
        <v>3</v>
      </c>
      <c r="L138" s="36"/>
      <c r="M138" s="153" t="s">
        <v>3</v>
      </c>
      <c r="N138" s="154" t="s">
        <v>43</v>
      </c>
      <c r="O138" s="56"/>
      <c r="P138" s="155">
        <f t="shared" si="21"/>
        <v>0</v>
      </c>
      <c r="Q138" s="155">
        <v>0</v>
      </c>
      <c r="R138" s="155">
        <f t="shared" si="22"/>
        <v>0</v>
      </c>
      <c r="S138" s="155">
        <v>0</v>
      </c>
      <c r="T138" s="156">
        <f t="shared" si="23"/>
        <v>0</v>
      </c>
      <c r="U138" s="35"/>
      <c r="V138" s="35"/>
      <c r="W138" s="35"/>
      <c r="X138" s="35"/>
      <c r="Y138" s="35"/>
      <c r="Z138" s="35"/>
      <c r="AA138" s="35"/>
      <c r="AB138" s="35"/>
      <c r="AC138" s="35"/>
      <c r="AD138" s="35"/>
      <c r="AE138" s="35"/>
      <c r="AR138" s="157" t="s">
        <v>256</v>
      </c>
      <c r="AT138" s="157" t="s">
        <v>145</v>
      </c>
      <c r="AU138" s="157" t="s">
        <v>15</v>
      </c>
      <c r="AY138" s="20" t="s">
        <v>142</v>
      </c>
      <c r="BE138" s="158">
        <f t="shared" si="24"/>
        <v>0</v>
      </c>
      <c r="BF138" s="158">
        <f t="shared" si="25"/>
        <v>0</v>
      </c>
      <c r="BG138" s="158">
        <f t="shared" si="26"/>
        <v>0</v>
      </c>
      <c r="BH138" s="158">
        <f t="shared" si="27"/>
        <v>0</v>
      </c>
      <c r="BI138" s="158">
        <f t="shared" si="28"/>
        <v>0</v>
      </c>
      <c r="BJ138" s="20" t="s">
        <v>81</v>
      </c>
      <c r="BK138" s="158">
        <f t="shared" si="29"/>
        <v>0</v>
      </c>
      <c r="BL138" s="20" t="s">
        <v>256</v>
      </c>
      <c r="BM138" s="157" t="s">
        <v>1351</v>
      </c>
    </row>
    <row r="139" spans="1:65" s="2" customFormat="1" ht="16.5" customHeight="1">
      <c r="A139" s="35"/>
      <c r="B139" s="145"/>
      <c r="C139" s="146" t="s">
        <v>434</v>
      </c>
      <c r="D139" s="146" t="s">
        <v>145</v>
      </c>
      <c r="E139" s="147" t="s">
        <v>4219</v>
      </c>
      <c r="F139" s="148" t="s">
        <v>3170</v>
      </c>
      <c r="G139" s="149" t="s">
        <v>2341</v>
      </c>
      <c r="H139" s="209"/>
      <c r="I139" s="151"/>
      <c r="J139" s="152">
        <f t="shared" si="20"/>
        <v>0</v>
      </c>
      <c r="K139" s="148" t="s">
        <v>3</v>
      </c>
      <c r="L139" s="36"/>
      <c r="M139" s="153" t="s">
        <v>3</v>
      </c>
      <c r="N139" s="154" t="s">
        <v>43</v>
      </c>
      <c r="O139" s="56"/>
      <c r="P139" s="155">
        <f t="shared" si="21"/>
        <v>0</v>
      </c>
      <c r="Q139" s="155">
        <v>0</v>
      </c>
      <c r="R139" s="155">
        <f t="shared" si="22"/>
        <v>0</v>
      </c>
      <c r="S139" s="155">
        <v>0</v>
      </c>
      <c r="T139" s="156">
        <f t="shared" si="23"/>
        <v>0</v>
      </c>
      <c r="U139" s="35"/>
      <c r="V139" s="35"/>
      <c r="W139" s="35"/>
      <c r="X139" s="35"/>
      <c r="Y139" s="35"/>
      <c r="Z139" s="35"/>
      <c r="AA139" s="35"/>
      <c r="AB139" s="35"/>
      <c r="AC139" s="35"/>
      <c r="AD139" s="35"/>
      <c r="AE139" s="35"/>
      <c r="AR139" s="157" t="s">
        <v>256</v>
      </c>
      <c r="AT139" s="157" t="s">
        <v>145</v>
      </c>
      <c r="AU139" s="157" t="s">
        <v>15</v>
      </c>
      <c r="AY139" s="20" t="s">
        <v>142</v>
      </c>
      <c r="BE139" s="158">
        <f t="shared" si="24"/>
        <v>0</v>
      </c>
      <c r="BF139" s="158">
        <f t="shared" si="25"/>
        <v>0</v>
      </c>
      <c r="BG139" s="158">
        <f t="shared" si="26"/>
        <v>0</v>
      </c>
      <c r="BH139" s="158">
        <f t="shared" si="27"/>
        <v>0</v>
      </c>
      <c r="BI139" s="158">
        <f t="shared" si="28"/>
        <v>0</v>
      </c>
      <c r="BJ139" s="20" t="s">
        <v>81</v>
      </c>
      <c r="BK139" s="158">
        <f t="shared" si="29"/>
        <v>0</v>
      </c>
      <c r="BL139" s="20" t="s">
        <v>256</v>
      </c>
      <c r="BM139" s="157" t="s">
        <v>1367</v>
      </c>
    </row>
    <row r="140" spans="1:65" s="12" customFormat="1" ht="25.9" customHeight="1">
      <c r="B140" s="132"/>
      <c r="D140" s="133" t="s">
        <v>70</v>
      </c>
      <c r="E140" s="134" t="s">
        <v>3183</v>
      </c>
      <c r="F140" s="134" t="s">
        <v>3184</v>
      </c>
      <c r="I140" s="135"/>
      <c r="J140" s="136">
        <f>BK140</f>
        <v>0</v>
      </c>
      <c r="L140" s="132"/>
      <c r="M140" s="137"/>
      <c r="N140" s="138"/>
      <c r="O140" s="138"/>
      <c r="P140" s="139">
        <f>SUM(P141:P146)</f>
        <v>0</v>
      </c>
      <c r="Q140" s="138"/>
      <c r="R140" s="139">
        <f>SUM(R141:R146)</f>
        <v>0</v>
      </c>
      <c r="S140" s="138"/>
      <c r="T140" s="140">
        <f>SUM(T141:T146)</f>
        <v>0</v>
      </c>
      <c r="AR140" s="133" t="s">
        <v>81</v>
      </c>
      <c r="AT140" s="141" t="s">
        <v>70</v>
      </c>
      <c r="AU140" s="141" t="s">
        <v>71</v>
      </c>
      <c r="AY140" s="133" t="s">
        <v>142</v>
      </c>
      <c r="BK140" s="142">
        <f>SUM(BK141:BK146)</f>
        <v>0</v>
      </c>
    </row>
    <row r="141" spans="1:65" s="2" customFormat="1" ht="16.5" customHeight="1">
      <c r="A141" s="35"/>
      <c r="B141" s="145"/>
      <c r="C141" s="146" t="s">
        <v>439</v>
      </c>
      <c r="D141" s="146" t="s">
        <v>145</v>
      </c>
      <c r="E141" s="147" t="s">
        <v>4220</v>
      </c>
      <c r="F141" s="148" t="s">
        <v>4221</v>
      </c>
      <c r="G141" s="149" t="s">
        <v>225</v>
      </c>
      <c r="H141" s="150">
        <v>900</v>
      </c>
      <c r="I141" s="151"/>
      <c r="J141" s="152">
        <f t="shared" ref="J141:J146" si="30">ROUND(I141*H141,2)</f>
        <v>0</v>
      </c>
      <c r="K141" s="148" t="s">
        <v>3</v>
      </c>
      <c r="L141" s="36"/>
      <c r="M141" s="153" t="s">
        <v>3</v>
      </c>
      <c r="N141" s="154" t="s">
        <v>43</v>
      </c>
      <c r="O141" s="56"/>
      <c r="P141" s="155">
        <f t="shared" ref="P141:P146" si="31">O141*H141</f>
        <v>0</v>
      </c>
      <c r="Q141" s="155">
        <v>0</v>
      </c>
      <c r="R141" s="155">
        <f t="shared" ref="R141:R146" si="32">Q141*H141</f>
        <v>0</v>
      </c>
      <c r="S141" s="155">
        <v>0</v>
      </c>
      <c r="T141" s="156">
        <f t="shared" ref="T141:T146" si="33">S141*H141</f>
        <v>0</v>
      </c>
      <c r="U141" s="35"/>
      <c r="V141" s="35"/>
      <c r="W141" s="35"/>
      <c r="X141" s="35"/>
      <c r="Y141" s="35"/>
      <c r="Z141" s="35"/>
      <c r="AA141" s="35"/>
      <c r="AB141" s="35"/>
      <c r="AC141" s="35"/>
      <c r="AD141" s="35"/>
      <c r="AE141" s="35"/>
      <c r="AR141" s="157" t="s">
        <v>256</v>
      </c>
      <c r="AT141" s="157" t="s">
        <v>145</v>
      </c>
      <c r="AU141" s="157" t="s">
        <v>15</v>
      </c>
      <c r="AY141" s="20" t="s">
        <v>142</v>
      </c>
      <c r="BE141" s="158">
        <f t="shared" ref="BE141:BE146" si="34">IF(N141="základní",J141,0)</f>
        <v>0</v>
      </c>
      <c r="BF141" s="158">
        <f t="shared" ref="BF141:BF146" si="35">IF(N141="snížená",J141,0)</f>
        <v>0</v>
      </c>
      <c r="BG141" s="158">
        <f t="shared" ref="BG141:BG146" si="36">IF(N141="zákl. přenesená",J141,0)</f>
        <v>0</v>
      </c>
      <c r="BH141" s="158">
        <f t="shared" ref="BH141:BH146" si="37">IF(N141="sníž. přenesená",J141,0)</f>
        <v>0</v>
      </c>
      <c r="BI141" s="158">
        <f t="shared" ref="BI141:BI146" si="38">IF(N141="nulová",J141,0)</f>
        <v>0</v>
      </c>
      <c r="BJ141" s="20" t="s">
        <v>81</v>
      </c>
      <c r="BK141" s="158">
        <f t="shared" ref="BK141:BK146" si="39">ROUND(I141*H141,2)</f>
        <v>0</v>
      </c>
      <c r="BL141" s="20" t="s">
        <v>256</v>
      </c>
      <c r="BM141" s="157" t="s">
        <v>1378</v>
      </c>
    </row>
    <row r="142" spans="1:65" s="2" customFormat="1" ht="16.5" customHeight="1">
      <c r="A142" s="35"/>
      <c r="B142" s="145"/>
      <c r="C142" s="146" t="s">
        <v>445</v>
      </c>
      <c r="D142" s="146" t="s">
        <v>145</v>
      </c>
      <c r="E142" s="147" t="s">
        <v>4222</v>
      </c>
      <c r="F142" s="148" t="s">
        <v>4223</v>
      </c>
      <c r="G142" s="149" t="s">
        <v>225</v>
      </c>
      <c r="H142" s="150">
        <v>10</v>
      </c>
      <c r="I142" s="151"/>
      <c r="J142" s="152">
        <f t="shared" si="30"/>
        <v>0</v>
      </c>
      <c r="K142" s="148" t="s">
        <v>3</v>
      </c>
      <c r="L142" s="36"/>
      <c r="M142" s="153" t="s">
        <v>3</v>
      </c>
      <c r="N142" s="154" t="s">
        <v>43</v>
      </c>
      <c r="O142" s="56"/>
      <c r="P142" s="155">
        <f t="shared" si="31"/>
        <v>0</v>
      </c>
      <c r="Q142" s="155">
        <v>0</v>
      </c>
      <c r="R142" s="155">
        <f t="shared" si="32"/>
        <v>0</v>
      </c>
      <c r="S142" s="155">
        <v>0</v>
      </c>
      <c r="T142" s="156">
        <f t="shared" si="33"/>
        <v>0</v>
      </c>
      <c r="U142" s="35"/>
      <c r="V142" s="35"/>
      <c r="W142" s="35"/>
      <c r="X142" s="35"/>
      <c r="Y142" s="35"/>
      <c r="Z142" s="35"/>
      <c r="AA142" s="35"/>
      <c r="AB142" s="35"/>
      <c r="AC142" s="35"/>
      <c r="AD142" s="35"/>
      <c r="AE142" s="35"/>
      <c r="AR142" s="157" t="s">
        <v>256</v>
      </c>
      <c r="AT142" s="157" t="s">
        <v>145</v>
      </c>
      <c r="AU142" s="157" t="s">
        <v>15</v>
      </c>
      <c r="AY142" s="20" t="s">
        <v>142</v>
      </c>
      <c r="BE142" s="158">
        <f t="shared" si="34"/>
        <v>0</v>
      </c>
      <c r="BF142" s="158">
        <f t="shared" si="35"/>
        <v>0</v>
      </c>
      <c r="BG142" s="158">
        <f t="shared" si="36"/>
        <v>0</v>
      </c>
      <c r="BH142" s="158">
        <f t="shared" si="37"/>
        <v>0</v>
      </c>
      <c r="BI142" s="158">
        <f t="shared" si="38"/>
        <v>0</v>
      </c>
      <c r="BJ142" s="20" t="s">
        <v>81</v>
      </c>
      <c r="BK142" s="158">
        <f t="shared" si="39"/>
        <v>0</v>
      </c>
      <c r="BL142" s="20" t="s">
        <v>256</v>
      </c>
      <c r="BM142" s="157" t="s">
        <v>1390</v>
      </c>
    </row>
    <row r="143" spans="1:65" s="2" customFormat="1" ht="16.5" customHeight="1">
      <c r="A143" s="35"/>
      <c r="B143" s="145"/>
      <c r="C143" s="146" t="s">
        <v>450</v>
      </c>
      <c r="D143" s="146" t="s">
        <v>145</v>
      </c>
      <c r="E143" s="147" t="s">
        <v>4224</v>
      </c>
      <c r="F143" s="148" t="s">
        <v>4225</v>
      </c>
      <c r="G143" s="149" t="s">
        <v>225</v>
      </c>
      <c r="H143" s="150">
        <v>20</v>
      </c>
      <c r="I143" s="151"/>
      <c r="J143" s="152">
        <f t="shared" si="30"/>
        <v>0</v>
      </c>
      <c r="K143" s="148" t="s">
        <v>3</v>
      </c>
      <c r="L143" s="36"/>
      <c r="M143" s="153" t="s">
        <v>3</v>
      </c>
      <c r="N143" s="154" t="s">
        <v>43</v>
      </c>
      <c r="O143" s="56"/>
      <c r="P143" s="155">
        <f t="shared" si="31"/>
        <v>0</v>
      </c>
      <c r="Q143" s="155">
        <v>0</v>
      </c>
      <c r="R143" s="155">
        <f t="shared" si="32"/>
        <v>0</v>
      </c>
      <c r="S143" s="155">
        <v>0</v>
      </c>
      <c r="T143" s="156">
        <f t="shared" si="33"/>
        <v>0</v>
      </c>
      <c r="U143" s="35"/>
      <c r="V143" s="35"/>
      <c r="W143" s="35"/>
      <c r="X143" s="35"/>
      <c r="Y143" s="35"/>
      <c r="Z143" s="35"/>
      <c r="AA143" s="35"/>
      <c r="AB143" s="35"/>
      <c r="AC143" s="35"/>
      <c r="AD143" s="35"/>
      <c r="AE143" s="35"/>
      <c r="AR143" s="157" t="s">
        <v>256</v>
      </c>
      <c r="AT143" s="157" t="s">
        <v>145</v>
      </c>
      <c r="AU143" s="157" t="s">
        <v>15</v>
      </c>
      <c r="AY143" s="20" t="s">
        <v>142</v>
      </c>
      <c r="BE143" s="158">
        <f t="shared" si="34"/>
        <v>0</v>
      </c>
      <c r="BF143" s="158">
        <f t="shared" si="35"/>
        <v>0</v>
      </c>
      <c r="BG143" s="158">
        <f t="shared" si="36"/>
        <v>0</v>
      </c>
      <c r="BH143" s="158">
        <f t="shared" si="37"/>
        <v>0</v>
      </c>
      <c r="BI143" s="158">
        <f t="shared" si="38"/>
        <v>0</v>
      </c>
      <c r="BJ143" s="20" t="s">
        <v>81</v>
      </c>
      <c r="BK143" s="158">
        <f t="shared" si="39"/>
        <v>0</v>
      </c>
      <c r="BL143" s="20" t="s">
        <v>256</v>
      </c>
      <c r="BM143" s="157" t="s">
        <v>1396</v>
      </c>
    </row>
    <row r="144" spans="1:65" s="2" customFormat="1" ht="16.5" customHeight="1">
      <c r="A144" s="35"/>
      <c r="B144" s="145"/>
      <c r="C144" s="146" t="s">
        <v>460</v>
      </c>
      <c r="D144" s="146" t="s">
        <v>145</v>
      </c>
      <c r="E144" s="147" t="s">
        <v>4226</v>
      </c>
      <c r="F144" s="148" t="s">
        <v>4227</v>
      </c>
      <c r="G144" s="149" t="s">
        <v>225</v>
      </c>
      <c r="H144" s="150">
        <v>25</v>
      </c>
      <c r="I144" s="151"/>
      <c r="J144" s="152">
        <f t="shared" si="30"/>
        <v>0</v>
      </c>
      <c r="K144" s="148" t="s">
        <v>3</v>
      </c>
      <c r="L144" s="36"/>
      <c r="M144" s="153" t="s">
        <v>3</v>
      </c>
      <c r="N144" s="154" t="s">
        <v>43</v>
      </c>
      <c r="O144" s="56"/>
      <c r="P144" s="155">
        <f t="shared" si="31"/>
        <v>0</v>
      </c>
      <c r="Q144" s="155">
        <v>0</v>
      </c>
      <c r="R144" s="155">
        <f t="shared" si="32"/>
        <v>0</v>
      </c>
      <c r="S144" s="155">
        <v>0</v>
      </c>
      <c r="T144" s="156">
        <f t="shared" si="33"/>
        <v>0</v>
      </c>
      <c r="U144" s="35"/>
      <c r="V144" s="35"/>
      <c r="W144" s="35"/>
      <c r="X144" s="35"/>
      <c r="Y144" s="35"/>
      <c r="Z144" s="35"/>
      <c r="AA144" s="35"/>
      <c r="AB144" s="35"/>
      <c r="AC144" s="35"/>
      <c r="AD144" s="35"/>
      <c r="AE144" s="35"/>
      <c r="AR144" s="157" t="s">
        <v>256</v>
      </c>
      <c r="AT144" s="157" t="s">
        <v>145</v>
      </c>
      <c r="AU144" s="157" t="s">
        <v>15</v>
      </c>
      <c r="AY144" s="20" t="s">
        <v>142</v>
      </c>
      <c r="BE144" s="158">
        <f t="shared" si="34"/>
        <v>0</v>
      </c>
      <c r="BF144" s="158">
        <f t="shared" si="35"/>
        <v>0</v>
      </c>
      <c r="BG144" s="158">
        <f t="shared" si="36"/>
        <v>0</v>
      </c>
      <c r="BH144" s="158">
        <f t="shared" si="37"/>
        <v>0</v>
      </c>
      <c r="BI144" s="158">
        <f t="shared" si="38"/>
        <v>0</v>
      </c>
      <c r="BJ144" s="20" t="s">
        <v>81</v>
      </c>
      <c r="BK144" s="158">
        <f t="shared" si="39"/>
        <v>0</v>
      </c>
      <c r="BL144" s="20" t="s">
        <v>256</v>
      </c>
      <c r="BM144" s="157" t="s">
        <v>1406</v>
      </c>
    </row>
    <row r="145" spans="1:65" s="2" customFormat="1" ht="16.5" customHeight="1">
      <c r="A145" s="35"/>
      <c r="B145" s="145"/>
      <c r="C145" s="146" t="s">
        <v>465</v>
      </c>
      <c r="D145" s="146" t="s">
        <v>145</v>
      </c>
      <c r="E145" s="147" t="s">
        <v>4228</v>
      </c>
      <c r="F145" s="148" t="s">
        <v>4229</v>
      </c>
      <c r="G145" s="149" t="s">
        <v>225</v>
      </c>
      <c r="H145" s="150">
        <v>3777</v>
      </c>
      <c r="I145" s="151"/>
      <c r="J145" s="152">
        <f t="shared" si="30"/>
        <v>0</v>
      </c>
      <c r="K145" s="148" t="s">
        <v>3</v>
      </c>
      <c r="L145" s="36"/>
      <c r="M145" s="153" t="s">
        <v>3</v>
      </c>
      <c r="N145" s="154" t="s">
        <v>43</v>
      </c>
      <c r="O145" s="56"/>
      <c r="P145" s="155">
        <f t="shared" si="31"/>
        <v>0</v>
      </c>
      <c r="Q145" s="155">
        <v>0</v>
      </c>
      <c r="R145" s="155">
        <f t="shared" si="32"/>
        <v>0</v>
      </c>
      <c r="S145" s="155">
        <v>0</v>
      </c>
      <c r="T145" s="156">
        <f t="shared" si="33"/>
        <v>0</v>
      </c>
      <c r="U145" s="35"/>
      <c r="V145" s="35"/>
      <c r="W145" s="35"/>
      <c r="X145" s="35"/>
      <c r="Y145" s="35"/>
      <c r="Z145" s="35"/>
      <c r="AA145" s="35"/>
      <c r="AB145" s="35"/>
      <c r="AC145" s="35"/>
      <c r="AD145" s="35"/>
      <c r="AE145" s="35"/>
      <c r="AR145" s="157" t="s">
        <v>256</v>
      </c>
      <c r="AT145" s="157" t="s">
        <v>145</v>
      </c>
      <c r="AU145" s="157" t="s">
        <v>15</v>
      </c>
      <c r="AY145" s="20" t="s">
        <v>142</v>
      </c>
      <c r="BE145" s="158">
        <f t="shared" si="34"/>
        <v>0</v>
      </c>
      <c r="BF145" s="158">
        <f t="shared" si="35"/>
        <v>0</v>
      </c>
      <c r="BG145" s="158">
        <f t="shared" si="36"/>
        <v>0</v>
      </c>
      <c r="BH145" s="158">
        <f t="shared" si="37"/>
        <v>0</v>
      </c>
      <c r="BI145" s="158">
        <f t="shared" si="38"/>
        <v>0</v>
      </c>
      <c r="BJ145" s="20" t="s">
        <v>81</v>
      </c>
      <c r="BK145" s="158">
        <f t="shared" si="39"/>
        <v>0</v>
      </c>
      <c r="BL145" s="20" t="s">
        <v>256</v>
      </c>
      <c r="BM145" s="157" t="s">
        <v>1416</v>
      </c>
    </row>
    <row r="146" spans="1:65" s="2" customFormat="1" ht="16.5" customHeight="1">
      <c r="A146" s="35"/>
      <c r="B146" s="145"/>
      <c r="C146" s="146" t="s">
        <v>473</v>
      </c>
      <c r="D146" s="146" t="s">
        <v>145</v>
      </c>
      <c r="E146" s="147" t="s">
        <v>4230</v>
      </c>
      <c r="F146" s="148" t="s">
        <v>4231</v>
      </c>
      <c r="G146" s="149" t="s">
        <v>2341</v>
      </c>
      <c r="H146" s="209"/>
      <c r="I146" s="151"/>
      <c r="J146" s="152">
        <f t="shared" si="30"/>
        <v>0</v>
      </c>
      <c r="K146" s="148" t="s">
        <v>3</v>
      </c>
      <c r="L146" s="36"/>
      <c r="M146" s="153" t="s">
        <v>3</v>
      </c>
      <c r="N146" s="154" t="s">
        <v>43</v>
      </c>
      <c r="O146" s="56"/>
      <c r="P146" s="155">
        <f t="shared" si="31"/>
        <v>0</v>
      </c>
      <c r="Q146" s="155">
        <v>0</v>
      </c>
      <c r="R146" s="155">
        <f t="shared" si="32"/>
        <v>0</v>
      </c>
      <c r="S146" s="155">
        <v>0</v>
      </c>
      <c r="T146" s="156">
        <f t="shared" si="33"/>
        <v>0</v>
      </c>
      <c r="U146" s="35"/>
      <c r="V146" s="35"/>
      <c r="W146" s="35"/>
      <c r="X146" s="35"/>
      <c r="Y146" s="35"/>
      <c r="Z146" s="35"/>
      <c r="AA146" s="35"/>
      <c r="AB146" s="35"/>
      <c r="AC146" s="35"/>
      <c r="AD146" s="35"/>
      <c r="AE146" s="35"/>
      <c r="AR146" s="157" t="s">
        <v>256</v>
      </c>
      <c r="AT146" s="157" t="s">
        <v>145</v>
      </c>
      <c r="AU146" s="157" t="s">
        <v>15</v>
      </c>
      <c r="AY146" s="20" t="s">
        <v>142</v>
      </c>
      <c r="BE146" s="158">
        <f t="shared" si="34"/>
        <v>0</v>
      </c>
      <c r="BF146" s="158">
        <f t="shared" si="35"/>
        <v>0</v>
      </c>
      <c r="BG146" s="158">
        <f t="shared" si="36"/>
        <v>0</v>
      </c>
      <c r="BH146" s="158">
        <f t="shared" si="37"/>
        <v>0</v>
      </c>
      <c r="BI146" s="158">
        <f t="shared" si="38"/>
        <v>0</v>
      </c>
      <c r="BJ146" s="20" t="s">
        <v>81</v>
      </c>
      <c r="BK146" s="158">
        <f t="shared" si="39"/>
        <v>0</v>
      </c>
      <c r="BL146" s="20" t="s">
        <v>256</v>
      </c>
      <c r="BM146" s="157" t="s">
        <v>1430</v>
      </c>
    </row>
    <row r="147" spans="1:65" s="12" customFormat="1" ht="25.9" customHeight="1">
      <c r="B147" s="132"/>
      <c r="D147" s="133" t="s">
        <v>70</v>
      </c>
      <c r="E147" s="134" t="s">
        <v>3205</v>
      </c>
      <c r="F147" s="134" t="s">
        <v>3206</v>
      </c>
      <c r="I147" s="135"/>
      <c r="J147" s="136">
        <f>BK147</f>
        <v>0</v>
      </c>
      <c r="L147" s="132"/>
      <c r="M147" s="137"/>
      <c r="N147" s="138"/>
      <c r="O147" s="138"/>
      <c r="P147" s="139">
        <f>SUM(P148:P165)</f>
        <v>0</v>
      </c>
      <c r="Q147" s="138"/>
      <c r="R147" s="139">
        <f>SUM(R148:R165)</f>
        <v>0</v>
      </c>
      <c r="S147" s="138"/>
      <c r="T147" s="140">
        <f>SUM(T148:T165)</f>
        <v>0</v>
      </c>
      <c r="AR147" s="133" t="s">
        <v>81</v>
      </c>
      <c r="AT147" s="141" t="s">
        <v>70</v>
      </c>
      <c r="AU147" s="141" t="s">
        <v>71</v>
      </c>
      <c r="AY147" s="133" t="s">
        <v>142</v>
      </c>
      <c r="BK147" s="142">
        <f>SUM(BK148:BK165)</f>
        <v>0</v>
      </c>
    </row>
    <row r="148" spans="1:65" s="2" customFormat="1" ht="16.5" customHeight="1">
      <c r="A148" s="35"/>
      <c r="B148" s="145"/>
      <c r="C148" s="146" t="s">
        <v>480</v>
      </c>
      <c r="D148" s="146" t="s">
        <v>145</v>
      </c>
      <c r="E148" s="147" t="s">
        <v>4232</v>
      </c>
      <c r="F148" s="148" t="s">
        <v>4233</v>
      </c>
      <c r="G148" s="149" t="s">
        <v>236</v>
      </c>
      <c r="H148" s="150">
        <v>36</v>
      </c>
      <c r="I148" s="151"/>
      <c r="J148" s="152">
        <f t="shared" ref="J148:J165" si="40">ROUND(I148*H148,2)</f>
        <v>0</v>
      </c>
      <c r="K148" s="148" t="s">
        <v>3</v>
      </c>
      <c r="L148" s="36"/>
      <c r="M148" s="153" t="s">
        <v>3</v>
      </c>
      <c r="N148" s="154" t="s">
        <v>43</v>
      </c>
      <c r="O148" s="56"/>
      <c r="P148" s="155">
        <f t="shared" ref="P148:P165" si="41">O148*H148</f>
        <v>0</v>
      </c>
      <c r="Q148" s="155">
        <v>0</v>
      </c>
      <c r="R148" s="155">
        <f t="shared" ref="R148:R165" si="42">Q148*H148</f>
        <v>0</v>
      </c>
      <c r="S148" s="155">
        <v>0</v>
      </c>
      <c r="T148" s="156">
        <f t="shared" ref="T148:T165" si="43">S148*H148</f>
        <v>0</v>
      </c>
      <c r="U148" s="35"/>
      <c r="V148" s="35"/>
      <c r="W148" s="35"/>
      <c r="X148" s="35"/>
      <c r="Y148" s="35"/>
      <c r="Z148" s="35"/>
      <c r="AA148" s="35"/>
      <c r="AB148" s="35"/>
      <c r="AC148" s="35"/>
      <c r="AD148" s="35"/>
      <c r="AE148" s="35"/>
      <c r="AR148" s="157" t="s">
        <v>256</v>
      </c>
      <c r="AT148" s="157" t="s">
        <v>145</v>
      </c>
      <c r="AU148" s="157" t="s">
        <v>15</v>
      </c>
      <c r="AY148" s="20" t="s">
        <v>142</v>
      </c>
      <c r="BE148" s="158">
        <f t="shared" ref="BE148:BE165" si="44">IF(N148="základní",J148,0)</f>
        <v>0</v>
      </c>
      <c r="BF148" s="158">
        <f t="shared" ref="BF148:BF165" si="45">IF(N148="snížená",J148,0)</f>
        <v>0</v>
      </c>
      <c r="BG148" s="158">
        <f t="shared" ref="BG148:BG165" si="46">IF(N148="zákl. přenesená",J148,0)</f>
        <v>0</v>
      </c>
      <c r="BH148" s="158">
        <f t="shared" ref="BH148:BH165" si="47">IF(N148="sníž. přenesená",J148,0)</f>
        <v>0</v>
      </c>
      <c r="BI148" s="158">
        <f t="shared" ref="BI148:BI165" si="48">IF(N148="nulová",J148,0)</f>
        <v>0</v>
      </c>
      <c r="BJ148" s="20" t="s">
        <v>81</v>
      </c>
      <c r="BK148" s="158">
        <f t="shared" ref="BK148:BK165" si="49">ROUND(I148*H148,2)</f>
        <v>0</v>
      </c>
      <c r="BL148" s="20" t="s">
        <v>256</v>
      </c>
      <c r="BM148" s="157" t="s">
        <v>1442</v>
      </c>
    </row>
    <row r="149" spans="1:65" s="2" customFormat="1" ht="16.5" customHeight="1">
      <c r="A149" s="35"/>
      <c r="B149" s="145"/>
      <c r="C149" s="146" t="s">
        <v>489</v>
      </c>
      <c r="D149" s="146" t="s">
        <v>145</v>
      </c>
      <c r="E149" s="147" t="s">
        <v>4234</v>
      </c>
      <c r="F149" s="148" t="s">
        <v>4235</v>
      </c>
      <c r="G149" s="149" t="s">
        <v>236</v>
      </c>
      <c r="H149" s="150">
        <v>1</v>
      </c>
      <c r="I149" s="151"/>
      <c r="J149" s="152">
        <f t="shared" si="40"/>
        <v>0</v>
      </c>
      <c r="K149" s="148" t="s">
        <v>3</v>
      </c>
      <c r="L149" s="36"/>
      <c r="M149" s="153" t="s">
        <v>3</v>
      </c>
      <c r="N149" s="154" t="s">
        <v>43</v>
      </c>
      <c r="O149" s="56"/>
      <c r="P149" s="155">
        <f t="shared" si="41"/>
        <v>0</v>
      </c>
      <c r="Q149" s="155">
        <v>0</v>
      </c>
      <c r="R149" s="155">
        <f t="shared" si="42"/>
        <v>0</v>
      </c>
      <c r="S149" s="155">
        <v>0</v>
      </c>
      <c r="T149" s="156">
        <f t="shared" si="43"/>
        <v>0</v>
      </c>
      <c r="U149" s="35"/>
      <c r="V149" s="35"/>
      <c r="W149" s="35"/>
      <c r="X149" s="35"/>
      <c r="Y149" s="35"/>
      <c r="Z149" s="35"/>
      <c r="AA149" s="35"/>
      <c r="AB149" s="35"/>
      <c r="AC149" s="35"/>
      <c r="AD149" s="35"/>
      <c r="AE149" s="35"/>
      <c r="AR149" s="157" t="s">
        <v>256</v>
      </c>
      <c r="AT149" s="157" t="s">
        <v>145</v>
      </c>
      <c r="AU149" s="157" t="s">
        <v>15</v>
      </c>
      <c r="AY149" s="20" t="s">
        <v>142</v>
      </c>
      <c r="BE149" s="158">
        <f t="shared" si="44"/>
        <v>0</v>
      </c>
      <c r="BF149" s="158">
        <f t="shared" si="45"/>
        <v>0</v>
      </c>
      <c r="BG149" s="158">
        <f t="shared" si="46"/>
        <v>0</v>
      </c>
      <c r="BH149" s="158">
        <f t="shared" si="47"/>
        <v>0</v>
      </c>
      <c r="BI149" s="158">
        <f t="shared" si="48"/>
        <v>0</v>
      </c>
      <c r="BJ149" s="20" t="s">
        <v>81</v>
      </c>
      <c r="BK149" s="158">
        <f t="shared" si="49"/>
        <v>0</v>
      </c>
      <c r="BL149" s="20" t="s">
        <v>256</v>
      </c>
      <c r="BM149" s="157" t="s">
        <v>1454</v>
      </c>
    </row>
    <row r="150" spans="1:65" s="2" customFormat="1" ht="16.5" customHeight="1">
      <c r="A150" s="35"/>
      <c r="B150" s="145"/>
      <c r="C150" s="146" t="s">
        <v>494</v>
      </c>
      <c r="D150" s="146" t="s">
        <v>145</v>
      </c>
      <c r="E150" s="147" t="s">
        <v>4236</v>
      </c>
      <c r="F150" s="148" t="s">
        <v>4237</v>
      </c>
      <c r="G150" s="149" t="s">
        <v>236</v>
      </c>
      <c r="H150" s="150">
        <v>2</v>
      </c>
      <c r="I150" s="151"/>
      <c r="J150" s="152">
        <f t="shared" si="40"/>
        <v>0</v>
      </c>
      <c r="K150" s="148" t="s">
        <v>3</v>
      </c>
      <c r="L150" s="36"/>
      <c r="M150" s="153" t="s">
        <v>3</v>
      </c>
      <c r="N150" s="154" t="s">
        <v>43</v>
      </c>
      <c r="O150" s="56"/>
      <c r="P150" s="155">
        <f t="shared" si="41"/>
        <v>0</v>
      </c>
      <c r="Q150" s="155">
        <v>0</v>
      </c>
      <c r="R150" s="155">
        <f t="shared" si="42"/>
        <v>0</v>
      </c>
      <c r="S150" s="155">
        <v>0</v>
      </c>
      <c r="T150" s="156">
        <f t="shared" si="43"/>
        <v>0</v>
      </c>
      <c r="U150" s="35"/>
      <c r="V150" s="35"/>
      <c r="W150" s="35"/>
      <c r="X150" s="35"/>
      <c r="Y150" s="35"/>
      <c r="Z150" s="35"/>
      <c r="AA150" s="35"/>
      <c r="AB150" s="35"/>
      <c r="AC150" s="35"/>
      <c r="AD150" s="35"/>
      <c r="AE150" s="35"/>
      <c r="AR150" s="157" t="s">
        <v>256</v>
      </c>
      <c r="AT150" s="157" t="s">
        <v>145</v>
      </c>
      <c r="AU150" s="157" t="s">
        <v>15</v>
      </c>
      <c r="AY150" s="20" t="s">
        <v>142</v>
      </c>
      <c r="BE150" s="158">
        <f t="shared" si="44"/>
        <v>0</v>
      </c>
      <c r="BF150" s="158">
        <f t="shared" si="45"/>
        <v>0</v>
      </c>
      <c r="BG150" s="158">
        <f t="shared" si="46"/>
        <v>0</v>
      </c>
      <c r="BH150" s="158">
        <f t="shared" si="47"/>
        <v>0</v>
      </c>
      <c r="BI150" s="158">
        <f t="shared" si="48"/>
        <v>0</v>
      </c>
      <c r="BJ150" s="20" t="s">
        <v>81</v>
      </c>
      <c r="BK150" s="158">
        <f t="shared" si="49"/>
        <v>0</v>
      </c>
      <c r="BL150" s="20" t="s">
        <v>256</v>
      </c>
      <c r="BM150" s="157" t="s">
        <v>1464</v>
      </c>
    </row>
    <row r="151" spans="1:65" s="2" customFormat="1" ht="16.5" customHeight="1">
      <c r="A151" s="35"/>
      <c r="B151" s="145"/>
      <c r="C151" s="146" t="s">
        <v>502</v>
      </c>
      <c r="D151" s="146" t="s">
        <v>145</v>
      </c>
      <c r="E151" s="147" t="s">
        <v>4238</v>
      </c>
      <c r="F151" s="148" t="s">
        <v>4239</v>
      </c>
      <c r="G151" s="149" t="s">
        <v>236</v>
      </c>
      <c r="H151" s="150">
        <v>6</v>
      </c>
      <c r="I151" s="151"/>
      <c r="J151" s="152">
        <f t="shared" si="40"/>
        <v>0</v>
      </c>
      <c r="K151" s="148" t="s">
        <v>3</v>
      </c>
      <c r="L151" s="36"/>
      <c r="M151" s="153" t="s">
        <v>3</v>
      </c>
      <c r="N151" s="154" t="s">
        <v>43</v>
      </c>
      <c r="O151" s="56"/>
      <c r="P151" s="155">
        <f t="shared" si="41"/>
        <v>0</v>
      </c>
      <c r="Q151" s="155">
        <v>0</v>
      </c>
      <c r="R151" s="155">
        <f t="shared" si="42"/>
        <v>0</v>
      </c>
      <c r="S151" s="155">
        <v>0</v>
      </c>
      <c r="T151" s="156">
        <f t="shared" si="43"/>
        <v>0</v>
      </c>
      <c r="U151" s="35"/>
      <c r="V151" s="35"/>
      <c r="W151" s="35"/>
      <c r="X151" s="35"/>
      <c r="Y151" s="35"/>
      <c r="Z151" s="35"/>
      <c r="AA151" s="35"/>
      <c r="AB151" s="35"/>
      <c r="AC151" s="35"/>
      <c r="AD151" s="35"/>
      <c r="AE151" s="35"/>
      <c r="AR151" s="157" t="s">
        <v>256</v>
      </c>
      <c r="AT151" s="157" t="s">
        <v>145</v>
      </c>
      <c r="AU151" s="157" t="s">
        <v>15</v>
      </c>
      <c r="AY151" s="20" t="s">
        <v>142</v>
      </c>
      <c r="BE151" s="158">
        <f t="shared" si="44"/>
        <v>0</v>
      </c>
      <c r="BF151" s="158">
        <f t="shared" si="45"/>
        <v>0</v>
      </c>
      <c r="BG151" s="158">
        <f t="shared" si="46"/>
        <v>0</v>
      </c>
      <c r="BH151" s="158">
        <f t="shared" si="47"/>
        <v>0</v>
      </c>
      <c r="BI151" s="158">
        <f t="shared" si="48"/>
        <v>0</v>
      </c>
      <c r="BJ151" s="20" t="s">
        <v>81</v>
      </c>
      <c r="BK151" s="158">
        <f t="shared" si="49"/>
        <v>0</v>
      </c>
      <c r="BL151" s="20" t="s">
        <v>256</v>
      </c>
      <c r="BM151" s="157" t="s">
        <v>1475</v>
      </c>
    </row>
    <row r="152" spans="1:65" s="2" customFormat="1" ht="16.5" customHeight="1">
      <c r="A152" s="35"/>
      <c r="B152" s="145"/>
      <c r="C152" s="146" t="s">
        <v>512</v>
      </c>
      <c r="D152" s="146" t="s">
        <v>145</v>
      </c>
      <c r="E152" s="147" t="s">
        <v>4240</v>
      </c>
      <c r="F152" s="148" t="s">
        <v>4241</v>
      </c>
      <c r="G152" s="149" t="s">
        <v>236</v>
      </c>
      <c r="H152" s="150">
        <v>1</v>
      </c>
      <c r="I152" s="151"/>
      <c r="J152" s="152">
        <f t="shared" si="40"/>
        <v>0</v>
      </c>
      <c r="K152" s="148" t="s">
        <v>3</v>
      </c>
      <c r="L152" s="36"/>
      <c r="M152" s="153" t="s">
        <v>3</v>
      </c>
      <c r="N152" s="154" t="s">
        <v>43</v>
      </c>
      <c r="O152" s="56"/>
      <c r="P152" s="155">
        <f t="shared" si="41"/>
        <v>0</v>
      </c>
      <c r="Q152" s="155">
        <v>0</v>
      </c>
      <c r="R152" s="155">
        <f t="shared" si="42"/>
        <v>0</v>
      </c>
      <c r="S152" s="155">
        <v>0</v>
      </c>
      <c r="T152" s="156">
        <f t="shared" si="43"/>
        <v>0</v>
      </c>
      <c r="U152" s="35"/>
      <c r="V152" s="35"/>
      <c r="W152" s="35"/>
      <c r="X152" s="35"/>
      <c r="Y152" s="35"/>
      <c r="Z152" s="35"/>
      <c r="AA152" s="35"/>
      <c r="AB152" s="35"/>
      <c r="AC152" s="35"/>
      <c r="AD152" s="35"/>
      <c r="AE152" s="35"/>
      <c r="AR152" s="157" t="s">
        <v>256</v>
      </c>
      <c r="AT152" s="157" t="s">
        <v>145</v>
      </c>
      <c r="AU152" s="157" t="s">
        <v>15</v>
      </c>
      <c r="AY152" s="20" t="s">
        <v>142</v>
      </c>
      <c r="BE152" s="158">
        <f t="shared" si="44"/>
        <v>0</v>
      </c>
      <c r="BF152" s="158">
        <f t="shared" si="45"/>
        <v>0</v>
      </c>
      <c r="BG152" s="158">
        <f t="shared" si="46"/>
        <v>0</v>
      </c>
      <c r="BH152" s="158">
        <f t="shared" si="47"/>
        <v>0</v>
      </c>
      <c r="BI152" s="158">
        <f t="shared" si="48"/>
        <v>0</v>
      </c>
      <c r="BJ152" s="20" t="s">
        <v>81</v>
      </c>
      <c r="BK152" s="158">
        <f t="shared" si="49"/>
        <v>0</v>
      </c>
      <c r="BL152" s="20" t="s">
        <v>256</v>
      </c>
      <c r="BM152" s="157" t="s">
        <v>1502</v>
      </c>
    </row>
    <row r="153" spans="1:65" s="2" customFormat="1" ht="16.5" customHeight="1">
      <c r="A153" s="35"/>
      <c r="B153" s="145"/>
      <c r="C153" s="146" t="s">
        <v>517</v>
      </c>
      <c r="D153" s="146" t="s">
        <v>145</v>
      </c>
      <c r="E153" s="147" t="s">
        <v>4242</v>
      </c>
      <c r="F153" s="148" t="s">
        <v>4243</v>
      </c>
      <c r="G153" s="149" t="s">
        <v>236</v>
      </c>
      <c r="H153" s="150">
        <v>6</v>
      </c>
      <c r="I153" s="151"/>
      <c r="J153" s="152">
        <f t="shared" si="40"/>
        <v>0</v>
      </c>
      <c r="K153" s="148" t="s">
        <v>3</v>
      </c>
      <c r="L153" s="36"/>
      <c r="M153" s="153" t="s">
        <v>3</v>
      </c>
      <c r="N153" s="154" t="s">
        <v>43</v>
      </c>
      <c r="O153" s="56"/>
      <c r="P153" s="155">
        <f t="shared" si="41"/>
        <v>0</v>
      </c>
      <c r="Q153" s="155">
        <v>0</v>
      </c>
      <c r="R153" s="155">
        <f t="shared" si="42"/>
        <v>0</v>
      </c>
      <c r="S153" s="155">
        <v>0</v>
      </c>
      <c r="T153" s="156">
        <f t="shared" si="43"/>
        <v>0</v>
      </c>
      <c r="U153" s="35"/>
      <c r="V153" s="35"/>
      <c r="W153" s="35"/>
      <c r="X153" s="35"/>
      <c r="Y153" s="35"/>
      <c r="Z153" s="35"/>
      <c r="AA153" s="35"/>
      <c r="AB153" s="35"/>
      <c r="AC153" s="35"/>
      <c r="AD153" s="35"/>
      <c r="AE153" s="35"/>
      <c r="AR153" s="157" t="s">
        <v>256</v>
      </c>
      <c r="AT153" s="157" t="s">
        <v>145</v>
      </c>
      <c r="AU153" s="157" t="s">
        <v>15</v>
      </c>
      <c r="AY153" s="20" t="s">
        <v>142</v>
      </c>
      <c r="BE153" s="158">
        <f t="shared" si="44"/>
        <v>0</v>
      </c>
      <c r="BF153" s="158">
        <f t="shared" si="45"/>
        <v>0</v>
      </c>
      <c r="BG153" s="158">
        <f t="shared" si="46"/>
        <v>0</v>
      </c>
      <c r="BH153" s="158">
        <f t="shared" si="47"/>
        <v>0</v>
      </c>
      <c r="BI153" s="158">
        <f t="shared" si="48"/>
        <v>0</v>
      </c>
      <c r="BJ153" s="20" t="s">
        <v>81</v>
      </c>
      <c r="BK153" s="158">
        <f t="shared" si="49"/>
        <v>0</v>
      </c>
      <c r="BL153" s="20" t="s">
        <v>256</v>
      </c>
      <c r="BM153" s="157" t="s">
        <v>1514</v>
      </c>
    </row>
    <row r="154" spans="1:65" s="2" customFormat="1" ht="16.5" customHeight="1">
      <c r="A154" s="35"/>
      <c r="B154" s="145"/>
      <c r="C154" s="146" t="s">
        <v>523</v>
      </c>
      <c r="D154" s="146" t="s">
        <v>145</v>
      </c>
      <c r="E154" s="147" t="s">
        <v>4244</v>
      </c>
      <c r="F154" s="148" t="s">
        <v>4245</v>
      </c>
      <c r="G154" s="149" t="s">
        <v>236</v>
      </c>
      <c r="H154" s="150">
        <v>9</v>
      </c>
      <c r="I154" s="151"/>
      <c r="J154" s="152">
        <f t="shared" si="40"/>
        <v>0</v>
      </c>
      <c r="K154" s="148" t="s">
        <v>3</v>
      </c>
      <c r="L154" s="36"/>
      <c r="M154" s="153" t="s">
        <v>3</v>
      </c>
      <c r="N154" s="154" t="s">
        <v>43</v>
      </c>
      <c r="O154" s="56"/>
      <c r="P154" s="155">
        <f t="shared" si="41"/>
        <v>0</v>
      </c>
      <c r="Q154" s="155">
        <v>0</v>
      </c>
      <c r="R154" s="155">
        <f t="shared" si="42"/>
        <v>0</v>
      </c>
      <c r="S154" s="155">
        <v>0</v>
      </c>
      <c r="T154" s="156">
        <f t="shared" si="43"/>
        <v>0</v>
      </c>
      <c r="U154" s="35"/>
      <c r="V154" s="35"/>
      <c r="W154" s="35"/>
      <c r="X154" s="35"/>
      <c r="Y154" s="35"/>
      <c r="Z154" s="35"/>
      <c r="AA154" s="35"/>
      <c r="AB154" s="35"/>
      <c r="AC154" s="35"/>
      <c r="AD154" s="35"/>
      <c r="AE154" s="35"/>
      <c r="AR154" s="157" t="s">
        <v>256</v>
      </c>
      <c r="AT154" s="157" t="s">
        <v>145</v>
      </c>
      <c r="AU154" s="157" t="s">
        <v>15</v>
      </c>
      <c r="AY154" s="20" t="s">
        <v>142</v>
      </c>
      <c r="BE154" s="158">
        <f t="shared" si="44"/>
        <v>0</v>
      </c>
      <c r="BF154" s="158">
        <f t="shared" si="45"/>
        <v>0</v>
      </c>
      <c r="BG154" s="158">
        <f t="shared" si="46"/>
        <v>0</v>
      </c>
      <c r="BH154" s="158">
        <f t="shared" si="47"/>
        <v>0</v>
      </c>
      <c r="BI154" s="158">
        <f t="shared" si="48"/>
        <v>0</v>
      </c>
      <c r="BJ154" s="20" t="s">
        <v>81</v>
      </c>
      <c r="BK154" s="158">
        <f t="shared" si="49"/>
        <v>0</v>
      </c>
      <c r="BL154" s="20" t="s">
        <v>256</v>
      </c>
      <c r="BM154" s="157" t="s">
        <v>1528</v>
      </c>
    </row>
    <row r="155" spans="1:65" s="2" customFormat="1" ht="16.5" customHeight="1">
      <c r="A155" s="35"/>
      <c r="B155" s="145"/>
      <c r="C155" s="146" t="s">
        <v>528</v>
      </c>
      <c r="D155" s="146" t="s">
        <v>145</v>
      </c>
      <c r="E155" s="147" t="s">
        <v>3233</v>
      </c>
      <c r="F155" s="148" t="s">
        <v>4246</v>
      </c>
      <c r="G155" s="149" t="s">
        <v>236</v>
      </c>
      <c r="H155" s="150">
        <v>21</v>
      </c>
      <c r="I155" s="151"/>
      <c r="J155" s="152">
        <f t="shared" si="40"/>
        <v>0</v>
      </c>
      <c r="K155" s="148" t="s">
        <v>3</v>
      </c>
      <c r="L155" s="36"/>
      <c r="M155" s="153" t="s">
        <v>3</v>
      </c>
      <c r="N155" s="154" t="s">
        <v>43</v>
      </c>
      <c r="O155" s="56"/>
      <c r="P155" s="155">
        <f t="shared" si="41"/>
        <v>0</v>
      </c>
      <c r="Q155" s="155">
        <v>0</v>
      </c>
      <c r="R155" s="155">
        <f t="shared" si="42"/>
        <v>0</v>
      </c>
      <c r="S155" s="155">
        <v>0</v>
      </c>
      <c r="T155" s="156">
        <f t="shared" si="43"/>
        <v>0</v>
      </c>
      <c r="U155" s="35"/>
      <c r="V155" s="35"/>
      <c r="W155" s="35"/>
      <c r="X155" s="35"/>
      <c r="Y155" s="35"/>
      <c r="Z155" s="35"/>
      <c r="AA155" s="35"/>
      <c r="AB155" s="35"/>
      <c r="AC155" s="35"/>
      <c r="AD155" s="35"/>
      <c r="AE155" s="35"/>
      <c r="AR155" s="157" t="s">
        <v>256</v>
      </c>
      <c r="AT155" s="157" t="s">
        <v>145</v>
      </c>
      <c r="AU155" s="157" t="s">
        <v>15</v>
      </c>
      <c r="AY155" s="20" t="s">
        <v>142</v>
      </c>
      <c r="BE155" s="158">
        <f t="shared" si="44"/>
        <v>0</v>
      </c>
      <c r="BF155" s="158">
        <f t="shared" si="45"/>
        <v>0</v>
      </c>
      <c r="BG155" s="158">
        <f t="shared" si="46"/>
        <v>0</v>
      </c>
      <c r="BH155" s="158">
        <f t="shared" si="47"/>
        <v>0</v>
      </c>
      <c r="BI155" s="158">
        <f t="shared" si="48"/>
        <v>0</v>
      </c>
      <c r="BJ155" s="20" t="s">
        <v>81</v>
      </c>
      <c r="BK155" s="158">
        <f t="shared" si="49"/>
        <v>0</v>
      </c>
      <c r="BL155" s="20" t="s">
        <v>256</v>
      </c>
      <c r="BM155" s="157" t="s">
        <v>1539</v>
      </c>
    </row>
    <row r="156" spans="1:65" s="2" customFormat="1" ht="16.5" customHeight="1">
      <c r="A156" s="35"/>
      <c r="B156" s="145"/>
      <c r="C156" s="146" t="s">
        <v>533</v>
      </c>
      <c r="D156" s="146" t="s">
        <v>145</v>
      </c>
      <c r="E156" s="147" t="s">
        <v>3231</v>
      </c>
      <c r="F156" s="148" t="s">
        <v>4247</v>
      </c>
      <c r="G156" s="149" t="s">
        <v>236</v>
      </c>
      <c r="H156" s="150">
        <v>46</v>
      </c>
      <c r="I156" s="151"/>
      <c r="J156" s="152">
        <f t="shared" si="40"/>
        <v>0</v>
      </c>
      <c r="K156" s="148" t="s">
        <v>3</v>
      </c>
      <c r="L156" s="36"/>
      <c r="M156" s="153" t="s">
        <v>3</v>
      </c>
      <c r="N156" s="154" t="s">
        <v>43</v>
      </c>
      <c r="O156" s="56"/>
      <c r="P156" s="155">
        <f t="shared" si="41"/>
        <v>0</v>
      </c>
      <c r="Q156" s="155">
        <v>0</v>
      </c>
      <c r="R156" s="155">
        <f t="shared" si="42"/>
        <v>0</v>
      </c>
      <c r="S156" s="155">
        <v>0</v>
      </c>
      <c r="T156" s="156">
        <f t="shared" si="43"/>
        <v>0</v>
      </c>
      <c r="U156" s="35"/>
      <c r="V156" s="35"/>
      <c r="W156" s="35"/>
      <c r="X156" s="35"/>
      <c r="Y156" s="35"/>
      <c r="Z156" s="35"/>
      <c r="AA156" s="35"/>
      <c r="AB156" s="35"/>
      <c r="AC156" s="35"/>
      <c r="AD156" s="35"/>
      <c r="AE156" s="35"/>
      <c r="AR156" s="157" t="s">
        <v>256</v>
      </c>
      <c r="AT156" s="157" t="s">
        <v>145</v>
      </c>
      <c r="AU156" s="157" t="s">
        <v>15</v>
      </c>
      <c r="AY156" s="20" t="s">
        <v>142</v>
      </c>
      <c r="BE156" s="158">
        <f t="shared" si="44"/>
        <v>0</v>
      </c>
      <c r="BF156" s="158">
        <f t="shared" si="45"/>
        <v>0</v>
      </c>
      <c r="BG156" s="158">
        <f t="shared" si="46"/>
        <v>0</v>
      </c>
      <c r="BH156" s="158">
        <f t="shared" si="47"/>
        <v>0</v>
      </c>
      <c r="BI156" s="158">
        <f t="shared" si="48"/>
        <v>0</v>
      </c>
      <c r="BJ156" s="20" t="s">
        <v>81</v>
      </c>
      <c r="BK156" s="158">
        <f t="shared" si="49"/>
        <v>0</v>
      </c>
      <c r="BL156" s="20" t="s">
        <v>256</v>
      </c>
      <c r="BM156" s="157" t="s">
        <v>1549</v>
      </c>
    </row>
    <row r="157" spans="1:65" s="2" customFormat="1" ht="16.5" customHeight="1">
      <c r="A157" s="35"/>
      <c r="B157" s="145"/>
      <c r="C157" s="146" t="s">
        <v>540</v>
      </c>
      <c r="D157" s="146" t="s">
        <v>145</v>
      </c>
      <c r="E157" s="147" t="s">
        <v>4248</v>
      </c>
      <c r="F157" s="148" t="s">
        <v>4249</v>
      </c>
      <c r="G157" s="149" t="s">
        <v>236</v>
      </c>
      <c r="H157" s="150">
        <v>36</v>
      </c>
      <c r="I157" s="151"/>
      <c r="J157" s="152">
        <f t="shared" si="40"/>
        <v>0</v>
      </c>
      <c r="K157" s="148" t="s">
        <v>3</v>
      </c>
      <c r="L157" s="36"/>
      <c r="M157" s="153" t="s">
        <v>3</v>
      </c>
      <c r="N157" s="154" t="s">
        <v>43</v>
      </c>
      <c r="O157" s="56"/>
      <c r="P157" s="155">
        <f t="shared" si="41"/>
        <v>0</v>
      </c>
      <c r="Q157" s="155">
        <v>0</v>
      </c>
      <c r="R157" s="155">
        <f t="shared" si="42"/>
        <v>0</v>
      </c>
      <c r="S157" s="155">
        <v>0</v>
      </c>
      <c r="T157" s="156">
        <f t="shared" si="43"/>
        <v>0</v>
      </c>
      <c r="U157" s="35"/>
      <c r="V157" s="35"/>
      <c r="W157" s="35"/>
      <c r="X157" s="35"/>
      <c r="Y157" s="35"/>
      <c r="Z157" s="35"/>
      <c r="AA157" s="35"/>
      <c r="AB157" s="35"/>
      <c r="AC157" s="35"/>
      <c r="AD157" s="35"/>
      <c r="AE157" s="35"/>
      <c r="AR157" s="157" t="s">
        <v>256</v>
      </c>
      <c r="AT157" s="157" t="s">
        <v>145</v>
      </c>
      <c r="AU157" s="157" t="s">
        <v>15</v>
      </c>
      <c r="AY157" s="20" t="s">
        <v>142</v>
      </c>
      <c r="BE157" s="158">
        <f t="shared" si="44"/>
        <v>0</v>
      </c>
      <c r="BF157" s="158">
        <f t="shared" si="45"/>
        <v>0</v>
      </c>
      <c r="BG157" s="158">
        <f t="shared" si="46"/>
        <v>0</v>
      </c>
      <c r="BH157" s="158">
        <f t="shared" si="47"/>
        <v>0</v>
      </c>
      <c r="BI157" s="158">
        <f t="shared" si="48"/>
        <v>0</v>
      </c>
      <c r="BJ157" s="20" t="s">
        <v>81</v>
      </c>
      <c r="BK157" s="158">
        <f t="shared" si="49"/>
        <v>0</v>
      </c>
      <c r="BL157" s="20" t="s">
        <v>256</v>
      </c>
      <c r="BM157" s="157" t="s">
        <v>1560</v>
      </c>
    </row>
    <row r="158" spans="1:65" s="2" customFormat="1" ht="16.5" customHeight="1">
      <c r="A158" s="35"/>
      <c r="B158" s="145"/>
      <c r="C158" s="146" t="s">
        <v>546</v>
      </c>
      <c r="D158" s="146" t="s">
        <v>145</v>
      </c>
      <c r="E158" s="147" t="s">
        <v>3241</v>
      </c>
      <c r="F158" s="148" t="s">
        <v>3242</v>
      </c>
      <c r="G158" s="149" t="s">
        <v>236</v>
      </c>
      <c r="H158" s="150">
        <v>36</v>
      </c>
      <c r="I158" s="151"/>
      <c r="J158" s="152">
        <f t="shared" si="40"/>
        <v>0</v>
      </c>
      <c r="K158" s="148" t="s">
        <v>3</v>
      </c>
      <c r="L158" s="36"/>
      <c r="M158" s="153" t="s">
        <v>3</v>
      </c>
      <c r="N158" s="154" t="s">
        <v>43</v>
      </c>
      <c r="O158" s="56"/>
      <c r="P158" s="155">
        <f t="shared" si="41"/>
        <v>0</v>
      </c>
      <c r="Q158" s="155">
        <v>0</v>
      </c>
      <c r="R158" s="155">
        <f t="shared" si="42"/>
        <v>0</v>
      </c>
      <c r="S158" s="155">
        <v>0</v>
      </c>
      <c r="T158" s="156">
        <f t="shared" si="43"/>
        <v>0</v>
      </c>
      <c r="U158" s="35"/>
      <c r="V158" s="35"/>
      <c r="W158" s="35"/>
      <c r="X158" s="35"/>
      <c r="Y158" s="35"/>
      <c r="Z158" s="35"/>
      <c r="AA158" s="35"/>
      <c r="AB158" s="35"/>
      <c r="AC158" s="35"/>
      <c r="AD158" s="35"/>
      <c r="AE158" s="35"/>
      <c r="AR158" s="157" t="s">
        <v>256</v>
      </c>
      <c r="AT158" s="157" t="s">
        <v>145</v>
      </c>
      <c r="AU158" s="157" t="s">
        <v>15</v>
      </c>
      <c r="AY158" s="20" t="s">
        <v>142</v>
      </c>
      <c r="BE158" s="158">
        <f t="shared" si="44"/>
        <v>0</v>
      </c>
      <c r="BF158" s="158">
        <f t="shared" si="45"/>
        <v>0</v>
      </c>
      <c r="BG158" s="158">
        <f t="shared" si="46"/>
        <v>0</v>
      </c>
      <c r="BH158" s="158">
        <f t="shared" si="47"/>
        <v>0</v>
      </c>
      <c r="BI158" s="158">
        <f t="shared" si="48"/>
        <v>0</v>
      </c>
      <c r="BJ158" s="20" t="s">
        <v>81</v>
      </c>
      <c r="BK158" s="158">
        <f t="shared" si="49"/>
        <v>0</v>
      </c>
      <c r="BL158" s="20" t="s">
        <v>256</v>
      </c>
      <c r="BM158" s="157" t="s">
        <v>1572</v>
      </c>
    </row>
    <row r="159" spans="1:65" s="2" customFormat="1" ht="16.5" customHeight="1">
      <c r="A159" s="35"/>
      <c r="B159" s="145"/>
      <c r="C159" s="146" t="s">
        <v>551</v>
      </c>
      <c r="D159" s="146" t="s">
        <v>145</v>
      </c>
      <c r="E159" s="147" t="s">
        <v>4250</v>
      </c>
      <c r="F159" s="148" t="s">
        <v>4251</v>
      </c>
      <c r="G159" s="149" t="s">
        <v>236</v>
      </c>
      <c r="H159" s="150">
        <v>3</v>
      </c>
      <c r="I159" s="151"/>
      <c r="J159" s="152">
        <f t="shared" si="40"/>
        <v>0</v>
      </c>
      <c r="K159" s="148" t="s">
        <v>3</v>
      </c>
      <c r="L159" s="36"/>
      <c r="M159" s="153" t="s">
        <v>3</v>
      </c>
      <c r="N159" s="154" t="s">
        <v>43</v>
      </c>
      <c r="O159" s="56"/>
      <c r="P159" s="155">
        <f t="shared" si="41"/>
        <v>0</v>
      </c>
      <c r="Q159" s="155">
        <v>0</v>
      </c>
      <c r="R159" s="155">
        <f t="shared" si="42"/>
        <v>0</v>
      </c>
      <c r="S159" s="155">
        <v>0</v>
      </c>
      <c r="T159" s="156">
        <f t="shared" si="43"/>
        <v>0</v>
      </c>
      <c r="U159" s="35"/>
      <c r="V159" s="35"/>
      <c r="W159" s="35"/>
      <c r="X159" s="35"/>
      <c r="Y159" s="35"/>
      <c r="Z159" s="35"/>
      <c r="AA159" s="35"/>
      <c r="AB159" s="35"/>
      <c r="AC159" s="35"/>
      <c r="AD159" s="35"/>
      <c r="AE159" s="35"/>
      <c r="AR159" s="157" t="s">
        <v>256</v>
      </c>
      <c r="AT159" s="157" t="s">
        <v>145</v>
      </c>
      <c r="AU159" s="157" t="s">
        <v>15</v>
      </c>
      <c r="AY159" s="20" t="s">
        <v>142</v>
      </c>
      <c r="BE159" s="158">
        <f t="shared" si="44"/>
        <v>0</v>
      </c>
      <c r="BF159" s="158">
        <f t="shared" si="45"/>
        <v>0</v>
      </c>
      <c r="BG159" s="158">
        <f t="shared" si="46"/>
        <v>0</v>
      </c>
      <c r="BH159" s="158">
        <f t="shared" si="47"/>
        <v>0</v>
      </c>
      <c r="BI159" s="158">
        <f t="shared" si="48"/>
        <v>0</v>
      </c>
      <c r="BJ159" s="20" t="s">
        <v>81</v>
      </c>
      <c r="BK159" s="158">
        <f t="shared" si="49"/>
        <v>0</v>
      </c>
      <c r="BL159" s="20" t="s">
        <v>256</v>
      </c>
      <c r="BM159" s="157" t="s">
        <v>1586</v>
      </c>
    </row>
    <row r="160" spans="1:65" s="2" customFormat="1" ht="16.5" customHeight="1">
      <c r="A160" s="35"/>
      <c r="B160" s="145"/>
      <c r="C160" s="146" t="s">
        <v>556</v>
      </c>
      <c r="D160" s="146" t="s">
        <v>145</v>
      </c>
      <c r="E160" s="147" t="s">
        <v>4252</v>
      </c>
      <c r="F160" s="148" t="s">
        <v>4253</v>
      </c>
      <c r="G160" s="149" t="s">
        <v>236</v>
      </c>
      <c r="H160" s="150">
        <v>2</v>
      </c>
      <c r="I160" s="151"/>
      <c r="J160" s="152">
        <f t="shared" si="40"/>
        <v>0</v>
      </c>
      <c r="K160" s="148" t="s">
        <v>3</v>
      </c>
      <c r="L160" s="36"/>
      <c r="M160" s="153" t="s">
        <v>3</v>
      </c>
      <c r="N160" s="154" t="s">
        <v>43</v>
      </c>
      <c r="O160" s="56"/>
      <c r="P160" s="155">
        <f t="shared" si="41"/>
        <v>0</v>
      </c>
      <c r="Q160" s="155">
        <v>0</v>
      </c>
      <c r="R160" s="155">
        <f t="shared" si="42"/>
        <v>0</v>
      </c>
      <c r="S160" s="155">
        <v>0</v>
      </c>
      <c r="T160" s="156">
        <f t="shared" si="43"/>
        <v>0</v>
      </c>
      <c r="U160" s="35"/>
      <c r="V160" s="35"/>
      <c r="W160" s="35"/>
      <c r="X160" s="35"/>
      <c r="Y160" s="35"/>
      <c r="Z160" s="35"/>
      <c r="AA160" s="35"/>
      <c r="AB160" s="35"/>
      <c r="AC160" s="35"/>
      <c r="AD160" s="35"/>
      <c r="AE160" s="35"/>
      <c r="AR160" s="157" t="s">
        <v>256</v>
      </c>
      <c r="AT160" s="157" t="s">
        <v>145</v>
      </c>
      <c r="AU160" s="157" t="s">
        <v>15</v>
      </c>
      <c r="AY160" s="20" t="s">
        <v>142</v>
      </c>
      <c r="BE160" s="158">
        <f t="shared" si="44"/>
        <v>0</v>
      </c>
      <c r="BF160" s="158">
        <f t="shared" si="45"/>
        <v>0</v>
      </c>
      <c r="BG160" s="158">
        <f t="shared" si="46"/>
        <v>0</v>
      </c>
      <c r="BH160" s="158">
        <f t="shared" si="47"/>
        <v>0</v>
      </c>
      <c r="BI160" s="158">
        <f t="shared" si="48"/>
        <v>0</v>
      </c>
      <c r="BJ160" s="20" t="s">
        <v>81</v>
      </c>
      <c r="BK160" s="158">
        <f t="shared" si="49"/>
        <v>0</v>
      </c>
      <c r="BL160" s="20" t="s">
        <v>256</v>
      </c>
      <c r="BM160" s="157" t="s">
        <v>1594</v>
      </c>
    </row>
    <row r="161" spans="1:65" s="2" customFormat="1" ht="16.5" customHeight="1">
      <c r="A161" s="35"/>
      <c r="B161" s="145"/>
      <c r="C161" s="146" t="s">
        <v>560</v>
      </c>
      <c r="D161" s="146" t="s">
        <v>145</v>
      </c>
      <c r="E161" s="147" t="s">
        <v>4254</v>
      </c>
      <c r="F161" s="148" t="s">
        <v>4255</v>
      </c>
      <c r="G161" s="149" t="s">
        <v>236</v>
      </c>
      <c r="H161" s="150">
        <v>5</v>
      </c>
      <c r="I161" s="151"/>
      <c r="J161" s="152">
        <f t="shared" si="40"/>
        <v>0</v>
      </c>
      <c r="K161" s="148" t="s">
        <v>3</v>
      </c>
      <c r="L161" s="36"/>
      <c r="M161" s="153" t="s">
        <v>3</v>
      </c>
      <c r="N161" s="154" t="s">
        <v>43</v>
      </c>
      <c r="O161" s="56"/>
      <c r="P161" s="155">
        <f t="shared" si="41"/>
        <v>0</v>
      </c>
      <c r="Q161" s="155">
        <v>0</v>
      </c>
      <c r="R161" s="155">
        <f t="shared" si="42"/>
        <v>0</v>
      </c>
      <c r="S161" s="155">
        <v>0</v>
      </c>
      <c r="T161" s="156">
        <f t="shared" si="43"/>
        <v>0</v>
      </c>
      <c r="U161" s="35"/>
      <c r="V161" s="35"/>
      <c r="W161" s="35"/>
      <c r="X161" s="35"/>
      <c r="Y161" s="35"/>
      <c r="Z161" s="35"/>
      <c r="AA161" s="35"/>
      <c r="AB161" s="35"/>
      <c r="AC161" s="35"/>
      <c r="AD161" s="35"/>
      <c r="AE161" s="35"/>
      <c r="AR161" s="157" t="s">
        <v>256</v>
      </c>
      <c r="AT161" s="157" t="s">
        <v>145</v>
      </c>
      <c r="AU161" s="157" t="s">
        <v>15</v>
      </c>
      <c r="AY161" s="20" t="s">
        <v>142</v>
      </c>
      <c r="BE161" s="158">
        <f t="shared" si="44"/>
        <v>0</v>
      </c>
      <c r="BF161" s="158">
        <f t="shared" si="45"/>
        <v>0</v>
      </c>
      <c r="BG161" s="158">
        <f t="shared" si="46"/>
        <v>0</v>
      </c>
      <c r="BH161" s="158">
        <f t="shared" si="47"/>
        <v>0</v>
      </c>
      <c r="BI161" s="158">
        <f t="shared" si="48"/>
        <v>0</v>
      </c>
      <c r="BJ161" s="20" t="s">
        <v>81</v>
      </c>
      <c r="BK161" s="158">
        <f t="shared" si="49"/>
        <v>0</v>
      </c>
      <c r="BL161" s="20" t="s">
        <v>256</v>
      </c>
      <c r="BM161" s="157" t="s">
        <v>1602</v>
      </c>
    </row>
    <row r="162" spans="1:65" s="2" customFormat="1" ht="16.5" customHeight="1">
      <c r="A162" s="35"/>
      <c r="B162" s="145"/>
      <c r="C162" s="146" t="s">
        <v>565</v>
      </c>
      <c r="D162" s="146" t="s">
        <v>145</v>
      </c>
      <c r="E162" s="147" t="s">
        <v>4256</v>
      </c>
      <c r="F162" s="148" t="s">
        <v>4257</v>
      </c>
      <c r="G162" s="149" t="s">
        <v>236</v>
      </c>
      <c r="H162" s="150">
        <v>1</v>
      </c>
      <c r="I162" s="151"/>
      <c r="J162" s="152">
        <f t="shared" si="40"/>
        <v>0</v>
      </c>
      <c r="K162" s="148" t="s">
        <v>3</v>
      </c>
      <c r="L162" s="36"/>
      <c r="M162" s="153" t="s">
        <v>3</v>
      </c>
      <c r="N162" s="154" t="s">
        <v>43</v>
      </c>
      <c r="O162" s="56"/>
      <c r="P162" s="155">
        <f t="shared" si="41"/>
        <v>0</v>
      </c>
      <c r="Q162" s="155">
        <v>0</v>
      </c>
      <c r="R162" s="155">
        <f t="shared" si="42"/>
        <v>0</v>
      </c>
      <c r="S162" s="155">
        <v>0</v>
      </c>
      <c r="T162" s="156">
        <f t="shared" si="43"/>
        <v>0</v>
      </c>
      <c r="U162" s="35"/>
      <c r="V162" s="35"/>
      <c r="W162" s="35"/>
      <c r="X162" s="35"/>
      <c r="Y162" s="35"/>
      <c r="Z162" s="35"/>
      <c r="AA162" s="35"/>
      <c r="AB162" s="35"/>
      <c r="AC162" s="35"/>
      <c r="AD162" s="35"/>
      <c r="AE162" s="35"/>
      <c r="AR162" s="157" t="s">
        <v>256</v>
      </c>
      <c r="AT162" s="157" t="s">
        <v>145</v>
      </c>
      <c r="AU162" s="157" t="s">
        <v>15</v>
      </c>
      <c r="AY162" s="20" t="s">
        <v>142</v>
      </c>
      <c r="BE162" s="158">
        <f t="shared" si="44"/>
        <v>0</v>
      </c>
      <c r="BF162" s="158">
        <f t="shared" si="45"/>
        <v>0</v>
      </c>
      <c r="BG162" s="158">
        <f t="shared" si="46"/>
        <v>0</v>
      </c>
      <c r="BH162" s="158">
        <f t="shared" si="47"/>
        <v>0</v>
      </c>
      <c r="BI162" s="158">
        <f t="shared" si="48"/>
        <v>0</v>
      </c>
      <c r="BJ162" s="20" t="s">
        <v>81</v>
      </c>
      <c r="BK162" s="158">
        <f t="shared" si="49"/>
        <v>0</v>
      </c>
      <c r="BL162" s="20" t="s">
        <v>256</v>
      </c>
      <c r="BM162" s="157" t="s">
        <v>1615</v>
      </c>
    </row>
    <row r="163" spans="1:65" s="2" customFormat="1" ht="16.5" customHeight="1">
      <c r="A163" s="35"/>
      <c r="B163" s="145"/>
      <c r="C163" s="146" t="s">
        <v>570</v>
      </c>
      <c r="D163" s="146" t="s">
        <v>145</v>
      </c>
      <c r="E163" s="147" t="s">
        <v>4258</v>
      </c>
      <c r="F163" s="148" t="s">
        <v>4259</v>
      </c>
      <c r="G163" s="149" t="s">
        <v>236</v>
      </c>
      <c r="H163" s="150">
        <v>9</v>
      </c>
      <c r="I163" s="151"/>
      <c r="J163" s="152">
        <f t="shared" si="40"/>
        <v>0</v>
      </c>
      <c r="K163" s="148" t="s">
        <v>3</v>
      </c>
      <c r="L163" s="36"/>
      <c r="M163" s="153" t="s">
        <v>3</v>
      </c>
      <c r="N163" s="154" t="s">
        <v>43</v>
      </c>
      <c r="O163" s="56"/>
      <c r="P163" s="155">
        <f t="shared" si="41"/>
        <v>0</v>
      </c>
      <c r="Q163" s="155">
        <v>0</v>
      </c>
      <c r="R163" s="155">
        <f t="shared" si="42"/>
        <v>0</v>
      </c>
      <c r="S163" s="155">
        <v>0</v>
      </c>
      <c r="T163" s="156">
        <f t="shared" si="43"/>
        <v>0</v>
      </c>
      <c r="U163" s="35"/>
      <c r="V163" s="35"/>
      <c r="W163" s="35"/>
      <c r="X163" s="35"/>
      <c r="Y163" s="35"/>
      <c r="Z163" s="35"/>
      <c r="AA163" s="35"/>
      <c r="AB163" s="35"/>
      <c r="AC163" s="35"/>
      <c r="AD163" s="35"/>
      <c r="AE163" s="35"/>
      <c r="AR163" s="157" t="s">
        <v>256</v>
      </c>
      <c r="AT163" s="157" t="s">
        <v>145</v>
      </c>
      <c r="AU163" s="157" t="s">
        <v>15</v>
      </c>
      <c r="AY163" s="20" t="s">
        <v>142</v>
      </c>
      <c r="BE163" s="158">
        <f t="shared" si="44"/>
        <v>0</v>
      </c>
      <c r="BF163" s="158">
        <f t="shared" si="45"/>
        <v>0</v>
      </c>
      <c r="BG163" s="158">
        <f t="shared" si="46"/>
        <v>0</v>
      </c>
      <c r="BH163" s="158">
        <f t="shared" si="47"/>
        <v>0</v>
      </c>
      <c r="BI163" s="158">
        <f t="shared" si="48"/>
        <v>0</v>
      </c>
      <c r="BJ163" s="20" t="s">
        <v>81</v>
      </c>
      <c r="BK163" s="158">
        <f t="shared" si="49"/>
        <v>0</v>
      </c>
      <c r="BL163" s="20" t="s">
        <v>256</v>
      </c>
      <c r="BM163" s="157" t="s">
        <v>1626</v>
      </c>
    </row>
    <row r="164" spans="1:65" s="2" customFormat="1" ht="16.5" customHeight="1">
      <c r="A164" s="35"/>
      <c r="B164" s="145"/>
      <c r="C164" s="146" t="s">
        <v>578</v>
      </c>
      <c r="D164" s="146" t="s">
        <v>145</v>
      </c>
      <c r="E164" s="147" t="s">
        <v>4260</v>
      </c>
      <c r="F164" s="148" t="s">
        <v>4261</v>
      </c>
      <c r="G164" s="149" t="s">
        <v>236</v>
      </c>
      <c r="H164" s="150">
        <v>54</v>
      </c>
      <c r="I164" s="151"/>
      <c r="J164" s="152">
        <f t="shared" si="40"/>
        <v>0</v>
      </c>
      <c r="K164" s="148" t="s">
        <v>3</v>
      </c>
      <c r="L164" s="36"/>
      <c r="M164" s="153" t="s">
        <v>3</v>
      </c>
      <c r="N164" s="154" t="s">
        <v>43</v>
      </c>
      <c r="O164" s="56"/>
      <c r="P164" s="155">
        <f t="shared" si="41"/>
        <v>0</v>
      </c>
      <c r="Q164" s="155">
        <v>0</v>
      </c>
      <c r="R164" s="155">
        <f t="shared" si="42"/>
        <v>0</v>
      </c>
      <c r="S164" s="155">
        <v>0</v>
      </c>
      <c r="T164" s="156">
        <f t="shared" si="43"/>
        <v>0</v>
      </c>
      <c r="U164" s="35"/>
      <c r="V164" s="35"/>
      <c r="W164" s="35"/>
      <c r="X164" s="35"/>
      <c r="Y164" s="35"/>
      <c r="Z164" s="35"/>
      <c r="AA164" s="35"/>
      <c r="AB164" s="35"/>
      <c r="AC164" s="35"/>
      <c r="AD164" s="35"/>
      <c r="AE164" s="35"/>
      <c r="AR164" s="157" t="s">
        <v>256</v>
      </c>
      <c r="AT164" s="157" t="s">
        <v>145</v>
      </c>
      <c r="AU164" s="157" t="s">
        <v>15</v>
      </c>
      <c r="AY164" s="20" t="s">
        <v>142</v>
      </c>
      <c r="BE164" s="158">
        <f t="shared" si="44"/>
        <v>0</v>
      </c>
      <c r="BF164" s="158">
        <f t="shared" si="45"/>
        <v>0</v>
      </c>
      <c r="BG164" s="158">
        <f t="shared" si="46"/>
        <v>0</v>
      </c>
      <c r="BH164" s="158">
        <f t="shared" si="47"/>
        <v>0</v>
      </c>
      <c r="BI164" s="158">
        <f t="shared" si="48"/>
        <v>0</v>
      </c>
      <c r="BJ164" s="20" t="s">
        <v>81</v>
      </c>
      <c r="BK164" s="158">
        <f t="shared" si="49"/>
        <v>0</v>
      </c>
      <c r="BL164" s="20" t="s">
        <v>256</v>
      </c>
      <c r="BM164" s="157" t="s">
        <v>1638</v>
      </c>
    </row>
    <row r="165" spans="1:65" s="2" customFormat="1" ht="16.5" customHeight="1">
      <c r="A165" s="35"/>
      <c r="B165" s="145"/>
      <c r="C165" s="146" t="s">
        <v>586</v>
      </c>
      <c r="D165" s="146" t="s">
        <v>145</v>
      </c>
      <c r="E165" s="147" t="s">
        <v>4262</v>
      </c>
      <c r="F165" s="148" t="s">
        <v>3266</v>
      </c>
      <c r="G165" s="149" t="s">
        <v>2341</v>
      </c>
      <c r="H165" s="209"/>
      <c r="I165" s="151"/>
      <c r="J165" s="152">
        <f t="shared" si="40"/>
        <v>0</v>
      </c>
      <c r="K165" s="148" t="s">
        <v>3</v>
      </c>
      <c r="L165" s="36"/>
      <c r="M165" s="153" t="s">
        <v>3</v>
      </c>
      <c r="N165" s="154" t="s">
        <v>43</v>
      </c>
      <c r="O165" s="56"/>
      <c r="P165" s="155">
        <f t="shared" si="41"/>
        <v>0</v>
      </c>
      <c r="Q165" s="155">
        <v>0</v>
      </c>
      <c r="R165" s="155">
        <f t="shared" si="42"/>
        <v>0</v>
      </c>
      <c r="S165" s="155">
        <v>0</v>
      </c>
      <c r="T165" s="156">
        <f t="shared" si="43"/>
        <v>0</v>
      </c>
      <c r="U165" s="35"/>
      <c r="V165" s="35"/>
      <c r="W165" s="35"/>
      <c r="X165" s="35"/>
      <c r="Y165" s="35"/>
      <c r="Z165" s="35"/>
      <c r="AA165" s="35"/>
      <c r="AB165" s="35"/>
      <c r="AC165" s="35"/>
      <c r="AD165" s="35"/>
      <c r="AE165" s="35"/>
      <c r="AR165" s="157" t="s">
        <v>256</v>
      </c>
      <c r="AT165" s="157" t="s">
        <v>145</v>
      </c>
      <c r="AU165" s="157" t="s">
        <v>15</v>
      </c>
      <c r="AY165" s="20" t="s">
        <v>142</v>
      </c>
      <c r="BE165" s="158">
        <f t="shared" si="44"/>
        <v>0</v>
      </c>
      <c r="BF165" s="158">
        <f t="shared" si="45"/>
        <v>0</v>
      </c>
      <c r="BG165" s="158">
        <f t="shared" si="46"/>
        <v>0</v>
      </c>
      <c r="BH165" s="158">
        <f t="shared" si="47"/>
        <v>0</v>
      </c>
      <c r="BI165" s="158">
        <f t="shared" si="48"/>
        <v>0</v>
      </c>
      <c r="BJ165" s="20" t="s">
        <v>81</v>
      </c>
      <c r="BK165" s="158">
        <f t="shared" si="49"/>
        <v>0</v>
      </c>
      <c r="BL165" s="20" t="s">
        <v>256</v>
      </c>
      <c r="BM165" s="157" t="s">
        <v>1648</v>
      </c>
    </row>
    <row r="166" spans="1:65" s="12" customFormat="1" ht="25.9" customHeight="1">
      <c r="B166" s="132"/>
      <c r="D166" s="133" t="s">
        <v>70</v>
      </c>
      <c r="E166" s="134" t="s">
        <v>3271</v>
      </c>
      <c r="F166" s="134" t="s">
        <v>3272</v>
      </c>
      <c r="I166" s="135"/>
      <c r="J166" s="136">
        <f>BK166</f>
        <v>0</v>
      </c>
      <c r="L166" s="132"/>
      <c r="M166" s="137"/>
      <c r="N166" s="138"/>
      <c r="O166" s="138"/>
      <c r="P166" s="139">
        <f>SUM(P167:P189)</f>
        <v>0</v>
      </c>
      <c r="Q166" s="138"/>
      <c r="R166" s="139">
        <f>SUM(R167:R189)</f>
        <v>0</v>
      </c>
      <c r="S166" s="138"/>
      <c r="T166" s="140">
        <f>SUM(T167:T189)</f>
        <v>0</v>
      </c>
      <c r="AR166" s="133" t="s">
        <v>81</v>
      </c>
      <c r="AT166" s="141" t="s">
        <v>70</v>
      </c>
      <c r="AU166" s="141" t="s">
        <v>71</v>
      </c>
      <c r="AY166" s="133" t="s">
        <v>142</v>
      </c>
      <c r="BK166" s="142">
        <f>SUM(BK167:BK189)</f>
        <v>0</v>
      </c>
    </row>
    <row r="167" spans="1:65" s="2" customFormat="1" ht="16.5" customHeight="1">
      <c r="A167" s="35"/>
      <c r="B167" s="145"/>
      <c r="C167" s="146" t="s">
        <v>596</v>
      </c>
      <c r="D167" s="146" t="s">
        <v>145</v>
      </c>
      <c r="E167" s="147" t="s">
        <v>4263</v>
      </c>
      <c r="F167" s="148" t="s">
        <v>4264</v>
      </c>
      <c r="G167" s="149" t="s">
        <v>236</v>
      </c>
      <c r="H167" s="150">
        <v>1</v>
      </c>
      <c r="I167" s="151"/>
      <c r="J167" s="152">
        <f t="shared" ref="J167:J189" si="50">ROUND(I167*H167,2)</f>
        <v>0</v>
      </c>
      <c r="K167" s="148" t="s">
        <v>3</v>
      </c>
      <c r="L167" s="36"/>
      <c r="M167" s="153" t="s">
        <v>3</v>
      </c>
      <c r="N167" s="154" t="s">
        <v>43</v>
      </c>
      <c r="O167" s="56"/>
      <c r="P167" s="155">
        <f t="shared" ref="P167:P189" si="51">O167*H167</f>
        <v>0</v>
      </c>
      <c r="Q167" s="155">
        <v>0</v>
      </c>
      <c r="R167" s="155">
        <f t="shared" ref="R167:R189" si="52">Q167*H167</f>
        <v>0</v>
      </c>
      <c r="S167" s="155">
        <v>0</v>
      </c>
      <c r="T167" s="156">
        <f t="shared" ref="T167:T189" si="53">S167*H167</f>
        <v>0</v>
      </c>
      <c r="U167" s="35"/>
      <c r="V167" s="35"/>
      <c r="W167" s="35"/>
      <c r="X167" s="35"/>
      <c r="Y167" s="35"/>
      <c r="Z167" s="35"/>
      <c r="AA167" s="35"/>
      <c r="AB167" s="35"/>
      <c r="AC167" s="35"/>
      <c r="AD167" s="35"/>
      <c r="AE167" s="35"/>
      <c r="AR167" s="157" t="s">
        <v>256</v>
      </c>
      <c r="AT167" s="157" t="s">
        <v>145</v>
      </c>
      <c r="AU167" s="157" t="s">
        <v>15</v>
      </c>
      <c r="AY167" s="20" t="s">
        <v>142</v>
      </c>
      <c r="BE167" s="158">
        <f t="shared" ref="BE167:BE189" si="54">IF(N167="základní",J167,0)</f>
        <v>0</v>
      </c>
      <c r="BF167" s="158">
        <f t="shared" ref="BF167:BF189" si="55">IF(N167="snížená",J167,0)</f>
        <v>0</v>
      </c>
      <c r="BG167" s="158">
        <f t="shared" ref="BG167:BG189" si="56">IF(N167="zákl. přenesená",J167,0)</f>
        <v>0</v>
      </c>
      <c r="BH167" s="158">
        <f t="shared" ref="BH167:BH189" si="57">IF(N167="sníž. přenesená",J167,0)</f>
        <v>0</v>
      </c>
      <c r="BI167" s="158">
        <f t="shared" ref="BI167:BI189" si="58">IF(N167="nulová",J167,0)</f>
        <v>0</v>
      </c>
      <c r="BJ167" s="20" t="s">
        <v>81</v>
      </c>
      <c r="BK167" s="158">
        <f t="shared" ref="BK167:BK189" si="59">ROUND(I167*H167,2)</f>
        <v>0</v>
      </c>
      <c r="BL167" s="20" t="s">
        <v>256</v>
      </c>
      <c r="BM167" s="157" t="s">
        <v>1658</v>
      </c>
    </row>
    <row r="168" spans="1:65" s="2" customFormat="1" ht="16.5" customHeight="1">
      <c r="A168" s="35"/>
      <c r="B168" s="145"/>
      <c r="C168" s="146" t="s">
        <v>604</v>
      </c>
      <c r="D168" s="146" t="s">
        <v>145</v>
      </c>
      <c r="E168" s="147" t="s">
        <v>4265</v>
      </c>
      <c r="F168" s="148" t="s">
        <v>4266</v>
      </c>
      <c r="G168" s="149" t="s">
        <v>236</v>
      </c>
      <c r="H168" s="150">
        <v>1</v>
      </c>
      <c r="I168" s="151"/>
      <c r="J168" s="152">
        <f t="shared" si="50"/>
        <v>0</v>
      </c>
      <c r="K168" s="148" t="s">
        <v>3</v>
      </c>
      <c r="L168" s="36"/>
      <c r="M168" s="153" t="s">
        <v>3</v>
      </c>
      <c r="N168" s="154" t="s">
        <v>43</v>
      </c>
      <c r="O168" s="56"/>
      <c r="P168" s="155">
        <f t="shared" si="51"/>
        <v>0</v>
      </c>
      <c r="Q168" s="155">
        <v>0</v>
      </c>
      <c r="R168" s="155">
        <f t="shared" si="52"/>
        <v>0</v>
      </c>
      <c r="S168" s="155">
        <v>0</v>
      </c>
      <c r="T168" s="156">
        <f t="shared" si="53"/>
        <v>0</v>
      </c>
      <c r="U168" s="35"/>
      <c r="V168" s="35"/>
      <c r="W168" s="35"/>
      <c r="X168" s="35"/>
      <c r="Y168" s="35"/>
      <c r="Z168" s="35"/>
      <c r="AA168" s="35"/>
      <c r="AB168" s="35"/>
      <c r="AC168" s="35"/>
      <c r="AD168" s="35"/>
      <c r="AE168" s="35"/>
      <c r="AR168" s="157" t="s">
        <v>256</v>
      </c>
      <c r="AT168" s="157" t="s">
        <v>145</v>
      </c>
      <c r="AU168" s="157" t="s">
        <v>15</v>
      </c>
      <c r="AY168" s="20" t="s">
        <v>142</v>
      </c>
      <c r="BE168" s="158">
        <f t="shared" si="54"/>
        <v>0</v>
      </c>
      <c r="BF168" s="158">
        <f t="shared" si="55"/>
        <v>0</v>
      </c>
      <c r="BG168" s="158">
        <f t="shared" si="56"/>
        <v>0</v>
      </c>
      <c r="BH168" s="158">
        <f t="shared" si="57"/>
        <v>0</v>
      </c>
      <c r="BI168" s="158">
        <f t="shared" si="58"/>
        <v>0</v>
      </c>
      <c r="BJ168" s="20" t="s">
        <v>81</v>
      </c>
      <c r="BK168" s="158">
        <f t="shared" si="59"/>
        <v>0</v>
      </c>
      <c r="BL168" s="20" t="s">
        <v>256</v>
      </c>
      <c r="BM168" s="157" t="s">
        <v>1668</v>
      </c>
    </row>
    <row r="169" spans="1:65" s="2" customFormat="1" ht="16.5" customHeight="1">
      <c r="A169" s="35"/>
      <c r="B169" s="145"/>
      <c r="C169" s="146" t="s">
        <v>617</v>
      </c>
      <c r="D169" s="146" t="s">
        <v>145</v>
      </c>
      <c r="E169" s="147" t="s">
        <v>4267</v>
      </c>
      <c r="F169" s="148" t="s">
        <v>4268</v>
      </c>
      <c r="G169" s="149" t="s">
        <v>236</v>
      </c>
      <c r="H169" s="150">
        <v>1</v>
      </c>
      <c r="I169" s="151"/>
      <c r="J169" s="152">
        <f t="shared" si="50"/>
        <v>0</v>
      </c>
      <c r="K169" s="148" t="s">
        <v>3</v>
      </c>
      <c r="L169" s="36"/>
      <c r="M169" s="153" t="s">
        <v>3</v>
      </c>
      <c r="N169" s="154" t="s">
        <v>43</v>
      </c>
      <c r="O169" s="56"/>
      <c r="P169" s="155">
        <f t="shared" si="51"/>
        <v>0</v>
      </c>
      <c r="Q169" s="155">
        <v>0</v>
      </c>
      <c r="R169" s="155">
        <f t="shared" si="52"/>
        <v>0</v>
      </c>
      <c r="S169" s="155">
        <v>0</v>
      </c>
      <c r="T169" s="156">
        <f t="shared" si="53"/>
        <v>0</v>
      </c>
      <c r="U169" s="35"/>
      <c r="V169" s="35"/>
      <c r="W169" s="35"/>
      <c r="X169" s="35"/>
      <c r="Y169" s="35"/>
      <c r="Z169" s="35"/>
      <c r="AA169" s="35"/>
      <c r="AB169" s="35"/>
      <c r="AC169" s="35"/>
      <c r="AD169" s="35"/>
      <c r="AE169" s="35"/>
      <c r="AR169" s="157" t="s">
        <v>256</v>
      </c>
      <c r="AT169" s="157" t="s">
        <v>145</v>
      </c>
      <c r="AU169" s="157" t="s">
        <v>15</v>
      </c>
      <c r="AY169" s="20" t="s">
        <v>142</v>
      </c>
      <c r="BE169" s="158">
        <f t="shared" si="54"/>
        <v>0</v>
      </c>
      <c r="BF169" s="158">
        <f t="shared" si="55"/>
        <v>0</v>
      </c>
      <c r="BG169" s="158">
        <f t="shared" si="56"/>
        <v>0</v>
      </c>
      <c r="BH169" s="158">
        <f t="shared" si="57"/>
        <v>0</v>
      </c>
      <c r="BI169" s="158">
        <f t="shared" si="58"/>
        <v>0</v>
      </c>
      <c r="BJ169" s="20" t="s">
        <v>81</v>
      </c>
      <c r="BK169" s="158">
        <f t="shared" si="59"/>
        <v>0</v>
      </c>
      <c r="BL169" s="20" t="s">
        <v>256</v>
      </c>
      <c r="BM169" s="157" t="s">
        <v>1678</v>
      </c>
    </row>
    <row r="170" spans="1:65" s="2" customFormat="1" ht="16.5" customHeight="1">
      <c r="A170" s="35"/>
      <c r="B170" s="145"/>
      <c r="C170" s="146" t="s">
        <v>632</v>
      </c>
      <c r="D170" s="146" t="s">
        <v>145</v>
      </c>
      <c r="E170" s="147" t="s">
        <v>4269</v>
      </c>
      <c r="F170" s="148" t="s">
        <v>4270</v>
      </c>
      <c r="G170" s="149" t="s">
        <v>236</v>
      </c>
      <c r="H170" s="150">
        <v>1</v>
      </c>
      <c r="I170" s="151"/>
      <c r="J170" s="152">
        <f t="shared" si="50"/>
        <v>0</v>
      </c>
      <c r="K170" s="148" t="s">
        <v>3</v>
      </c>
      <c r="L170" s="36"/>
      <c r="M170" s="153" t="s">
        <v>3</v>
      </c>
      <c r="N170" s="154" t="s">
        <v>43</v>
      </c>
      <c r="O170" s="56"/>
      <c r="P170" s="155">
        <f t="shared" si="51"/>
        <v>0</v>
      </c>
      <c r="Q170" s="155">
        <v>0</v>
      </c>
      <c r="R170" s="155">
        <f t="shared" si="52"/>
        <v>0</v>
      </c>
      <c r="S170" s="155">
        <v>0</v>
      </c>
      <c r="T170" s="156">
        <f t="shared" si="53"/>
        <v>0</v>
      </c>
      <c r="U170" s="35"/>
      <c r="V170" s="35"/>
      <c r="W170" s="35"/>
      <c r="X170" s="35"/>
      <c r="Y170" s="35"/>
      <c r="Z170" s="35"/>
      <c r="AA170" s="35"/>
      <c r="AB170" s="35"/>
      <c r="AC170" s="35"/>
      <c r="AD170" s="35"/>
      <c r="AE170" s="35"/>
      <c r="AR170" s="157" t="s">
        <v>256</v>
      </c>
      <c r="AT170" s="157" t="s">
        <v>145</v>
      </c>
      <c r="AU170" s="157" t="s">
        <v>15</v>
      </c>
      <c r="AY170" s="20" t="s">
        <v>142</v>
      </c>
      <c r="BE170" s="158">
        <f t="shared" si="54"/>
        <v>0</v>
      </c>
      <c r="BF170" s="158">
        <f t="shared" si="55"/>
        <v>0</v>
      </c>
      <c r="BG170" s="158">
        <f t="shared" si="56"/>
        <v>0</v>
      </c>
      <c r="BH170" s="158">
        <f t="shared" si="57"/>
        <v>0</v>
      </c>
      <c r="BI170" s="158">
        <f t="shared" si="58"/>
        <v>0</v>
      </c>
      <c r="BJ170" s="20" t="s">
        <v>81</v>
      </c>
      <c r="BK170" s="158">
        <f t="shared" si="59"/>
        <v>0</v>
      </c>
      <c r="BL170" s="20" t="s">
        <v>256</v>
      </c>
      <c r="BM170" s="157" t="s">
        <v>1692</v>
      </c>
    </row>
    <row r="171" spans="1:65" s="2" customFormat="1" ht="16.5" customHeight="1">
      <c r="A171" s="35"/>
      <c r="B171" s="145"/>
      <c r="C171" s="146" t="s">
        <v>1281</v>
      </c>
      <c r="D171" s="146" t="s">
        <v>145</v>
      </c>
      <c r="E171" s="147" t="s">
        <v>4271</v>
      </c>
      <c r="F171" s="148" t="s">
        <v>4272</v>
      </c>
      <c r="G171" s="149" t="s">
        <v>236</v>
      </c>
      <c r="H171" s="150">
        <v>2</v>
      </c>
      <c r="I171" s="151"/>
      <c r="J171" s="152">
        <f t="shared" si="50"/>
        <v>0</v>
      </c>
      <c r="K171" s="148" t="s">
        <v>3</v>
      </c>
      <c r="L171" s="36"/>
      <c r="M171" s="153" t="s">
        <v>3</v>
      </c>
      <c r="N171" s="154" t="s">
        <v>43</v>
      </c>
      <c r="O171" s="56"/>
      <c r="P171" s="155">
        <f t="shared" si="51"/>
        <v>0</v>
      </c>
      <c r="Q171" s="155">
        <v>0</v>
      </c>
      <c r="R171" s="155">
        <f t="shared" si="52"/>
        <v>0</v>
      </c>
      <c r="S171" s="155">
        <v>0</v>
      </c>
      <c r="T171" s="156">
        <f t="shared" si="53"/>
        <v>0</v>
      </c>
      <c r="U171" s="35"/>
      <c r="V171" s="35"/>
      <c r="W171" s="35"/>
      <c r="X171" s="35"/>
      <c r="Y171" s="35"/>
      <c r="Z171" s="35"/>
      <c r="AA171" s="35"/>
      <c r="AB171" s="35"/>
      <c r="AC171" s="35"/>
      <c r="AD171" s="35"/>
      <c r="AE171" s="35"/>
      <c r="AR171" s="157" t="s">
        <v>256</v>
      </c>
      <c r="AT171" s="157" t="s">
        <v>145</v>
      </c>
      <c r="AU171" s="157" t="s">
        <v>15</v>
      </c>
      <c r="AY171" s="20" t="s">
        <v>142</v>
      </c>
      <c r="BE171" s="158">
        <f t="shared" si="54"/>
        <v>0</v>
      </c>
      <c r="BF171" s="158">
        <f t="shared" si="55"/>
        <v>0</v>
      </c>
      <c r="BG171" s="158">
        <f t="shared" si="56"/>
        <v>0</v>
      </c>
      <c r="BH171" s="158">
        <f t="shared" si="57"/>
        <v>0</v>
      </c>
      <c r="BI171" s="158">
        <f t="shared" si="58"/>
        <v>0</v>
      </c>
      <c r="BJ171" s="20" t="s">
        <v>81</v>
      </c>
      <c r="BK171" s="158">
        <f t="shared" si="59"/>
        <v>0</v>
      </c>
      <c r="BL171" s="20" t="s">
        <v>256</v>
      </c>
      <c r="BM171" s="157" t="s">
        <v>1699</v>
      </c>
    </row>
    <row r="172" spans="1:65" s="2" customFormat="1" ht="16.5" customHeight="1">
      <c r="A172" s="35"/>
      <c r="B172" s="145"/>
      <c r="C172" s="146" t="s">
        <v>1286</v>
      </c>
      <c r="D172" s="146" t="s">
        <v>145</v>
      </c>
      <c r="E172" s="147" t="s">
        <v>4273</v>
      </c>
      <c r="F172" s="148" t="s">
        <v>4274</v>
      </c>
      <c r="G172" s="149" t="s">
        <v>236</v>
      </c>
      <c r="H172" s="150">
        <v>1</v>
      </c>
      <c r="I172" s="151"/>
      <c r="J172" s="152">
        <f t="shared" si="50"/>
        <v>0</v>
      </c>
      <c r="K172" s="148" t="s">
        <v>3</v>
      </c>
      <c r="L172" s="36"/>
      <c r="M172" s="153" t="s">
        <v>3</v>
      </c>
      <c r="N172" s="154" t="s">
        <v>43</v>
      </c>
      <c r="O172" s="56"/>
      <c r="P172" s="155">
        <f t="shared" si="51"/>
        <v>0</v>
      </c>
      <c r="Q172" s="155">
        <v>0</v>
      </c>
      <c r="R172" s="155">
        <f t="shared" si="52"/>
        <v>0</v>
      </c>
      <c r="S172" s="155">
        <v>0</v>
      </c>
      <c r="T172" s="156">
        <f t="shared" si="53"/>
        <v>0</v>
      </c>
      <c r="U172" s="35"/>
      <c r="V172" s="35"/>
      <c r="W172" s="35"/>
      <c r="X172" s="35"/>
      <c r="Y172" s="35"/>
      <c r="Z172" s="35"/>
      <c r="AA172" s="35"/>
      <c r="AB172" s="35"/>
      <c r="AC172" s="35"/>
      <c r="AD172" s="35"/>
      <c r="AE172" s="35"/>
      <c r="AR172" s="157" t="s">
        <v>256</v>
      </c>
      <c r="AT172" s="157" t="s">
        <v>145</v>
      </c>
      <c r="AU172" s="157" t="s">
        <v>15</v>
      </c>
      <c r="AY172" s="20" t="s">
        <v>142</v>
      </c>
      <c r="BE172" s="158">
        <f t="shared" si="54"/>
        <v>0</v>
      </c>
      <c r="BF172" s="158">
        <f t="shared" si="55"/>
        <v>0</v>
      </c>
      <c r="BG172" s="158">
        <f t="shared" si="56"/>
        <v>0</v>
      </c>
      <c r="BH172" s="158">
        <f t="shared" si="57"/>
        <v>0</v>
      </c>
      <c r="BI172" s="158">
        <f t="shared" si="58"/>
        <v>0</v>
      </c>
      <c r="BJ172" s="20" t="s">
        <v>81</v>
      </c>
      <c r="BK172" s="158">
        <f t="shared" si="59"/>
        <v>0</v>
      </c>
      <c r="BL172" s="20" t="s">
        <v>256</v>
      </c>
      <c r="BM172" s="157" t="s">
        <v>1711</v>
      </c>
    </row>
    <row r="173" spans="1:65" s="2" customFormat="1" ht="16.5" customHeight="1">
      <c r="A173" s="35"/>
      <c r="B173" s="145"/>
      <c r="C173" s="146" t="s">
        <v>1298</v>
      </c>
      <c r="D173" s="146" t="s">
        <v>145</v>
      </c>
      <c r="E173" s="147" t="s">
        <v>4275</v>
      </c>
      <c r="F173" s="148" t="s">
        <v>4276</v>
      </c>
      <c r="G173" s="149" t="s">
        <v>236</v>
      </c>
      <c r="H173" s="150">
        <v>1</v>
      </c>
      <c r="I173" s="151"/>
      <c r="J173" s="152">
        <f t="shared" si="50"/>
        <v>0</v>
      </c>
      <c r="K173" s="148" t="s">
        <v>3</v>
      </c>
      <c r="L173" s="36"/>
      <c r="M173" s="153" t="s">
        <v>3</v>
      </c>
      <c r="N173" s="154" t="s">
        <v>43</v>
      </c>
      <c r="O173" s="56"/>
      <c r="P173" s="155">
        <f t="shared" si="51"/>
        <v>0</v>
      </c>
      <c r="Q173" s="155">
        <v>0</v>
      </c>
      <c r="R173" s="155">
        <f t="shared" si="52"/>
        <v>0</v>
      </c>
      <c r="S173" s="155">
        <v>0</v>
      </c>
      <c r="T173" s="156">
        <f t="shared" si="53"/>
        <v>0</v>
      </c>
      <c r="U173" s="35"/>
      <c r="V173" s="35"/>
      <c r="W173" s="35"/>
      <c r="X173" s="35"/>
      <c r="Y173" s="35"/>
      <c r="Z173" s="35"/>
      <c r="AA173" s="35"/>
      <c r="AB173" s="35"/>
      <c r="AC173" s="35"/>
      <c r="AD173" s="35"/>
      <c r="AE173" s="35"/>
      <c r="AR173" s="157" t="s">
        <v>256</v>
      </c>
      <c r="AT173" s="157" t="s">
        <v>145</v>
      </c>
      <c r="AU173" s="157" t="s">
        <v>15</v>
      </c>
      <c r="AY173" s="20" t="s">
        <v>142</v>
      </c>
      <c r="BE173" s="158">
        <f t="shared" si="54"/>
        <v>0</v>
      </c>
      <c r="BF173" s="158">
        <f t="shared" si="55"/>
        <v>0</v>
      </c>
      <c r="BG173" s="158">
        <f t="shared" si="56"/>
        <v>0</v>
      </c>
      <c r="BH173" s="158">
        <f t="shared" si="57"/>
        <v>0</v>
      </c>
      <c r="BI173" s="158">
        <f t="shared" si="58"/>
        <v>0</v>
      </c>
      <c r="BJ173" s="20" t="s">
        <v>81</v>
      </c>
      <c r="BK173" s="158">
        <f t="shared" si="59"/>
        <v>0</v>
      </c>
      <c r="BL173" s="20" t="s">
        <v>256</v>
      </c>
      <c r="BM173" s="157" t="s">
        <v>1716</v>
      </c>
    </row>
    <row r="174" spans="1:65" s="2" customFormat="1" ht="16.5" customHeight="1">
      <c r="A174" s="35"/>
      <c r="B174" s="145"/>
      <c r="C174" s="146" t="s">
        <v>1303</v>
      </c>
      <c r="D174" s="146" t="s">
        <v>145</v>
      </c>
      <c r="E174" s="147" t="s">
        <v>4277</v>
      </c>
      <c r="F174" s="148" t="s">
        <v>4278</v>
      </c>
      <c r="G174" s="149" t="s">
        <v>236</v>
      </c>
      <c r="H174" s="150">
        <v>1</v>
      </c>
      <c r="I174" s="151"/>
      <c r="J174" s="152">
        <f t="shared" si="50"/>
        <v>0</v>
      </c>
      <c r="K174" s="148" t="s">
        <v>3</v>
      </c>
      <c r="L174" s="36"/>
      <c r="M174" s="153" t="s">
        <v>3</v>
      </c>
      <c r="N174" s="154" t="s">
        <v>43</v>
      </c>
      <c r="O174" s="56"/>
      <c r="P174" s="155">
        <f t="shared" si="51"/>
        <v>0</v>
      </c>
      <c r="Q174" s="155">
        <v>0</v>
      </c>
      <c r="R174" s="155">
        <f t="shared" si="52"/>
        <v>0</v>
      </c>
      <c r="S174" s="155">
        <v>0</v>
      </c>
      <c r="T174" s="156">
        <f t="shared" si="53"/>
        <v>0</v>
      </c>
      <c r="U174" s="35"/>
      <c r="V174" s="35"/>
      <c r="W174" s="35"/>
      <c r="X174" s="35"/>
      <c r="Y174" s="35"/>
      <c r="Z174" s="35"/>
      <c r="AA174" s="35"/>
      <c r="AB174" s="35"/>
      <c r="AC174" s="35"/>
      <c r="AD174" s="35"/>
      <c r="AE174" s="35"/>
      <c r="AR174" s="157" t="s">
        <v>256</v>
      </c>
      <c r="AT174" s="157" t="s">
        <v>145</v>
      </c>
      <c r="AU174" s="157" t="s">
        <v>15</v>
      </c>
      <c r="AY174" s="20" t="s">
        <v>142</v>
      </c>
      <c r="BE174" s="158">
        <f t="shared" si="54"/>
        <v>0</v>
      </c>
      <c r="BF174" s="158">
        <f t="shared" si="55"/>
        <v>0</v>
      </c>
      <c r="BG174" s="158">
        <f t="shared" si="56"/>
        <v>0</v>
      </c>
      <c r="BH174" s="158">
        <f t="shared" si="57"/>
        <v>0</v>
      </c>
      <c r="BI174" s="158">
        <f t="shared" si="58"/>
        <v>0</v>
      </c>
      <c r="BJ174" s="20" t="s">
        <v>81</v>
      </c>
      <c r="BK174" s="158">
        <f t="shared" si="59"/>
        <v>0</v>
      </c>
      <c r="BL174" s="20" t="s">
        <v>256</v>
      </c>
      <c r="BM174" s="157" t="s">
        <v>1725</v>
      </c>
    </row>
    <row r="175" spans="1:65" s="2" customFormat="1" ht="16.5" customHeight="1">
      <c r="A175" s="35"/>
      <c r="B175" s="145"/>
      <c r="C175" s="146" t="s">
        <v>1310</v>
      </c>
      <c r="D175" s="146" t="s">
        <v>145</v>
      </c>
      <c r="E175" s="147" t="s">
        <v>4279</v>
      </c>
      <c r="F175" s="148" t="s">
        <v>4280</v>
      </c>
      <c r="G175" s="149" t="s">
        <v>236</v>
      </c>
      <c r="H175" s="150">
        <v>2</v>
      </c>
      <c r="I175" s="151"/>
      <c r="J175" s="152">
        <f t="shared" si="50"/>
        <v>0</v>
      </c>
      <c r="K175" s="148" t="s">
        <v>3</v>
      </c>
      <c r="L175" s="36"/>
      <c r="M175" s="153" t="s">
        <v>3</v>
      </c>
      <c r="N175" s="154" t="s">
        <v>43</v>
      </c>
      <c r="O175" s="56"/>
      <c r="P175" s="155">
        <f t="shared" si="51"/>
        <v>0</v>
      </c>
      <c r="Q175" s="155">
        <v>0</v>
      </c>
      <c r="R175" s="155">
        <f t="shared" si="52"/>
        <v>0</v>
      </c>
      <c r="S175" s="155">
        <v>0</v>
      </c>
      <c r="T175" s="156">
        <f t="shared" si="53"/>
        <v>0</v>
      </c>
      <c r="U175" s="35"/>
      <c r="V175" s="35"/>
      <c r="W175" s="35"/>
      <c r="X175" s="35"/>
      <c r="Y175" s="35"/>
      <c r="Z175" s="35"/>
      <c r="AA175" s="35"/>
      <c r="AB175" s="35"/>
      <c r="AC175" s="35"/>
      <c r="AD175" s="35"/>
      <c r="AE175" s="35"/>
      <c r="AR175" s="157" t="s">
        <v>256</v>
      </c>
      <c r="AT175" s="157" t="s">
        <v>145</v>
      </c>
      <c r="AU175" s="157" t="s">
        <v>15</v>
      </c>
      <c r="AY175" s="20" t="s">
        <v>142</v>
      </c>
      <c r="BE175" s="158">
        <f t="shared" si="54"/>
        <v>0</v>
      </c>
      <c r="BF175" s="158">
        <f t="shared" si="55"/>
        <v>0</v>
      </c>
      <c r="BG175" s="158">
        <f t="shared" si="56"/>
        <v>0</v>
      </c>
      <c r="BH175" s="158">
        <f t="shared" si="57"/>
        <v>0</v>
      </c>
      <c r="BI175" s="158">
        <f t="shared" si="58"/>
        <v>0</v>
      </c>
      <c r="BJ175" s="20" t="s">
        <v>81</v>
      </c>
      <c r="BK175" s="158">
        <f t="shared" si="59"/>
        <v>0</v>
      </c>
      <c r="BL175" s="20" t="s">
        <v>256</v>
      </c>
      <c r="BM175" s="157" t="s">
        <v>1732</v>
      </c>
    </row>
    <row r="176" spans="1:65" s="2" customFormat="1" ht="16.5" customHeight="1">
      <c r="A176" s="35"/>
      <c r="B176" s="145"/>
      <c r="C176" s="146" t="s">
        <v>1315</v>
      </c>
      <c r="D176" s="146" t="s">
        <v>145</v>
      </c>
      <c r="E176" s="147" t="s">
        <v>4281</v>
      </c>
      <c r="F176" s="148" t="s">
        <v>4282</v>
      </c>
      <c r="G176" s="149" t="s">
        <v>236</v>
      </c>
      <c r="H176" s="150">
        <v>1</v>
      </c>
      <c r="I176" s="151"/>
      <c r="J176" s="152">
        <f t="shared" si="50"/>
        <v>0</v>
      </c>
      <c r="K176" s="148" t="s">
        <v>3</v>
      </c>
      <c r="L176" s="36"/>
      <c r="M176" s="153" t="s">
        <v>3</v>
      </c>
      <c r="N176" s="154" t="s">
        <v>43</v>
      </c>
      <c r="O176" s="56"/>
      <c r="P176" s="155">
        <f t="shared" si="51"/>
        <v>0</v>
      </c>
      <c r="Q176" s="155">
        <v>0</v>
      </c>
      <c r="R176" s="155">
        <f t="shared" si="52"/>
        <v>0</v>
      </c>
      <c r="S176" s="155">
        <v>0</v>
      </c>
      <c r="T176" s="156">
        <f t="shared" si="53"/>
        <v>0</v>
      </c>
      <c r="U176" s="35"/>
      <c r="V176" s="35"/>
      <c r="W176" s="35"/>
      <c r="X176" s="35"/>
      <c r="Y176" s="35"/>
      <c r="Z176" s="35"/>
      <c r="AA176" s="35"/>
      <c r="AB176" s="35"/>
      <c r="AC176" s="35"/>
      <c r="AD176" s="35"/>
      <c r="AE176" s="35"/>
      <c r="AR176" s="157" t="s">
        <v>256</v>
      </c>
      <c r="AT176" s="157" t="s">
        <v>145</v>
      </c>
      <c r="AU176" s="157" t="s">
        <v>15</v>
      </c>
      <c r="AY176" s="20" t="s">
        <v>142</v>
      </c>
      <c r="BE176" s="158">
        <f t="shared" si="54"/>
        <v>0</v>
      </c>
      <c r="BF176" s="158">
        <f t="shared" si="55"/>
        <v>0</v>
      </c>
      <c r="BG176" s="158">
        <f t="shared" si="56"/>
        <v>0</v>
      </c>
      <c r="BH176" s="158">
        <f t="shared" si="57"/>
        <v>0</v>
      </c>
      <c r="BI176" s="158">
        <f t="shared" si="58"/>
        <v>0</v>
      </c>
      <c r="BJ176" s="20" t="s">
        <v>81</v>
      </c>
      <c r="BK176" s="158">
        <f t="shared" si="59"/>
        <v>0</v>
      </c>
      <c r="BL176" s="20" t="s">
        <v>256</v>
      </c>
      <c r="BM176" s="157" t="s">
        <v>1743</v>
      </c>
    </row>
    <row r="177" spans="1:65" s="2" customFormat="1" ht="16.5" customHeight="1">
      <c r="A177" s="35"/>
      <c r="B177" s="145"/>
      <c r="C177" s="146" t="s">
        <v>1336</v>
      </c>
      <c r="D177" s="146" t="s">
        <v>145</v>
      </c>
      <c r="E177" s="147" t="s">
        <v>4283</v>
      </c>
      <c r="F177" s="148" t="s">
        <v>4284</v>
      </c>
      <c r="G177" s="149" t="s">
        <v>236</v>
      </c>
      <c r="H177" s="150">
        <v>12</v>
      </c>
      <c r="I177" s="151"/>
      <c r="J177" s="152">
        <f t="shared" si="50"/>
        <v>0</v>
      </c>
      <c r="K177" s="148" t="s">
        <v>3</v>
      </c>
      <c r="L177" s="36"/>
      <c r="M177" s="153" t="s">
        <v>3</v>
      </c>
      <c r="N177" s="154" t="s">
        <v>43</v>
      </c>
      <c r="O177" s="56"/>
      <c r="P177" s="155">
        <f t="shared" si="51"/>
        <v>0</v>
      </c>
      <c r="Q177" s="155">
        <v>0</v>
      </c>
      <c r="R177" s="155">
        <f t="shared" si="52"/>
        <v>0</v>
      </c>
      <c r="S177" s="155">
        <v>0</v>
      </c>
      <c r="T177" s="156">
        <f t="shared" si="53"/>
        <v>0</v>
      </c>
      <c r="U177" s="35"/>
      <c r="V177" s="35"/>
      <c r="W177" s="35"/>
      <c r="X177" s="35"/>
      <c r="Y177" s="35"/>
      <c r="Z177" s="35"/>
      <c r="AA177" s="35"/>
      <c r="AB177" s="35"/>
      <c r="AC177" s="35"/>
      <c r="AD177" s="35"/>
      <c r="AE177" s="35"/>
      <c r="AR177" s="157" t="s">
        <v>256</v>
      </c>
      <c r="AT177" s="157" t="s">
        <v>145</v>
      </c>
      <c r="AU177" s="157" t="s">
        <v>15</v>
      </c>
      <c r="AY177" s="20" t="s">
        <v>142</v>
      </c>
      <c r="BE177" s="158">
        <f t="shared" si="54"/>
        <v>0</v>
      </c>
      <c r="BF177" s="158">
        <f t="shared" si="55"/>
        <v>0</v>
      </c>
      <c r="BG177" s="158">
        <f t="shared" si="56"/>
        <v>0</v>
      </c>
      <c r="BH177" s="158">
        <f t="shared" si="57"/>
        <v>0</v>
      </c>
      <c r="BI177" s="158">
        <f t="shared" si="58"/>
        <v>0</v>
      </c>
      <c r="BJ177" s="20" t="s">
        <v>81</v>
      </c>
      <c r="BK177" s="158">
        <f t="shared" si="59"/>
        <v>0</v>
      </c>
      <c r="BL177" s="20" t="s">
        <v>256</v>
      </c>
      <c r="BM177" s="157" t="s">
        <v>1754</v>
      </c>
    </row>
    <row r="178" spans="1:65" s="2" customFormat="1" ht="16.5" customHeight="1">
      <c r="A178" s="35"/>
      <c r="B178" s="145"/>
      <c r="C178" s="146" t="s">
        <v>1341</v>
      </c>
      <c r="D178" s="146" t="s">
        <v>145</v>
      </c>
      <c r="E178" s="147" t="s">
        <v>4285</v>
      </c>
      <c r="F178" s="148" t="s">
        <v>4286</v>
      </c>
      <c r="G178" s="149" t="s">
        <v>236</v>
      </c>
      <c r="H178" s="150">
        <v>1</v>
      </c>
      <c r="I178" s="151"/>
      <c r="J178" s="152">
        <f t="shared" si="50"/>
        <v>0</v>
      </c>
      <c r="K178" s="148" t="s">
        <v>3</v>
      </c>
      <c r="L178" s="36"/>
      <c r="M178" s="153" t="s">
        <v>3</v>
      </c>
      <c r="N178" s="154" t="s">
        <v>43</v>
      </c>
      <c r="O178" s="56"/>
      <c r="P178" s="155">
        <f t="shared" si="51"/>
        <v>0</v>
      </c>
      <c r="Q178" s="155">
        <v>0</v>
      </c>
      <c r="R178" s="155">
        <f t="shared" si="52"/>
        <v>0</v>
      </c>
      <c r="S178" s="155">
        <v>0</v>
      </c>
      <c r="T178" s="156">
        <f t="shared" si="53"/>
        <v>0</v>
      </c>
      <c r="U178" s="35"/>
      <c r="V178" s="35"/>
      <c r="W178" s="35"/>
      <c r="X178" s="35"/>
      <c r="Y178" s="35"/>
      <c r="Z178" s="35"/>
      <c r="AA178" s="35"/>
      <c r="AB178" s="35"/>
      <c r="AC178" s="35"/>
      <c r="AD178" s="35"/>
      <c r="AE178" s="35"/>
      <c r="AR178" s="157" t="s">
        <v>256</v>
      </c>
      <c r="AT178" s="157" t="s">
        <v>145</v>
      </c>
      <c r="AU178" s="157" t="s">
        <v>15</v>
      </c>
      <c r="AY178" s="20" t="s">
        <v>142</v>
      </c>
      <c r="BE178" s="158">
        <f t="shared" si="54"/>
        <v>0</v>
      </c>
      <c r="BF178" s="158">
        <f t="shared" si="55"/>
        <v>0</v>
      </c>
      <c r="BG178" s="158">
        <f t="shared" si="56"/>
        <v>0</v>
      </c>
      <c r="BH178" s="158">
        <f t="shared" si="57"/>
        <v>0</v>
      </c>
      <c r="BI178" s="158">
        <f t="shared" si="58"/>
        <v>0</v>
      </c>
      <c r="BJ178" s="20" t="s">
        <v>81</v>
      </c>
      <c r="BK178" s="158">
        <f t="shared" si="59"/>
        <v>0</v>
      </c>
      <c r="BL178" s="20" t="s">
        <v>256</v>
      </c>
      <c r="BM178" s="157" t="s">
        <v>1764</v>
      </c>
    </row>
    <row r="179" spans="1:65" s="2" customFormat="1" ht="16.5" customHeight="1">
      <c r="A179" s="35"/>
      <c r="B179" s="145"/>
      <c r="C179" s="146" t="s">
        <v>1346</v>
      </c>
      <c r="D179" s="146" t="s">
        <v>145</v>
      </c>
      <c r="E179" s="147" t="s">
        <v>4287</v>
      </c>
      <c r="F179" s="148" t="s">
        <v>4288</v>
      </c>
      <c r="G179" s="149" t="s">
        <v>236</v>
      </c>
      <c r="H179" s="150">
        <v>3</v>
      </c>
      <c r="I179" s="151"/>
      <c r="J179" s="152">
        <f t="shared" si="50"/>
        <v>0</v>
      </c>
      <c r="K179" s="148" t="s">
        <v>3</v>
      </c>
      <c r="L179" s="36"/>
      <c r="M179" s="153" t="s">
        <v>3</v>
      </c>
      <c r="N179" s="154" t="s">
        <v>43</v>
      </c>
      <c r="O179" s="56"/>
      <c r="P179" s="155">
        <f t="shared" si="51"/>
        <v>0</v>
      </c>
      <c r="Q179" s="155">
        <v>0</v>
      </c>
      <c r="R179" s="155">
        <f t="shared" si="52"/>
        <v>0</v>
      </c>
      <c r="S179" s="155">
        <v>0</v>
      </c>
      <c r="T179" s="156">
        <f t="shared" si="53"/>
        <v>0</v>
      </c>
      <c r="U179" s="35"/>
      <c r="V179" s="35"/>
      <c r="W179" s="35"/>
      <c r="X179" s="35"/>
      <c r="Y179" s="35"/>
      <c r="Z179" s="35"/>
      <c r="AA179" s="35"/>
      <c r="AB179" s="35"/>
      <c r="AC179" s="35"/>
      <c r="AD179" s="35"/>
      <c r="AE179" s="35"/>
      <c r="AR179" s="157" t="s">
        <v>256</v>
      </c>
      <c r="AT179" s="157" t="s">
        <v>145</v>
      </c>
      <c r="AU179" s="157" t="s">
        <v>15</v>
      </c>
      <c r="AY179" s="20" t="s">
        <v>142</v>
      </c>
      <c r="BE179" s="158">
        <f t="shared" si="54"/>
        <v>0</v>
      </c>
      <c r="BF179" s="158">
        <f t="shared" si="55"/>
        <v>0</v>
      </c>
      <c r="BG179" s="158">
        <f t="shared" si="56"/>
        <v>0</v>
      </c>
      <c r="BH179" s="158">
        <f t="shared" si="57"/>
        <v>0</v>
      </c>
      <c r="BI179" s="158">
        <f t="shared" si="58"/>
        <v>0</v>
      </c>
      <c r="BJ179" s="20" t="s">
        <v>81</v>
      </c>
      <c r="BK179" s="158">
        <f t="shared" si="59"/>
        <v>0</v>
      </c>
      <c r="BL179" s="20" t="s">
        <v>256</v>
      </c>
      <c r="BM179" s="157" t="s">
        <v>1774</v>
      </c>
    </row>
    <row r="180" spans="1:65" s="2" customFormat="1" ht="16.5" customHeight="1">
      <c r="A180" s="35"/>
      <c r="B180" s="145"/>
      <c r="C180" s="146" t="s">
        <v>1351</v>
      </c>
      <c r="D180" s="146" t="s">
        <v>145</v>
      </c>
      <c r="E180" s="147" t="s">
        <v>4289</v>
      </c>
      <c r="F180" s="148" t="s">
        <v>4290</v>
      </c>
      <c r="G180" s="149" t="s">
        <v>236</v>
      </c>
      <c r="H180" s="150">
        <v>2</v>
      </c>
      <c r="I180" s="151"/>
      <c r="J180" s="152">
        <f t="shared" si="50"/>
        <v>0</v>
      </c>
      <c r="K180" s="148" t="s">
        <v>3</v>
      </c>
      <c r="L180" s="36"/>
      <c r="M180" s="153" t="s">
        <v>3</v>
      </c>
      <c r="N180" s="154" t="s">
        <v>43</v>
      </c>
      <c r="O180" s="56"/>
      <c r="P180" s="155">
        <f t="shared" si="51"/>
        <v>0</v>
      </c>
      <c r="Q180" s="155">
        <v>0</v>
      </c>
      <c r="R180" s="155">
        <f t="shared" si="52"/>
        <v>0</v>
      </c>
      <c r="S180" s="155">
        <v>0</v>
      </c>
      <c r="T180" s="156">
        <f t="shared" si="53"/>
        <v>0</v>
      </c>
      <c r="U180" s="35"/>
      <c r="V180" s="35"/>
      <c r="W180" s="35"/>
      <c r="X180" s="35"/>
      <c r="Y180" s="35"/>
      <c r="Z180" s="35"/>
      <c r="AA180" s="35"/>
      <c r="AB180" s="35"/>
      <c r="AC180" s="35"/>
      <c r="AD180" s="35"/>
      <c r="AE180" s="35"/>
      <c r="AR180" s="157" t="s">
        <v>256</v>
      </c>
      <c r="AT180" s="157" t="s">
        <v>145</v>
      </c>
      <c r="AU180" s="157" t="s">
        <v>15</v>
      </c>
      <c r="AY180" s="20" t="s">
        <v>142</v>
      </c>
      <c r="BE180" s="158">
        <f t="shared" si="54"/>
        <v>0</v>
      </c>
      <c r="BF180" s="158">
        <f t="shared" si="55"/>
        <v>0</v>
      </c>
      <c r="BG180" s="158">
        <f t="shared" si="56"/>
        <v>0</v>
      </c>
      <c r="BH180" s="158">
        <f t="shared" si="57"/>
        <v>0</v>
      </c>
      <c r="BI180" s="158">
        <f t="shared" si="58"/>
        <v>0</v>
      </c>
      <c r="BJ180" s="20" t="s">
        <v>81</v>
      </c>
      <c r="BK180" s="158">
        <f t="shared" si="59"/>
        <v>0</v>
      </c>
      <c r="BL180" s="20" t="s">
        <v>256</v>
      </c>
      <c r="BM180" s="157" t="s">
        <v>1785</v>
      </c>
    </row>
    <row r="181" spans="1:65" s="2" customFormat="1" ht="16.5" customHeight="1">
      <c r="A181" s="35"/>
      <c r="B181" s="145"/>
      <c r="C181" s="146" t="s">
        <v>1360</v>
      </c>
      <c r="D181" s="146" t="s">
        <v>145</v>
      </c>
      <c r="E181" s="147" t="s">
        <v>4291</v>
      </c>
      <c r="F181" s="148" t="s">
        <v>4292</v>
      </c>
      <c r="G181" s="149" t="s">
        <v>236</v>
      </c>
      <c r="H181" s="150">
        <v>1</v>
      </c>
      <c r="I181" s="151"/>
      <c r="J181" s="152">
        <f t="shared" si="50"/>
        <v>0</v>
      </c>
      <c r="K181" s="148" t="s">
        <v>3</v>
      </c>
      <c r="L181" s="36"/>
      <c r="M181" s="153" t="s">
        <v>3</v>
      </c>
      <c r="N181" s="154" t="s">
        <v>43</v>
      </c>
      <c r="O181" s="56"/>
      <c r="P181" s="155">
        <f t="shared" si="51"/>
        <v>0</v>
      </c>
      <c r="Q181" s="155">
        <v>0</v>
      </c>
      <c r="R181" s="155">
        <f t="shared" si="52"/>
        <v>0</v>
      </c>
      <c r="S181" s="155">
        <v>0</v>
      </c>
      <c r="T181" s="156">
        <f t="shared" si="53"/>
        <v>0</v>
      </c>
      <c r="U181" s="35"/>
      <c r="V181" s="35"/>
      <c r="W181" s="35"/>
      <c r="X181" s="35"/>
      <c r="Y181" s="35"/>
      <c r="Z181" s="35"/>
      <c r="AA181" s="35"/>
      <c r="AB181" s="35"/>
      <c r="AC181" s="35"/>
      <c r="AD181" s="35"/>
      <c r="AE181" s="35"/>
      <c r="AR181" s="157" t="s">
        <v>256</v>
      </c>
      <c r="AT181" s="157" t="s">
        <v>145</v>
      </c>
      <c r="AU181" s="157" t="s">
        <v>15</v>
      </c>
      <c r="AY181" s="20" t="s">
        <v>142</v>
      </c>
      <c r="BE181" s="158">
        <f t="shared" si="54"/>
        <v>0</v>
      </c>
      <c r="BF181" s="158">
        <f t="shared" si="55"/>
        <v>0</v>
      </c>
      <c r="BG181" s="158">
        <f t="shared" si="56"/>
        <v>0</v>
      </c>
      <c r="BH181" s="158">
        <f t="shared" si="57"/>
        <v>0</v>
      </c>
      <c r="BI181" s="158">
        <f t="shared" si="58"/>
        <v>0</v>
      </c>
      <c r="BJ181" s="20" t="s">
        <v>81</v>
      </c>
      <c r="BK181" s="158">
        <f t="shared" si="59"/>
        <v>0</v>
      </c>
      <c r="BL181" s="20" t="s">
        <v>256</v>
      </c>
      <c r="BM181" s="157" t="s">
        <v>1797</v>
      </c>
    </row>
    <row r="182" spans="1:65" s="2" customFormat="1" ht="16.5" customHeight="1">
      <c r="A182" s="35"/>
      <c r="B182" s="145"/>
      <c r="C182" s="146" t="s">
        <v>1367</v>
      </c>
      <c r="D182" s="146" t="s">
        <v>145</v>
      </c>
      <c r="E182" s="147" t="s">
        <v>4293</v>
      </c>
      <c r="F182" s="148" t="s">
        <v>4294</v>
      </c>
      <c r="G182" s="149" t="s">
        <v>236</v>
      </c>
      <c r="H182" s="150">
        <v>1</v>
      </c>
      <c r="I182" s="151"/>
      <c r="J182" s="152">
        <f t="shared" si="50"/>
        <v>0</v>
      </c>
      <c r="K182" s="148" t="s">
        <v>3</v>
      </c>
      <c r="L182" s="36"/>
      <c r="M182" s="153" t="s">
        <v>3</v>
      </c>
      <c r="N182" s="154" t="s">
        <v>43</v>
      </c>
      <c r="O182" s="56"/>
      <c r="P182" s="155">
        <f t="shared" si="51"/>
        <v>0</v>
      </c>
      <c r="Q182" s="155">
        <v>0</v>
      </c>
      <c r="R182" s="155">
        <f t="shared" si="52"/>
        <v>0</v>
      </c>
      <c r="S182" s="155">
        <v>0</v>
      </c>
      <c r="T182" s="156">
        <f t="shared" si="53"/>
        <v>0</v>
      </c>
      <c r="U182" s="35"/>
      <c r="V182" s="35"/>
      <c r="W182" s="35"/>
      <c r="X182" s="35"/>
      <c r="Y182" s="35"/>
      <c r="Z182" s="35"/>
      <c r="AA182" s="35"/>
      <c r="AB182" s="35"/>
      <c r="AC182" s="35"/>
      <c r="AD182" s="35"/>
      <c r="AE182" s="35"/>
      <c r="AR182" s="157" t="s">
        <v>256</v>
      </c>
      <c r="AT182" s="157" t="s">
        <v>145</v>
      </c>
      <c r="AU182" s="157" t="s">
        <v>15</v>
      </c>
      <c r="AY182" s="20" t="s">
        <v>142</v>
      </c>
      <c r="BE182" s="158">
        <f t="shared" si="54"/>
        <v>0</v>
      </c>
      <c r="BF182" s="158">
        <f t="shared" si="55"/>
        <v>0</v>
      </c>
      <c r="BG182" s="158">
        <f t="shared" si="56"/>
        <v>0</v>
      </c>
      <c r="BH182" s="158">
        <f t="shared" si="57"/>
        <v>0</v>
      </c>
      <c r="BI182" s="158">
        <f t="shared" si="58"/>
        <v>0</v>
      </c>
      <c r="BJ182" s="20" t="s">
        <v>81</v>
      </c>
      <c r="BK182" s="158">
        <f t="shared" si="59"/>
        <v>0</v>
      </c>
      <c r="BL182" s="20" t="s">
        <v>256</v>
      </c>
      <c r="BM182" s="157" t="s">
        <v>1804</v>
      </c>
    </row>
    <row r="183" spans="1:65" s="2" customFormat="1" ht="16.5" customHeight="1">
      <c r="A183" s="35"/>
      <c r="B183" s="145"/>
      <c r="C183" s="146" t="s">
        <v>1372</v>
      </c>
      <c r="D183" s="146" t="s">
        <v>145</v>
      </c>
      <c r="E183" s="147" t="s">
        <v>4295</v>
      </c>
      <c r="F183" s="148" t="s">
        <v>4296</v>
      </c>
      <c r="G183" s="149" t="s">
        <v>236</v>
      </c>
      <c r="H183" s="150">
        <v>3</v>
      </c>
      <c r="I183" s="151"/>
      <c r="J183" s="152">
        <f t="shared" si="50"/>
        <v>0</v>
      </c>
      <c r="K183" s="148" t="s">
        <v>3</v>
      </c>
      <c r="L183" s="36"/>
      <c r="M183" s="153" t="s">
        <v>3</v>
      </c>
      <c r="N183" s="154" t="s">
        <v>43</v>
      </c>
      <c r="O183" s="56"/>
      <c r="P183" s="155">
        <f t="shared" si="51"/>
        <v>0</v>
      </c>
      <c r="Q183" s="155">
        <v>0</v>
      </c>
      <c r="R183" s="155">
        <f t="shared" si="52"/>
        <v>0</v>
      </c>
      <c r="S183" s="155">
        <v>0</v>
      </c>
      <c r="T183" s="156">
        <f t="shared" si="53"/>
        <v>0</v>
      </c>
      <c r="U183" s="35"/>
      <c r="V183" s="35"/>
      <c r="W183" s="35"/>
      <c r="X183" s="35"/>
      <c r="Y183" s="35"/>
      <c r="Z183" s="35"/>
      <c r="AA183" s="35"/>
      <c r="AB183" s="35"/>
      <c r="AC183" s="35"/>
      <c r="AD183" s="35"/>
      <c r="AE183" s="35"/>
      <c r="AR183" s="157" t="s">
        <v>256</v>
      </c>
      <c r="AT183" s="157" t="s">
        <v>145</v>
      </c>
      <c r="AU183" s="157" t="s">
        <v>15</v>
      </c>
      <c r="AY183" s="20" t="s">
        <v>142</v>
      </c>
      <c r="BE183" s="158">
        <f t="shared" si="54"/>
        <v>0</v>
      </c>
      <c r="BF183" s="158">
        <f t="shared" si="55"/>
        <v>0</v>
      </c>
      <c r="BG183" s="158">
        <f t="shared" si="56"/>
        <v>0</v>
      </c>
      <c r="BH183" s="158">
        <f t="shared" si="57"/>
        <v>0</v>
      </c>
      <c r="BI183" s="158">
        <f t="shared" si="58"/>
        <v>0</v>
      </c>
      <c r="BJ183" s="20" t="s">
        <v>81</v>
      </c>
      <c r="BK183" s="158">
        <f t="shared" si="59"/>
        <v>0</v>
      </c>
      <c r="BL183" s="20" t="s">
        <v>256</v>
      </c>
      <c r="BM183" s="157" t="s">
        <v>1815</v>
      </c>
    </row>
    <row r="184" spans="1:65" s="2" customFormat="1" ht="16.5" customHeight="1">
      <c r="A184" s="35"/>
      <c r="B184" s="145"/>
      <c r="C184" s="146" t="s">
        <v>1378</v>
      </c>
      <c r="D184" s="146" t="s">
        <v>145</v>
      </c>
      <c r="E184" s="147" t="s">
        <v>4297</v>
      </c>
      <c r="F184" s="148" t="s">
        <v>4298</v>
      </c>
      <c r="G184" s="149" t="s">
        <v>236</v>
      </c>
      <c r="H184" s="150">
        <v>2</v>
      </c>
      <c r="I184" s="151"/>
      <c r="J184" s="152">
        <f t="shared" si="50"/>
        <v>0</v>
      </c>
      <c r="K184" s="148" t="s">
        <v>3</v>
      </c>
      <c r="L184" s="36"/>
      <c r="M184" s="153" t="s">
        <v>3</v>
      </c>
      <c r="N184" s="154" t="s">
        <v>43</v>
      </c>
      <c r="O184" s="56"/>
      <c r="P184" s="155">
        <f t="shared" si="51"/>
        <v>0</v>
      </c>
      <c r="Q184" s="155">
        <v>0</v>
      </c>
      <c r="R184" s="155">
        <f t="shared" si="52"/>
        <v>0</v>
      </c>
      <c r="S184" s="155">
        <v>0</v>
      </c>
      <c r="T184" s="156">
        <f t="shared" si="53"/>
        <v>0</v>
      </c>
      <c r="U184" s="35"/>
      <c r="V184" s="35"/>
      <c r="W184" s="35"/>
      <c r="X184" s="35"/>
      <c r="Y184" s="35"/>
      <c r="Z184" s="35"/>
      <c r="AA184" s="35"/>
      <c r="AB184" s="35"/>
      <c r="AC184" s="35"/>
      <c r="AD184" s="35"/>
      <c r="AE184" s="35"/>
      <c r="AR184" s="157" t="s">
        <v>256</v>
      </c>
      <c r="AT184" s="157" t="s">
        <v>145</v>
      </c>
      <c r="AU184" s="157" t="s">
        <v>15</v>
      </c>
      <c r="AY184" s="20" t="s">
        <v>142</v>
      </c>
      <c r="BE184" s="158">
        <f t="shared" si="54"/>
        <v>0</v>
      </c>
      <c r="BF184" s="158">
        <f t="shared" si="55"/>
        <v>0</v>
      </c>
      <c r="BG184" s="158">
        <f t="shared" si="56"/>
        <v>0</v>
      </c>
      <c r="BH184" s="158">
        <f t="shared" si="57"/>
        <v>0</v>
      </c>
      <c r="BI184" s="158">
        <f t="shared" si="58"/>
        <v>0</v>
      </c>
      <c r="BJ184" s="20" t="s">
        <v>81</v>
      </c>
      <c r="BK184" s="158">
        <f t="shared" si="59"/>
        <v>0</v>
      </c>
      <c r="BL184" s="20" t="s">
        <v>256</v>
      </c>
      <c r="BM184" s="157" t="s">
        <v>1821</v>
      </c>
    </row>
    <row r="185" spans="1:65" s="2" customFormat="1" ht="16.5" customHeight="1">
      <c r="A185" s="35"/>
      <c r="B185" s="145"/>
      <c r="C185" s="146" t="s">
        <v>1382</v>
      </c>
      <c r="D185" s="146" t="s">
        <v>145</v>
      </c>
      <c r="E185" s="147" t="s">
        <v>4299</v>
      </c>
      <c r="F185" s="148" t="s">
        <v>4300</v>
      </c>
      <c r="G185" s="149" t="s">
        <v>236</v>
      </c>
      <c r="H185" s="150">
        <v>29</v>
      </c>
      <c r="I185" s="151"/>
      <c r="J185" s="152">
        <f t="shared" si="50"/>
        <v>0</v>
      </c>
      <c r="K185" s="148" t="s">
        <v>3</v>
      </c>
      <c r="L185" s="36"/>
      <c r="M185" s="153" t="s">
        <v>3</v>
      </c>
      <c r="N185" s="154" t="s">
        <v>43</v>
      </c>
      <c r="O185" s="56"/>
      <c r="P185" s="155">
        <f t="shared" si="51"/>
        <v>0</v>
      </c>
      <c r="Q185" s="155">
        <v>0</v>
      </c>
      <c r="R185" s="155">
        <f t="shared" si="52"/>
        <v>0</v>
      </c>
      <c r="S185" s="155">
        <v>0</v>
      </c>
      <c r="T185" s="156">
        <f t="shared" si="53"/>
        <v>0</v>
      </c>
      <c r="U185" s="35"/>
      <c r="V185" s="35"/>
      <c r="W185" s="35"/>
      <c r="X185" s="35"/>
      <c r="Y185" s="35"/>
      <c r="Z185" s="35"/>
      <c r="AA185" s="35"/>
      <c r="AB185" s="35"/>
      <c r="AC185" s="35"/>
      <c r="AD185" s="35"/>
      <c r="AE185" s="35"/>
      <c r="AR185" s="157" t="s">
        <v>256</v>
      </c>
      <c r="AT185" s="157" t="s">
        <v>145</v>
      </c>
      <c r="AU185" s="157" t="s">
        <v>15</v>
      </c>
      <c r="AY185" s="20" t="s">
        <v>142</v>
      </c>
      <c r="BE185" s="158">
        <f t="shared" si="54"/>
        <v>0</v>
      </c>
      <c r="BF185" s="158">
        <f t="shared" si="55"/>
        <v>0</v>
      </c>
      <c r="BG185" s="158">
        <f t="shared" si="56"/>
        <v>0</v>
      </c>
      <c r="BH185" s="158">
        <f t="shared" si="57"/>
        <v>0</v>
      </c>
      <c r="BI185" s="158">
        <f t="shared" si="58"/>
        <v>0</v>
      </c>
      <c r="BJ185" s="20" t="s">
        <v>81</v>
      </c>
      <c r="BK185" s="158">
        <f t="shared" si="59"/>
        <v>0</v>
      </c>
      <c r="BL185" s="20" t="s">
        <v>256</v>
      </c>
      <c r="BM185" s="157" t="s">
        <v>1835</v>
      </c>
    </row>
    <row r="186" spans="1:65" s="2" customFormat="1" ht="16.5" customHeight="1">
      <c r="A186" s="35"/>
      <c r="B186" s="145"/>
      <c r="C186" s="146" t="s">
        <v>1390</v>
      </c>
      <c r="D186" s="146" t="s">
        <v>145</v>
      </c>
      <c r="E186" s="147" t="s">
        <v>4301</v>
      </c>
      <c r="F186" s="148" t="s">
        <v>4302</v>
      </c>
      <c r="G186" s="149" t="s">
        <v>236</v>
      </c>
      <c r="H186" s="150">
        <v>2</v>
      </c>
      <c r="I186" s="151"/>
      <c r="J186" s="152">
        <f t="shared" si="50"/>
        <v>0</v>
      </c>
      <c r="K186" s="148" t="s">
        <v>3</v>
      </c>
      <c r="L186" s="36"/>
      <c r="M186" s="153" t="s">
        <v>3</v>
      </c>
      <c r="N186" s="154" t="s">
        <v>43</v>
      </c>
      <c r="O186" s="56"/>
      <c r="P186" s="155">
        <f t="shared" si="51"/>
        <v>0</v>
      </c>
      <c r="Q186" s="155">
        <v>0</v>
      </c>
      <c r="R186" s="155">
        <f t="shared" si="52"/>
        <v>0</v>
      </c>
      <c r="S186" s="155">
        <v>0</v>
      </c>
      <c r="T186" s="156">
        <f t="shared" si="53"/>
        <v>0</v>
      </c>
      <c r="U186" s="35"/>
      <c r="V186" s="35"/>
      <c r="W186" s="35"/>
      <c r="X186" s="35"/>
      <c r="Y186" s="35"/>
      <c r="Z186" s="35"/>
      <c r="AA186" s="35"/>
      <c r="AB186" s="35"/>
      <c r="AC186" s="35"/>
      <c r="AD186" s="35"/>
      <c r="AE186" s="35"/>
      <c r="AR186" s="157" t="s">
        <v>256</v>
      </c>
      <c r="AT186" s="157" t="s">
        <v>145</v>
      </c>
      <c r="AU186" s="157" t="s">
        <v>15</v>
      </c>
      <c r="AY186" s="20" t="s">
        <v>142</v>
      </c>
      <c r="BE186" s="158">
        <f t="shared" si="54"/>
        <v>0</v>
      </c>
      <c r="BF186" s="158">
        <f t="shared" si="55"/>
        <v>0</v>
      </c>
      <c r="BG186" s="158">
        <f t="shared" si="56"/>
        <v>0</v>
      </c>
      <c r="BH186" s="158">
        <f t="shared" si="57"/>
        <v>0</v>
      </c>
      <c r="BI186" s="158">
        <f t="shared" si="58"/>
        <v>0</v>
      </c>
      <c r="BJ186" s="20" t="s">
        <v>81</v>
      </c>
      <c r="BK186" s="158">
        <f t="shared" si="59"/>
        <v>0</v>
      </c>
      <c r="BL186" s="20" t="s">
        <v>256</v>
      </c>
      <c r="BM186" s="157" t="s">
        <v>1841</v>
      </c>
    </row>
    <row r="187" spans="1:65" s="2" customFormat="1" ht="16.5" customHeight="1">
      <c r="A187" s="35"/>
      <c r="B187" s="145"/>
      <c r="C187" s="146" t="s">
        <v>1393</v>
      </c>
      <c r="D187" s="146" t="s">
        <v>145</v>
      </c>
      <c r="E187" s="147" t="s">
        <v>4303</v>
      </c>
      <c r="F187" s="148" t="s">
        <v>4304</v>
      </c>
      <c r="G187" s="149" t="s">
        <v>236</v>
      </c>
      <c r="H187" s="150">
        <v>4</v>
      </c>
      <c r="I187" s="151"/>
      <c r="J187" s="152">
        <f t="shared" si="50"/>
        <v>0</v>
      </c>
      <c r="K187" s="148" t="s">
        <v>3</v>
      </c>
      <c r="L187" s="36"/>
      <c r="M187" s="153" t="s">
        <v>3</v>
      </c>
      <c r="N187" s="154" t="s">
        <v>43</v>
      </c>
      <c r="O187" s="56"/>
      <c r="P187" s="155">
        <f t="shared" si="51"/>
        <v>0</v>
      </c>
      <c r="Q187" s="155">
        <v>0</v>
      </c>
      <c r="R187" s="155">
        <f t="shared" si="52"/>
        <v>0</v>
      </c>
      <c r="S187" s="155">
        <v>0</v>
      </c>
      <c r="T187" s="156">
        <f t="shared" si="53"/>
        <v>0</v>
      </c>
      <c r="U187" s="35"/>
      <c r="V187" s="35"/>
      <c r="W187" s="35"/>
      <c r="X187" s="35"/>
      <c r="Y187" s="35"/>
      <c r="Z187" s="35"/>
      <c r="AA187" s="35"/>
      <c r="AB187" s="35"/>
      <c r="AC187" s="35"/>
      <c r="AD187" s="35"/>
      <c r="AE187" s="35"/>
      <c r="AR187" s="157" t="s">
        <v>256</v>
      </c>
      <c r="AT187" s="157" t="s">
        <v>145</v>
      </c>
      <c r="AU187" s="157" t="s">
        <v>15</v>
      </c>
      <c r="AY187" s="20" t="s">
        <v>142</v>
      </c>
      <c r="BE187" s="158">
        <f t="shared" si="54"/>
        <v>0</v>
      </c>
      <c r="BF187" s="158">
        <f t="shared" si="55"/>
        <v>0</v>
      </c>
      <c r="BG187" s="158">
        <f t="shared" si="56"/>
        <v>0</v>
      </c>
      <c r="BH187" s="158">
        <f t="shared" si="57"/>
        <v>0</v>
      </c>
      <c r="BI187" s="158">
        <f t="shared" si="58"/>
        <v>0</v>
      </c>
      <c r="BJ187" s="20" t="s">
        <v>81</v>
      </c>
      <c r="BK187" s="158">
        <f t="shared" si="59"/>
        <v>0</v>
      </c>
      <c r="BL187" s="20" t="s">
        <v>256</v>
      </c>
      <c r="BM187" s="157" t="s">
        <v>1850</v>
      </c>
    </row>
    <row r="188" spans="1:65" s="2" customFormat="1" ht="16.5" customHeight="1">
      <c r="A188" s="35"/>
      <c r="B188" s="145"/>
      <c r="C188" s="146" t="s">
        <v>1396</v>
      </c>
      <c r="D188" s="146" t="s">
        <v>145</v>
      </c>
      <c r="E188" s="147" t="s">
        <v>4305</v>
      </c>
      <c r="F188" s="148" t="s">
        <v>4306</v>
      </c>
      <c r="G188" s="149" t="s">
        <v>236</v>
      </c>
      <c r="H188" s="150">
        <v>2</v>
      </c>
      <c r="I188" s="151"/>
      <c r="J188" s="152">
        <f t="shared" si="50"/>
        <v>0</v>
      </c>
      <c r="K188" s="148" t="s">
        <v>3</v>
      </c>
      <c r="L188" s="36"/>
      <c r="M188" s="153" t="s">
        <v>3</v>
      </c>
      <c r="N188" s="154" t="s">
        <v>43</v>
      </c>
      <c r="O188" s="56"/>
      <c r="P188" s="155">
        <f t="shared" si="51"/>
        <v>0</v>
      </c>
      <c r="Q188" s="155">
        <v>0</v>
      </c>
      <c r="R188" s="155">
        <f t="shared" si="52"/>
        <v>0</v>
      </c>
      <c r="S188" s="155">
        <v>0</v>
      </c>
      <c r="T188" s="156">
        <f t="shared" si="53"/>
        <v>0</v>
      </c>
      <c r="U188" s="35"/>
      <c r="V188" s="35"/>
      <c r="W188" s="35"/>
      <c r="X188" s="35"/>
      <c r="Y188" s="35"/>
      <c r="Z188" s="35"/>
      <c r="AA188" s="35"/>
      <c r="AB188" s="35"/>
      <c r="AC188" s="35"/>
      <c r="AD188" s="35"/>
      <c r="AE188" s="35"/>
      <c r="AR188" s="157" t="s">
        <v>256</v>
      </c>
      <c r="AT188" s="157" t="s">
        <v>145</v>
      </c>
      <c r="AU188" s="157" t="s">
        <v>15</v>
      </c>
      <c r="AY188" s="20" t="s">
        <v>142</v>
      </c>
      <c r="BE188" s="158">
        <f t="shared" si="54"/>
        <v>0</v>
      </c>
      <c r="BF188" s="158">
        <f t="shared" si="55"/>
        <v>0</v>
      </c>
      <c r="BG188" s="158">
        <f t="shared" si="56"/>
        <v>0</v>
      </c>
      <c r="BH188" s="158">
        <f t="shared" si="57"/>
        <v>0</v>
      </c>
      <c r="BI188" s="158">
        <f t="shared" si="58"/>
        <v>0</v>
      </c>
      <c r="BJ188" s="20" t="s">
        <v>81</v>
      </c>
      <c r="BK188" s="158">
        <f t="shared" si="59"/>
        <v>0</v>
      </c>
      <c r="BL188" s="20" t="s">
        <v>256</v>
      </c>
      <c r="BM188" s="157" t="s">
        <v>1858</v>
      </c>
    </row>
    <row r="189" spans="1:65" s="2" customFormat="1" ht="16.5" customHeight="1">
      <c r="A189" s="35"/>
      <c r="B189" s="145"/>
      <c r="C189" s="146" t="s">
        <v>1399</v>
      </c>
      <c r="D189" s="146" t="s">
        <v>145</v>
      </c>
      <c r="E189" s="147" t="s">
        <v>4307</v>
      </c>
      <c r="F189" s="148" t="s">
        <v>4308</v>
      </c>
      <c r="G189" s="149" t="s">
        <v>2341</v>
      </c>
      <c r="H189" s="209"/>
      <c r="I189" s="151"/>
      <c r="J189" s="152">
        <f t="shared" si="50"/>
        <v>0</v>
      </c>
      <c r="K189" s="148" t="s">
        <v>3</v>
      </c>
      <c r="L189" s="36"/>
      <c r="M189" s="153" t="s">
        <v>3</v>
      </c>
      <c r="N189" s="154" t="s">
        <v>43</v>
      </c>
      <c r="O189" s="56"/>
      <c r="P189" s="155">
        <f t="shared" si="51"/>
        <v>0</v>
      </c>
      <c r="Q189" s="155">
        <v>0</v>
      </c>
      <c r="R189" s="155">
        <f t="shared" si="52"/>
        <v>0</v>
      </c>
      <c r="S189" s="155">
        <v>0</v>
      </c>
      <c r="T189" s="156">
        <f t="shared" si="53"/>
        <v>0</v>
      </c>
      <c r="U189" s="35"/>
      <c r="V189" s="35"/>
      <c r="W189" s="35"/>
      <c r="X189" s="35"/>
      <c r="Y189" s="35"/>
      <c r="Z189" s="35"/>
      <c r="AA189" s="35"/>
      <c r="AB189" s="35"/>
      <c r="AC189" s="35"/>
      <c r="AD189" s="35"/>
      <c r="AE189" s="35"/>
      <c r="AR189" s="157" t="s">
        <v>256</v>
      </c>
      <c r="AT189" s="157" t="s">
        <v>145</v>
      </c>
      <c r="AU189" s="157" t="s">
        <v>15</v>
      </c>
      <c r="AY189" s="20" t="s">
        <v>142</v>
      </c>
      <c r="BE189" s="158">
        <f t="shared" si="54"/>
        <v>0</v>
      </c>
      <c r="BF189" s="158">
        <f t="shared" si="55"/>
        <v>0</v>
      </c>
      <c r="BG189" s="158">
        <f t="shared" si="56"/>
        <v>0</v>
      </c>
      <c r="BH189" s="158">
        <f t="shared" si="57"/>
        <v>0</v>
      </c>
      <c r="BI189" s="158">
        <f t="shared" si="58"/>
        <v>0</v>
      </c>
      <c r="BJ189" s="20" t="s">
        <v>81</v>
      </c>
      <c r="BK189" s="158">
        <f t="shared" si="59"/>
        <v>0</v>
      </c>
      <c r="BL189" s="20" t="s">
        <v>256</v>
      </c>
      <c r="BM189" s="157" t="s">
        <v>1892</v>
      </c>
    </row>
    <row r="190" spans="1:65" s="12" customFormat="1" ht="25.9" customHeight="1">
      <c r="B190" s="132"/>
      <c r="D190" s="133" t="s">
        <v>70</v>
      </c>
      <c r="E190" s="134" t="s">
        <v>576</v>
      </c>
      <c r="F190" s="134" t="s">
        <v>577</v>
      </c>
      <c r="I190" s="135"/>
      <c r="J190" s="136">
        <f>BK190</f>
        <v>0</v>
      </c>
      <c r="L190" s="132"/>
      <c r="M190" s="137"/>
      <c r="N190" s="138"/>
      <c r="O190" s="138"/>
      <c r="P190" s="139">
        <f>SUM(P191:P194)</f>
        <v>0</v>
      </c>
      <c r="Q190" s="138"/>
      <c r="R190" s="139">
        <f>SUM(R191:R194)</f>
        <v>0</v>
      </c>
      <c r="S190" s="138"/>
      <c r="T190" s="140">
        <f>SUM(T191:T194)</f>
        <v>0</v>
      </c>
      <c r="AR190" s="133" t="s">
        <v>81</v>
      </c>
      <c r="AT190" s="141" t="s">
        <v>70</v>
      </c>
      <c r="AU190" s="141" t="s">
        <v>71</v>
      </c>
      <c r="AY190" s="133" t="s">
        <v>142</v>
      </c>
      <c r="BK190" s="142">
        <f>SUM(BK191:BK194)</f>
        <v>0</v>
      </c>
    </row>
    <row r="191" spans="1:65" s="2" customFormat="1" ht="16.5" customHeight="1">
      <c r="A191" s="35"/>
      <c r="B191" s="145"/>
      <c r="C191" s="146" t="s">
        <v>1406</v>
      </c>
      <c r="D191" s="146" t="s">
        <v>145</v>
      </c>
      <c r="E191" s="147" t="s">
        <v>4309</v>
      </c>
      <c r="F191" s="148" t="s">
        <v>4310</v>
      </c>
      <c r="G191" s="149" t="s">
        <v>4311</v>
      </c>
      <c r="H191" s="150">
        <v>21</v>
      </c>
      <c r="I191" s="151"/>
      <c r="J191" s="152">
        <f>ROUND(I191*H191,2)</f>
        <v>0</v>
      </c>
      <c r="K191" s="148" t="s">
        <v>3</v>
      </c>
      <c r="L191" s="36"/>
      <c r="M191" s="153" t="s">
        <v>3</v>
      </c>
      <c r="N191" s="154" t="s">
        <v>43</v>
      </c>
      <c r="O191" s="56"/>
      <c r="P191" s="155">
        <f>O191*H191</f>
        <v>0</v>
      </c>
      <c r="Q191" s="155">
        <v>0</v>
      </c>
      <c r="R191" s="155">
        <f>Q191*H191</f>
        <v>0</v>
      </c>
      <c r="S191" s="155">
        <v>0</v>
      </c>
      <c r="T191" s="156">
        <f>S191*H191</f>
        <v>0</v>
      </c>
      <c r="U191" s="35"/>
      <c r="V191" s="35"/>
      <c r="W191" s="35"/>
      <c r="X191" s="35"/>
      <c r="Y191" s="35"/>
      <c r="Z191" s="35"/>
      <c r="AA191" s="35"/>
      <c r="AB191" s="35"/>
      <c r="AC191" s="35"/>
      <c r="AD191" s="35"/>
      <c r="AE191" s="35"/>
      <c r="AR191" s="157" t="s">
        <v>256</v>
      </c>
      <c r="AT191" s="157" t="s">
        <v>145</v>
      </c>
      <c r="AU191" s="157" t="s">
        <v>15</v>
      </c>
      <c r="AY191" s="20" t="s">
        <v>142</v>
      </c>
      <c r="BE191" s="158">
        <f>IF(N191="základní",J191,0)</f>
        <v>0</v>
      </c>
      <c r="BF191" s="158">
        <f>IF(N191="snížená",J191,0)</f>
        <v>0</v>
      </c>
      <c r="BG191" s="158">
        <f>IF(N191="zákl. přenesená",J191,0)</f>
        <v>0</v>
      </c>
      <c r="BH191" s="158">
        <f>IF(N191="sníž. přenesená",J191,0)</f>
        <v>0</v>
      </c>
      <c r="BI191" s="158">
        <f>IF(N191="nulová",J191,0)</f>
        <v>0</v>
      </c>
      <c r="BJ191" s="20" t="s">
        <v>81</v>
      </c>
      <c r="BK191" s="158">
        <f>ROUND(I191*H191,2)</f>
        <v>0</v>
      </c>
      <c r="BL191" s="20" t="s">
        <v>256</v>
      </c>
      <c r="BM191" s="157" t="s">
        <v>1913</v>
      </c>
    </row>
    <row r="192" spans="1:65" s="2" customFormat="1" ht="16.5" customHeight="1">
      <c r="A192" s="35"/>
      <c r="B192" s="145"/>
      <c r="C192" s="146" t="s">
        <v>1411</v>
      </c>
      <c r="D192" s="146" t="s">
        <v>145</v>
      </c>
      <c r="E192" s="147" t="s">
        <v>4312</v>
      </c>
      <c r="F192" s="148" t="s">
        <v>4313</v>
      </c>
      <c r="G192" s="149" t="s">
        <v>236</v>
      </c>
      <c r="H192" s="150">
        <v>10</v>
      </c>
      <c r="I192" s="151"/>
      <c r="J192" s="152">
        <f>ROUND(I192*H192,2)</f>
        <v>0</v>
      </c>
      <c r="K192" s="148" t="s">
        <v>3</v>
      </c>
      <c r="L192" s="36"/>
      <c r="M192" s="153" t="s">
        <v>3</v>
      </c>
      <c r="N192" s="154" t="s">
        <v>43</v>
      </c>
      <c r="O192" s="56"/>
      <c r="P192" s="155">
        <f>O192*H192</f>
        <v>0</v>
      </c>
      <c r="Q192" s="155">
        <v>0</v>
      </c>
      <c r="R192" s="155">
        <f>Q192*H192</f>
        <v>0</v>
      </c>
      <c r="S192" s="155">
        <v>0</v>
      </c>
      <c r="T192" s="156">
        <f>S192*H192</f>
        <v>0</v>
      </c>
      <c r="U192" s="35"/>
      <c r="V192" s="35"/>
      <c r="W192" s="35"/>
      <c r="X192" s="35"/>
      <c r="Y192" s="35"/>
      <c r="Z192" s="35"/>
      <c r="AA192" s="35"/>
      <c r="AB192" s="35"/>
      <c r="AC192" s="35"/>
      <c r="AD192" s="35"/>
      <c r="AE192" s="35"/>
      <c r="AR192" s="157" t="s">
        <v>256</v>
      </c>
      <c r="AT192" s="157" t="s">
        <v>145</v>
      </c>
      <c r="AU192" s="157" t="s">
        <v>15</v>
      </c>
      <c r="AY192" s="20" t="s">
        <v>142</v>
      </c>
      <c r="BE192" s="158">
        <f>IF(N192="základní",J192,0)</f>
        <v>0</v>
      </c>
      <c r="BF192" s="158">
        <f>IF(N192="snížená",J192,0)</f>
        <v>0</v>
      </c>
      <c r="BG192" s="158">
        <f>IF(N192="zákl. přenesená",J192,0)</f>
        <v>0</v>
      </c>
      <c r="BH192" s="158">
        <f>IF(N192="sníž. přenesená",J192,0)</f>
        <v>0</v>
      </c>
      <c r="BI192" s="158">
        <f>IF(N192="nulová",J192,0)</f>
        <v>0</v>
      </c>
      <c r="BJ192" s="20" t="s">
        <v>81</v>
      </c>
      <c r="BK192" s="158">
        <f>ROUND(I192*H192,2)</f>
        <v>0</v>
      </c>
      <c r="BL192" s="20" t="s">
        <v>256</v>
      </c>
      <c r="BM192" s="157" t="s">
        <v>1933</v>
      </c>
    </row>
    <row r="193" spans="1:65" s="2" customFormat="1" ht="16.5" customHeight="1">
      <c r="A193" s="35"/>
      <c r="B193" s="145"/>
      <c r="C193" s="146" t="s">
        <v>1416</v>
      </c>
      <c r="D193" s="146" t="s">
        <v>145</v>
      </c>
      <c r="E193" s="147" t="s">
        <v>4314</v>
      </c>
      <c r="F193" s="148" t="s">
        <v>4315</v>
      </c>
      <c r="G193" s="149" t="s">
        <v>4311</v>
      </c>
      <c r="H193" s="150">
        <v>21</v>
      </c>
      <c r="I193" s="151"/>
      <c r="J193" s="152">
        <f>ROUND(I193*H193,2)</f>
        <v>0</v>
      </c>
      <c r="K193" s="148" t="s">
        <v>3</v>
      </c>
      <c r="L193" s="36"/>
      <c r="M193" s="153" t="s">
        <v>3</v>
      </c>
      <c r="N193" s="154" t="s">
        <v>43</v>
      </c>
      <c r="O193" s="56"/>
      <c r="P193" s="155">
        <f>O193*H193</f>
        <v>0</v>
      </c>
      <c r="Q193" s="155">
        <v>0</v>
      </c>
      <c r="R193" s="155">
        <f>Q193*H193</f>
        <v>0</v>
      </c>
      <c r="S193" s="155">
        <v>0</v>
      </c>
      <c r="T193" s="156">
        <f>S193*H193</f>
        <v>0</v>
      </c>
      <c r="U193" s="35"/>
      <c r="V193" s="35"/>
      <c r="W193" s="35"/>
      <c r="X193" s="35"/>
      <c r="Y193" s="35"/>
      <c r="Z193" s="35"/>
      <c r="AA193" s="35"/>
      <c r="AB193" s="35"/>
      <c r="AC193" s="35"/>
      <c r="AD193" s="35"/>
      <c r="AE193" s="35"/>
      <c r="AR193" s="157" t="s">
        <v>256</v>
      </c>
      <c r="AT193" s="157" t="s">
        <v>145</v>
      </c>
      <c r="AU193" s="157" t="s">
        <v>15</v>
      </c>
      <c r="AY193" s="20" t="s">
        <v>142</v>
      </c>
      <c r="BE193" s="158">
        <f>IF(N193="základní",J193,0)</f>
        <v>0</v>
      </c>
      <c r="BF193" s="158">
        <f>IF(N193="snížená",J193,0)</f>
        <v>0</v>
      </c>
      <c r="BG193" s="158">
        <f>IF(N193="zákl. přenesená",J193,0)</f>
        <v>0</v>
      </c>
      <c r="BH193" s="158">
        <f>IF(N193="sníž. přenesená",J193,0)</f>
        <v>0</v>
      </c>
      <c r="BI193" s="158">
        <f>IF(N193="nulová",J193,0)</f>
        <v>0</v>
      </c>
      <c r="BJ193" s="20" t="s">
        <v>81</v>
      </c>
      <c r="BK193" s="158">
        <f>ROUND(I193*H193,2)</f>
        <v>0</v>
      </c>
      <c r="BL193" s="20" t="s">
        <v>256</v>
      </c>
      <c r="BM193" s="157" t="s">
        <v>1945</v>
      </c>
    </row>
    <row r="194" spans="1:65" s="2" customFormat="1" ht="16.5" customHeight="1">
      <c r="A194" s="35"/>
      <c r="B194" s="145"/>
      <c r="C194" s="146" t="s">
        <v>1425</v>
      </c>
      <c r="D194" s="146" t="s">
        <v>145</v>
      </c>
      <c r="E194" s="147" t="s">
        <v>4316</v>
      </c>
      <c r="F194" s="148" t="s">
        <v>4317</v>
      </c>
      <c r="G194" s="149" t="s">
        <v>2341</v>
      </c>
      <c r="H194" s="209"/>
      <c r="I194" s="151"/>
      <c r="J194" s="152">
        <f>ROUND(I194*H194,2)</f>
        <v>0</v>
      </c>
      <c r="K194" s="148" t="s">
        <v>3</v>
      </c>
      <c r="L194" s="36"/>
      <c r="M194" s="153" t="s">
        <v>3</v>
      </c>
      <c r="N194" s="154" t="s">
        <v>43</v>
      </c>
      <c r="O194" s="56"/>
      <c r="P194" s="155">
        <f>O194*H194</f>
        <v>0</v>
      </c>
      <c r="Q194" s="155">
        <v>0</v>
      </c>
      <c r="R194" s="155">
        <f>Q194*H194</f>
        <v>0</v>
      </c>
      <c r="S194" s="155">
        <v>0</v>
      </c>
      <c r="T194" s="156">
        <f>S194*H194</f>
        <v>0</v>
      </c>
      <c r="U194" s="35"/>
      <c r="V194" s="35"/>
      <c r="W194" s="35"/>
      <c r="X194" s="35"/>
      <c r="Y194" s="35"/>
      <c r="Z194" s="35"/>
      <c r="AA194" s="35"/>
      <c r="AB194" s="35"/>
      <c r="AC194" s="35"/>
      <c r="AD194" s="35"/>
      <c r="AE194" s="35"/>
      <c r="AR194" s="157" t="s">
        <v>256</v>
      </c>
      <c r="AT194" s="157" t="s">
        <v>145</v>
      </c>
      <c r="AU194" s="157" t="s">
        <v>15</v>
      </c>
      <c r="AY194" s="20" t="s">
        <v>142</v>
      </c>
      <c r="BE194" s="158">
        <f>IF(N194="základní",J194,0)</f>
        <v>0</v>
      </c>
      <c r="BF194" s="158">
        <f>IF(N194="snížená",J194,0)</f>
        <v>0</v>
      </c>
      <c r="BG194" s="158">
        <f>IF(N194="zákl. přenesená",J194,0)</f>
        <v>0</v>
      </c>
      <c r="BH194" s="158">
        <f>IF(N194="sníž. přenesená",J194,0)</f>
        <v>0</v>
      </c>
      <c r="BI194" s="158">
        <f>IF(N194="nulová",J194,0)</f>
        <v>0</v>
      </c>
      <c r="BJ194" s="20" t="s">
        <v>81</v>
      </c>
      <c r="BK194" s="158">
        <f>ROUND(I194*H194,2)</f>
        <v>0</v>
      </c>
      <c r="BL194" s="20" t="s">
        <v>256</v>
      </c>
      <c r="BM194" s="157" t="s">
        <v>1962</v>
      </c>
    </row>
    <row r="195" spans="1:65" s="12" customFormat="1" ht="25.9" customHeight="1">
      <c r="B195" s="132"/>
      <c r="D195" s="133" t="s">
        <v>70</v>
      </c>
      <c r="E195" s="134" t="s">
        <v>3034</v>
      </c>
      <c r="F195" s="134" t="s">
        <v>4137</v>
      </c>
      <c r="I195" s="135"/>
      <c r="J195" s="136">
        <f>BK195</f>
        <v>0</v>
      </c>
      <c r="L195" s="132"/>
      <c r="M195" s="137"/>
      <c r="N195" s="138"/>
      <c r="O195" s="138"/>
      <c r="P195" s="139">
        <f>SUM(P196:P197)</f>
        <v>0</v>
      </c>
      <c r="Q195" s="138"/>
      <c r="R195" s="139">
        <f>SUM(R196:R197)</f>
        <v>0</v>
      </c>
      <c r="S195" s="138"/>
      <c r="T195" s="140">
        <f>SUM(T196:T197)</f>
        <v>0</v>
      </c>
      <c r="AR195" s="133" t="s">
        <v>81</v>
      </c>
      <c r="AT195" s="141" t="s">
        <v>70</v>
      </c>
      <c r="AU195" s="141" t="s">
        <v>71</v>
      </c>
      <c r="AY195" s="133" t="s">
        <v>142</v>
      </c>
      <c r="BK195" s="142">
        <f>SUM(BK196:BK197)</f>
        <v>0</v>
      </c>
    </row>
    <row r="196" spans="1:65" s="2" customFormat="1" ht="16.5" customHeight="1">
      <c r="A196" s="35"/>
      <c r="B196" s="145"/>
      <c r="C196" s="146" t="s">
        <v>1430</v>
      </c>
      <c r="D196" s="146" t="s">
        <v>145</v>
      </c>
      <c r="E196" s="147" t="s">
        <v>4318</v>
      </c>
      <c r="F196" s="148" t="s">
        <v>4319</v>
      </c>
      <c r="G196" s="149" t="s">
        <v>148</v>
      </c>
      <c r="H196" s="150">
        <v>2</v>
      </c>
      <c r="I196" s="151"/>
      <c r="J196" s="152">
        <f>ROUND(I196*H196,2)</f>
        <v>0</v>
      </c>
      <c r="K196" s="148" t="s">
        <v>3</v>
      </c>
      <c r="L196" s="36"/>
      <c r="M196" s="153" t="s">
        <v>3</v>
      </c>
      <c r="N196" s="154" t="s">
        <v>43</v>
      </c>
      <c r="O196" s="56"/>
      <c r="P196" s="155">
        <f>O196*H196</f>
        <v>0</v>
      </c>
      <c r="Q196" s="155">
        <v>0</v>
      </c>
      <c r="R196" s="155">
        <f>Q196*H196</f>
        <v>0</v>
      </c>
      <c r="S196" s="155">
        <v>0</v>
      </c>
      <c r="T196" s="156">
        <f>S196*H196</f>
        <v>0</v>
      </c>
      <c r="U196" s="35"/>
      <c r="V196" s="35"/>
      <c r="W196" s="35"/>
      <c r="X196" s="35"/>
      <c r="Y196" s="35"/>
      <c r="Z196" s="35"/>
      <c r="AA196" s="35"/>
      <c r="AB196" s="35"/>
      <c r="AC196" s="35"/>
      <c r="AD196" s="35"/>
      <c r="AE196" s="35"/>
      <c r="AR196" s="157" t="s">
        <v>256</v>
      </c>
      <c r="AT196" s="157" t="s">
        <v>145</v>
      </c>
      <c r="AU196" s="157" t="s">
        <v>15</v>
      </c>
      <c r="AY196" s="20" t="s">
        <v>142</v>
      </c>
      <c r="BE196" s="158">
        <f>IF(N196="základní",J196,0)</f>
        <v>0</v>
      </c>
      <c r="BF196" s="158">
        <f>IF(N196="snížená",J196,0)</f>
        <v>0</v>
      </c>
      <c r="BG196" s="158">
        <f>IF(N196="zákl. přenesená",J196,0)</f>
        <v>0</v>
      </c>
      <c r="BH196" s="158">
        <f>IF(N196="sníž. přenesená",J196,0)</f>
        <v>0</v>
      </c>
      <c r="BI196" s="158">
        <f>IF(N196="nulová",J196,0)</f>
        <v>0</v>
      </c>
      <c r="BJ196" s="20" t="s">
        <v>81</v>
      </c>
      <c r="BK196" s="158">
        <f>ROUND(I196*H196,2)</f>
        <v>0</v>
      </c>
      <c r="BL196" s="20" t="s">
        <v>256</v>
      </c>
      <c r="BM196" s="157" t="s">
        <v>1976</v>
      </c>
    </row>
    <row r="197" spans="1:65" s="2" customFormat="1" ht="16.5" customHeight="1">
      <c r="A197" s="35"/>
      <c r="B197" s="145"/>
      <c r="C197" s="146" t="s">
        <v>1435</v>
      </c>
      <c r="D197" s="146" t="s">
        <v>145</v>
      </c>
      <c r="E197" s="147" t="s">
        <v>4320</v>
      </c>
      <c r="F197" s="148" t="s">
        <v>4321</v>
      </c>
      <c r="G197" s="149" t="s">
        <v>148</v>
      </c>
      <c r="H197" s="150">
        <v>2</v>
      </c>
      <c r="I197" s="151"/>
      <c r="J197" s="152">
        <f>ROUND(I197*H197,2)</f>
        <v>0</v>
      </c>
      <c r="K197" s="148" t="s">
        <v>3</v>
      </c>
      <c r="L197" s="36"/>
      <c r="M197" s="153" t="s">
        <v>3</v>
      </c>
      <c r="N197" s="154" t="s">
        <v>43</v>
      </c>
      <c r="O197" s="56"/>
      <c r="P197" s="155">
        <f>O197*H197</f>
        <v>0</v>
      </c>
      <c r="Q197" s="155">
        <v>0</v>
      </c>
      <c r="R197" s="155">
        <f>Q197*H197</f>
        <v>0</v>
      </c>
      <c r="S197" s="155">
        <v>0</v>
      </c>
      <c r="T197" s="156">
        <f>S197*H197</f>
        <v>0</v>
      </c>
      <c r="U197" s="35"/>
      <c r="V197" s="35"/>
      <c r="W197" s="35"/>
      <c r="X197" s="35"/>
      <c r="Y197" s="35"/>
      <c r="Z197" s="35"/>
      <c r="AA197" s="35"/>
      <c r="AB197" s="35"/>
      <c r="AC197" s="35"/>
      <c r="AD197" s="35"/>
      <c r="AE197" s="35"/>
      <c r="AR197" s="157" t="s">
        <v>256</v>
      </c>
      <c r="AT197" s="157" t="s">
        <v>145</v>
      </c>
      <c r="AU197" s="157" t="s">
        <v>15</v>
      </c>
      <c r="AY197" s="20" t="s">
        <v>142</v>
      </c>
      <c r="BE197" s="158">
        <f>IF(N197="základní",J197,0)</f>
        <v>0</v>
      </c>
      <c r="BF197" s="158">
        <f>IF(N197="snížená",J197,0)</f>
        <v>0</v>
      </c>
      <c r="BG197" s="158">
        <f>IF(N197="zákl. přenesená",J197,0)</f>
        <v>0</v>
      </c>
      <c r="BH197" s="158">
        <f>IF(N197="sníž. přenesená",J197,0)</f>
        <v>0</v>
      </c>
      <c r="BI197" s="158">
        <f>IF(N197="nulová",J197,0)</f>
        <v>0</v>
      </c>
      <c r="BJ197" s="20" t="s">
        <v>81</v>
      </c>
      <c r="BK197" s="158">
        <f>ROUND(I197*H197,2)</f>
        <v>0</v>
      </c>
      <c r="BL197" s="20" t="s">
        <v>256</v>
      </c>
      <c r="BM197" s="157" t="s">
        <v>1992</v>
      </c>
    </row>
    <row r="198" spans="1:65" s="12" customFormat="1" ht="25.9" customHeight="1">
      <c r="B198" s="132"/>
      <c r="D198" s="133" t="s">
        <v>70</v>
      </c>
      <c r="E198" s="134" t="s">
        <v>4322</v>
      </c>
      <c r="F198" s="134" t="s">
        <v>3616</v>
      </c>
      <c r="I198" s="135"/>
      <c r="J198" s="136">
        <f>BK198</f>
        <v>0</v>
      </c>
      <c r="L198" s="132"/>
      <c r="M198" s="137"/>
      <c r="N198" s="138"/>
      <c r="O198" s="138"/>
      <c r="P198" s="139">
        <f>SUM(P199:P202)</f>
        <v>0</v>
      </c>
      <c r="Q198" s="138"/>
      <c r="R198" s="139">
        <f>SUM(R199:R202)</f>
        <v>0</v>
      </c>
      <c r="S198" s="138"/>
      <c r="T198" s="140">
        <f>SUM(T199:T202)</f>
        <v>0</v>
      </c>
      <c r="AR198" s="133" t="s">
        <v>15</v>
      </c>
      <c r="AT198" s="141" t="s">
        <v>70</v>
      </c>
      <c r="AU198" s="141" t="s">
        <v>71</v>
      </c>
      <c r="AY198" s="133" t="s">
        <v>142</v>
      </c>
      <c r="BK198" s="142">
        <f>SUM(BK199:BK202)</f>
        <v>0</v>
      </c>
    </row>
    <row r="199" spans="1:65" s="2" customFormat="1" ht="16.5" customHeight="1">
      <c r="A199" s="35"/>
      <c r="B199" s="145"/>
      <c r="C199" s="146" t="s">
        <v>1442</v>
      </c>
      <c r="D199" s="146" t="s">
        <v>145</v>
      </c>
      <c r="E199" s="147" t="s">
        <v>4323</v>
      </c>
      <c r="F199" s="148" t="s">
        <v>4324</v>
      </c>
      <c r="G199" s="149" t="s">
        <v>352</v>
      </c>
      <c r="H199" s="150">
        <v>42</v>
      </c>
      <c r="I199" s="151"/>
      <c r="J199" s="152">
        <f>ROUND(I199*H199,2)</f>
        <v>0</v>
      </c>
      <c r="K199" s="148" t="s">
        <v>3</v>
      </c>
      <c r="L199" s="36"/>
      <c r="M199" s="153" t="s">
        <v>3</v>
      </c>
      <c r="N199" s="154" t="s">
        <v>43</v>
      </c>
      <c r="O199" s="56"/>
      <c r="P199" s="155">
        <f>O199*H199</f>
        <v>0</v>
      </c>
      <c r="Q199" s="155">
        <v>0</v>
      </c>
      <c r="R199" s="155">
        <f>Q199*H199</f>
        <v>0</v>
      </c>
      <c r="S199" s="155">
        <v>0</v>
      </c>
      <c r="T199" s="156">
        <f>S199*H199</f>
        <v>0</v>
      </c>
      <c r="U199" s="35"/>
      <c r="V199" s="35"/>
      <c r="W199" s="35"/>
      <c r="X199" s="35"/>
      <c r="Y199" s="35"/>
      <c r="Z199" s="35"/>
      <c r="AA199" s="35"/>
      <c r="AB199" s="35"/>
      <c r="AC199" s="35"/>
      <c r="AD199" s="35"/>
      <c r="AE199" s="35"/>
      <c r="AR199" s="157" t="s">
        <v>94</v>
      </c>
      <c r="AT199" s="157" t="s">
        <v>145</v>
      </c>
      <c r="AU199" s="157" t="s">
        <v>15</v>
      </c>
      <c r="AY199" s="20" t="s">
        <v>142</v>
      </c>
      <c r="BE199" s="158">
        <f>IF(N199="základní",J199,0)</f>
        <v>0</v>
      </c>
      <c r="BF199" s="158">
        <f>IF(N199="snížená",J199,0)</f>
        <v>0</v>
      </c>
      <c r="BG199" s="158">
        <f>IF(N199="zákl. přenesená",J199,0)</f>
        <v>0</v>
      </c>
      <c r="BH199" s="158">
        <f>IF(N199="sníž. přenesená",J199,0)</f>
        <v>0</v>
      </c>
      <c r="BI199" s="158">
        <f>IF(N199="nulová",J199,0)</f>
        <v>0</v>
      </c>
      <c r="BJ199" s="20" t="s">
        <v>81</v>
      </c>
      <c r="BK199" s="158">
        <f>ROUND(I199*H199,2)</f>
        <v>0</v>
      </c>
      <c r="BL199" s="20" t="s">
        <v>94</v>
      </c>
      <c r="BM199" s="157" t="s">
        <v>2005</v>
      </c>
    </row>
    <row r="200" spans="1:65" s="2" customFormat="1" ht="16.5" customHeight="1">
      <c r="A200" s="35"/>
      <c r="B200" s="145"/>
      <c r="C200" s="146" t="s">
        <v>1447</v>
      </c>
      <c r="D200" s="146" t="s">
        <v>145</v>
      </c>
      <c r="E200" s="147" t="s">
        <v>4325</v>
      </c>
      <c r="F200" s="148" t="s">
        <v>4326</v>
      </c>
      <c r="G200" s="149" t="s">
        <v>236</v>
      </c>
      <c r="H200" s="150">
        <v>9</v>
      </c>
      <c r="I200" s="151"/>
      <c r="J200" s="152">
        <f>ROUND(I200*H200,2)</f>
        <v>0</v>
      </c>
      <c r="K200" s="148" t="s">
        <v>3</v>
      </c>
      <c r="L200" s="36"/>
      <c r="M200" s="153" t="s">
        <v>3</v>
      </c>
      <c r="N200" s="154" t="s">
        <v>43</v>
      </c>
      <c r="O200" s="56"/>
      <c r="P200" s="155">
        <f>O200*H200</f>
        <v>0</v>
      </c>
      <c r="Q200" s="155">
        <v>0</v>
      </c>
      <c r="R200" s="155">
        <f>Q200*H200</f>
        <v>0</v>
      </c>
      <c r="S200" s="155">
        <v>0</v>
      </c>
      <c r="T200" s="156">
        <f>S200*H200</f>
        <v>0</v>
      </c>
      <c r="U200" s="35"/>
      <c r="V200" s="35"/>
      <c r="W200" s="35"/>
      <c r="X200" s="35"/>
      <c r="Y200" s="35"/>
      <c r="Z200" s="35"/>
      <c r="AA200" s="35"/>
      <c r="AB200" s="35"/>
      <c r="AC200" s="35"/>
      <c r="AD200" s="35"/>
      <c r="AE200" s="35"/>
      <c r="AR200" s="157" t="s">
        <v>94</v>
      </c>
      <c r="AT200" s="157" t="s">
        <v>145</v>
      </c>
      <c r="AU200" s="157" t="s">
        <v>15</v>
      </c>
      <c r="AY200" s="20" t="s">
        <v>142</v>
      </c>
      <c r="BE200" s="158">
        <f>IF(N200="základní",J200,0)</f>
        <v>0</v>
      </c>
      <c r="BF200" s="158">
        <f>IF(N200="snížená",J200,0)</f>
        <v>0</v>
      </c>
      <c r="BG200" s="158">
        <f>IF(N200="zákl. přenesená",J200,0)</f>
        <v>0</v>
      </c>
      <c r="BH200" s="158">
        <f>IF(N200="sníž. přenesená",J200,0)</f>
        <v>0</v>
      </c>
      <c r="BI200" s="158">
        <f>IF(N200="nulová",J200,0)</f>
        <v>0</v>
      </c>
      <c r="BJ200" s="20" t="s">
        <v>81</v>
      </c>
      <c r="BK200" s="158">
        <f>ROUND(I200*H200,2)</f>
        <v>0</v>
      </c>
      <c r="BL200" s="20" t="s">
        <v>94</v>
      </c>
      <c r="BM200" s="157" t="s">
        <v>2017</v>
      </c>
    </row>
    <row r="201" spans="1:65" s="2" customFormat="1" ht="16.5" customHeight="1">
      <c r="A201" s="35"/>
      <c r="B201" s="145"/>
      <c r="C201" s="146" t="s">
        <v>1454</v>
      </c>
      <c r="D201" s="146" t="s">
        <v>145</v>
      </c>
      <c r="E201" s="147" t="s">
        <v>4327</v>
      </c>
      <c r="F201" s="148" t="s">
        <v>4328</v>
      </c>
      <c r="G201" s="149" t="s">
        <v>1563</v>
      </c>
      <c r="H201" s="150">
        <v>1</v>
      </c>
      <c r="I201" s="151"/>
      <c r="J201" s="152">
        <f>ROUND(I201*H201,2)</f>
        <v>0</v>
      </c>
      <c r="K201" s="148" t="s">
        <v>3</v>
      </c>
      <c r="L201" s="36"/>
      <c r="M201" s="153" t="s">
        <v>3</v>
      </c>
      <c r="N201" s="154" t="s">
        <v>43</v>
      </c>
      <c r="O201" s="56"/>
      <c r="P201" s="155">
        <f>O201*H201</f>
        <v>0</v>
      </c>
      <c r="Q201" s="155">
        <v>0</v>
      </c>
      <c r="R201" s="155">
        <f>Q201*H201</f>
        <v>0</v>
      </c>
      <c r="S201" s="155">
        <v>0</v>
      </c>
      <c r="T201" s="156">
        <f>S201*H201</f>
        <v>0</v>
      </c>
      <c r="U201" s="35"/>
      <c r="V201" s="35"/>
      <c r="W201" s="35"/>
      <c r="X201" s="35"/>
      <c r="Y201" s="35"/>
      <c r="Z201" s="35"/>
      <c r="AA201" s="35"/>
      <c r="AB201" s="35"/>
      <c r="AC201" s="35"/>
      <c r="AD201" s="35"/>
      <c r="AE201" s="35"/>
      <c r="AR201" s="157" t="s">
        <v>94</v>
      </c>
      <c r="AT201" s="157" t="s">
        <v>145</v>
      </c>
      <c r="AU201" s="157" t="s">
        <v>15</v>
      </c>
      <c r="AY201" s="20" t="s">
        <v>142</v>
      </c>
      <c r="BE201" s="158">
        <f>IF(N201="základní",J201,0)</f>
        <v>0</v>
      </c>
      <c r="BF201" s="158">
        <f>IF(N201="snížená",J201,0)</f>
        <v>0</v>
      </c>
      <c r="BG201" s="158">
        <f>IF(N201="zákl. přenesená",J201,0)</f>
        <v>0</v>
      </c>
      <c r="BH201" s="158">
        <f>IF(N201="sníž. přenesená",J201,0)</f>
        <v>0</v>
      </c>
      <c r="BI201" s="158">
        <f>IF(N201="nulová",J201,0)</f>
        <v>0</v>
      </c>
      <c r="BJ201" s="20" t="s">
        <v>81</v>
      </c>
      <c r="BK201" s="158">
        <f>ROUND(I201*H201,2)</f>
        <v>0</v>
      </c>
      <c r="BL201" s="20" t="s">
        <v>94</v>
      </c>
      <c r="BM201" s="157" t="s">
        <v>2028</v>
      </c>
    </row>
    <row r="202" spans="1:65" s="2" customFormat="1" ht="16.5" customHeight="1">
      <c r="A202" s="35"/>
      <c r="B202" s="145"/>
      <c r="C202" s="146" t="s">
        <v>1458</v>
      </c>
      <c r="D202" s="146" t="s">
        <v>145</v>
      </c>
      <c r="E202" s="147" t="s">
        <v>4329</v>
      </c>
      <c r="F202" s="148" t="s">
        <v>4330</v>
      </c>
      <c r="G202" s="149" t="s">
        <v>391</v>
      </c>
      <c r="H202" s="150">
        <v>1</v>
      </c>
      <c r="I202" s="151"/>
      <c r="J202" s="152">
        <f>ROUND(I202*H202,2)</f>
        <v>0</v>
      </c>
      <c r="K202" s="148" t="s">
        <v>3</v>
      </c>
      <c r="L202" s="36"/>
      <c r="M202" s="214" t="s">
        <v>3</v>
      </c>
      <c r="N202" s="215" t="s">
        <v>43</v>
      </c>
      <c r="O202" s="212"/>
      <c r="P202" s="216">
        <f>O202*H202</f>
        <v>0</v>
      </c>
      <c r="Q202" s="216">
        <v>0</v>
      </c>
      <c r="R202" s="216">
        <f>Q202*H202</f>
        <v>0</v>
      </c>
      <c r="S202" s="216">
        <v>0</v>
      </c>
      <c r="T202" s="217">
        <f>S202*H202</f>
        <v>0</v>
      </c>
      <c r="U202" s="35"/>
      <c r="V202" s="35"/>
      <c r="W202" s="35"/>
      <c r="X202" s="35"/>
      <c r="Y202" s="35"/>
      <c r="Z202" s="35"/>
      <c r="AA202" s="35"/>
      <c r="AB202" s="35"/>
      <c r="AC202" s="35"/>
      <c r="AD202" s="35"/>
      <c r="AE202" s="35"/>
      <c r="AR202" s="157" t="s">
        <v>94</v>
      </c>
      <c r="AT202" s="157" t="s">
        <v>145</v>
      </c>
      <c r="AU202" s="157" t="s">
        <v>15</v>
      </c>
      <c r="AY202" s="20" t="s">
        <v>142</v>
      </c>
      <c r="BE202" s="158">
        <f>IF(N202="základní",J202,0)</f>
        <v>0</v>
      </c>
      <c r="BF202" s="158">
        <f>IF(N202="snížená",J202,0)</f>
        <v>0</v>
      </c>
      <c r="BG202" s="158">
        <f>IF(N202="zákl. přenesená",J202,0)</f>
        <v>0</v>
      </c>
      <c r="BH202" s="158">
        <f>IF(N202="sníž. přenesená",J202,0)</f>
        <v>0</v>
      </c>
      <c r="BI202" s="158">
        <f>IF(N202="nulová",J202,0)</f>
        <v>0</v>
      </c>
      <c r="BJ202" s="20" t="s">
        <v>81</v>
      </c>
      <c r="BK202" s="158">
        <f>ROUND(I202*H202,2)</f>
        <v>0</v>
      </c>
      <c r="BL202" s="20" t="s">
        <v>94</v>
      </c>
      <c r="BM202" s="157" t="s">
        <v>2040</v>
      </c>
    </row>
    <row r="203" spans="1:65" s="2" customFormat="1" ht="6.95" customHeight="1">
      <c r="A203" s="35"/>
      <c r="B203" s="45"/>
      <c r="C203" s="46"/>
      <c r="D203" s="46"/>
      <c r="E203" s="46"/>
      <c r="F203" s="46"/>
      <c r="G203" s="46"/>
      <c r="H203" s="46"/>
      <c r="I203" s="46"/>
      <c r="J203" s="46"/>
      <c r="K203" s="46"/>
      <c r="L203" s="36"/>
      <c r="M203" s="35"/>
      <c r="O203" s="35"/>
      <c r="P203" s="35"/>
      <c r="Q203" s="35"/>
      <c r="R203" s="35"/>
      <c r="S203" s="35"/>
      <c r="T203" s="35"/>
      <c r="U203" s="35"/>
      <c r="V203" s="35"/>
      <c r="W203" s="35"/>
      <c r="X203" s="35"/>
      <c r="Y203" s="35"/>
      <c r="Z203" s="35"/>
      <c r="AA203" s="35"/>
      <c r="AB203" s="35"/>
      <c r="AC203" s="35"/>
      <c r="AD203" s="35"/>
      <c r="AE203" s="35"/>
    </row>
  </sheetData>
  <autoFilter ref="C94:K202"/>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2" t="s">
        <v>6</v>
      </c>
      <c r="M2" s="317"/>
      <c r="N2" s="317"/>
      <c r="O2" s="317"/>
      <c r="P2" s="317"/>
      <c r="Q2" s="317"/>
      <c r="R2" s="317"/>
      <c r="S2" s="317"/>
      <c r="T2" s="317"/>
      <c r="U2" s="317"/>
      <c r="V2" s="317"/>
      <c r="AT2" s="20" t="s">
        <v>98</v>
      </c>
    </row>
    <row r="3" spans="1:46" s="1" customFormat="1" ht="6.95" customHeight="1">
      <c r="B3" s="21"/>
      <c r="C3" s="22"/>
      <c r="D3" s="22"/>
      <c r="E3" s="22"/>
      <c r="F3" s="22"/>
      <c r="G3" s="22"/>
      <c r="H3" s="22"/>
      <c r="I3" s="22"/>
      <c r="J3" s="22"/>
      <c r="K3" s="22"/>
      <c r="L3" s="23"/>
      <c r="AT3" s="20" t="s">
        <v>15</v>
      </c>
    </row>
    <row r="4" spans="1:46" s="1" customFormat="1" ht="24.95" customHeight="1">
      <c r="B4" s="23"/>
      <c r="D4" s="24" t="s">
        <v>104</v>
      </c>
      <c r="L4" s="23"/>
      <c r="M4" s="96" t="s">
        <v>11</v>
      </c>
      <c r="AT4" s="20" t="s">
        <v>4</v>
      </c>
    </row>
    <row r="5" spans="1:46" s="1" customFormat="1" ht="6.95" customHeight="1">
      <c r="B5" s="23"/>
      <c r="L5" s="23"/>
    </row>
    <row r="6" spans="1:46" s="1" customFormat="1" ht="12" customHeight="1">
      <c r="B6" s="23"/>
      <c r="D6" s="30" t="s">
        <v>17</v>
      </c>
      <c r="L6" s="23"/>
    </row>
    <row r="7" spans="1:46" s="1" customFormat="1" ht="16.5" customHeight="1">
      <c r="B7" s="23"/>
      <c r="E7" s="347" t="str">
        <f>'Rekapitulace stavby'!K6</f>
        <v>Stavební úpravy BD Komenského 27, Karlovy Vary</v>
      </c>
      <c r="F7" s="348"/>
      <c r="G7" s="348"/>
      <c r="H7" s="348"/>
      <c r="L7" s="23"/>
    </row>
    <row r="8" spans="1:46" s="2" customFormat="1" ht="12" customHeight="1">
      <c r="A8" s="35"/>
      <c r="B8" s="36"/>
      <c r="C8" s="35"/>
      <c r="D8" s="30" t="s">
        <v>105</v>
      </c>
      <c r="E8" s="35"/>
      <c r="F8" s="35"/>
      <c r="G8" s="35"/>
      <c r="H8" s="35"/>
      <c r="I8" s="35"/>
      <c r="J8" s="35"/>
      <c r="K8" s="35"/>
      <c r="L8" s="97"/>
      <c r="S8" s="35"/>
      <c r="T8" s="35"/>
      <c r="U8" s="35"/>
      <c r="V8" s="35"/>
      <c r="W8" s="35"/>
      <c r="X8" s="35"/>
      <c r="Y8" s="35"/>
      <c r="Z8" s="35"/>
      <c r="AA8" s="35"/>
      <c r="AB8" s="35"/>
      <c r="AC8" s="35"/>
      <c r="AD8" s="35"/>
      <c r="AE8" s="35"/>
    </row>
    <row r="9" spans="1:46" s="2" customFormat="1" ht="16.5" customHeight="1">
      <c r="A9" s="35"/>
      <c r="B9" s="36"/>
      <c r="C9" s="35"/>
      <c r="D9" s="35"/>
      <c r="E9" s="310" t="s">
        <v>4331</v>
      </c>
      <c r="F9" s="349"/>
      <c r="G9" s="349"/>
      <c r="H9" s="349"/>
      <c r="I9" s="35"/>
      <c r="J9" s="35"/>
      <c r="K9" s="35"/>
      <c r="L9" s="97"/>
      <c r="S9" s="35"/>
      <c r="T9" s="35"/>
      <c r="U9" s="35"/>
      <c r="V9" s="35"/>
      <c r="W9" s="35"/>
      <c r="X9" s="35"/>
      <c r="Y9" s="35"/>
      <c r="Z9" s="35"/>
      <c r="AA9" s="35"/>
      <c r="AB9" s="35"/>
      <c r="AC9" s="35"/>
      <c r="AD9" s="35"/>
      <c r="AE9" s="35"/>
    </row>
    <row r="10" spans="1:46" s="2" customFormat="1" ht="11.25">
      <c r="A10" s="35"/>
      <c r="B10" s="36"/>
      <c r="C10" s="35"/>
      <c r="D10" s="35"/>
      <c r="E10" s="35"/>
      <c r="F10" s="35"/>
      <c r="G10" s="35"/>
      <c r="H10" s="35"/>
      <c r="I10" s="35"/>
      <c r="J10" s="35"/>
      <c r="K10" s="35"/>
      <c r="L10" s="97"/>
      <c r="S10" s="35"/>
      <c r="T10" s="35"/>
      <c r="U10" s="35"/>
      <c r="V10" s="35"/>
      <c r="W10" s="35"/>
      <c r="X10" s="35"/>
      <c r="Y10" s="35"/>
      <c r="Z10" s="35"/>
      <c r="AA10" s="35"/>
      <c r="AB10" s="35"/>
      <c r="AC10" s="35"/>
      <c r="AD10" s="35"/>
      <c r="AE10" s="35"/>
    </row>
    <row r="11" spans="1:46" s="2" customFormat="1" ht="12" customHeight="1">
      <c r="A11" s="35"/>
      <c r="B11" s="36"/>
      <c r="C11" s="35"/>
      <c r="D11" s="30" t="s">
        <v>19</v>
      </c>
      <c r="E11" s="35"/>
      <c r="F11" s="28" t="s">
        <v>3</v>
      </c>
      <c r="G11" s="35"/>
      <c r="H11" s="35"/>
      <c r="I11" s="30" t="s">
        <v>20</v>
      </c>
      <c r="J11" s="28" t="s">
        <v>3</v>
      </c>
      <c r="K11" s="35"/>
      <c r="L11" s="97"/>
      <c r="S11" s="35"/>
      <c r="T11" s="35"/>
      <c r="U11" s="35"/>
      <c r="V11" s="35"/>
      <c r="W11" s="35"/>
      <c r="X11" s="35"/>
      <c r="Y11" s="35"/>
      <c r="Z11" s="35"/>
      <c r="AA11" s="35"/>
      <c r="AB11" s="35"/>
      <c r="AC11" s="35"/>
      <c r="AD11" s="35"/>
      <c r="AE11" s="35"/>
    </row>
    <row r="12" spans="1:46" s="2" customFormat="1" ht="12" customHeight="1">
      <c r="A12" s="35"/>
      <c r="B12" s="36"/>
      <c r="C12" s="35"/>
      <c r="D12" s="30" t="s">
        <v>21</v>
      </c>
      <c r="E12" s="35"/>
      <c r="F12" s="28" t="s">
        <v>22</v>
      </c>
      <c r="G12" s="35"/>
      <c r="H12" s="35"/>
      <c r="I12" s="30" t="s">
        <v>23</v>
      </c>
      <c r="J12" s="53" t="str">
        <f>'Rekapitulace stavby'!AN8</f>
        <v>16. 5. 2023</v>
      </c>
      <c r="K12" s="35"/>
      <c r="L12" s="97"/>
      <c r="S12" s="35"/>
      <c r="T12" s="35"/>
      <c r="U12" s="35"/>
      <c r="V12" s="35"/>
      <c r="W12" s="35"/>
      <c r="X12" s="35"/>
      <c r="Y12" s="35"/>
      <c r="Z12" s="35"/>
      <c r="AA12" s="35"/>
      <c r="AB12" s="35"/>
      <c r="AC12" s="35"/>
      <c r="AD12" s="35"/>
      <c r="AE12" s="35"/>
    </row>
    <row r="13" spans="1:46" s="2" customFormat="1" ht="10.9" customHeight="1">
      <c r="A13" s="35"/>
      <c r="B13" s="36"/>
      <c r="C13" s="35"/>
      <c r="D13" s="35"/>
      <c r="E13" s="35"/>
      <c r="F13" s="35"/>
      <c r="G13" s="35"/>
      <c r="H13" s="35"/>
      <c r="I13" s="35"/>
      <c r="J13" s="35"/>
      <c r="K13" s="35"/>
      <c r="L13" s="97"/>
      <c r="S13" s="35"/>
      <c r="T13" s="35"/>
      <c r="U13" s="35"/>
      <c r="V13" s="35"/>
      <c r="W13" s="35"/>
      <c r="X13" s="35"/>
      <c r="Y13" s="35"/>
      <c r="Z13" s="35"/>
      <c r="AA13" s="35"/>
      <c r="AB13" s="35"/>
      <c r="AC13" s="35"/>
      <c r="AD13" s="35"/>
      <c r="AE13" s="35"/>
    </row>
    <row r="14" spans="1:46" s="2" customFormat="1" ht="12" customHeight="1">
      <c r="A14" s="35"/>
      <c r="B14" s="36"/>
      <c r="C14" s="35"/>
      <c r="D14" s="30" t="s">
        <v>25</v>
      </c>
      <c r="E14" s="35"/>
      <c r="F14" s="35"/>
      <c r="G14" s="35"/>
      <c r="H14" s="35"/>
      <c r="I14" s="30" t="s">
        <v>26</v>
      </c>
      <c r="J14" s="28" t="str">
        <f>IF('Rekapitulace stavby'!AN10="","",'Rekapitulace stavby'!AN10)</f>
        <v/>
      </c>
      <c r="K14" s="35"/>
      <c r="L14" s="97"/>
      <c r="S14" s="35"/>
      <c r="T14" s="35"/>
      <c r="U14" s="35"/>
      <c r="V14" s="35"/>
      <c r="W14" s="35"/>
      <c r="X14" s="35"/>
      <c r="Y14" s="35"/>
      <c r="Z14" s="35"/>
      <c r="AA14" s="35"/>
      <c r="AB14" s="35"/>
      <c r="AC14" s="35"/>
      <c r="AD14" s="35"/>
      <c r="AE14" s="35"/>
    </row>
    <row r="15" spans="1:46" s="2" customFormat="1" ht="18" customHeight="1">
      <c r="A15" s="35"/>
      <c r="B15" s="36"/>
      <c r="C15" s="35"/>
      <c r="D15" s="35"/>
      <c r="E15" s="28" t="str">
        <f>IF('Rekapitulace stavby'!E11="","",'Rekapitulace stavby'!E11)</f>
        <v>STATUTÁRNÍ MĚSTO KARLOVY VARY</v>
      </c>
      <c r="F15" s="35"/>
      <c r="G15" s="35"/>
      <c r="H15" s="35"/>
      <c r="I15" s="30" t="s">
        <v>28</v>
      </c>
      <c r="J15" s="28" t="str">
        <f>IF('Rekapitulace stavby'!AN11="","",'Rekapitulace stavby'!AN11)</f>
        <v/>
      </c>
      <c r="K15" s="35"/>
      <c r="L15" s="97"/>
      <c r="S15" s="35"/>
      <c r="T15" s="35"/>
      <c r="U15" s="35"/>
      <c r="V15" s="35"/>
      <c r="W15" s="35"/>
      <c r="X15" s="35"/>
      <c r="Y15" s="35"/>
      <c r="Z15" s="35"/>
      <c r="AA15" s="35"/>
      <c r="AB15" s="35"/>
      <c r="AC15" s="35"/>
      <c r="AD15" s="35"/>
      <c r="AE15" s="35"/>
    </row>
    <row r="16" spans="1:46" s="2" customFormat="1" ht="6.95" customHeight="1">
      <c r="A16" s="35"/>
      <c r="B16" s="36"/>
      <c r="C16" s="35"/>
      <c r="D16" s="35"/>
      <c r="E16" s="35"/>
      <c r="F16" s="35"/>
      <c r="G16" s="35"/>
      <c r="H16" s="35"/>
      <c r="I16" s="35"/>
      <c r="J16" s="35"/>
      <c r="K16" s="35"/>
      <c r="L16" s="97"/>
      <c r="S16" s="35"/>
      <c r="T16" s="35"/>
      <c r="U16" s="35"/>
      <c r="V16" s="35"/>
      <c r="W16" s="35"/>
      <c r="X16" s="35"/>
      <c r="Y16" s="35"/>
      <c r="Z16" s="35"/>
      <c r="AA16" s="35"/>
      <c r="AB16" s="35"/>
      <c r="AC16" s="35"/>
      <c r="AD16" s="35"/>
      <c r="AE16" s="35"/>
    </row>
    <row r="17" spans="1:31" s="2" customFormat="1" ht="12" customHeight="1">
      <c r="A17" s="35"/>
      <c r="B17" s="36"/>
      <c r="C17" s="35"/>
      <c r="D17" s="30" t="s">
        <v>29</v>
      </c>
      <c r="E17" s="35"/>
      <c r="F17" s="35"/>
      <c r="G17" s="35"/>
      <c r="H17" s="35"/>
      <c r="I17" s="30" t="s">
        <v>26</v>
      </c>
      <c r="J17" s="31" t="str">
        <f>'Rekapitulace stavby'!AN13</f>
        <v>Vyplň údaj</v>
      </c>
      <c r="K17" s="35"/>
      <c r="L17" s="97"/>
      <c r="S17" s="35"/>
      <c r="T17" s="35"/>
      <c r="U17" s="35"/>
      <c r="V17" s="35"/>
      <c r="W17" s="35"/>
      <c r="X17" s="35"/>
      <c r="Y17" s="35"/>
      <c r="Z17" s="35"/>
      <c r="AA17" s="35"/>
      <c r="AB17" s="35"/>
      <c r="AC17" s="35"/>
      <c r="AD17" s="35"/>
      <c r="AE17" s="35"/>
    </row>
    <row r="18" spans="1:31" s="2" customFormat="1" ht="18" customHeight="1">
      <c r="A18" s="35"/>
      <c r="B18" s="36"/>
      <c r="C18" s="35"/>
      <c r="D18" s="35"/>
      <c r="E18" s="350" t="str">
        <f>'Rekapitulace stavby'!E14</f>
        <v>Vyplň údaj</v>
      </c>
      <c r="F18" s="316"/>
      <c r="G18" s="316"/>
      <c r="H18" s="316"/>
      <c r="I18" s="30" t="s">
        <v>28</v>
      </c>
      <c r="J18" s="31" t="str">
        <f>'Rekapitulace stavby'!AN14</f>
        <v>Vyplň údaj</v>
      </c>
      <c r="K18" s="35"/>
      <c r="L18" s="97"/>
      <c r="S18" s="35"/>
      <c r="T18" s="35"/>
      <c r="U18" s="35"/>
      <c r="V18" s="35"/>
      <c r="W18" s="35"/>
      <c r="X18" s="35"/>
      <c r="Y18" s="35"/>
      <c r="Z18" s="35"/>
      <c r="AA18" s="35"/>
      <c r="AB18" s="35"/>
      <c r="AC18" s="35"/>
      <c r="AD18" s="35"/>
      <c r="AE18" s="35"/>
    </row>
    <row r="19" spans="1:31" s="2" customFormat="1" ht="6.95" customHeight="1">
      <c r="A19" s="35"/>
      <c r="B19" s="36"/>
      <c r="C19" s="35"/>
      <c r="D19" s="35"/>
      <c r="E19" s="35"/>
      <c r="F19" s="35"/>
      <c r="G19" s="35"/>
      <c r="H19" s="35"/>
      <c r="I19" s="35"/>
      <c r="J19" s="35"/>
      <c r="K19" s="35"/>
      <c r="L19" s="97"/>
      <c r="S19" s="35"/>
      <c r="T19" s="35"/>
      <c r="U19" s="35"/>
      <c r="V19" s="35"/>
      <c r="W19" s="35"/>
      <c r="X19" s="35"/>
      <c r="Y19" s="35"/>
      <c r="Z19" s="35"/>
      <c r="AA19" s="35"/>
      <c r="AB19" s="35"/>
      <c r="AC19" s="35"/>
      <c r="AD19" s="35"/>
      <c r="AE19" s="35"/>
    </row>
    <row r="20" spans="1:31" s="2" customFormat="1" ht="12" customHeight="1">
      <c r="A20" s="35"/>
      <c r="B20" s="36"/>
      <c r="C20" s="35"/>
      <c r="D20" s="30" t="s">
        <v>31</v>
      </c>
      <c r="E20" s="35"/>
      <c r="F20" s="35"/>
      <c r="G20" s="35"/>
      <c r="H20" s="35"/>
      <c r="I20" s="30" t="s">
        <v>26</v>
      </c>
      <c r="J20" s="28" t="str">
        <f>IF('Rekapitulace stavby'!AN16="","",'Rekapitulace stavby'!AN16)</f>
        <v/>
      </c>
      <c r="K20" s="35"/>
      <c r="L20" s="97"/>
      <c r="S20" s="35"/>
      <c r="T20" s="35"/>
      <c r="U20" s="35"/>
      <c r="V20" s="35"/>
      <c r="W20" s="35"/>
      <c r="X20" s="35"/>
      <c r="Y20" s="35"/>
      <c r="Z20" s="35"/>
      <c r="AA20" s="35"/>
      <c r="AB20" s="35"/>
      <c r="AC20" s="35"/>
      <c r="AD20" s="35"/>
      <c r="AE20" s="35"/>
    </row>
    <row r="21" spans="1:31" s="2" customFormat="1" ht="18" customHeight="1">
      <c r="A21" s="35"/>
      <c r="B21" s="36"/>
      <c r="C21" s="35"/>
      <c r="D21" s="35"/>
      <c r="E21" s="28" t="str">
        <f>IF('Rekapitulace stavby'!E17="","",'Rekapitulace stavby'!E17)</f>
        <v>ARD architects s.r.o.</v>
      </c>
      <c r="F21" s="35"/>
      <c r="G21" s="35"/>
      <c r="H21" s="35"/>
      <c r="I21" s="30" t="s">
        <v>28</v>
      </c>
      <c r="J21" s="28" t="str">
        <f>IF('Rekapitulace stavby'!AN17="","",'Rekapitulace stavby'!AN17)</f>
        <v/>
      </c>
      <c r="K21" s="35"/>
      <c r="L21" s="97"/>
      <c r="S21" s="35"/>
      <c r="T21" s="35"/>
      <c r="U21" s="35"/>
      <c r="V21" s="35"/>
      <c r="W21" s="35"/>
      <c r="X21" s="35"/>
      <c r="Y21" s="35"/>
      <c r="Z21" s="35"/>
      <c r="AA21" s="35"/>
      <c r="AB21" s="35"/>
      <c r="AC21" s="35"/>
      <c r="AD21" s="35"/>
      <c r="AE21" s="35"/>
    </row>
    <row r="22" spans="1:31" s="2" customFormat="1" ht="6.95" customHeight="1">
      <c r="A22" s="35"/>
      <c r="B22" s="36"/>
      <c r="C22" s="35"/>
      <c r="D22" s="35"/>
      <c r="E22" s="35"/>
      <c r="F22" s="35"/>
      <c r="G22" s="35"/>
      <c r="H22" s="35"/>
      <c r="I22" s="35"/>
      <c r="J22" s="35"/>
      <c r="K22" s="35"/>
      <c r="L22" s="97"/>
      <c r="S22" s="35"/>
      <c r="T22" s="35"/>
      <c r="U22" s="35"/>
      <c r="V22" s="35"/>
      <c r="W22" s="35"/>
      <c r="X22" s="35"/>
      <c r="Y22" s="35"/>
      <c r="Z22" s="35"/>
      <c r="AA22" s="35"/>
      <c r="AB22" s="35"/>
      <c r="AC22" s="35"/>
      <c r="AD22" s="35"/>
      <c r="AE22" s="35"/>
    </row>
    <row r="23" spans="1:31" s="2" customFormat="1" ht="12" customHeight="1">
      <c r="A23" s="35"/>
      <c r="B23" s="36"/>
      <c r="C23" s="35"/>
      <c r="D23" s="30" t="s">
        <v>34</v>
      </c>
      <c r="E23" s="35"/>
      <c r="F23" s="35"/>
      <c r="G23" s="35"/>
      <c r="H23" s="35"/>
      <c r="I23" s="30" t="s">
        <v>26</v>
      </c>
      <c r="J23" s="28" t="str">
        <f>IF('Rekapitulace stavby'!AN19="","",'Rekapitulace stavby'!AN19)</f>
        <v/>
      </c>
      <c r="K23" s="35"/>
      <c r="L23" s="97"/>
      <c r="S23" s="35"/>
      <c r="T23" s="35"/>
      <c r="U23" s="35"/>
      <c r="V23" s="35"/>
      <c r="W23" s="35"/>
      <c r="X23" s="35"/>
      <c r="Y23" s="35"/>
      <c r="Z23" s="35"/>
      <c r="AA23" s="35"/>
      <c r="AB23" s="35"/>
      <c r="AC23" s="35"/>
      <c r="AD23" s="35"/>
      <c r="AE23" s="35"/>
    </row>
    <row r="24" spans="1:31" s="2" customFormat="1" ht="18" customHeight="1">
      <c r="A24" s="35"/>
      <c r="B24" s="36"/>
      <c r="C24" s="35"/>
      <c r="D24" s="35"/>
      <c r="E24" s="28" t="str">
        <f>IF('Rekapitulace stavby'!E20="","",'Rekapitulace stavby'!E20)</f>
        <v xml:space="preserve"> </v>
      </c>
      <c r="F24" s="35"/>
      <c r="G24" s="35"/>
      <c r="H24" s="35"/>
      <c r="I24" s="30" t="s">
        <v>28</v>
      </c>
      <c r="J24" s="28" t="str">
        <f>IF('Rekapitulace stavby'!AN20="","",'Rekapitulace stavby'!AN20)</f>
        <v/>
      </c>
      <c r="K24" s="35"/>
      <c r="L24" s="97"/>
      <c r="S24" s="35"/>
      <c r="T24" s="35"/>
      <c r="U24" s="35"/>
      <c r="V24" s="35"/>
      <c r="W24" s="35"/>
      <c r="X24" s="35"/>
      <c r="Y24" s="35"/>
      <c r="Z24" s="35"/>
      <c r="AA24" s="35"/>
      <c r="AB24" s="35"/>
      <c r="AC24" s="35"/>
      <c r="AD24" s="35"/>
      <c r="AE24" s="35"/>
    </row>
    <row r="25" spans="1:31" s="2" customFormat="1" ht="6.95" customHeight="1">
      <c r="A25" s="35"/>
      <c r="B25" s="36"/>
      <c r="C25" s="35"/>
      <c r="D25" s="35"/>
      <c r="E25" s="35"/>
      <c r="F25" s="35"/>
      <c r="G25" s="35"/>
      <c r="H25" s="35"/>
      <c r="I25" s="35"/>
      <c r="J25" s="35"/>
      <c r="K25" s="35"/>
      <c r="L25" s="97"/>
      <c r="S25" s="35"/>
      <c r="T25" s="35"/>
      <c r="U25" s="35"/>
      <c r="V25" s="35"/>
      <c r="W25" s="35"/>
      <c r="X25" s="35"/>
      <c r="Y25" s="35"/>
      <c r="Z25" s="35"/>
      <c r="AA25" s="35"/>
      <c r="AB25" s="35"/>
      <c r="AC25" s="35"/>
      <c r="AD25" s="35"/>
      <c r="AE25" s="35"/>
    </row>
    <row r="26" spans="1:31" s="2" customFormat="1" ht="12" customHeight="1">
      <c r="A26" s="35"/>
      <c r="B26" s="36"/>
      <c r="C26" s="35"/>
      <c r="D26" s="30" t="s">
        <v>35</v>
      </c>
      <c r="E26" s="35"/>
      <c r="F26" s="35"/>
      <c r="G26" s="35"/>
      <c r="H26" s="35"/>
      <c r="I26" s="35"/>
      <c r="J26" s="35"/>
      <c r="K26" s="35"/>
      <c r="L26" s="97"/>
      <c r="S26" s="35"/>
      <c r="T26" s="35"/>
      <c r="U26" s="35"/>
      <c r="V26" s="35"/>
      <c r="W26" s="35"/>
      <c r="X26" s="35"/>
      <c r="Y26" s="35"/>
      <c r="Z26" s="35"/>
      <c r="AA26" s="35"/>
      <c r="AB26" s="35"/>
      <c r="AC26" s="35"/>
      <c r="AD26" s="35"/>
      <c r="AE26" s="35"/>
    </row>
    <row r="27" spans="1:31" s="8" customFormat="1" ht="16.5" customHeight="1">
      <c r="A27" s="98"/>
      <c r="B27" s="99"/>
      <c r="C27" s="98"/>
      <c r="D27" s="98"/>
      <c r="E27" s="321" t="s">
        <v>3</v>
      </c>
      <c r="F27" s="321"/>
      <c r="G27" s="321"/>
      <c r="H27" s="321"/>
      <c r="I27" s="98"/>
      <c r="J27" s="98"/>
      <c r="K27" s="98"/>
      <c r="L27" s="100"/>
      <c r="S27" s="98"/>
      <c r="T27" s="98"/>
      <c r="U27" s="98"/>
      <c r="V27" s="98"/>
      <c r="W27" s="98"/>
      <c r="X27" s="98"/>
      <c r="Y27" s="98"/>
      <c r="Z27" s="98"/>
      <c r="AA27" s="98"/>
      <c r="AB27" s="98"/>
      <c r="AC27" s="98"/>
      <c r="AD27" s="98"/>
      <c r="AE27" s="98"/>
    </row>
    <row r="28" spans="1:31" s="2" customFormat="1" ht="6.95" customHeight="1">
      <c r="A28" s="35"/>
      <c r="B28" s="36"/>
      <c r="C28" s="35"/>
      <c r="D28" s="35"/>
      <c r="E28" s="35"/>
      <c r="F28" s="35"/>
      <c r="G28" s="35"/>
      <c r="H28" s="35"/>
      <c r="I28" s="35"/>
      <c r="J28" s="35"/>
      <c r="K28" s="35"/>
      <c r="L28" s="97"/>
      <c r="S28" s="35"/>
      <c r="T28" s="35"/>
      <c r="U28" s="35"/>
      <c r="V28" s="35"/>
      <c r="W28" s="35"/>
      <c r="X28" s="35"/>
      <c r="Y28" s="35"/>
      <c r="Z28" s="35"/>
      <c r="AA28" s="35"/>
      <c r="AB28" s="35"/>
      <c r="AC28" s="35"/>
      <c r="AD28" s="35"/>
      <c r="AE28" s="35"/>
    </row>
    <row r="29" spans="1:31" s="2" customFormat="1" ht="6.95" customHeight="1">
      <c r="A29" s="35"/>
      <c r="B29" s="36"/>
      <c r="C29" s="35"/>
      <c r="D29" s="64"/>
      <c r="E29" s="64"/>
      <c r="F29" s="64"/>
      <c r="G29" s="64"/>
      <c r="H29" s="64"/>
      <c r="I29" s="64"/>
      <c r="J29" s="64"/>
      <c r="K29" s="64"/>
      <c r="L29" s="97"/>
      <c r="S29" s="35"/>
      <c r="T29" s="35"/>
      <c r="U29" s="35"/>
      <c r="V29" s="35"/>
      <c r="W29" s="35"/>
      <c r="X29" s="35"/>
      <c r="Y29" s="35"/>
      <c r="Z29" s="35"/>
      <c r="AA29" s="35"/>
      <c r="AB29" s="35"/>
      <c r="AC29" s="35"/>
      <c r="AD29" s="35"/>
      <c r="AE29" s="35"/>
    </row>
    <row r="30" spans="1:31" s="2" customFormat="1" ht="25.35" customHeight="1">
      <c r="A30" s="35"/>
      <c r="B30" s="36"/>
      <c r="C30" s="35"/>
      <c r="D30" s="101" t="s">
        <v>37</v>
      </c>
      <c r="E30" s="35"/>
      <c r="F30" s="35"/>
      <c r="G30" s="35"/>
      <c r="H30" s="35"/>
      <c r="I30" s="35"/>
      <c r="J30" s="69">
        <f>ROUND(J86, 2)</f>
        <v>0</v>
      </c>
      <c r="K30" s="35"/>
      <c r="L30" s="97"/>
      <c r="S30" s="35"/>
      <c r="T30" s="35"/>
      <c r="U30" s="35"/>
      <c r="V30" s="35"/>
      <c r="W30" s="35"/>
      <c r="X30" s="35"/>
      <c r="Y30" s="35"/>
      <c r="Z30" s="35"/>
      <c r="AA30" s="35"/>
      <c r="AB30" s="35"/>
      <c r="AC30" s="35"/>
      <c r="AD30" s="35"/>
      <c r="AE30" s="35"/>
    </row>
    <row r="31" spans="1:31" s="2" customFormat="1" ht="6.95" customHeight="1">
      <c r="A31" s="35"/>
      <c r="B31" s="36"/>
      <c r="C31" s="35"/>
      <c r="D31" s="64"/>
      <c r="E31" s="64"/>
      <c r="F31" s="64"/>
      <c r="G31" s="64"/>
      <c r="H31" s="64"/>
      <c r="I31" s="64"/>
      <c r="J31" s="64"/>
      <c r="K31" s="64"/>
      <c r="L31" s="97"/>
      <c r="S31" s="35"/>
      <c r="T31" s="35"/>
      <c r="U31" s="35"/>
      <c r="V31" s="35"/>
      <c r="W31" s="35"/>
      <c r="X31" s="35"/>
      <c r="Y31" s="35"/>
      <c r="Z31" s="35"/>
      <c r="AA31" s="35"/>
      <c r="AB31" s="35"/>
      <c r="AC31" s="35"/>
      <c r="AD31" s="35"/>
      <c r="AE31" s="35"/>
    </row>
    <row r="32" spans="1:31" s="2" customFormat="1" ht="14.45" customHeight="1">
      <c r="A32" s="35"/>
      <c r="B32" s="36"/>
      <c r="C32" s="35"/>
      <c r="D32" s="35"/>
      <c r="E32" s="35"/>
      <c r="F32" s="39" t="s">
        <v>39</v>
      </c>
      <c r="G32" s="35"/>
      <c r="H32" s="35"/>
      <c r="I32" s="39" t="s">
        <v>38</v>
      </c>
      <c r="J32" s="39" t="s">
        <v>40</v>
      </c>
      <c r="K32" s="35"/>
      <c r="L32" s="97"/>
      <c r="S32" s="35"/>
      <c r="T32" s="35"/>
      <c r="U32" s="35"/>
      <c r="V32" s="35"/>
      <c r="W32" s="35"/>
      <c r="X32" s="35"/>
      <c r="Y32" s="35"/>
      <c r="Z32" s="35"/>
      <c r="AA32" s="35"/>
      <c r="AB32" s="35"/>
      <c r="AC32" s="35"/>
      <c r="AD32" s="35"/>
      <c r="AE32" s="35"/>
    </row>
    <row r="33" spans="1:31" s="2" customFormat="1" ht="14.45" customHeight="1">
      <c r="A33" s="35"/>
      <c r="B33" s="36"/>
      <c r="C33" s="35"/>
      <c r="D33" s="102" t="s">
        <v>41</v>
      </c>
      <c r="E33" s="30" t="s">
        <v>42</v>
      </c>
      <c r="F33" s="103">
        <f>ROUND((SUM(BE86:BE187)),  2)</f>
        <v>0</v>
      </c>
      <c r="G33" s="35"/>
      <c r="H33" s="35"/>
      <c r="I33" s="104">
        <v>0.21</v>
      </c>
      <c r="J33" s="103">
        <f>ROUND(((SUM(BE86:BE187))*I33),  2)</f>
        <v>0</v>
      </c>
      <c r="K33" s="35"/>
      <c r="L33" s="97"/>
      <c r="S33" s="35"/>
      <c r="T33" s="35"/>
      <c r="U33" s="35"/>
      <c r="V33" s="35"/>
      <c r="W33" s="35"/>
      <c r="X33" s="35"/>
      <c r="Y33" s="35"/>
      <c r="Z33" s="35"/>
      <c r="AA33" s="35"/>
      <c r="AB33" s="35"/>
      <c r="AC33" s="35"/>
      <c r="AD33" s="35"/>
      <c r="AE33" s="35"/>
    </row>
    <row r="34" spans="1:31" s="2" customFormat="1" ht="14.45" customHeight="1">
      <c r="A34" s="35"/>
      <c r="B34" s="36"/>
      <c r="C34" s="35"/>
      <c r="D34" s="35"/>
      <c r="E34" s="30" t="s">
        <v>43</v>
      </c>
      <c r="F34" s="103">
        <f>ROUND((SUM(BF86:BF187)),  2)</f>
        <v>0</v>
      </c>
      <c r="G34" s="35"/>
      <c r="H34" s="35"/>
      <c r="I34" s="104">
        <v>0.12</v>
      </c>
      <c r="J34" s="103">
        <f>ROUND(((SUM(BF86:BF187))*I34),  2)</f>
        <v>0</v>
      </c>
      <c r="K34" s="35"/>
      <c r="L34" s="97"/>
      <c r="S34" s="35"/>
      <c r="T34" s="35"/>
      <c r="U34" s="35"/>
      <c r="V34" s="35"/>
      <c r="W34" s="35"/>
      <c r="X34" s="35"/>
      <c r="Y34" s="35"/>
      <c r="Z34" s="35"/>
      <c r="AA34" s="35"/>
      <c r="AB34" s="35"/>
      <c r="AC34" s="35"/>
      <c r="AD34" s="35"/>
      <c r="AE34" s="35"/>
    </row>
    <row r="35" spans="1:31" s="2" customFormat="1" ht="14.45" hidden="1" customHeight="1">
      <c r="A35" s="35"/>
      <c r="B35" s="36"/>
      <c r="C35" s="35"/>
      <c r="D35" s="35"/>
      <c r="E35" s="30" t="s">
        <v>44</v>
      </c>
      <c r="F35" s="103">
        <f>ROUND((SUM(BG86:BG187)),  2)</f>
        <v>0</v>
      </c>
      <c r="G35" s="35"/>
      <c r="H35" s="35"/>
      <c r="I35" s="104">
        <v>0.21</v>
      </c>
      <c r="J35" s="103">
        <f>0</f>
        <v>0</v>
      </c>
      <c r="K35" s="35"/>
      <c r="L35" s="97"/>
      <c r="S35" s="35"/>
      <c r="T35" s="35"/>
      <c r="U35" s="35"/>
      <c r="V35" s="35"/>
      <c r="W35" s="35"/>
      <c r="X35" s="35"/>
      <c r="Y35" s="35"/>
      <c r="Z35" s="35"/>
      <c r="AA35" s="35"/>
      <c r="AB35" s="35"/>
      <c r="AC35" s="35"/>
      <c r="AD35" s="35"/>
      <c r="AE35" s="35"/>
    </row>
    <row r="36" spans="1:31" s="2" customFormat="1" ht="14.45" hidden="1" customHeight="1">
      <c r="A36" s="35"/>
      <c r="B36" s="36"/>
      <c r="C36" s="35"/>
      <c r="D36" s="35"/>
      <c r="E36" s="30" t="s">
        <v>45</v>
      </c>
      <c r="F36" s="103">
        <f>ROUND((SUM(BH86:BH187)),  2)</f>
        <v>0</v>
      </c>
      <c r="G36" s="35"/>
      <c r="H36" s="35"/>
      <c r="I36" s="104">
        <v>0.12</v>
      </c>
      <c r="J36" s="103">
        <f>0</f>
        <v>0</v>
      </c>
      <c r="K36" s="35"/>
      <c r="L36" s="97"/>
      <c r="S36" s="35"/>
      <c r="T36" s="35"/>
      <c r="U36" s="35"/>
      <c r="V36" s="35"/>
      <c r="W36" s="35"/>
      <c r="X36" s="35"/>
      <c r="Y36" s="35"/>
      <c r="Z36" s="35"/>
      <c r="AA36" s="35"/>
      <c r="AB36" s="35"/>
      <c r="AC36" s="35"/>
      <c r="AD36" s="35"/>
      <c r="AE36" s="35"/>
    </row>
    <row r="37" spans="1:31" s="2" customFormat="1" ht="14.45" hidden="1" customHeight="1">
      <c r="A37" s="35"/>
      <c r="B37" s="36"/>
      <c r="C37" s="35"/>
      <c r="D37" s="35"/>
      <c r="E37" s="30" t="s">
        <v>46</v>
      </c>
      <c r="F37" s="103">
        <f>ROUND((SUM(BI86:BI187)),  2)</f>
        <v>0</v>
      </c>
      <c r="G37" s="35"/>
      <c r="H37" s="35"/>
      <c r="I37" s="104">
        <v>0</v>
      </c>
      <c r="J37" s="103">
        <f>0</f>
        <v>0</v>
      </c>
      <c r="K37" s="35"/>
      <c r="L37" s="97"/>
      <c r="S37" s="35"/>
      <c r="T37" s="35"/>
      <c r="U37" s="35"/>
      <c r="V37" s="35"/>
      <c r="W37" s="35"/>
      <c r="X37" s="35"/>
      <c r="Y37" s="35"/>
      <c r="Z37" s="35"/>
      <c r="AA37" s="35"/>
      <c r="AB37" s="35"/>
      <c r="AC37" s="35"/>
      <c r="AD37" s="35"/>
      <c r="AE37" s="35"/>
    </row>
    <row r="38" spans="1:31" s="2" customFormat="1" ht="6.95" customHeight="1">
      <c r="A38" s="35"/>
      <c r="B38" s="36"/>
      <c r="C38" s="35"/>
      <c r="D38" s="35"/>
      <c r="E38" s="35"/>
      <c r="F38" s="35"/>
      <c r="G38" s="35"/>
      <c r="H38" s="35"/>
      <c r="I38" s="35"/>
      <c r="J38" s="35"/>
      <c r="K38" s="35"/>
      <c r="L38" s="97"/>
      <c r="S38" s="35"/>
      <c r="T38" s="35"/>
      <c r="U38" s="35"/>
      <c r="V38" s="35"/>
      <c r="W38" s="35"/>
      <c r="X38" s="35"/>
      <c r="Y38" s="35"/>
      <c r="Z38" s="35"/>
      <c r="AA38" s="35"/>
      <c r="AB38" s="35"/>
      <c r="AC38" s="35"/>
      <c r="AD38" s="35"/>
      <c r="AE38" s="35"/>
    </row>
    <row r="39" spans="1:31" s="2" customFormat="1" ht="25.35" customHeight="1">
      <c r="A39" s="35"/>
      <c r="B39" s="36"/>
      <c r="C39" s="105"/>
      <c r="D39" s="106" t="s">
        <v>47</v>
      </c>
      <c r="E39" s="58"/>
      <c r="F39" s="58"/>
      <c r="G39" s="107" t="s">
        <v>48</v>
      </c>
      <c r="H39" s="108" t="s">
        <v>49</v>
      </c>
      <c r="I39" s="58"/>
      <c r="J39" s="109">
        <f>SUM(J30:J37)</f>
        <v>0</v>
      </c>
      <c r="K39" s="110"/>
      <c r="L39" s="97"/>
      <c r="S39" s="35"/>
      <c r="T39" s="35"/>
      <c r="U39" s="35"/>
      <c r="V39" s="35"/>
      <c r="W39" s="35"/>
      <c r="X39" s="35"/>
      <c r="Y39" s="35"/>
      <c r="Z39" s="35"/>
      <c r="AA39" s="35"/>
      <c r="AB39" s="35"/>
      <c r="AC39" s="35"/>
      <c r="AD39" s="35"/>
      <c r="AE39" s="35"/>
    </row>
    <row r="40" spans="1:31" s="2" customFormat="1" ht="14.45" customHeight="1">
      <c r="A40" s="35"/>
      <c r="B40" s="45"/>
      <c r="C40" s="46"/>
      <c r="D40" s="46"/>
      <c r="E40" s="46"/>
      <c r="F40" s="46"/>
      <c r="G40" s="46"/>
      <c r="H40" s="46"/>
      <c r="I40" s="46"/>
      <c r="J40" s="46"/>
      <c r="K40" s="46"/>
      <c r="L40" s="97"/>
      <c r="S40" s="35"/>
      <c r="T40" s="35"/>
      <c r="U40" s="35"/>
      <c r="V40" s="35"/>
      <c r="W40" s="35"/>
      <c r="X40" s="35"/>
      <c r="Y40" s="35"/>
      <c r="Z40" s="35"/>
      <c r="AA40" s="35"/>
      <c r="AB40" s="35"/>
      <c r="AC40" s="35"/>
      <c r="AD40" s="35"/>
      <c r="AE40" s="35"/>
    </row>
    <row r="44" spans="1:31" s="2" customFormat="1" ht="6.95" customHeight="1">
      <c r="A44" s="35"/>
      <c r="B44" s="47"/>
      <c r="C44" s="48"/>
      <c r="D44" s="48"/>
      <c r="E44" s="48"/>
      <c r="F44" s="48"/>
      <c r="G44" s="48"/>
      <c r="H44" s="48"/>
      <c r="I44" s="48"/>
      <c r="J44" s="48"/>
      <c r="K44" s="48"/>
      <c r="L44" s="97"/>
      <c r="S44" s="35"/>
      <c r="T44" s="35"/>
      <c r="U44" s="35"/>
      <c r="V44" s="35"/>
      <c r="W44" s="35"/>
      <c r="X44" s="35"/>
      <c r="Y44" s="35"/>
      <c r="Z44" s="35"/>
      <c r="AA44" s="35"/>
      <c r="AB44" s="35"/>
      <c r="AC44" s="35"/>
      <c r="AD44" s="35"/>
      <c r="AE44" s="35"/>
    </row>
    <row r="45" spans="1:31" s="2" customFormat="1" ht="24.95" customHeight="1">
      <c r="A45" s="35"/>
      <c r="B45" s="36"/>
      <c r="C45" s="24" t="s">
        <v>109</v>
      </c>
      <c r="D45" s="35"/>
      <c r="E45" s="35"/>
      <c r="F45" s="35"/>
      <c r="G45" s="35"/>
      <c r="H45" s="35"/>
      <c r="I45" s="35"/>
      <c r="J45" s="35"/>
      <c r="K45" s="35"/>
      <c r="L45" s="97"/>
      <c r="S45" s="35"/>
      <c r="T45" s="35"/>
      <c r="U45" s="35"/>
      <c r="V45" s="35"/>
      <c r="W45" s="35"/>
      <c r="X45" s="35"/>
      <c r="Y45" s="35"/>
      <c r="Z45" s="35"/>
      <c r="AA45" s="35"/>
      <c r="AB45" s="35"/>
      <c r="AC45" s="35"/>
      <c r="AD45" s="35"/>
      <c r="AE45" s="35"/>
    </row>
    <row r="46" spans="1:31" s="2" customFormat="1" ht="6.95" customHeight="1">
      <c r="A46" s="35"/>
      <c r="B46" s="36"/>
      <c r="C46" s="35"/>
      <c r="D46" s="35"/>
      <c r="E46" s="35"/>
      <c r="F46" s="35"/>
      <c r="G46" s="35"/>
      <c r="H46" s="35"/>
      <c r="I46" s="35"/>
      <c r="J46" s="35"/>
      <c r="K46" s="35"/>
      <c r="L46" s="97"/>
      <c r="S46" s="35"/>
      <c r="T46" s="35"/>
      <c r="U46" s="35"/>
      <c r="V46" s="35"/>
      <c r="W46" s="35"/>
      <c r="X46" s="35"/>
      <c r="Y46" s="35"/>
      <c r="Z46" s="35"/>
      <c r="AA46" s="35"/>
      <c r="AB46" s="35"/>
      <c r="AC46" s="35"/>
      <c r="AD46" s="35"/>
      <c r="AE46" s="35"/>
    </row>
    <row r="47" spans="1:31" s="2" customFormat="1" ht="12" customHeight="1">
      <c r="A47" s="35"/>
      <c r="B47" s="36"/>
      <c r="C47" s="30" t="s">
        <v>17</v>
      </c>
      <c r="D47" s="35"/>
      <c r="E47" s="35"/>
      <c r="F47" s="35"/>
      <c r="G47" s="35"/>
      <c r="H47" s="35"/>
      <c r="I47" s="35"/>
      <c r="J47" s="35"/>
      <c r="K47" s="35"/>
      <c r="L47" s="97"/>
      <c r="S47" s="35"/>
      <c r="T47" s="35"/>
      <c r="U47" s="35"/>
      <c r="V47" s="35"/>
      <c r="W47" s="35"/>
      <c r="X47" s="35"/>
      <c r="Y47" s="35"/>
      <c r="Z47" s="35"/>
      <c r="AA47" s="35"/>
      <c r="AB47" s="35"/>
      <c r="AC47" s="35"/>
      <c r="AD47" s="35"/>
      <c r="AE47" s="35"/>
    </row>
    <row r="48" spans="1:31" s="2" customFormat="1" ht="16.5" customHeight="1">
      <c r="A48" s="35"/>
      <c r="B48" s="36"/>
      <c r="C48" s="35"/>
      <c r="D48" s="35"/>
      <c r="E48" s="347" t="str">
        <f>E7</f>
        <v>Stavební úpravy BD Komenského 27, Karlovy Vary</v>
      </c>
      <c r="F48" s="348"/>
      <c r="G48" s="348"/>
      <c r="H48" s="348"/>
      <c r="I48" s="35"/>
      <c r="J48" s="35"/>
      <c r="K48" s="35"/>
      <c r="L48" s="97"/>
      <c r="S48" s="35"/>
      <c r="T48" s="35"/>
      <c r="U48" s="35"/>
      <c r="V48" s="35"/>
      <c r="W48" s="35"/>
      <c r="X48" s="35"/>
      <c r="Y48" s="35"/>
      <c r="Z48" s="35"/>
      <c r="AA48" s="35"/>
      <c r="AB48" s="35"/>
      <c r="AC48" s="35"/>
      <c r="AD48" s="35"/>
      <c r="AE48" s="35"/>
    </row>
    <row r="49" spans="1:47" s="2" customFormat="1" ht="12" customHeight="1">
      <c r="A49" s="35"/>
      <c r="B49" s="36"/>
      <c r="C49" s="30" t="s">
        <v>105</v>
      </c>
      <c r="D49" s="35"/>
      <c r="E49" s="35"/>
      <c r="F49" s="35"/>
      <c r="G49" s="35"/>
      <c r="H49" s="35"/>
      <c r="I49" s="35"/>
      <c r="J49" s="35"/>
      <c r="K49" s="35"/>
      <c r="L49" s="97"/>
      <c r="S49" s="35"/>
      <c r="T49" s="35"/>
      <c r="U49" s="35"/>
      <c r="V49" s="35"/>
      <c r="W49" s="35"/>
      <c r="X49" s="35"/>
      <c r="Y49" s="35"/>
      <c r="Z49" s="35"/>
      <c r="AA49" s="35"/>
      <c r="AB49" s="35"/>
      <c r="AC49" s="35"/>
      <c r="AD49" s="35"/>
      <c r="AE49" s="35"/>
    </row>
    <row r="50" spans="1:47" s="2" customFormat="1" ht="16.5" customHeight="1">
      <c r="A50" s="35"/>
      <c r="B50" s="36"/>
      <c r="C50" s="35"/>
      <c r="D50" s="35"/>
      <c r="E50" s="310" t="str">
        <f>E9</f>
        <v>3 - Zpevněné plochy</v>
      </c>
      <c r="F50" s="349"/>
      <c r="G50" s="349"/>
      <c r="H50" s="349"/>
      <c r="I50" s="35"/>
      <c r="J50" s="35"/>
      <c r="K50" s="35"/>
      <c r="L50" s="97"/>
      <c r="S50" s="35"/>
      <c r="T50" s="35"/>
      <c r="U50" s="35"/>
      <c r="V50" s="35"/>
      <c r="W50" s="35"/>
      <c r="X50" s="35"/>
      <c r="Y50" s="35"/>
      <c r="Z50" s="35"/>
      <c r="AA50" s="35"/>
      <c r="AB50" s="35"/>
      <c r="AC50" s="35"/>
      <c r="AD50" s="35"/>
      <c r="AE50" s="35"/>
    </row>
    <row r="51" spans="1:47" s="2" customFormat="1" ht="6.95" customHeight="1">
      <c r="A51" s="35"/>
      <c r="B51" s="36"/>
      <c r="C51" s="35"/>
      <c r="D51" s="35"/>
      <c r="E51" s="35"/>
      <c r="F51" s="35"/>
      <c r="G51" s="35"/>
      <c r="H51" s="35"/>
      <c r="I51" s="35"/>
      <c r="J51" s="35"/>
      <c r="K51" s="35"/>
      <c r="L51" s="97"/>
      <c r="S51" s="35"/>
      <c r="T51" s="35"/>
      <c r="U51" s="35"/>
      <c r="V51" s="35"/>
      <c r="W51" s="35"/>
      <c r="X51" s="35"/>
      <c r="Y51" s="35"/>
      <c r="Z51" s="35"/>
      <c r="AA51" s="35"/>
      <c r="AB51" s="35"/>
      <c r="AC51" s="35"/>
      <c r="AD51" s="35"/>
      <c r="AE51" s="35"/>
    </row>
    <row r="52" spans="1:47" s="2" customFormat="1" ht="12" customHeight="1">
      <c r="A52" s="35"/>
      <c r="B52" s="36"/>
      <c r="C52" s="30" t="s">
        <v>21</v>
      </c>
      <c r="D52" s="35"/>
      <c r="E52" s="35"/>
      <c r="F52" s="28" t="str">
        <f>F12</f>
        <v xml:space="preserve"> </v>
      </c>
      <c r="G52" s="35"/>
      <c r="H52" s="35"/>
      <c r="I52" s="30" t="s">
        <v>23</v>
      </c>
      <c r="J52" s="53" t="str">
        <f>IF(J12="","",J12)</f>
        <v>16. 5. 2023</v>
      </c>
      <c r="K52" s="35"/>
      <c r="L52" s="97"/>
      <c r="S52" s="35"/>
      <c r="T52" s="35"/>
      <c r="U52" s="35"/>
      <c r="V52" s="35"/>
      <c r="W52" s="35"/>
      <c r="X52" s="35"/>
      <c r="Y52" s="35"/>
      <c r="Z52" s="35"/>
      <c r="AA52" s="35"/>
      <c r="AB52" s="35"/>
      <c r="AC52" s="35"/>
      <c r="AD52" s="35"/>
      <c r="AE52" s="35"/>
    </row>
    <row r="53" spans="1:47" s="2" customFormat="1" ht="6.95" customHeight="1">
      <c r="A53" s="35"/>
      <c r="B53" s="36"/>
      <c r="C53" s="35"/>
      <c r="D53" s="35"/>
      <c r="E53" s="35"/>
      <c r="F53" s="35"/>
      <c r="G53" s="35"/>
      <c r="H53" s="35"/>
      <c r="I53" s="35"/>
      <c r="J53" s="35"/>
      <c r="K53" s="35"/>
      <c r="L53" s="97"/>
      <c r="S53" s="35"/>
      <c r="T53" s="35"/>
      <c r="U53" s="35"/>
      <c r="V53" s="35"/>
      <c r="W53" s="35"/>
      <c r="X53" s="35"/>
      <c r="Y53" s="35"/>
      <c r="Z53" s="35"/>
      <c r="AA53" s="35"/>
      <c r="AB53" s="35"/>
      <c r="AC53" s="35"/>
      <c r="AD53" s="35"/>
      <c r="AE53" s="35"/>
    </row>
    <row r="54" spans="1:47" s="2" customFormat="1" ht="15.2" customHeight="1">
      <c r="A54" s="35"/>
      <c r="B54" s="36"/>
      <c r="C54" s="30" t="s">
        <v>25</v>
      </c>
      <c r="D54" s="35"/>
      <c r="E54" s="35"/>
      <c r="F54" s="28" t="str">
        <f>E15</f>
        <v>STATUTÁRNÍ MĚSTO KARLOVY VARY</v>
      </c>
      <c r="G54" s="35"/>
      <c r="H54" s="35"/>
      <c r="I54" s="30" t="s">
        <v>31</v>
      </c>
      <c r="J54" s="33" t="str">
        <f>E21</f>
        <v>ARD architects s.r.o.</v>
      </c>
      <c r="K54" s="35"/>
      <c r="L54" s="97"/>
      <c r="S54" s="35"/>
      <c r="T54" s="35"/>
      <c r="U54" s="35"/>
      <c r="V54" s="35"/>
      <c r="W54" s="35"/>
      <c r="X54" s="35"/>
      <c r="Y54" s="35"/>
      <c r="Z54" s="35"/>
      <c r="AA54" s="35"/>
      <c r="AB54" s="35"/>
      <c r="AC54" s="35"/>
      <c r="AD54" s="35"/>
      <c r="AE54" s="35"/>
    </row>
    <row r="55" spans="1:47" s="2" customFormat="1" ht="15.2" customHeight="1">
      <c r="A55" s="35"/>
      <c r="B55" s="36"/>
      <c r="C55" s="30" t="s">
        <v>29</v>
      </c>
      <c r="D55" s="35"/>
      <c r="E55" s="35"/>
      <c r="F55" s="28" t="str">
        <f>IF(E18="","",E18)</f>
        <v>Vyplň údaj</v>
      </c>
      <c r="G55" s="35"/>
      <c r="H55" s="35"/>
      <c r="I55" s="30" t="s">
        <v>34</v>
      </c>
      <c r="J55" s="33" t="str">
        <f>E24</f>
        <v xml:space="preserve"> </v>
      </c>
      <c r="K55" s="35"/>
      <c r="L55" s="97"/>
      <c r="S55" s="35"/>
      <c r="T55" s="35"/>
      <c r="U55" s="35"/>
      <c r="V55" s="35"/>
      <c r="W55" s="35"/>
      <c r="X55" s="35"/>
      <c r="Y55" s="35"/>
      <c r="Z55" s="35"/>
      <c r="AA55" s="35"/>
      <c r="AB55" s="35"/>
      <c r="AC55" s="35"/>
      <c r="AD55" s="35"/>
      <c r="AE55" s="35"/>
    </row>
    <row r="56" spans="1:47" s="2" customFormat="1" ht="10.35" customHeight="1">
      <c r="A56" s="35"/>
      <c r="B56" s="36"/>
      <c r="C56" s="35"/>
      <c r="D56" s="35"/>
      <c r="E56" s="35"/>
      <c r="F56" s="35"/>
      <c r="G56" s="35"/>
      <c r="H56" s="35"/>
      <c r="I56" s="35"/>
      <c r="J56" s="35"/>
      <c r="K56" s="35"/>
      <c r="L56" s="97"/>
      <c r="S56" s="35"/>
      <c r="T56" s="35"/>
      <c r="U56" s="35"/>
      <c r="V56" s="35"/>
      <c r="W56" s="35"/>
      <c r="X56" s="35"/>
      <c r="Y56" s="35"/>
      <c r="Z56" s="35"/>
      <c r="AA56" s="35"/>
      <c r="AB56" s="35"/>
      <c r="AC56" s="35"/>
      <c r="AD56" s="35"/>
      <c r="AE56" s="35"/>
    </row>
    <row r="57" spans="1:47" s="2" customFormat="1" ht="29.25" customHeight="1">
      <c r="A57" s="35"/>
      <c r="B57" s="36"/>
      <c r="C57" s="111" t="s">
        <v>110</v>
      </c>
      <c r="D57" s="105"/>
      <c r="E57" s="105"/>
      <c r="F57" s="105"/>
      <c r="G57" s="105"/>
      <c r="H57" s="105"/>
      <c r="I57" s="105"/>
      <c r="J57" s="112" t="s">
        <v>111</v>
      </c>
      <c r="K57" s="105"/>
      <c r="L57" s="97"/>
      <c r="S57" s="35"/>
      <c r="T57" s="35"/>
      <c r="U57" s="35"/>
      <c r="V57" s="35"/>
      <c r="W57" s="35"/>
      <c r="X57" s="35"/>
      <c r="Y57" s="35"/>
      <c r="Z57" s="35"/>
      <c r="AA57" s="35"/>
      <c r="AB57" s="35"/>
      <c r="AC57" s="35"/>
      <c r="AD57" s="35"/>
      <c r="AE57" s="35"/>
    </row>
    <row r="58" spans="1:47" s="2" customFormat="1" ht="10.35" customHeight="1">
      <c r="A58" s="35"/>
      <c r="B58" s="36"/>
      <c r="C58" s="35"/>
      <c r="D58" s="35"/>
      <c r="E58" s="35"/>
      <c r="F58" s="35"/>
      <c r="G58" s="35"/>
      <c r="H58" s="35"/>
      <c r="I58" s="35"/>
      <c r="J58" s="35"/>
      <c r="K58" s="35"/>
      <c r="L58" s="97"/>
      <c r="S58" s="35"/>
      <c r="T58" s="35"/>
      <c r="U58" s="35"/>
      <c r="V58" s="35"/>
      <c r="W58" s="35"/>
      <c r="X58" s="35"/>
      <c r="Y58" s="35"/>
      <c r="Z58" s="35"/>
      <c r="AA58" s="35"/>
      <c r="AB58" s="35"/>
      <c r="AC58" s="35"/>
      <c r="AD58" s="35"/>
      <c r="AE58" s="35"/>
    </row>
    <row r="59" spans="1:47" s="2" customFormat="1" ht="22.9" customHeight="1">
      <c r="A59" s="35"/>
      <c r="B59" s="36"/>
      <c r="C59" s="113" t="s">
        <v>69</v>
      </c>
      <c r="D59" s="35"/>
      <c r="E59" s="35"/>
      <c r="F59" s="35"/>
      <c r="G59" s="35"/>
      <c r="H59" s="35"/>
      <c r="I59" s="35"/>
      <c r="J59" s="69">
        <f>J86</f>
        <v>0</v>
      </c>
      <c r="K59" s="35"/>
      <c r="L59" s="97"/>
      <c r="S59" s="35"/>
      <c r="T59" s="35"/>
      <c r="U59" s="35"/>
      <c r="V59" s="35"/>
      <c r="W59" s="35"/>
      <c r="X59" s="35"/>
      <c r="Y59" s="35"/>
      <c r="Z59" s="35"/>
      <c r="AA59" s="35"/>
      <c r="AB59" s="35"/>
      <c r="AC59" s="35"/>
      <c r="AD59" s="35"/>
      <c r="AE59" s="35"/>
      <c r="AU59" s="20" t="s">
        <v>112</v>
      </c>
    </row>
    <row r="60" spans="1:47" s="9" customFormat="1" ht="24.95" customHeight="1">
      <c r="B60" s="114"/>
      <c r="D60" s="115" t="s">
        <v>113</v>
      </c>
      <c r="E60" s="116"/>
      <c r="F60" s="116"/>
      <c r="G60" s="116"/>
      <c r="H60" s="116"/>
      <c r="I60" s="116"/>
      <c r="J60" s="117">
        <f>J87</f>
        <v>0</v>
      </c>
      <c r="L60" s="114"/>
    </row>
    <row r="61" spans="1:47" s="10" customFormat="1" ht="19.899999999999999" customHeight="1">
      <c r="B61" s="118"/>
      <c r="D61" s="119" t="s">
        <v>640</v>
      </c>
      <c r="E61" s="120"/>
      <c r="F61" s="120"/>
      <c r="G61" s="120"/>
      <c r="H61" s="120"/>
      <c r="I61" s="120"/>
      <c r="J61" s="121">
        <f>J88</f>
        <v>0</v>
      </c>
      <c r="L61" s="118"/>
    </row>
    <row r="62" spans="1:47" s="10" customFormat="1" ht="19.899999999999999" customHeight="1">
      <c r="B62" s="118"/>
      <c r="D62" s="119" t="s">
        <v>4332</v>
      </c>
      <c r="E62" s="120"/>
      <c r="F62" s="120"/>
      <c r="G62" s="120"/>
      <c r="H62" s="120"/>
      <c r="I62" s="120"/>
      <c r="J62" s="121">
        <f>J114</f>
        <v>0</v>
      </c>
      <c r="L62" s="118"/>
    </row>
    <row r="63" spans="1:47" s="10" customFormat="1" ht="19.899999999999999" customHeight="1">
      <c r="B63" s="118"/>
      <c r="D63" s="119" t="s">
        <v>648</v>
      </c>
      <c r="E63" s="120"/>
      <c r="F63" s="120"/>
      <c r="G63" s="120"/>
      <c r="H63" s="120"/>
      <c r="I63" s="120"/>
      <c r="J63" s="121">
        <f>J140</f>
        <v>0</v>
      </c>
      <c r="L63" s="118"/>
    </row>
    <row r="64" spans="1:47" s="10" customFormat="1" ht="19.899999999999999" customHeight="1">
      <c r="B64" s="118"/>
      <c r="D64" s="119" t="s">
        <v>114</v>
      </c>
      <c r="E64" s="120"/>
      <c r="F64" s="120"/>
      <c r="G64" s="120"/>
      <c r="H64" s="120"/>
      <c r="I64" s="120"/>
      <c r="J64" s="121">
        <f>J145</f>
        <v>0</v>
      </c>
      <c r="L64" s="118"/>
    </row>
    <row r="65" spans="1:31" s="10" customFormat="1" ht="19.899999999999999" customHeight="1">
      <c r="B65" s="118"/>
      <c r="D65" s="119" t="s">
        <v>115</v>
      </c>
      <c r="E65" s="120"/>
      <c r="F65" s="120"/>
      <c r="G65" s="120"/>
      <c r="H65" s="120"/>
      <c r="I65" s="120"/>
      <c r="J65" s="121">
        <f>J163</f>
        <v>0</v>
      </c>
      <c r="L65" s="118"/>
    </row>
    <row r="66" spans="1:31" s="10" customFormat="1" ht="19.899999999999999" customHeight="1">
      <c r="B66" s="118"/>
      <c r="D66" s="119" t="s">
        <v>652</v>
      </c>
      <c r="E66" s="120"/>
      <c r="F66" s="120"/>
      <c r="G66" s="120"/>
      <c r="H66" s="120"/>
      <c r="I66" s="120"/>
      <c r="J66" s="121">
        <f>J185</f>
        <v>0</v>
      </c>
      <c r="L66" s="118"/>
    </row>
    <row r="67" spans="1:31" s="2" customFormat="1" ht="21.75" customHeight="1">
      <c r="A67" s="35"/>
      <c r="B67" s="36"/>
      <c r="C67" s="35"/>
      <c r="D67" s="35"/>
      <c r="E67" s="35"/>
      <c r="F67" s="35"/>
      <c r="G67" s="35"/>
      <c r="H67" s="35"/>
      <c r="I67" s="35"/>
      <c r="J67" s="35"/>
      <c r="K67" s="35"/>
      <c r="L67" s="97"/>
      <c r="S67" s="35"/>
      <c r="T67" s="35"/>
      <c r="U67" s="35"/>
      <c r="V67" s="35"/>
      <c r="W67" s="35"/>
      <c r="X67" s="35"/>
      <c r="Y67" s="35"/>
      <c r="Z67" s="35"/>
      <c r="AA67" s="35"/>
      <c r="AB67" s="35"/>
      <c r="AC67" s="35"/>
      <c r="AD67" s="35"/>
      <c r="AE67" s="35"/>
    </row>
    <row r="68" spans="1:31" s="2" customFormat="1" ht="6.95" customHeight="1">
      <c r="A68" s="35"/>
      <c r="B68" s="45"/>
      <c r="C68" s="46"/>
      <c r="D68" s="46"/>
      <c r="E68" s="46"/>
      <c r="F68" s="46"/>
      <c r="G68" s="46"/>
      <c r="H68" s="46"/>
      <c r="I68" s="46"/>
      <c r="J68" s="46"/>
      <c r="K68" s="46"/>
      <c r="L68" s="97"/>
      <c r="S68" s="35"/>
      <c r="T68" s="35"/>
      <c r="U68" s="35"/>
      <c r="V68" s="35"/>
      <c r="W68" s="35"/>
      <c r="X68" s="35"/>
      <c r="Y68" s="35"/>
      <c r="Z68" s="35"/>
      <c r="AA68" s="35"/>
      <c r="AB68" s="35"/>
      <c r="AC68" s="35"/>
      <c r="AD68" s="35"/>
      <c r="AE68" s="35"/>
    </row>
    <row r="72" spans="1:31" s="2" customFormat="1" ht="6.95" customHeight="1">
      <c r="A72" s="35"/>
      <c r="B72" s="47"/>
      <c r="C72" s="48"/>
      <c r="D72" s="48"/>
      <c r="E72" s="48"/>
      <c r="F72" s="48"/>
      <c r="G72" s="48"/>
      <c r="H72" s="48"/>
      <c r="I72" s="48"/>
      <c r="J72" s="48"/>
      <c r="K72" s="48"/>
      <c r="L72" s="97"/>
      <c r="S72" s="35"/>
      <c r="T72" s="35"/>
      <c r="U72" s="35"/>
      <c r="V72" s="35"/>
      <c r="W72" s="35"/>
      <c r="X72" s="35"/>
      <c r="Y72" s="35"/>
      <c r="Z72" s="35"/>
      <c r="AA72" s="35"/>
      <c r="AB72" s="35"/>
      <c r="AC72" s="35"/>
      <c r="AD72" s="35"/>
      <c r="AE72" s="35"/>
    </row>
    <row r="73" spans="1:31" s="2" customFormat="1" ht="24.95" customHeight="1">
      <c r="A73" s="35"/>
      <c r="B73" s="36"/>
      <c r="C73" s="24" t="s">
        <v>127</v>
      </c>
      <c r="D73" s="35"/>
      <c r="E73" s="35"/>
      <c r="F73" s="35"/>
      <c r="G73" s="35"/>
      <c r="H73" s="35"/>
      <c r="I73" s="35"/>
      <c r="J73" s="35"/>
      <c r="K73" s="35"/>
      <c r="L73" s="97"/>
      <c r="S73" s="35"/>
      <c r="T73" s="35"/>
      <c r="U73" s="35"/>
      <c r="V73" s="35"/>
      <c r="W73" s="35"/>
      <c r="X73" s="35"/>
      <c r="Y73" s="35"/>
      <c r="Z73" s="35"/>
      <c r="AA73" s="35"/>
      <c r="AB73" s="35"/>
      <c r="AC73" s="35"/>
      <c r="AD73" s="35"/>
      <c r="AE73" s="35"/>
    </row>
    <row r="74" spans="1:31" s="2" customFormat="1" ht="6.95" customHeight="1">
      <c r="A74" s="35"/>
      <c r="B74" s="36"/>
      <c r="C74" s="35"/>
      <c r="D74" s="35"/>
      <c r="E74" s="35"/>
      <c r="F74" s="35"/>
      <c r="G74" s="35"/>
      <c r="H74" s="35"/>
      <c r="I74" s="35"/>
      <c r="J74" s="35"/>
      <c r="K74" s="35"/>
      <c r="L74" s="97"/>
      <c r="S74" s="35"/>
      <c r="T74" s="35"/>
      <c r="U74" s="35"/>
      <c r="V74" s="35"/>
      <c r="W74" s="35"/>
      <c r="X74" s="35"/>
      <c r="Y74" s="35"/>
      <c r="Z74" s="35"/>
      <c r="AA74" s="35"/>
      <c r="AB74" s="35"/>
      <c r="AC74" s="35"/>
      <c r="AD74" s="35"/>
      <c r="AE74" s="35"/>
    </row>
    <row r="75" spans="1:31" s="2" customFormat="1" ht="12" customHeight="1">
      <c r="A75" s="35"/>
      <c r="B75" s="36"/>
      <c r="C75" s="30" t="s">
        <v>17</v>
      </c>
      <c r="D75" s="35"/>
      <c r="E75" s="35"/>
      <c r="F75" s="35"/>
      <c r="G75" s="35"/>
      <c r="H75" s="35"/>
      <c r="I75" s="35"/>
      <c r="J75" s="35"/>
      <c r="K75" s="35"/>
      <c r="L75" s="97"/>
      <c r="S75" s="35"/>
      <c r="T75" s="35"/>
      <c r="U75" s="35"/>
      <c r="V75" s="35"/>
      <c r="W75" s="35"/>
      <c r="X75" s="35"/>
      <c r="Y75" s="35"/>
      <c r="Z75" s="35"/>
      <c r="AA75" s="35"/>
      <c r="AB75" s="35"/>
      <c r="AC75" s="35"/>
      <c r="AD75" s="35"/>
      <c r="AE75" s="35"/>
    </row>
    <row r="76" spans="1:31" s="2" customFormat="1" ht="16.5" customHeight="1">
      <c r="A76" s="35"/>
      <c r="B76" s="36"/>
      <c r="C76" s="35"/>
      <c r="D76" s="35"/>
      <c r="E76" s="347" t="str">
        <f>E7</f>
        <v>Stavební úpravy BD Komenského 27, Karlovy Vary</v>
      </c>
      <c r="F76" s="348"/>
      <c r="G76" s="348"/>
      <c r="H76" s="348"/>
      <c r="I76" s="35"/>
      <c r="J76" s="35"/>
      <c r="K76" s="35"/>
      <c r="L76" s="97"/>
      <c r="S76" s="35"/>
      <c r="T76" s="35"/>
      <c r="U76" s="35"/>
      <c r="V76" s="35"/>
      <c r="W76" s="35"/>
      <c r="X76" s="35"/>
      <c r="Y76" s="35"/>
      <c r="Z76" s="35"/>
      <c r="AA76" s="35"/>
      <c r="AB76" s="35"/>
      <c r="AC76" s="35"/>
      <c r="AD76" s="35"/>
      <c r="AE76" s="35"/>
    </row>
    <row r="77" spans="1:31" s="2" customFormat="1" ht="12" customHeight="1">
      <c r="A77" s="35"/>
      <c r="B77" s="36"/>
      <c r="C77" s="30" t="s">
        <v>105</v>
      </c>
      <c r="D77" s="35"/>
      <c r="E77" s="35"/>
      <c r="F77" s="35"/>
      <c r="G77" s="35"/>
      <c r="H77" s="35"/>
      <c r="I77" s="35"/>
      <c r="J77" s="35"/>
      <c r="K77" s="35"/>
      <c r="L77" s="97"/>
      <c r="S77" s="35"/>
      <c r="T77" s="35"/>
      <c r="U77" s="35"/>
      <c r="V77" s="35"/>
      <c r="W77" s="35"/>
      <c r="X77" s="35"/>
      <c r="Y77" s="35"/>
      <c r="Z77" s="35"/>
      <c r="AA77" s="35"/>
      <c r="AB77" s="35"/>
      <c r="AC77" s="35"/>
      <c r="AD77" s="35"/>
      <c r="AE77" s="35"/>
    </row>
    <row r="78" spans="1:31" s="2" customFormat="1" ht="16.5" customHeight="1">
      <c r="A78" s="35"/>
      <c r="B78" s="36"/>
      <c r="C78" s="35"/>
      <c r="D78" s="35"/>
      <c r="E78" s="310" t="str">
        <f>E9</f>
        <v>3 - Zpevněné plochy</v>
      </c>
      <c r="F78" s="349"/>
      <c r="G78" s="349"/>
      <c r="H78" s="349"/>
      <c r="I78" s="35"/>
      <c r="J78" s="35"/>
      <c r="K78" s="35"/>
      <c r="L78" s="97"/>
      <c r="S78" s="35"/>
      <c r="T78" s="35"/>
      <c r="U78" s="35"/>
      <c r="V78" s="35"/>
      <c r="W78" s="35"/>
      <c r="X78" s="35"/>
      <c r="Y78" s="35"/>
      <c r="Z78" s="35"/>
      <c r="AA78" s="35"/>
      <c r="AB78" s="35"/>
      <c r="AC78" s="35"/>
      <c r="AD78" s="35"/>
      <c r="AE78" s="35"/>
    </row>
    <row r="79" spans="1:31" s="2" customFormat="1" ht="6.95" customHeight="1">
      <c r="A79" s="35"/>
      <c r="B79" s="36"/>
      <c r="C79" s="35"/>
      <c r="D79" s="35"/>
      <c r="E79" s="35"/>
      <c r="F79" s="35"/>
      <c r="G79" s="35"/>
      <c r="H79" s="35"/>
      <c r="I79" s="35"/>
      <c r="J79" s="35"/>
      <c r="K79" s="35"/>
      <c r="L79" s="97"/>
      <c r="S79" s="35"/>
      <c r="T79" s="35"/>
      <c r="U79" s="35"/>
      <c r="V79" s="35"/>
      <c r="W79" s="35"/>
      <c r="X79" s="35"/>
      <c r="Y79" s="35"/>
      <c r="Z79" s="35"/>
      <c r="AA79" s="35"/>
      <c r="AB79" s="35"/>
      <c r="AC79" s="35"/>
      <c r="AD79" s="35"/>
      <c r="AE79" s="35"/>
    </row>
    <row r="80" spans="1:31" s="2" customFormat="1" ht="12" customHeight="1">
      <c r="A80" s="35"/>
      <c r="B80" s="36"/>
      <c r="C80" s="30" t="s">
        <v>21</v>
      </c>
      <c r="D80" s="35"/>
      <c r="E80" s="35"/>
      <c r="F80" s="28" t="str">
        <f>F12</f>
        <v xml:space="preserve"> </v>
      </c>
      <c r="G80" s="35"/>
      <c r="H80" s="35"/>
      <c r="I80" s="30" t="s">
        <v>23</v>
      </c>
      <c r="J80" s="53" t="str">
        <f>IF(J12="","",J12)</f>
        <v>16. 5. 2023</v>
      </c>
      <c r="K80" s="35"/>
      <c r="L80" s="97"/>
      <c r="S80" s="35"/>
      <c r="T80" s="35"/>
      <c r="U80" s="35"/>
      <c r="V80" s="35"/>
      <c r="W80" s="35"/>
      <c r="X80" s="35"/>
      <c r="Y80" s="35"/>
      <c r="Z80" s="35"/>
      <c r="AA80" s="35"/>
      <c r="AB80" s="35"/>
      <c r="AC80" s="35"/>
      <c r="AD80" s="35"/>
      <c r="AE80" s="35"/>
    </row>
    <row r="81" spans="1:65" s="2" customFormat="1" ht="6.95" customHeight="1">
      <c r="A81" s="35"/>
      <c r="B81" s="36"/>
      <c r="C81" s="35"/>
      <c r="D81" s="35"/>
      <c r="E81" s="35"/>
      <c r="F81" s="35"/>
      <c r="G81" s="35"/>
      <c r="H81" s="35"/>
      <c r="I81" s="35"/>
      <c r="J81" s="35"/>
      <c r="K81" s="35"/>
      <c r="L81" s="97"/>
      <c r="S81" s="35"/>
      <c r="T81" s="35"/>
      <c r="U81" s="35"/>
      <c r="V81" s="35"/>
      <c r="W81" s="35"/>
      <c r="X81" s="35"/>
      <c r="Y81" s="35"/>
      <c r="Z81" s="35"/>
      <c r="AA81" s="35"/>
      <c r="AB81" s="35"/>
      <c r="AC81" s="35"/>
      <c r="AD81" s="35"/>
      <c r="AE81" s="35"/>
    </row>
    <row r="82" spans="1:65" s="2" customFormat="1" ht="15.2" customHeight="1">
      <c r="A82" s="35"/>
      <c r="B82" s="36"/>
      <c r="C82" s="30" t="s">
        <v>25</v>
      </c>
      <c r="D82" s="35"/>
      <c r="E82" s="35"/>
      <c r="F82" s="28" t="str">
        <f>E15</f>
        <v>STATUTÁRNÍ MĚSTO KARLOVY VARY</v>
      </c>
      <c r="G82" s="35"/>
      <c r="H82" s="35"/>
      <c r="I82" s="30" t="s">
        <v>31</v>
      </c>
      <c r="J82" s="33" t="str">
        <f>E21</f>
        <v>ARD architects s.r.o.</v>
      </c>
      <c r="K82" s="35"/>
      <c r="L82" s="97"/>
      <c r="S82" s="35"/>
      <c r="T82" s="35"/>
      <c r="U82" s="35"/>
      <c r="V82" s="35"/>
      <c r="W82" s="35"/>
      <c r="X82" s="35"/>
      <c r="Y82" s="35"/>
      <c r="Z82" s="35"/>
      <c r="AA82" s="35"/>
      <c r="AB82" s="35"/>
      <c r="AC82" s="35"/>
      <c r="AD82" s="35"/>
      <c r="AE82" s="35"/>
    </row>
    <row r="83" spans="1:65" s="2" customFormat="1" ht="15.2" customHeight="1">
      <c r="A83" s="35"/>
      <c r="B83" s="36"/>
      <c r="C83" s="30" t="s">
        <v>29</v>
      </c>
      <c r="D83" s="35"/>
      <c r="E83" s="35"/>
      <c r="F83" s="28" t="str">
        <f>IF(E18="","",E18)</f>
        <v>Vyplň údaj</v>
      </c>
      <c r="G83" s="35"/>
      <c r="H83" s="35"/>
      <c r="I83" s="30" t="s">
        <v>34</v>
      </c>
      <c r="J83" s="33" t="str">
        <f>E24</f>
        <v xml:space="preserve"> </v>
      </c>
      <c r="K83" s="35"/>
      <c r="L83" s="97"/>
      <c r="S83" s="35"/>
      <c r="T83" s="35"/>
      <c r="U83" s="35"/>
      <c r="V83" s="35"/>
      <c r="W83" s="35"/>
      <c r="X83" s="35"/>
      <c r="Y83" s="35"/>
      <c r="Z83" s="35"/>
      <c r="AA83" s="35"/>
      <c r="AB83" s="35"/>
      <c r="AC83" s="35"/>
      <c r="AD83" s="35"/>
      <c r="AE83" s="35"/>
    </row>
    <row r="84" spans="1:65" s="2" customFormat="1" ht="10.35" customHeight="1">
      <c r="A84" s="35"/>
      <c r="B84" s="36"/>
      <c r="C84" s="35"/>
      <c r="D84" s="35"/>
      <c r="E84" s="35"/>
      <c r="F84" s="35"/>
      <c r="G84" s="35"/>
      <c r="H84" s="35"/>
      <c r="I84" s="35"/>
      <c r="J84" s="35"/>
      <c r="K84" s="35"/>
      <c r="L84" s="97"/>
      <c r="S84" s="35"/>
      <c r="T84" s="35"/>
      <c r="U84" s="35"/>
      <c r="V84" s="35"/>
      <c r="W84" s="35"/>
      <c r="X84" s="35"/>
      <c r="Y84" s="35"/>
      <c r="Z84" s="35"/>
      <c r="AA84" s="35"/>
      <c r="AB84" s="35"/>
      <c r="AC84" s="35"/>
      <c r="AD84" s="35"/>
      <c r="AE84" s="35"/>
    </row>
    <row r="85" spans="1:65" s="11" customFormat="1" ht="29.25" customHeight="1">
      <c r="A85" s="122"/>
      <c r="B85" s="123"/>
      <c r="C85" s="124" t="s">
        <v>128</v>
      </c>
      <c r="D85" s="125" t="s">
        <v>56</v>
      </c>
      <c r="E85" s="125" t="s">
        <v>52</v>
      </c>
      <c r="F85" s="125" t="s">
        <v>53</v>
      </c>
      <c r="G85" s="125" t="s">
        <v>129</v>
      </c>
      <c r="H85" s="125" t="s">
        <v>130</v>
      </c>
      <c r="I85" s="125" t="s">
        <v>131</v>
      </c>
      <c r="J85" s="125" t="s">
        <v>111</v>
      </c>
      <c r="K85" s="126" t="s">
        <v>132</v>
      </c>
      <c r="L85" s="127"/>
      <c r="M85" s="60" t="s">
        <v>3</v>
      </c>
      <c r="N85" s="61" t="s">
        <v>41</v>
      </c>
      <c r="O85" s="61" t="s">
        <v>133</v>
      </c>
      <c r="P85" s="61" t="s">
        <v>134</v>
      </c>
      <c r="Q85" s="61" t="s">
        <v>135</v>
      </c>
      <c r="R85" s="61" t="s">
        <v>136</v>
      </c>
      <c r="S85" s="61" t="s">
        <v>137</v>
      </c>
      <c r="T85" s="62" t="s">
        <v>138</v>
      </c>
      <c r="U85" s="122"/>
      <c r="V85" s="122"/>
      <c r="W85" s="122"/>
      <c r="X85" s="122"/>
      <c r="Y85" s="122"/>
      <c r="Z85" s="122"/>
      <c r="AA85" s="122"/>
      <c r="AB85" s="122"/>
      <c r="AC85" s="122"/>
      <c r="AD85" s="122"/>
      <c r="AE85" s="122"/>
    </row>
    <row r="86" spans="1:65" s="2" customFormat="1" ht="22.9" customHeight="1">
      <c r="A86" s="35"/>
      <c r="B86" s="36"/>
      <c r="C86" s="67" t="s">
        <v>139</v>
      </c>
      <c r="D86" s="35"/>
      <c r="E86" s="35"/>
      <c r="F86" s="35"/>
      <c r="G86" s="35"/>
      <c r="H86" s="35"/>
      <c r="I86" s="35"/>
      <c r="J86" s="128">
        <f>BK86</f>
        <v>0</v>
      </c>
      <c r="K86" s="35"/>
      <c r="L86" s="36"/>
      <c r="M86" s="63"/>
      <c r="N86" s="54"/>
      <c r="O86" s="64"/>
      <c r="P86" s="129">
        <f>P87</f>
        <v>0</v>
      </c>
      <c r="Q86" s="64"/>
      <c r="R86" s="129">
        <f>R87</f>
        <v>46.969519999999996</v>
      </c>
      <c r="S86" s="64"/>
      <c r="T86" s="130">
        <f>T87</f>
        <v>19.428000000000001</v>
      </c>
      <c r="U86" s="35"/>
      <c r="V86" s="35"/>
      <c r="W86" s="35"/>
      <c r="X86" s="35"/>
      <c r="Y86" s="35"/>
      <c r="Z86" s="35"/>
      <c r="AA86" s="35"/>
      <c r="AB86" s="35"/>
      <c r="AC86" s="35"/>
      <c r="AD86" s="35"/>
      <c r="AE86" s="35"/>
      <c r="AT86" s="20" t="s">
        <v>70</v>
      </c>
      <c r="AU86" s="20" t="s">
        <v>112</v>
      </c>
      <c r="BK86" s="131">
        <f>BK87</f>
        <v>0</v>
      </c>
    </row>
    <row r="87" spans="1:65" s="12" customFormat="1" ht="25.9" customHeight="1">
      <c r="B87" s="132"/>
      <c r="D87" s="133" t="s">
        <v>70</v>
      </c>
      <c r="E87" s="134" t="s">
        <v>140</v>
      </c>
      <c r="F87" s="134" t="s">
        <v>141</v>
      </c>
      <c r="I87" s="135"/>
      <c r="J87" s="136">
        <f>BK87</f>
        <v>0</v>
      </c>
      <c r="L87" s="132"/>
      <c r="M87" s="137"/>
      <c r="N87" s="138"/>
      <c r="O87" s="138"/>
      <c r="P87" s="139">
        <f>P88+P114+P140+P145+P163+P185</f>
        <v>0</v>
      </c>
      <c r="Q87" s="138"/>
      <c r="R87" s="139">
        <f>R88+R114+R140+R145+R163+R185</f>
        <v>46.969519999999996</v>
      </c>
      <c r="S87" s="138"/>
      <c r="T87" s="140">
        <f>T88+T114+T140+T145+T163+T185</f>
        <v>19.428000000000001</v>
      </c>
      <c r="AR87" s="133" t="s">
        <v>15</v>
      </c>
      <c r="AT87" s="141" t="s">
        <v>70</v>
      </c>
      <c r="AU87" s="141" t="s">
        <v>71</v>
      </c>
      <c r="AY87" s="133" t="s">
        <v>142</v>
      </c>
      <c r="BK87" s="142">
        <f>BK88+BK114+BK140+BK145+BK163+BK185</f>
        <v>0</v>
      </c>
    </row>
    <row r="88" spans="1:65" s="12" customFormat="1" ht="22.9" customHeight="1">
      <c r="B88" s="132"/>
      <c r="D88" s="133" t="s">
        <v>70</v>
      </c>
      <c r="E88" s="143" t="s">
        <v>15</v>
      </c>
      <c r="F88" s="143" t="s">
        <v>658</v>
      </c>
      <c r="I88" s="135"/>
      <c r="J88" s="144">
        <f>BK88</f>
        <v>0</v>
      </c>
      <c r="L88" s="132"/>
      <c r="M88" s="137"/>
      <c r="N88" s="138"/>
      <c r="O88" s="138"/>
      <c r="P88" s="139">
        <f>SUM(P89:P113)</f>
        <v>0</v>
      </c>
      <c r="Q88" s="138"/>
      <c r="R88" s="139">
        <f>SUM(R89:R113)</f>
        <v>7.1399999999999996E-3</v>
      </c>
      <c r="S88" s="138"/>
      <c r="T88" s="140">
        <f>SUM(T89:T113)</f>
        <v>19.428000000000001</v>
      </c>
      <c r="AR88" s="133" t="s">
        <v>15</v>
      </c>
      <c r="AT88" s="141" t="s">
        <v>70</v>
      </c>
      <c r="AU88" s="141" t="s">
        <v>15</v>
      </c>
      <c r="AY88" s="133" t="s">
        <v>142</v>
      </c>
      <c r="BK88" s="142">
        <f>SUM(BK89:BK113)</f>
        <v>0</v>
      </c>
    </row>
    <row r="89" spans="1:65" s="2" customFormat="1" ht="66.75" customHeight="1">
      <c r="A89" s="35"/>
      <c r="B89" s="145"/>
      <c r="C89" s="146" t="s">
        <v>15</v>
      </c>
      <c r="D89" s="146" t="s">
        <v>145</v>
      </c>
      <c r="E89" s="147" t="s">
        <v>4333</v>
      </c>
      <c r="F89" s="148" t="s">
        <v>4334</v>
      </c>
      <c r="G89" s="149" t="s">
        <v>148</v>
      </c>
      <c r="H89" s="150">
        <v>28</v>
      </c>
      <c r="I89" s="151"/>
      <c r="J89" s="152">
        <f>ROUND(I89*H89,2)</f>
        <v>0</v>
      </c>
      <c r="K89" s="148" t="s">
        <v>149</v>
      </c>
      <c r="L89" s="36"/>
      <c r="M89" s="153" t="s">
        <v>3</v>
      </c>
      <c r="N89" s="154" t="s">
        <v>43</v>
      </c>
      <c r="O89" s="56"/>
      <c r="P89" s="155">
        <f>O89*H89</f>
        <v>0</v>
      </c>
      <c r="Q89" s="155">
        <v>0</v>
      </c>
      <c r="R89" s="155">
        <f>Q89*H89</f>
        <v>0</v>
      </c>
      <c r="S89" s="155">
        <v>0.28999999999999998</v>
      </c>
      <c r="T89" s="156">
        <f>S89*H89</f>
        <v>8.1199999999999992</v>
      </c>
      <c r="U89" s="35"/>
      <c r="V89" s="35"/>
      <c r="W89" s="35"/>
      <c r="X89" s="35"/>
      <c r="Y89" s="35"/>
      <c r="Z89" s="35"/>
      <c r="AA89" s="35"/>
      <c r="AB89" s="35"/>
      <c r="AC89" s="35"/>
      <c r="AD89" s="35"/>
      <c r="AE89" s="35"/>
      <c r="AR89" s="157" t="s">
        <v>94</v>
      </c>
      <c r="AT89" s="157" t="s">
        <v>145</v>
      </c>
      <c r="AU89" s="157" t="s">
        <v>81</v>
      </c>
      <c r="AY89" s="20" t="s">
        <v>142</v>
      </c>
      <c r="BE89" s="158">
        <f>IF(N89="základní",J89,0)</f>
        <v>0</v>
      </c>
      <c r="BF89" s="158">
        <f>IF(N89="snížená",J89,0)</f>
        <v>0</v>
      </c>
      <c r="BG89" s="158">
        <f>IF(N89="zákl. přenesená",J89,0)</f>
        <v>0</v>
      </c>
      <c r="BH89" s="158">
        <f>IF(N89="sníž. přenesená",J89,0)</f>
        <v>0</v>
      </c>
      <c r="BI89" s="158">
        <f>IF(N89="nulová",J89,0)</f>
        <v>0</v>
      </c>
      <c r="BJ89" s="20" t="s">
        <v>81</v>
      </c>
      <c r="BK89" s="158">
        <f>ROUND(I89*H89,2)</f>
        <v>0</v>
      </c>
      <c r="BL89" s="20" t="s">
        <v>94</v>
      </c>
      <c r="BM89" s="157" t="s">
        <v>81</v>
      </c>
    </row>
    <row r="90" spans="1:65" s="2" customFormat="1" ht="11.25">
      <c r="A90" s="35"/>
      <c r="B90" s="36"/>
      <c r="C90" s="35"/>
      <c r="D90" s="159" t="s">
        <v>151</v>
      </c>
      <c r="E90" s="35"/>
      <c r="F90" s="160" t="s">
        <v>4335</v>
      </c>
      <c r="G90" s="35"/>
      <c r="H90" s="35"/>
      <c r="I90" s="161"/>
      <c r="J90" s="35"/>
      <c r="K90" s="35"/>
      <c r="L90" s="36"/>
      <c r="M90" s="162"/>
      <c r="N90" s="163"/>
      <c r="O90" s="56"/>
      <c r="P90" s="56"/>
      <c r="Q90" s="56"/>
      <c r="R90" s="56"/>
      <c r="S90" s="56"/>
      <c r="T90" s="57"/>
      <c r="U90" s="35"/>
      <c r="V90" s="35"/>
      <c r="W90" s="35"/>
      <c r="X90" s="35"/>
      <c r="Y90" s="35"/>
      <c r="Z90" s="35"/>
      <c r="AA90" s="35"/>
      <c r="AB90" s="35"/>
      <c r="AC90" s="35"/>
      <c r="AD90" s="35"/>
      <c r="AE90" s="35"/>
      <c r="AT90" s="20" t="s">
        <v>151</v>
      </c>
      <c r="AU90" s="20" t="s">
        <v>81</v>
      </c>
    </row>
    <row r="91" spans="1:65" s="2" customFormat="1" ht="55.5" customHeight="1">
      <c r="A91" s="35"/>
      <c r="B91" s="145"/>
      <c r="C91" s="146" t="s">
        <v>81</v>
      </c>
      <c r="D91" s="146" t="s">
        <v>145</v>
      </c>
      <c r="E91" s="147" t="s">
        <v>4336</v>
      </c>
      <c r="F91" s="148" t="s">
        <v>4337</v>
      </c>
      <c r="G91" s="149" t="s">
        <v>148</v>
      </c>
      <c r="H91" s="150">
        <v>28</v>
      </c>
      <c r="I91" s="151"/>
      <c r="J91" s="152">
        <f>ROUND(I91*H91,2)</f>
        <v>0</v>
      </c>
      <c r="K91" s="148" t="s">
        <v>149</v>
      </c>
      <c r="L91" s="36"/>
      <c r="M91" s="153" t="s">
        <v>3</v>
      </c>
      <c r="N91" s="154" t="s">
        <v>43</v>
      </c>
      <c r="O91" s="56"/>
      <c r="P91" s="155">
        <f>O91*H91</f>
        <v>0</v>
      </c>
      <c r="Q91" s="155">
        <v>0</v>
      </c>
      <c r="R91" s="155">
        <f>Q91*H91</f>
        <v>0</v>
      </c>
      <c r="S91" s="155">
        <v>0.316</v>
      </c>
      <c r="T91" s="156">
        <f>S91*H91</f>
        <v>8.8480000000000008</v>
      </c>
      <c r="U91" s="35"/>
      <c r="V91" s="35"/>
      <c r="W91" s="35"/>
      <c r="X91" s="35"/>
      <c r="Y91" s="35"/>
      <c r="Z91" s="35"/>
      <c r="AA91" s="35"/>
      <c r="AB91" s="35"/>
      <c r="AC91" s="35"/>
      <c r="AD91" s="35"/>
      <c r="AE91" s="35"/>
      <c r="AR91" s="157" t="s">
        <v>94</v>
      </c>
      <c r="AT91" s="157" t="s">
        <v>145</v>
      </c>
      <c r="AU91" s="157" t="s">
        <v>81</v>
      </c>
      <c r="AY91" s="20" t="s">
        <v>142</v>
      </c>
      <c r="BE91" s="158">
        <f>IF(N91="základní",J91,0)</f>
        <v>0</v>
      </c>
      <c r="BF91" s="158">
        <f>IF(N91="snížená",J91,0)</f>
        <v>0</v>
      </c>
      <c r="BG91" s="158">
        <f>IF(N91="zákl. přenesená",J91,0)</f>
        <v>0</v>
      </c>
      <c r="BH91" s="158">
        <f>IF(N91="sníž. přenesená",J91,0)</f>
        <v>0</v>
      </c>
      <c r="BI91" s="158">
        <f>IF(N91="nulová",J91,0)</f>
        <v>0</v>
      </c>
      <c r="BJ91" s="20" t="s">
        <v>81</v>
      </c>
      <c r="BK91" s="158">
        <f>ROUND(I91*H91,2)</f>
        <v>0</v>
      </c>
      <c r="BL91" s="20" t="s">
        <v>94</v>
      </c>
      <c r="BM91" s="157" t="s">
        <v>94</v>
      </c>
    </row>
    <row r="92" spans="1:65" s="2" customFormat="1" ht="11.25">
      <c r="A92" s="35"/>
      <c r="B92" s="36"/>
      <c r="C92" s="35"/>
      <c r="D92" s="159" t="s">
        <v>151</v>
      </c>
      <c r="E92" s="35"/>
      <c r="F92" s="160" t="s">
        <v>4338</v>
      </c>
      <c r="G92" s="35"/>
      <c r="H92" s="35"/>
      <c r="I92" s="161"/>
      <c r="J92" s="35"/>
      <c r="K92" s="35"/>
      <c r="L92" s="36"/>
      <c r="M92" s="162"/>
      <c r="N92" s="163"/>
      <c r="O92" s="56"/>
      <c r="P92" s="56"/>
      <c r="Q92" s="56"/>
      <c r="R92" s="56"/>
      <c r="S92" s="56"/>
      <c r="T92" s="57"/>
      <c r="U92" s="35"/>
      <c r="V92" s="35"/>
      <c r="W92" s="35"/>
      <c r="X92" s="35"/>
      <c r="Y92" s="35"/>
      <c r="Z92" s="35"/>
      <c r="AA92" s="35"/>
      <c r="AB92" s="35"/>
      <c r="AC92" s="35"/>
      <c r="AD92" s="35"/>
      <c r="AE92" s="35"/>
      <c r="AT92" s="20" t="s">
        <v>151</v>
      </c>
      <c r="AU92" s="20" t="s">
        <v>81</v>
      </c>
    </row>
    <row r="93" spans="1:65" s="2" customFormat="1" ht="49.15" customHeight="1">
      <c r="A93" s="35"/>
      <c r="B93" s="145"/>
      <c r="C93" s="146" t="s">
        <v>91</v>
      </c>
      <c r="D93" s="146" t="s">
        <v>145</v>
      </c>
      <c r="E93" s="147" t="s">
        <v>4339</v>
      </c>
      <c r="F93" s="148" t="s">
        <v>4340</v>
      </c>
      <c r="G93" s="149" t="s">
        <v>225</v>
      </c>
      <c r="H93" s="150">
        <v>12</v>
      </c>
      <c r="I93" s="151"/>
      <c r="J93" s="152">
        <f>ROUND(I93*H93,2)</f>
        <v>0</v>
      </c>
      <c r="K93" s="148" t="s">
        <v>149</v>
      </c>
      <c r="L93" s="36"/>
      <c r="M93" s="153" t="s">
        <v>3</v>
      </c>
      <c r="N93" s="154" t="s">
        <v>43</v>
      </c>
      <c r="O93" s="56"/>
      <c r="P93" s="155">
        <f>O93*H93</f>
        <v>0</v>
      </c>
      <c r="Q93" s="155">
        <v>0</v>
      </c>
      <c r="R93" s="155">
        <f>Q93*H93</f>
        <v>0</v>
      </c>
      <c r="S93" s="155">
        <v>0.20499999999999999</v>
      </c>
      <c r="T93" s="156">
        <f>S93*H93</f>
        <v>2.46</v>
      </c>
      <c r="U93" s="35"/>
      <c r="V93" s="35"/>
      <c r="W93" s="35"/>
      <c r="X93" s="35"/>
      <c r="Y93" s="35"/>
      <c r="Z93" s="35"/>
      <c r="AA93" s="35"/>
      <c r="AB93" s="35"/>
      <c r="AC93" s="35"/>
      <c r="AD93" s="35"/>
      <c r="AE93" s="35"/>
      <c r="AR93" s="157" t="s">
        <v>94</v>
      </c>
      <c r="AT93" s="157" t="s">
        <v>145</v>
      </c>
      <c r="AU93" s="157" t="s">
        <v>81</v>
      </c>
      <c r="AY93" s="20" t="s">
        <v>142</v>
      </c>
      <c r="BE93" s="158">
        <f>IF(N93="základní",J93,0)</f>
        <v>0</v>
      </c>
      <c r="BF93" s="158">
        <f>IF(N93="snížená",J93,0)</f>
        <v>0</v>
      </c>
      <c r="BG93" s="158">
        <f>IF(N93="zákl. přenesená",J93,0)</f>
        <v>0</v>
      </c>
      <c r="BH93" s="158">
        <f>IF(N93="sníž. přenesená",J93,0)</f>
        <v>0</v>
      </c>
      <c r="BI93" s="158">
        <f>IF(N93="nulová",J93,0)</f>
        <v>0</v>
      </c>
      <c r="BJ93" s="20" t="s">
        <v>81</v>
      </c>
      <c r="BK93" s="158">
        <f>ROUND(I93*H93,2)</f>
        <v>0</v>
      </c>
      <c r="BL93" s="20" t="s">
        <v>94</v>
      </c>
      <c r="BM93" s="157" t="s">
        <v>4341</v>
      </c>
    </row>
    <row r="94" spans="1:65" s="2" customFormat="1" ht="11.25">
      <c r="A94" s="35"/>
      <c r="B94" s="36"/>
      <c r="C94" s="35"/>
      <c r="D94" s="159" t="s">
        <v>151</v>
      </c>
      <c r="E94" s="35"/>
      <c r="F94" s="160" t="s">
        <v>4342</v>
      </c>
      <c r="G94" s="35"/>
      <c r="H94" s="35"/>
      <c r="I94" s="161"/>
      <c r="J94" s="35"/>
      <c r="K94" s="35"/>
      <c r="L94" s="36"/>
      <c r="M94" s="162"/>
      <c r="N94" s="163"/>
      <c r="O94" s="56"/>
      <c r="P94" s="56"/>
      <c r="Q94" s="56"/>
      <c r="R94" s="56"/>
      <c r="S94" s="56"/>
      <c r="T94" s="57"/>
      <c r="U94" s="35"/>
      <c r="V94" s="35"/>
      <c r="W94" s="35"/>
      <c r="X94" s="35"/>
      <c r="Y94" s="35"/>
      <c r="Z94" s="35"/>
      <c r="AA94" s="35"/>
      <c r="AB94" s="35"/>
      <c r="AC94" s="35"/>
      <c r="AD94" s="35"/>
      <c r="AE94" s="35"/>
      <c r="AT94" s="20" t="s">
        <v>151</v>
      </c>
      <c r="AU94" s="20" t="s">
        <v>81</v>
      </c>
    </row>
    <row r="95" spans="1:65" s="2" customFormat="1" ht="24.2" customHeight="1">
      <c r="A95" s="35"/>
      <c r="B95" s="145"/>
      <c r="C95" s="146" t="s">
        <v>94</v>
      </c>
      <c r="D95" s="146" t="s">
        <v>145</v>
      </c>
      <c r="E95" s="147" t="s">
        <v>4343</v>
      </c>
      <c r="F95" s="148" t="s">
        <v>4344</v>
      </c>
      <c r="G95" s="149" t="s">
        <v>148</v>
      </c>
      <c r="H95" s="150">
        <v>357</v>
      </c>
      <c r="I95" s="151"/>
      <c r="J95" s="152">
        <f>ROUND(I95*H95,2)</f>
        <v>0</v>
      </c>
      <c r="K95" s="148" t="s">
        <v>149</v>
      </c>
      <c r="L95" s="36"/>
      <c r="M95" s="153" t="s">
        <v>3</v>
      </c>
      <c r="N95" s="154" t="s">
        <v>43</v>
      </c>
      <c r="O95" s="56"/>
      <c r="P95" s="155">
        <f>O95*H95</f>
        <v>0</v>
      </c>
      <c r="Q95" s="155">
        <v>0</v>
      </c>
      <c r="R95" s="155">
        <f>Q95*H95</f>
        <v>0</v>
      </c>
      <c r="S95" s="155">
        <v>0</v>
      </c>
      <c r="T95" s="156">
        <f>S95*H95</f>
        <v>0</v>
      </c>
      <c r="U95" s="35"/>
      <c r="V95" s="35"/>
      <c r="W95" s="35"/>
      <c r="X95" s="35"/>
      <c r="Y95" s="35"/>
      <c r="Z95" s="35"/>
      <c r="AA95" s="35"/>
      <c r="AB95" s="35"/>
      <c r="AC95" s="35"/>
      <c r="AD95" s="35"/>
      <c r="AE95" s="35"/>
      <c r="AR95" s="157" t="s">
        <v>94</v>
      </c>
      <c r="AT95" s="157" t="s">
        <v>145</v>
      </c>
      <c r="AU95" s="157" t="s">
        <v>81</v>
      </c>
      <c r="AY95" s="20" t="s">
        <v>142</v>
      </c>
      <c r="BE95" s="158">
        <f>IF(N95="základní",J95,0)</f>
        <v>0</v>
      </c>
      <c r="BF95" s="158">
        <f>IF(N95="snížená",J95,0)</f>
        <v>0</v>
      </c>
      <c r="BG95" s="158">
        <f>IF(N95="zákl. přenesená",J95,0)</f>
        <v>0</v>
      </c>
      <c r="BH95" s="158">
        <f>IF(N95="sníž. přenesená",J95,0)</f>
        <v>0</v>
      </c>
      <c r="BI95" s="158">
        <f>IF(N95="nulová",J95,0)</f>
        <v>0</v>
      </c>
      <c r="BJ95" s="20" t="s">
        <v>81</v>
      </c>
      <c r="BK95" s="158">
        <f>ROUND(I95*H95,2)</f>
        <v>0</v>
      </c>
      <c r="BL95" s="20" t="s">
        <v>94</v>
      </c>
      <c r="BM95" s="157" t="s">
        <v>4345</v>
      </c>
    </row>
    <row r="96" spans="1:65" s="2" customFormat="1" ht="11.25">
      <c r="A96" s="35"/>
      <c r="B96" s="36"/>
      <c r="C96" s="35"/>
      <c r="D96" s="159" t="s">
        <v>151</v>
      </c>
      <c r="E96" s="35"/>
      <c r="F96" s="160" t="s">
        <v>4346</v>
      </c>
      <c r="G96" s="35"/>
      <c r="H96" s="35"/>
      <c r="I96" s="161"/>
      <c r="J96" s="35"/>
      <c r="K96" s="35"/>
      <c r="L96" s="36"/>
      <c r="M96" s="162"/>
      <c r="N96" s="163"/>
      <c r="O96" s="56"/>
      <c r="P96" s="56"/>
      <c r="Q96" s="56"/>
      <c r="R96" s="56"/>
      <c r="S96" s="56"/>
      <c r="T96" s="57"/>
      <c r="U96" s="35"/>
      <c r="V96" s="35"/>
      <c r="W96" s="35"/>
      <c r="X96" s="35"/>
      <c r="Y96" s="35"/>
      <c r="Z96" s="35"/>
      <c r="AA96" s="35"/>
      <c r="AB96" s="35"/>
      <c r="AC96" s="35"/>
      <c r="AD96" s="35"/>
      <c r="AE96" s="35"/>
      <c r="AT96" s="20" t="s">
        <v>151</v>
      </c>
      <c r="AU96" s="20" t="s">
        <v>81</v>
      </c>
    </row>
    <row r="97" spans="1:65" s="2" customFormat="1" ht="33" customHeight="1">
      <c r="A97" s="35"/>
      <c r="B97" s="145"/>
      <c r="C97" s="146" t="s">
        <v>181</v>
      </c>
      <c r="D97" s="146" t="s">
        <v>145</v>
      </c>
      <c r="E97" s="147" t="s">
        <v>4347</v>
      </c>
      <c r="F97" s="148" t="s">
        <v>4348</v>
      </c>
      <c r="G97" s="149" t="s">
        <v>172</v>
      </c>
      <c r="H97" s="150">
        <v>47.4</v>
      </c>
      <c r="I97" s="151"/>
      <c r="J97" s="152">
        <f>ROUND(I97*H97,2)</f>
        <v>0</v>
      </c>
      <c r="K97" s="148" t="s">
        <v>149</v>
      </c>
      <c r="L97" s="36"/>
      <c r="M97" s="153" t="s">
        <v>3</v>
      </c>
      <c r="N97" s="154" t="s">
        <v>43</v>
      </c>
      <c r="O97" s="56"/>
      <c r="P97" s="155">
        <f>O97*H97</f>
        <v>0</v>
      </c>
      <c r="Q97" s="155">
        <v>0</v>
      </c>
      <c r="R97" s="155">
        <f>Q97*H97</f>
        <v>0</v>
      </c>
      <c r="S97" s="155">
        <v>0</v>
      </c>
      <c r="T97" s="156">
        <f>S97*H97</f>
        <v>0</v>
      </c>
      <c r="U97" s="35"/>
      <c r="V97" s="35"/>
      <c r="W97" s="35"/>
      <c r="X97" s="35"/>
      <c r="Y97" s="35"/>
      <c r="Z97" s="35"/>
      <c r="AA97" s="35"/>
      <c r="AB97" s="35"/>
      <c r="AC97" s="35"/>
      <c r="AD97" s="35"/>
      <c r="AE97" s="35"/>
      <c r="AR97" s="157" t="s">
        <v>94</v>
      </c>
      <c r="AT97" s="157" t="s">
        <v>145</v>
      </c>
      <c r="AU97" s="157" t="s">
        <v>81</v>
      </c>
      <c r="AY97" s="20" t="s">
        <v>142</v>
      </c>
      <c r="BE97" s="158">
        <f>IF(N97="základní",J97,0)</f>
        <v>0</v>
      </c>
      <c r="BF97" s="158">
        <f>IF(N97="snížená",J97,0)</f>
        <v>0</v>
      </c>
      <c r="BG97" s="158">
        <f>IF(N97="zákl. přenesená",J97,0)</f>
        <v>0</v>
      </c>
      <c r="BH97" s="158">
        <f>IF(N97="sníž. přenesená",J97,0)</f>
        <v>0</v>
      </c>
      <c r="BI97" s="158">
        <f>IF(N97="nulová",J97,0)</f>
        <v>0</v>
      </c>
      <c r="BJ97" s="20" t="s">
        <v>81</v>
      </c>
      <c r="BK97" s="158">
        <f>ROUND(I97*H97,2)</f>
        <v>0</v>
      </c>
      <c r="BL97" s="20" t="s">
        <v>94</v>
      </c>
      <c r="BM97" s="157" t="s">
        <v>4349</v>
      </c>
    </row>
    <row r="98" spans="1:65" s="2" customFormat="1" ht="11.25">
      <c r="A98" s="35"/>
      <c r="B98" s="36"/>
      <c r="C98" s="35"/>
      <c r="D98" s="159" t="s">
        <v>151</v>
      </c>
      <c r="E98" s="35"/>
      <c r="F98" s="160" t="s">
        <v>4350</v>
      </c>
      <c r="G98" s="35"/>
      <c r="H98" s="35"/>
      <c r="I98" s="161"/>
      <c r="J98" s="35"/>
      <c r="K98" s="35"/>
      <c r="L98" s="36"/>
      <c r="M98" s="162"/>
      <c r="N98" s="163"/>
      <c r="O98" s="56"/>
      <c r="P98" s="56"/>
      <c r="Q98" s="56"/>
      <c r="R98" s="56"/>
      <c r="S98" s="56"/>
      <c r="T98" s="57"/>
      <c r="U98" s="35"/>
      <c r="V98" s="35"/>
      <c r="W98" s="35"/>
      <c r="X98" s="35"/>
      <c r="Y98" s="35"/>
      <c r="Z98" s="35"/>
      <c r="AA98" s="35"/>
      <c r="AB98" s="35"/>
      <c r="AC98" s="35"/>
      <c r="AD98" s="35"/>
      <c r="AE98" s="35"/>
      <c r="AT98" s="20" t="s">
        <v>151</v>
      </c>
      <c r="AU98" s="20" t="s">
        <v>81</v>
      </c>
    </row>
    <row r="99" spans="1:65" s="14" customFormat="1" ht="11.25">
      <c r="B99" s="172"/>
      <c r="D99" s="165" t="s">
        <v>153</v>
      </c>
      <c r="E99" s="173" t="s">
        <v>3</v>
      </c>
      <c r="F99" s="174" t="s">
        <v>4351</v>
      </c>
      <c r="H99" s="175">
        <v>47.4</v>
      </c>
      <c r="I99" s="176"/>
      <c r="L99" s="172"/>
      <c r="M99" s="177"/>
      <c r="N99" s="178"/>
      <c r="O99" s="178"/>
      <c r="P99" s="178"/>
      <c r="Q99" s="178"/>
      <c r="R99" s="178"/>
      <c r="S99" s="178"/>
      <c r="T99" s="179"/>
      <c r="AT99" s="173" t="s">
        <v>153</v>
      </c>
      <c r="AU99" s="173" t="s">
        <v>81</v>
      </c>
      <c r="AV99" s="14" t="s">
        <v>81</v>
      </c>
      <c r="AW99" s="14" t="s">
        <v>33</v>
      </c>
      <c r="AX99" s="14" t="s">
        <v>15</v>
      </c>
      <c r="AY99" s="173" t="s">
        <v>142</v>
      </c>
    </row>
    <row r="100" spans="1:65" s="2" customFormat="1" ht="55.5" customHeight="1">
      <c r="A100" s="35"/>
      <c r="B100" s="145"/>
      <c r="C100" s="146" t="s">
        <v>195</v>
      </c>
      <c r="D100" s="146" t="s">
        <v>145</v>
      </c>
      <c r="E100" s="147" t="s">
        <v>4352</v>
      </c>
      <c r="F100" s="148" t="s">
        <v>4353</v>
      </c>
      <c r="G100" s="149" t="s">
        <v>172</v>
      </c>
      <c r="H100" s="150">
        <v>51.2</v>
      </c>
      <c r="I100" s="151"/>
      <c r="J100" s="152">
        <f>ROUND(I100*H100,2)</f>
        <v>0</v>
      </c>
      <c r="K100" s="148" t="s">
        <v>149</v>
      </c>
      <c r="L100" s="36"/>
      <c r="M100" s="153" t="s">
        <v>3</v>
      </c>
      <c r="N100" s="154" t="s">
        <v>43</v>
      </c>
      <c r="O100" s="56"/>
      <c r="P100" s="155">
        <f>O100*H100</f>
        <v>0</v>
      </c>
      <c r="Q100" s="155">
        <v>0</v>
      </c>
      <c r="R100" s="155">
        <f>Q100*H100</f>
        <v>0</v>
      </c>
      <c r="S100" s="155">
        <v>0</v>
      </c>
      <c r="T100" s="156">
        <f>S100*H100</f>
        <v>0</v>
      </c>
      <c r="U100" s="35"/>
      <c r="V100" s="35"/>
      <c r="W100" s="35"/>
      <c r="X100" s="35"/>
      <c r="Y100" s="35"/>
      <c r="Z100" s="35"/>
      <c r="AA100" s="35"/>
      <c r="AB100" s="35"/>
      <c r="AC100" s="35"/>
      <c r="AD100" s="35"/>
      <c r="AE100" s="35"/>
      <c r="AR100" s="157" t="s">
        <v>94</v>
      </c>
      <c r="AT100" s="157" t="s">
        <v>145</v>
      </c>
      <c r="AU100" s="157" t="s">
        <v>81</v>
      </c>
      <c r="AY100" s="20" t="s">
        <v>142</v>
      </c>
      <c r="BE100" s="158">
        <f>IF(N100="základní",J100,0)</f>
        <v>0</v>
      </c>
      <c r="BF100" s="158">
        <f>IF(N100="snížená",J100,0)</f>
        <v>0</v>
      </c>
      <c r="BG100" s="158">
        <f>IF(N100="zákl. přenesená",J100,0)</f>
        <v>0</v>
      </c>
      <c r="BH100" s="158">
        <f>IF(N100="sníž. přenesená",J100,0)</f>
        <v>0</v>
      </c>
      <c r="BI100" s="158">
        <f>IF(N100="nulová",J100,0)</f>
        <v>0</v>
      </c>
      <c r="BJ100" s="20" t="s">
        <v>81</v>
      </c>
      <c r="BK100" s="158">
        <f>ROUND(I100*H100,2)</f>
        <v>0</v>
      </c>
      <c r="BL100" s="20" t="s">
        <v>94</v>
      </c>
      <c r="BM100" s="157" t="s">
        <v>4354</v>
      </c>
    </row>
    <row r="101" spans="1:65" s="2" customFormat="1" ht="11.25">
      <c r="A101" s="35"/>
      <c r="B101" s="36"/>
      <c r="C101" s="35"/>
      <c r="D101" s="159" t="s">
        <v>151</v>
      </c>
      <c r="E101" s="35"/>
      <c r="F101" s="160" t="s">
        <v>4355</v>
      </c>
      <c r="G101" s="35"/>
      <c r="H101" s="35"/>
      <c r="I101" s="161"/>
      <c r="J101" s="35"/>
      <c r="K101" s="35"/>
      <c r="L101" s="36"/>
      <c r="M101" s="162"/>
      <c r="N101" s="163"/>
      <c r="O101" s="56"/>
      <c r="P101" s="56"/>
      <c r="Q101" s="56"/>
      <c r="R101" s="56"/>
      <c r="S101" s="56"/>
      <c r="T101" s="57"/>
      <c r="U101" s="35"/>
      <c r="V101" s="35"/>
      <c r="W101" s="35"/>
      <c r="X101" s="35"/>
      <c r="Y101" s="35"/>
      <c r="Z101" s="35"/>
      <c r="AA101" s="35"/>
      <c r="AB101" s="35"/>
      <c r="AC101" s="35"/>
      <c r="AD101" s="35"/>
      <c r="AE101" s="35"/>
      <c r="AT101" s="20" t="s">
        <v>151</v>
      </c>
      <c r="AU101" s="20" t="s">
        <v>81</v>
      </c>
    </row>
    <row r="102" spans="1:65" s="2" customFormat="1" ht="49.15" customHeight="1">
      <c r="A102" s="35"/>
      <c r="B102" s="145"/>
      <c r="C102" s="146" t="s">
        <v>202</v>
      </c>
      <c r="D102" s="146" t="s">
        <v>145</v>
      </c>
      <c r="E102" s="147" t="s">
        <v>4356</v>
      </c>
      <c r="F102" s="148" t="s">
        <v>4357</v>
      </c>
      <c r="G102" s="149" t="s">
        <v>172</v>
      </c>
      <c r="H102" s="150">
        <v>51.2</v>
      </c>
      <c r="I102" s="151"/>
      <c r="J102" s="152">
        <f>ROUND(I102*H102,2)</f>
        <v>0</v>
      </c>
      <c r="K102" s="148" t="s">
        <v>149</v>
      </c>
      <c r="L102" s="36"/>
      <c r="M102" s="153" t="s">
        <v>3</v>
      </c>
      <c r="N102" s="154" t="s">
        <v>43</v>
      </c>
      <c r="O102" s="56"/>
      <c r="P102" s="155">
        <f>O102*H102</f>
        <v>0</v>
      </c>
      <c r="Q102" s="155">
        <v>0</v>
      </c>
      <c r="R102" s="155">
        <f>Q102*H102</f>
        <v>0</v>
      </c>
      <c r="S102" s="155">
        <v>0</v>
      </c>
      <c r="T102" s="156">
        <f>S102*H102</f>
        <v>0</v>
      </c>
      <c r="U102" s="35"/>
      <c r="V102" s="35"/>
      <c r="W102" s="35"/>
      <c r="X102" s="35"/>
      <c r="Y102" s="35"/>
      <c r="Z102" s="35"/>
      <c r="AA102" s="35"/>
      <c r="AB102" s="35"/>
      <c r="AC102" s="35"/>
      <c r="AD102" s="35"/>
      <c r="AE102" s="35"/>
      <c r="AR102" s="157" t="s">
        <v>94</v>
      </c>
      <c r="AT102" s="157" t="s">
        <v>145</v>
      </c>
      <c r="AU102" s="157" t="s">
        <v>81</v>
      </c>
      <c r="AY102" s="20" t="s">
        <v>142</v>
      </c>
      <c r="BE102" s="158">
        <f>IF(N102="základní",J102,0)</f>
        <v>0</v>
      </c>
      <c r="BF102" s="158">
        <f>IF(N102="snížená",J102,0)</f>
        <v>0</v>
      </c>
      <c r="BG102" s="158">
        <f>IF(N102="zákl. přenesená",J102,0)</f>
        <v>0</v>
      </c>
      <c r="BH102" s="158">
        <f>IF(N102="sníž. přenesená",J102,0)</f>
        <v>0</v>
      </c>
      <c r="BI102" s="158">
        <f>IF(N102="nulová",J102,0)</f>
        <v>0</v>
      </c>
      <c r="BJ102" s="20" t="s">
        <v>81</v>
      </c>
      <c r="BK102" s="158">
        <f>ROUND(I102*H102,2)</f>
        <v>0</v>
      </c>
      <c r="BL102" s="20" t="s">
        <v>94</v>
      </c>
      <c r="BM102" s="157" t="s">
        <v>4358</v>
      </c>
    </row>
    <row r="103" spans="1:65" s="2" customFormat="1" ht="11.25">
      <c r="A103" s="35"/>
      <c r="B103" s="36"/>
      <c r="C103" s="35"/>
      <c r="D103" s="159" t="s">
        <v>151</v>
      </c>
      <c r="E103" s="35"/>
      <c r="F103" s="160" t="s">
        <v>4359</v>
      </c>
      <c r="G103" s="35"/>
      <c r="H103" s="35"/>
      <c r="I103" s="161"/>
      <c r="J103" s="35"/>
      <c r="K103" s="35"/>
      <c r="L103" s="36"/>
      <c r="M103" s="162"/>
      <c r="N103" s="163"/>
      <c r="O103" s="56"/>
      <c r="P103" s="56"/>
      <c r="Q103" s="56"/>
      <c r="R103" s="56"/>
      <c r="S103" s="56"/>
      <c r="T103" s="57"/>
      <c r="U103" s="35"/>
      <c r="V103" s="35"/>
      <c r="W103" s="35"/>
      <c r="X103" s="35"/>
      <c r="Y103" s="35"/>
      <c r="Z103" s="35"/>
      <c r="AA103" s="35"/>
      <c r="AB103" s="35"/>
      <c r="AC103" s="35"/>
      <c r="AD103" s="35"/>
      <c r="AE103" s="35"/>
      <c r="AT103" s="20" t="s">
        <v>151</v>
      </c>
      <c r="AU103" s="20" t="s">
        <v>81</v>
      </c>
    </row>
    <row r="104" spans="1:65" s="14" customFormat="1" ht="11.25">
      <c r="B104" s="172"/>
      <c r="D104" s="165" t="s">
        <v>153</v>
      </c>
      <c r="E104" s="173" t="s">
        <v>3</v>
      </c>
      <c r="F104" s="174" t="s">
        <v>4360</v>
      </c>
      <c r="H104" s="175">
        <v>51.2</v>
      </c>
      <c r="I104" s="176"/>
      <c r="L104" s="172"/>
      <c r="M104" s="177"/>
      <c r="N104" s="178"/>
      <c r="O104" s="178"/>
      <c r="P104" s="178"/>
      <c r="Q104" s="178"/>
      <c r="R104" s="178"/>
      <c r="S104" s="178"/>
      <c r="T104" s="179"/>
      <c r="AT104" s="173" t="s">
        <v>153</v>
      </c>
      <c r="AU104" s="173" t="s">
        <v>81</v>
      </c>
      <c r="AV104" s="14" t="s">
        <v>81</v>
      </c>
      <c r="AW104" s="14" t="s">
        <v>33</v>
      </c>
      <c r="AX104" s="14" t="s">
        <v>15</v>
      </c>
      <c r="AY104" s="173" t="s">
        <v>142</v>
      </c>
    </row>
    <row r="105" spans="1:65" s="2" customFormat="1" ht="37.9" customHeight="1">
      <c r="A105" s="35"/>
      <c r="B105" s="145"/>
      <c r="C105" s="146" t="s">
        <v>209</v>
      </c>
      <c r="D105" s="146" t="s">
        <v>145</v>
      </c>
      <c r="E105" s="147" t="s">
        <v>4361</v>
      </c>
      <c r="F105" s="148" t="s">
        <v>4362</v>
      </c>
      <c r="G105" s="149" t="s">
        <v>148</v>
      </c>
      <c r="H105" s="150">
        <v>357</v>
      </c>
      <c r="I105" s="151"/>
      <c r="J105" s="152">
        <f>ROUND(I105*H105,2)</f>
        <v>0</v>
      </c>
      <c r="K105" s="148" t="s">
        <v>149</v>
      </c>
      <c r="L105" s="36"/>
      <c r="M105" s="153" t="s">
        <v>3</v>
      </c>
      <c r="N105" s="154" t="s">
        <v>43</v>
      </c>
      <c r="O105" s="56"/>
      <c r="P105" s="155">
        <f>O105*H105</f>
        <v>0</v>
      </c>
      <c r="Q105" s="155">
        <v>0</v>
      </c>
      <c r="R105" s="155">
        <f>Q105*H105</f>
        <v>0</v>
      </c>
      <c r="S105" s="155">
        <v>0</v>
      </c>
      <c r="T105" s="156">
        <f>S105*H105</f>
        <v>0</v>
      </c>
      <c r="U105" s="35"/>
      <c r="V105" s="35"/>
      <c r="W105" s="35"/>
      <c r="X105" s="35"/>
      <c r="Y105" s="35"/>
      <c r="Z105" s="35"/>
      <c r="AA105" s="35"/>
      <c r="AB105" s="35"/>
      <c r="AC105" s="35"/>
      <c r="AD105" s="35"/>
      <c r="AE105" s="35"/>
      <c r="AR105" s="157" t="s">
        <v>94</v>
      </c>
      <c r="AT105" s="157" t="s">
        <v>145</v>
      </c>
      <c r="AU105" s="157" t="s">
        <v>81</v>
      </c>
      <c r="AY105" s="20" t="s">
        <v>142</v>
      </c>
      <c r="BE105" s="158">
        <f>IF(N105="základní",J105,0)</f>
        <v>0</v>
      </c>
      <c r="BF105" s="158">
        <f>IF(N105="snížená",J105,0)</f>
        <v>0</v>
      </c>
      <c r="BG105" s="158">
        <f>IF(N105="zákl. přenesená",J105,0)</f>
        <v>0</v>
      </c>
      <c r="BH105" s="158">
        <f>IF(N105="sníž. přenesená",J105,0)</f>
        <v>0</v>
      </c>
      <c r="BI105" s="158">
        <f>IF(N105="nulová",J105,0)</f>
        <v>0</v>
      </c>
      <c r="BJ105" s="20" t="s">
        <v>81</v>
      </c>
      <c r="BK105" s="158">
        <f>ROUND(I105*H105,2)</f>
        <v>0</v>
      </c>
      <c r="BL105" s="20" t="s">
        <v>94</v>
      </c>
      <c r="BM105" s="157" t="s">
        <v>4363</v>
      </c>
    </row>
    <row r="106" spans="1:65" s="2" customFormat="1" ht="11.25">
      <c r="A106" s="35"/>
      <c r="B106" s="36"/>
      <c r="C106" s="35"/>
      <c r="D106" s="159" t="s">
        <v>151</v>
      </c>
      <c r="E106" s="35"/>
      <c r="F106" s="160" t="s">
        <v>4364</v>
      </c>
      <c r="G106" s="35"/>
      <c r="H106" s="35"/>
      <c r="I106" s="161"/>
      <c r="J106" s="35"/>
      <c r="K106" s="35"/>
      <c r="L106" s="36"/>
      <c r="M106" s="162"/>
      <c r="N106" s="163"/>
      <c r="O106" s="56"/>
      <c r="P106" s="56"/>
      <c r="Q106" s="56"/>
      <c r="R106" s="56"/>
      <c r="S106" s="56"/>
      <c r="T106" s="57"/>
      <c r="U106" s="35"/>
      <c r="V106" s="35"/>
      <c r="W106" s="35"/>
      <c r="X106" s="35"/>
      <c r="Y106" s="35"/>
      <c r="Z106" s="35"/>
      <c r="AA106" s="35"/>
      <c r="AB106" s="35"/>
      <c r="AC106" s="35"/>
      <c r="AD106" s="35"/>
      <c r="AE106" s="35"/>
      <c r="AT106" s="20" t="s">
        <v>151</v>
      </c>
      <c r="AU106" s="20" t="s">
        <v>81</v>
      </c>
    </row>
    <row r="107" spans="1:65" s="2" customFormat="1" ht="37.9" customHeight="1">
      <c r="A107" s="35"/>
      <c r="B107" s="145"/>
      <c r="C107" s="146" t="s">
        <v>143</v>
      </c>
      <c r="D107" s="146" t="s">
        <v>145</v>
      </c>
      <c r="E107" s="147" t="s">
        <v>4365</v>
      </c>
      <c r="F107" s="148" t="s">
        <v>4366</v>
      </c>
      <c r="G107" s="149" t="s">
        <v>148</v>
      </c>
      <c r="H107" s="150">
        <v>357</v>
      </c>
      <c r="I107" s="151"/>
      <c r="J107" s="152">
        <f>ROUND(I107*H107,2)</f>
        <v>0</v>
      </c>
      <c r="K107" s="148" t="s">
        <v>149</v>
      </c>
      <c r="L107" s="36"/>
      <c r="M107" s="153" t="s">
        <v>3</v>
      </c>
      <c r="N107" s="154" t="s">
        <v>43</v>
      </c>
      <c r="O107" s="56"/>
      <c r="P107" s="155">
        <f>O107*H107</f>
        <v>0</v>
      </c>
      <c r="Q107" s="155">
        <v>0</v>
      </c>
      <c r="R107" s="155">
        <f>Q107*H107</f>
        <v>0</v>
      </c>
      <c r="S107" s="155">
        <v>0</v>
      </c>
      <c r="T107" s="156">
        <f>S107*H107</f>
        <v>0</v>
      </c>
      <c r="U107" s="35"/>
      <c r="V107" s="35"/>
      <c r="W107" s="35"/>
      <c r="X107" s="35"/>
      <c r="Y107" s="35"/>
      <c r="Z107" s="35"/>
      <c r="AA107" s="35"/>
      <c r="AB107" s="35"/>
      <c r="AC107" s="35"/>
      <c r="AD107" s="35"/>
      <c r="AE107" s="35"/>
      <c r="AR107" s="157" t="s">
        <v>94</v>
      </c>
      <c r="AT107" s="157" t="s">
        <v>145</v>
      </c>
      <c r="AU107" s="157" t="s">
        <v>81</v>
      </c>
      <c r="AY107" s="20" t="s">
        <v>142</v>
      </c>
      <c r="BE107" s="158">
        <f>IF(N107="základní",J107,0)</f>
        <v>0</v>
      </c>
      <c r="BF107" s="158">
        <f>IF(N107="snížená",J107,0)</f>
        <v>0</v>
      </c>
      <c r="BG107" s="158">
        <f>IF(N107="zákl. přenesená",J107,0)</f>
        <v>0</v>
      </c>
      <c r="BH107" s="158">
        <f>IF(N107="sníž. přenesená",J107,0)</f>
        <v>0</v>
      </c>
      <c r="BI107" s="158">
        <f>IF(N107="nulová",J107,0)</f>
        <v>0</v>
      </c>
      <c r="BJ107" s="20" t="s">
        <v>81</v>
      </c>
      <c r="BK107" s="158">
        <f>ROUND(I107*H107,2)</f>
        <v>0</v>
      </c>
      <c r="BL107" s="20" t="s">
        <v>94</v>
      </c>
      <c r="BM107" s="157" t="s">
        <v>4367</v>
      </c>
    </row>
    <row r="108" spans="1:65" s="2" customFormat="1" ht="11.25">
      <c r="A108" s="35"/>
      <c r="B108" s="36"/>
      <c r="C108" s="35"/>
      <c r="D108" s="159" t="s">
        <v>151</v>
      </c>
      <c r="E108" s="35"/>
      <c r="F108" s="160" t="s">
        <v>4368</v>
      </c>
      <c r="G108" s="35"/>
      <c r="H108" s="35"/>
      <c r="I108" s="161"/>
      <c r="J108" s="35"/>
      <c r="K108" s="35"/>
      <c r="L108" s="36"/>
      <c r="M108" s="162"/>
      <c r="N108" s="163"/>
      <c r="O108" s="56"/>
      <c r="P108" s="56"/>
      <c r="Q108" s="56"/>
      <c r="R108" s="56"/>
      <c r="S108" s="56"/>
      <c r="T108" s="57"/>
      <c r="U108" s="35"/>
      <c r="V108" s="35"/>
      <c r="W108" s="35"/>
      <c r="X108" s="35"/>
      <c r="Y108" s="35"/>
      <c r="Z108" s="35"/>
      <c r="AA108" s="35"/>
      <c r="AB108" s="35"/>
      <c r="AC108" s="35"/>
      <c r="AD108" s="35"/>
      <c r="AE108" s="35"/>
      <c r="AT108" s="20" t="s">
        <v>151</v>
      </c>
      <c r="AU108" s="20" t="s">
        <v>81</v>
      </c>
    </row>
    <row r="109" spans="1:65" s="2" customFormat="1" ht="16.5" customHeight="1">
      <c r="A109" s="35"/>
      <c r="B109" s="145"/>
      <c r="C109" s="191" t="s">
        <v>222</v>
      </c>
      <c r="D109" s="191" t="s">
        <v>704</v>
      </c>
      <c r="E109" s="192" t="s">
        <v>4369</v>
      </c>
      <c r="F109" s="193" t="s">
        <v>4370</v>
      </c>
      <c r="G109" s="194" t="s">
        <v>4311</v>
      </c>
      <c r="H109" s="195">
        <v>7.14</v>
      </c>
      <c r="I109" s="196"/>
      <c r="J109" s="197">
        <f>ROUND(I109*H109,2)</f>
        <v>0</v>
      </c>
      <c r="K109" s="193" t="s">
        <v>149</v>
      </c>
      <c r="L109" s="198"/>
      <c r="M109" s="199" t="s">
        <v>3</v>
      </c>
      <c r="N109" s="200" t="s">
        <v>43</v>
      </c>
      <c r="O109" s="56"/>
      <c r="P109" s="155">
        <f>O109*H109</f>
        <v>0</v>
      </c>
      <c r="Q109" s="155">
        <v>1E-3</v>
      </c>
      <c r="R109" s="155">
        <f>Q109*H109</f>
        <v>7.1399999999999996E-3</v>
      </c>
      <c r="S109" s="155">
        <v>0</v>
      </c>
      <c r="T109" s="156">
        <f>S109*H109</f>
        <v>0</v>
      </c>
      <c r="U109" s="35"/>
      <c r="V109" s="35"/>
      <c r="W109" s="35"/>
      <c r="X109" s="35"/>
      <c r="Y109" s="35"/>
      <c r="Z109" s="35"/>
      <c r="AA109" s="35"/>
      <c r="AB109" s="35"/>
      <c r="AC109" s="35"/>
      <c r="AD109" s="35"/>
      <c r="AE109" s="35"/>
      <c r="AR109" s="157" t="s">
        <v>209</v>
      </c>
      <c r="AT109" s="157" t="s">
        <v>704</v>
      </c>
      <c r="AU109" s="157" t="s">
        <v>81</v>
      </c>
      <c r="AY109" s="20" t="s">
        <v>142</v>
      </c>
      <c r="BE109" s="158">
        <f>IF(N109="základní",J109,0)</f>
        <v>0</v>
      </c>
      <c r="BF109" s="158">
        <f>IF(N109="snížená",J109,0)</f>
        <v>0</v>
      </c>
      <c r="BG109" s="158">
        <f>IF(N109="zákl. přenesená",J109,0)</f>
        <v>0</v>
      </c>
      <c r="BH109" s="158">
        <f>IF(N109="sníž. přenesená",J109,0)</f>
        <v>0</v>
      </c>
      <c r="BI109" s="158">
        <f>IF(N109="nulová",J109,0)</f>
        <v>0</v>
      </c>
      <c r="BJ109" s="20" t="s">
        <v>81</v>
      </c>
      <c r="BK109" s="158">
        <f>ROUND(I109*H109,2)</f>
        <v>0</v>
      </c>
      <c r="BL109" s="20" t="s">
        <v>94</v>
      </c>
      <c r="BM109" s="157" t="s">
        <v>4371</v>
      </c>
    </row>
    <row r="110" spans="1:65" s="14" customFormat="1" ht="11.25">
      <c r="B110" s="172"/>
      <c r="D110" s="165" t="s">
        <v>153</v>
      </c>
      <c r="F110" s="174" t="s">
        <v>4372</v>
      </c>
      <c r="H110" s="175">
        <v>7.14</v>
      </c>
      <c r="I110" s="176"/>
      <c r="L110" s="172"/>
      <c r="M110" s="177"/>
      <c r="N110" s="178"/>
      <c r="O110" s="178"/>
      <c r="P110" s="178"/>
      <c r="Q110" s="178"/>
      <c r="R110" s="178"/>
      <c r="S110" s="178"/>
      <c r="T110" s="179"/>
      <c r="AT110" s="173" t="s">
        <v>153</v>
      </c>
      <c r="AU110" s="173" t="s">
        <v>81</v>
      </c>
      <c r="AV110" s="14" t="s">
        <v>81</v>
      </c>
      <c r="AW110" s="14" t="s">
        <v>4</v>
      </c>
      <c r="AX110" s="14" t="s">
        <v>15</v>
      </c>
      <c r="AY110" s="173" t="s">
        <v>142</v>
      </c>
    </row>
    <row r="111" spans="1:65" s="2" customFormat="1" ht="33" customHeight="1">
      <c r="A111" s="35"/>
      <c r="B111" s="145"/>
      <c r="C111" s="146" t="s">
        <v>229</v>
      </c>
      <c r="D111" s="146" t="s">
        <v>145</v>
      </c>
      <c r="E111" s="147" t="s">
        <v>4373</v>
      </c>
      <c r="F111" s="148" t="s">
        <v>4374</v>
      </c>
      <c r="G111" s="149" t="s">
        <v>148</v>
      </c>
      <c r="H111" s="150">
        <v>382</v>
      </c>
      <c r="I111" s="151"/>
      <c r="J111" s="152">
        <f>ROUND(I111*H111,2)</f>
        <v>0</v>
      </c>
      <c r="K111" s="148" t="s">
        <v>149</v>
      </c>
      <c r="L111" s="36"/>
      <c r="M111" s="153" t="s">
        <v>3</v>
      </c>
      <c r="N111" s="154" t="s">
        <v>43</v>
      </c>
      <c r="O111" s="56"/>
      <c r="P111" s="155">
        <f>O111*H111</f>
        <v>0</v>
      </c>
      <c r="Q111" s="155">
        <v>0</v>
      </c>
      <c r="R111" s="155">
        <f>Q111*H111</f>
        <v>0</v>
      </c>
      <c r="S111" s="155">
        <v>0</v>
      </c>
      <c r="T111" s="156">
        <f>S111*H111</f>
        <v>0</v>
      </c>
      <c r="U111" s="35"/>
      <c r="V111" s="35"/>
      <c r="W111" s="35"/>
      <c r="X111" s="35"/>
      <c r="Y111" s="35"/>
      <c r="Z111" s="35"/>
      <c r="AA111" s="35"/>
      <c r="AB111" s="35"/>
      <c r="AC111" s="35"/>
      <c r="AD111" s="35"/>
      <c r="AE111" s="35"/>
      <c r="AR111" s="157" t="s">
        <v>94</v>
      </c>
      <c r="AT111" s="157" t="s">
        <v>145</v>
      </c>
      <c r="AU111" s="157" t="s">
        <v>81</v>
      </c>
      <c r="AY111" s="20" t="s">
        <v>142</v>
      </c>
      <c r="BE111" s="158">
        <f>IF(N111="základní",J111,0)</f>
        <v>0</v>
      </c>
      <c r="BF111" s="158">
        <f>IF(N111="snížená",J111,0)</f>
        <v>0</v>
      </c>
      <c r="BG111" s="158">
        <f>IF(N111="zákl. přenesená",J111,0)</f>
        <v>0</v>
      </c>
      <c r="BH111" s="158">
        <f>IF(N111="sníž. přenesená",J111,0)</f>
        <v>0</v>
      </c>
      <c r="BI111" s="158">
        <f>IF(N111="nulová",J111,0)</f>
        <v>0</v>
      </c>
      <c r="BJ111" s="20" t="s">
        <v>81</v>
      </c>
      <c r="BK111" s="158">
        <f>ROUND(I111*H111,2)</f>
        <v>0</v>
      </c>
      <c r="BL111" s="20" t="s">
        <v>94</v>
      </c>
      <c r="BM111" s="157" t="s">
        <v>4375</v>
      </c>
    </row>
    <row r="112" spans="1:65" s="2" customFormat="1" ht="11.25">
      <c r="A112" s="35"/>
      <c r="B112" s="36"/>
      <c r="C112" s="35"/>
      <c r="D112" s="159" t="s">
        <v>151</v>
      </c>
      <c r="E112" s="35"/>
      <c r="F112" s="160" t="s">
        <v>4376</v>
      </c>
      <c r="G112" s="35"/>
      <c r="H112" s="35"/>
      <c r="I112" s="161"/>
      <c r="J112" s="35"/>
      <c r="K112" s="35"/>
      <c r="L112" s="36"/>
      <c r="M112" s="162"/>
      <c r="N112" s="163"/>
      <c r="O112" s="56"/>
      <c r="P112" s="56"/>
      <c r="Q112" s="56"/>
      <c r="R112" s="56"/>
      <c r="S112" s="56"/>
      <c r="T112" s="57"/>
      <c r="U112" s="35"/>
      <c r="V112" s="35"/>
      <c r="W112" s="35"/>
      <c r="X112" s="35"/>
      <c r="Y112" s="35"/>
      <c r="Z112" s="35"/>
      <c r="AA112" s="35"/>
      <c r="AB112" s="35"/>
      <c r="AC112" s="35"/>
      <c r="AD112" s="35"/>
      <c r="AE112" s="35"/>
      <c r="AT112" s="20" t="s">
        <v>151</v>
      </c>
      <c r="AU112" s="20" t="s">
        <v>81</v>
      </c>
    </row>
    <row r="113" spans="1:65" s="14" customFormat="1" ht="11.25">
      <c r="B113" s="172"/>
      <c r="D113" s="165" t="s">
        <v>153</v>
      </c>
      <c r="E113" s="173" t="s">
        <v>3</v>
      </c>
      <c r="F113" s="174" t="s">
        <v>4377</v>
      </c>
      <c r="H113" s="175">
        <v>382</v>
      </c>
      <c r="I113" s="176"/>
      <c r="L113" s="172"/>
      <c r="M113" s="177"/>
      <c r="N113" s="178"/>
      <c r="O113" s="178"/>
      <c r="P113" s="178"/>
      <c r="Q113" s="178"/>
      <c r="R113" s="178"/>
      <c r="S113" s="178"/>
      <c r="T113" s="179"/>
      <c r="AT113" s="173" t="s">
        <v>153</v>
      </c>
      <c r="AU113" s="173" t="s">
        <v>81</v>
      </c>
      <c r="AV113" s="14" t="s">
        <v>81</v>
      </c>
      <c r="AW113" s="14" t="s">
        <v>33</v>
      </c>
      <c r="AX113" s="14" t="s">
        <v>15</v>
      </c>
      <c r="AY113" s="173" t="s">
        <v>142</v>
      </c>
    </row>
    <row r="114" spans="1:65" s="12" customFormat="1" ht="22.9" customHeight="1">
      <c r="B114" s="132"/>
      <c r="D114" s="133" t="s">
        <v>70</v>
      </c>
      <c r="E114" s="143" t="s">
        <v>181</v>
      </c>
      <c r="F114" s="143" t="s">
        <v>3810</v>
      </c>
      <c r="I114" s="135"/>
      <c r="J114" s="144">
        <f>BK114</f>
        <v>0</v>
      </c>
      <c r="L114" s="132"/>
      <c r="M114" s="137"/>
      <c r="N114" s="138"/>
      <c r="O114" s="138"/>
      <c r="P114" s="139">
        <f>SUM(P115:P139)</f>
        <v>0</v>
      </c>
      <c r="Q114" s="138"/>
      <c r="R114" s="139">
        <f>SUM(R115:R139)</f>
        <v>17.896199999999997</v>
      </c>
      <c r="S114" s="138"/>
      <c r="T114" s="140">
        <f>SUM(T115:T139)</f>
        <v>0</v>
      </c>
      <c r="AR114" s="133" t="s">
        <v>15</v>
      </c>
      <c r="AT114" s="141" t="s">
        <v>70</v>
      </c>
      <c r="AU114" s="141" t="s">
        <v>15</v>
      </c>
      <c r="AY114" s="133" t="s">
        <v>142</v>
      </c>
      <c r="BK114" s="142">
        <f>SUM(BK115:BK139)</f>
        <v>0</v>
      </c>
    </row>
    <row r="115" spans="1:65" s="2" customFormat="1" ht="33" customHeight="1">
      <c r="A115" s="35"/>
      <c r="B115" s="145"/>
      <c r="C115" s="146" t="s">
        <v>9</v>
      </c>
      <c r="D115" s="146" t="s">
        <v>145</v>
      </c>
      <c r="E115" s="147" t="s">
        <v>4378</v>
      </c>
      <c r="F115" s="148" t="s">
        <v>4379</v>
      </c>
      <c r="G115" s="149" t="s">
        <v>148</v>
      </c>
      <c r="H115" s="150">
        <v>692</v>
      </c>
      <c r="I115" s="151"/>
      <c r="J115" s="152">
        <f>ROUND(I115*H115,2)</f>
        <v>0</v>
      </c>
      <c r="K115" s="148" t="s">
        <v>149</v>
      </c>
      <c r="L115" s="36"/>
      <c r="M115" s="153" t="s">
        <v>3</v>
      </c>
      <c r="N115" s="154" t="s">
        <v>43</v>
      </c>
      <c r="O115" s="56"/>
      <c r="P115" s="155">
        <f>O115*H115</f>
        <v>0</v>
      </c>
      <c r="Q115" s="155">
        <v>0</v>
      </c>
      <c r="R115" s="155">
        <f>Q115*H115</f>
        <v>0</v>
      </c>
      <c r="S115" s="155">
        <v>0</v>
      </c>
      <c r="T115" s="156">
        <f>S115*H115</f>
        <v>0</v>
      </c>
      <c r="U115" s="35"/>
      <c r="V115" s="35"/>
      <c r="W115" s="35"/>
      <c r="X115" s="35"/>
      <c r="Y115" s="35"/>
      <c r="Z115" s="35"/>
      <c r="AA115" s="35"/>
      <c r="AB115" s="35"/>
      <c r="AC115" s="35"/>
      <c r="AD115" s="35"/>
      <c r="AE115" s="35"/>
      <c r="AR115" s="157" t="s">
        <v>94</v>
      </c>
      <c r="AT115" s="157" t="s">
        <v>145</v>
      </c>
      <c r="AU115" s="157" t="s">
        <v>81</v>
      </c>
      <c r="AY115" s="20" t="s">
        <v>142</v>
      </c>
      <c r="BE115" s="158">
        <f>IF(N115="základní",J115,0)</f>
        <v>0</v>
      </c>
      <c r="BF115" s="158">
        <f>IF(N115="snížená",J115,0)</f>
        <v>0</v>
      </c>
      <c r="BG115" s="158">
        <f>IF(N115="zákl. přenesená",J115,0)</f>
        <v>0</v>
      </c>
      <c r="BH115" s="158">
        <f>IF(N115="sníž. přenesená",J115,0)</f>
        <v>0</v>
      </c>
      <c r="BI115" s="158">
        <f>IF(N115="nulová",J115,0)</f>
        <v>0</v>
      </c>
      <c r="BJ115" s="20" t="s">
        <v>81</v>
      </c>
      <c r="BK115" s="158">
        <f>ROUND(I115*H115,2)</f>
        <v>0</v>
      </c>
      <c r="BL115" s="20" t="s">
        <v>94</v>
      </c>
      <c r="BM115" s="157" t="s">
        <v>4380</v>
      </c>
    </row>
    <row r="116" spans="1:65" s="2" customFormat="1" ht="11.25">
      <c r="A116" s="35"/>
      <c r="B116" s="36"/>
      <c r="C116" s="35"/>
      <c r="D116" s="159" t="s">
        <v>151</v>
      </c>
      <c r="E116" s="35"/>
      <c r="F116" s="160" t="s">
        <v>4381</v>
      </c>
      <c r="G116" s="35"/>
      <c r="H116" s="35"/>
      <c r="I116" s="161"/>
      <c r="J116" s="35"/>
      <c r="K116" s="35"/>
      <c r="L116" s="36"/>
      <c r="M116" s="162"/>
      <c r="N116" s="163"/>
      <c r="O116" s="56"/>
      <c r="P116" s="56"/>
      <c r="Q116" s="56"/>
      <c r="R116" s="56"/>
      <c r="S116" s="56"/>
      <c r="T116" s="57"/>
      <c r="U116" s="35"/>
      <c r="V116" s="35"/>
      <c r="W116" s="35"/>
      <c r="X116" s="35"/>
      <c r="Y116" s="35"/>
      <c r="Z116" s="35"/>
      <c r="AA116" s="35"/>
      <c r="AB116" s="35"/>
      <c r="AC116" s="35"/>
      <c r="AD116" s="35"/>
      <c r="AE116" s="35"/>
      <c r="AT116" s="20" t="s">
        <v>151</v>
      </c>
      <c r="AU116" s="20" t="s">
        <v>81</v>
      </c>
    </row>
    <row r="117" spans="1:65" s="14" customFormat="1" ht="11.25">
      <c r="B117" s="172"/>
      <c r="D117" s="165" t="s">
        <v>153</v>
      </c>
      <c r="E117" s="173" t="s">
        <v>3</v>
      </c>
      <c r="F117" s="174" t="s">
        <v>4382</v>
      </c>
      <c r="H117" s="175">
        <v>12</v>
      </c>
      <c r="I117" s="176"/>
      <c r="L117" s="172"/>
      <c r="M117" s="177"/>
      <c r="N117" s="178"/>
      <c r="O117" s="178"/>
      <c r="P117" s="178"/>
      <c r="Q117" s="178"/>
      <c r="R117" s="178"/>
      <c r="S117" s="178"/>
      <c r="T117" s="179"/>
      <c r="AT117" s="173" t="s">
        <v>153</v>
      </c>
      <c r="AU117" s="173" t="s">
        <v>81</v>
      </c>
      <c r="AV117" s="14" t="s">
        <v>81</v>
      </c>
      <c r="AW117" s="14" t="s">
        <v>33</v>
      </c>
      <c r="AX117" s="14" t="s">
        <v>71</v>
      </c>
      <c r="AY117" s="173" t="s">
        <v>142</v>
      </c>
    </row>
    <row r="118" spans="1:65" s="14" customFormat="1" ht="11.25">
      <c r="B118" s="172"/>
      <c r="D118" s="165" t="s">
        <v>153</v>
      </c>
      <c r="E118" s="173" t="s">
        <v>3</v>
      </c>
      <c r="F118" s="174" t="s">
        <v>4383</v>
      </c>
      <c r="H118" s="175">
        <v>3</v>
      </c>
      <c r="I118" s="176"/>
      <c r="L118" s="172"/>
      <c r="M118" s="177"/>
      <c r="N118" s="178"/>
      <c r="O118" s="178"/>
      <c r="P118" s="178"/>
      <c r="Q118" s="178"/>
      <c r="R118" s="178"/>
      <c r="S118" s="178"/>
      <c r="T118" s="179"/>
      <c r="AT118" s="173" t="s">
        <v>153</v>
      </c>
      <c r="AU118" s="173" t="s">
        <v>81</v>
      </c>
      <c r="AV118" s="14" t="s">
        <v>81</v>
      </c>
      <c r="AW118" s="14" t="s">
        <v>33</v>
      </c>
      <c r="AX118" s="14" t="s">
        <v>71</v>
      </c>
      <c r="AY118" s="173" t="s">
        <v>142</v>
      </c>
    </row>
    <row r="119" spans="1:65" s="14" customFormat="1" ht="11.25">
      <c r="B119" s="172"/>
      <c r="D119" s="165" t="s">
        <v>153</v>
      </c>
      <c r="E119" s="173" t="s">
        <v>3</v>
      </c>
      <c r="F119" s="174" t="s">
        <v>4384</v>
      </c>
      <c r="H119" s="175">
        <v>69</v>
      </c>
      <c r="I119" s="176"/>
      <c r="L119" s="172"/>
      <c r="M119" s="177"/>
      <c r="N119" s="178"/>
      <c r="O119" s="178"/>
      <c r="P119" s="178"/>
      <c r="Q119" s="178"/>
      <c r="R119" s="178"/>
      <c r="S119" s="178"/>
      <c r="T119" s="179"/>
      <c r="AT119" s="173" t="s">
        <v>153</v>
      </c>
      <c r="AU119" s="173" t="s">
        <v>81</v>
      </c>
      <c r="AV119" s="14" t="s">
        <v>81</v>
      </c>
      <c r="AW119" s="14" t="s">
        <v>33</v>
      </c>
      <c r="AX119" s="14" t="s">
        <v>71</v>
      </c>
      <c r="AY119" s="173" t="s">
        <v>142</v>
      </c>
    </row>
    <row r="120" spans="1:65" s="14" customFormat="1" ht="11.25">
      <c r="B120" s="172"/>
      <c r="D120" s="165" t="s">
        <v>153</v>
      </c>
      <c r="E120" s="173" t="s">
        <v>3</v>
      </c>
      <c r="F120" s="174" t="s">
        <v>4385</v>
      </c>
      <c r="H120" s="175">
        <v>596</v>
      </c>
      <c r="I120" s="176"/>
      <c r="L120" s="172"/>
      <c r="M120" s="177"/>
      <c r="N120" s="178"/>
      <c r="O120" s="178"/>
      <c r="P120" s="178"/>
      <c r="Q120" s="178"/>
      <c r="R120" s="178"/>
      <c r="S120" s="178"/>
      <c r="T120" s="179"/>
      <c r="AT120" s="173" t="s">
        <v>153</v>
      </c>
      <c r="AU120" s="173" t="s">
        <v>81</v>
      </c>
      <c r="AV120" s="14" t="s">
        <v>81</v>
      </c>
      <c r="AW120" s="14" t="s">
        <v>33</v>
      </c>
      <c r="AX120" s="14" t="s">
        <v>71</v>
      </c>
      <c r="AY120" s="173" t="s">
        <v>142</v>
      </c>
    </row>
    <row r="121" spans="1:65" s="14" customFormat="1" ht="11.25">
      <c r="B121" s="172"/>
      <c r="D121" s="165" t="s">
        <v>153</v>
      </c>
      <c r="E121" s="173" t="s">
        <v>3</v>
      </c>
      <c r="F121" s="174" t="s">
        <v>4382</v>
      </c>
      <c r="H121" s="175">
        <v>12</v>
      </c>
      <c r="I121" s="176"/>
      <c r="L121" s="172"/>
      <c r="M121" s="177"/>
      <c r="N121" s="178"/>
      <c r="O121" s="178"/>
      <c r="P121" s="178"/>
      <c r="Q121" s="178"/>
      <c r="R121" s="178"/>
      <c r="S121" s="178"/>
      <c r="T121" s="179"/>
      <c r="AT121" s="173" t="s">
        <v>153</v>
      </c>
      <c r="AU121" s="173" t="s">
        <v>81</v>
      </c>
      <c r="AV121" s="14" t="s">
        <v>81</v>
      </c>
      <c r="AW121" s="14" t="s">
        <v>33</v>
      </c>
      <c r="AX121" s="14" t="s">
        <v>71</v>
      </c>
      <c r="AY121" s="173" t="s">
        <v>142</v>
      </c>
    </row>
    <row r="122" spans="1:65" s="15" customFormat="1" ht="11.25">
      <c r="B122" s="180"/>
      <c r="D122" s="165" t="s">
        <v>153</v>
      </c>
      <c r="E122" s="181" t="s">
        <v>3</v>
      </c>
      <c r="F122" s="182" t="s">
        <v>162</v>
      </c>
      <c r="H122" s="183">
        <v>692</v>
      </c>
      <c r="I122" s="184"/>
      <c r="L122" s="180"/>
      <c r="M122" s="185"/>
      <c r="N122" s="186"/>
      <c r="O122" s="186"/>
      <c r="P122" s="186"/>
      <c r="Q122" s="186"/>
      <c r="R122" s="186"/>
      <c r="S122" s="186"/>
      <c r="T122" s="187"/>
      <c r="AT122" s="181" t="s">
        <v>153</v>
      </c>
      <c r="AU122" s="181" t="s">
        <v>81</v>
      </c>
      <c r="AV122" s="15" t="s">
        <v>94</v>
      </c>
      <c r="AW122" s="15" t="s">
        <v>33</v>
      </c>
      <c r="AX122" s="15" t="s">
        <v>15</v>
      </c>
      <c r="AY122" s="181" t="s">
        <v>142</v>
      </c>
    </row>
    <row r="123" spans="1:65" s="2" customFormat="1" ht="49.15" customHeight="1">
      <c r="A123" s="35"/>
      <c r="B123" s="145"/>
      <c r="C123" s="146" t="s">
        <v>239</v>
      </c>
      <c r="D123" s="146" t="s">
        <v>145</v>
      </c>
      <c r="E123" s="147" t="s">
        <v>4386</v>
      </c>
      <c r="F123" s="148" t="s">
        <v>4387</v>
      </c>
      <c r="G123" s="149" t="s">
        <v>148</v>
      </c>
      <c r="H123" s="150">
        <v>304</v>
      </c>
      <c r="I123" s="151"/>
      <c r="J123" s="152">
        <f>ROUND(I123*H123,2)</f>
        <v>0</v>
      </c>
      <c r="K123" s="148" t="s">
        <v>149</v>
      </c>
      <c r="L123" s="36"/>
      <c r="M123" s="153" t="s">
        <v>3</v>
      </c>
      <c r="N123" s="154" t="s">
        <v>43</v>
      </c>
      <c r="O123" s="56"/>
      <c r="P123" s="155">
        <f>O123*H123</f>
        <v>0</v>
      </c>
      <c r="Q123" s="155">
        <v>0</v>
      </c>
      <c r="R123" s="155">
        <f>Q123*H123</f>
        <v>0</v>
      </c>
      <c r="S123" s="155">
        <v>0</v>
      </c>
      <c r="T123" s="156">
        <f>S123*H123</f>
        <v>0</v>
      </c>
      <c r="U123" s="35"/>
      <c r="V123" s="35"/>
      <c r="W123" s="35"/>
      <c r="X123" s="35"/>
      <c r="Y123" s="35"/>
      <c r="Z123" s="35"/>
      <c r="AA123" s="35"/>
      <c r="AB123" s="35"/>
      <c r="AC123" s="35"/>
      <c r="AD123" s="35"/>
      <c r="AE123" s="35"/>
      <c r="AR123" s="157" t="s">
        <v>94</v>
      </c>
      <c r="AT123" s="157" t="s">
        <v>145</v>
      </c>
      <c r="AU123" s="157" t="s">
        <v>81</v>
      </c>
      <c r="AY123" s="20" t="s">
        <v>142</v>
      </c>
      <c r="BE123" s="158">
        <f>IF(N123="základní",J123,0)</f>
        <v>0</v>
      </c>
      <c r="BF123" s="158">
        <f>IF(N123="snížená",J123,0)</f>
        <v>0</v>
      </c>
      <c r="BG123" s="158">
        <f>IF(N123="zákl. přenesená",J123,0)</f>
        <v>0</v>
      </c>
      <c r="BH123" s="158">
        <f>IF(N123="sníž. přenesená",J123,0)</f>
        <v>0</v>
      </c>
      <c r="BI123" s="158">
        <f>IF(N123="nulová",J123,0)</f>
        <v>0</v>
      </c>
      <c r="BJ123" s="20" t="s">
        <v>81</v>
      </c>
      <c r="BK123" s="158">
        <f>ROUND(I123*H123,2)</f>
        <v>0</v>
      </c>
      <c r="BL123" s="20" t="s">
        <v>94</v>
      </c>
      <c r="BM123" s="157" t="s">
        <v>4388</v>
      </c>
    </row>
    <row r="124" spans="1:65" s="2" customFormat="1" ht="11.25">
      <c r="A124" s="35"/>
      <c r="B124" s="36"/>
      <c r="C124" s="35"/>
      <c r="D124" s="159" t="s">
        <v>151</v>
      </c>
      <c r="E124" s="35"/>
      <c r="F124" s="160" t="s">
        <v>4389</v>
      </c>
      <c r="G124" s="35"/>
      <c r="H124" s="35"/>
      <c r="I124" s="161"/>
      <c r="J124" s="35"/>
      <c r="K124" s="35"/>
      <c r="L124" s="36"/>
      <c r="M124" s="162"/>
      <c r="N124" s="163"/>
      <c r="O124" s="56"/>
      <c r="P124" s="56"/>
      <c r="Q124" s="56"/>
      <c r="R124" s="56"/>
      <c r="S124" s="56"/>
      <c r="T124" s="57"/>
      <c r="U124" s="35"/>
      <c r="V124" s="35"/>
      <c r="W124" s="35"/>
      <c r="X124" s="35"/>
      <c r="Y124" s="35"/>
      <c r="Z124" s="35"/>
      <c r="AA124" s="35"/>
      <c r="AB124" s="35"/>
      <c r="AC124" s="35"/>
      <c r="AD124" s="35"/>
      <c r="AE124" s="35"/>
      <c r="AT124" s="20" t="s">
        <v>151</v>
      </c>
      <c r="AU124" s="20" t="s">
        <v>81</v>
      </c>
    </row>
    <row r="125" spans="1:65" s="14" customFormat="1" ht="11.25">
      <c r="B125" s="172"/>
      <c r="D125" s="165" t="s">
        <v>153</v>
      </c>
      <c r="E125" s="173" t="s">
        <v>3</v>
      </c>
      <c r="F125" s="174" t="s">
        <v>4390</v>
      </c>
      <c r="H125" s="175">
        <v>304</v>
      </c>
      <c r="I125" s="176"/>
      <c r="L125" s="172"/>
      <c r="M125" s="177"/>
      <c r="N125" s="178"/>
      <c r="O125" s="178"/>
      <c r="P125" s="178"/>
      <c r="Q125" s="178"/>
      <c r="R125" s="178"/>
      <c r="S125" s="178"/>
      <c r="T125" s="179"/>
      <c r="AT125" s="173" t="s">
        <v>153</v>
      </c>
      <c r="AU125" s="173" t="s">
        <v>81</v>
      </c>
      <c r="AV125" s="14" t="s">
        <v>81</v>
      </c>
      <c r="AW125" s="14" t="s">
        <v>33</v>
      </c>
      <c r="AX125" s="14" t="s">
        <v>15</v>
      </c>
      <c r="AY125" s="173" t="s">
        <v>142</v>
      </c>
    </row>
    <row r="126" spans="1:65" s="2" customFormat="1" ht="44.25" customHeight="1">
      <c r="A126" s="35"/>
      <c r="B126" s="145"/>
      <c r="C126" s="146" t="s">
        <v>244</v>
      </c>
      <c r="D126" s="146" t="s">
        <v>145</v>
      </c>
      <c r="E126" s="147" t="s">
        <v>4391</v>
      </c>
      <c r="F126" s="148" t="s">
        <v>4392</v>
      </c>
      <c r="G126" s="149" t="s">
        <v>148</v>
      </c>
      <c r="H126" s="150">
        <v>304</v>
      </c>
      <c r="I126" s="151"/>
      <c r="J126" s="152">
        <f>ROUND(I126*H126,2)</f>
        <v>0</v>
      </c>
      <c r="K126" s="148" t="s">
        <v>149</v>
      </c>
      <c r="L126" s="36"/>
      <c r="M126" s="153" t="s">
        <v>3</v>
      </c>
      <c r="N126" s="154" t="s">
        <v>43</v>
      </c>
      <c r="O126" s="56"/>
      <c r="P126" s="155">
        <f>O126*H126</f>
        <v>0</v>
      </c>
      <c r="Q126" s="155">
        <v>0</v>
      </c>
      <c r="R126" s="155">
        <f>Q126*H126</f>
        <v>0</v>
      </c>
      <c r="S126" s="155">
        <v>0</v>
      </c>
      <c r="T126" s="156">
        <f>S126*H126</f>
        <v>0</v>
      </c>
      <c r="U126" s="35"/>
      <c r="V126" s="35"/>
      <c r="W126" s="35"/>
      <c r="X126" s="35"/>
      <c r="Y126" s="35"/>
      <c r="Z126" s="35"/>
      <c r="AA126" s="35"/>
      <c r="AB126" s="35"/>
      <c r="AC126" s="35"/>
      <c r="AD126" s="35"/>
      <c r="AE126" s="35"/>
      <c r="AR126" s="157" t="s">
        <v>94</v>
      </c>
      <c r="AT126" s="157" t="s">
        <v>145</v>
      </c>
      <c r="AU126" s="157" t="s">
        <v>81</v>
      </c>
      <c r="AY126" s="20" t="s">
        <v>142</v>
      </c>
      <c r="BE126" s="158">
        <f>IF(N126="základní",J126,0)</f>
        <v>0</v>
      </c>
      <c r="BF126" s="158">
        <f>IF(N126="snížená",J126,0)</f>
        <v>0</v>
      </c>
      <c r="BG126" s="158">
        <f>IF(N126="zákl. přenesená",J126,0)</f>
        <v>0</v>
      </c>
      <c r="BH126" s="158">
        <f>IF(N126="sníž. přenesená",J126,0)</f>
        <v>0</v>
      </c>
      <c r="BI126" s="158">
        <f>IF(N126="nulová",J126,0)</f>
        <v>0</v>
      </c>
      <c r="BJ126" s="20" t="s">
        <v>81</v>
      </c>
      <c r="BK126" s="158">
        <f>ROUND(I126*H126,2)</f>
        <v>0</v>
      </c>
      <c r="BL126" s="20" t="s">
        <v>94</v>
      </c>
      <c r="BM126" s="157" t="s">
        <v>4393</v>
      </c>
    </row>
    <row r="127" spans="1:65" s="2" customFormat="1" ht="11.25">
      <c r="A127" s="35"/>
      <c r="B127" s="36"/>
      <c r="C127" s="35"/>
      <c r="D127" s="159" t="s">
        <v>151</v>
      </c>
      <c r="E127" s="35"/>
      <c r="F127" s="160" t="s">
        <v>4394</v>
      </c>
      <c r="G127" s="35"/>
      <c r="H127" s="35"/>
      <c r="I127" s="161"/>
      <c r="J127" s="35"/>
      <c r="K127" s="35"/>
      <c r="L127" s="36"/>
      <c r="M127" s="162"/>
      <c r="N127" s="163"/>
      <c r="O127" s="56"/>
      <c r="P127" s="56"/>
      <c r="Q127" s="56"/>
      <c r="R127" s="56"/>
      <c r="S127" s="56"/>
      <c r="T127" s="57"/>
      <c r="U127" s="35"/>
      <c r="V127" s="35"/>
      <c r="W127" s="35"/>
      <c r="X127" s="35"/>
      <c r="Y127" s="35"/>
      <c r="Z127" s="35"/>
      <c r="AA127" s="35"/>
      <c r="AB127" s="35"/>
      <c r="AC127" s="35"/>
      <c r="AD127" s="35"/>
      <c r="AE127" s="35"/>
      <c r="AT127" s="20" t="s">
        <v>151</v>
      </c>
      <c r="AU127" s="20" t="s">
        <v>81</v>
      </c>
    </row>
    <row r="128" spans="1:65" s="2" customFormat="1" ht="78" customHeight="1">
      <c r="A128" s="35"/>
      <c r="B128" s="145"/>
      <c r="C128" s="146" t="s">
        <v>250</v>
      </c>
      <c r="D128" s="146" t="s">
        <v>145</v>
      </c>
      <c r="E128" s="147" t="s">
        <v>4395</v>
      </c>
      <c r="F128" s="148" t="s">
        <v>4396</v>
      </c>
      <c r="G128" s="149" t="s">
        <v>148</v>
      </c>
      <c r="H128" s="150">
        <v>69</v>
      </c>
      <c r="I128" s="151"/>
      <c r="J128" s="152">
        <f>ROUND(I128*H128,2)</f>
        <v>0</v>
      </c>
      <c r="K128" s="148" t="s">
        <v>149</v>
      </c>
      <c r="L128" s="36"/>
      <c r="M128" s="153" t="s">
        <v>3</v>
      </c>
      <c r="N128" s="154" t="s">
        <v>43</v>
      </c>
      <c r="O128" s="56"/>
      <c r="P128" s="155">
        <f>O128*H128</f>
        <v>0</v>
      </c>
      <c r="Q128" s="155">
        <v>8.9219999999999994E-2</v>
      </c>
      <c r="R128" s="155">
        <f>Q128*H128</f>
        <v>6.15618</v>
      </c>
      <c r="S128" s="155">
        <v>0</v>
      </c>
      <c r="T128" s="156">
        <f>S128*H128</f>
        <v>0</v>
      </c>
      <c r="U128" s="35"/>
      <c r="V128" s="35"/>
      <c r="W128" s="35"/>
      <c r="X128" s="35"/>
      <c r="Y128" s="35"/>
      <c r="Z128" s="35"/>
      <c r="AA128" s="35"/>
      <c r="AB128" s="35"/>
      <c r="AC128" s="35"/>
      <c r="AD128" s="35"/>
      <c r="AE128" s="35"/>
      <c r="AR128" s="157" t="s">
        <v>94</v>
      </c>
      <c r="AT128" s="157" t="s">
        <v>145</v>
      </c>
      <c r="AU128" s="157" t="s">
        <v>81</v>
      </c>
      <c r="AY128" s="20" t="s">
        <v>142</v>
      </c>
      <c r="BE128" s="158">
        <f>IF(N128="základní",J128,0)</f>
        <v>0</v>
      </c>
      <c r="BF128" s="158">
        <f>IF(N128="snížená",J128,0)</f>
        <v>0</v>
      </c>
      <c r="BG128" s="158">
        <f>IF(N128="zákl. přenesená",J128,0)</f>
        <v>0</v>
      </c>
      <c r="BH128" s="158">
        <f>IF(N128="sníž. přenesená",J128,0)</f>
        <v>0</v>
      </c>
      <c r="BI128" s="158">
        <f>IF(N128="nulová",J128,0)</f>
        <v>0</v>
      </c>
      <c r="BJ128" s="20" t="s">
        <v>81</v>
      </c>
      <c r="BK128" s="158">
        <f>ROUND(I128*H128,2)</f>
        <v>0</v>
      </c>
      <c r="BL128" s="20" t="s">
        <v>94</v>
      </c>
      <c r="BM128" s="157" t="s">
        <v>4397</v>
      </c>
    </row>
    <row r="129" spans="1:65" s="2" customFormat="1" ht="11.25">
      <c r="A129" s="35"/>
      <c r="B129" s="36"/>
      <c r="C129" s="35"/>
      <c r="D129" s="159" t="s">
        <v>151</v>
      </c>
      <c r="E129" s="35"/>
      <c r="F129" s="160" t="s">
        <v>4398</v>
      </c>
      <c r="G129" s="35"/>
      <c r="H129" s="35"/>
      <c r="I129" s="161"/>
      <c r="J129" s="35"/>
      <c r="K129" s="35"/>
      <c r="L129" s="36"/>
      <c r="M129" s="162"/>
      <c r="N129" s="163"/>
      <c r="O129" s="56"/>
      <c r="P129" s="56"/>
      <c r="Q129" s="56"/>
      <c r="R129" s="56"/>
      <c r="S129" s="56"/>
      <c r="T129" s="57"/>
      <c r="U129" s="35"/>
      <c r="V129" s="35"/>
      <c r="W129" s="35"/>
      <c r="X129" s="35"/>
      <c r="Y129" s="35"/>
      <c r="Z129" s="35"/>
      <c r="AA129" s="35"/>
      <c r="AB129" s="35"/>
      <c r="AC129" s="35"/>
      <c r="AD129" s="35"/>
      <c r="AE129" s="35"/>
      <c r="AT129" s="20" t="s">
        <v>151</v>
      </c>
      <c r="AU129" s="20" t="s">
        <v>81</v>
      </c>
    </row>
    <row r="130" spans="1:65" s="2" customFormat="1" ht="24.2" customHeight="1">
      <c r="A130" s="35"/>
      <c r="B130" s="145"/>
      <c r="C130" s="191" t="s">
        <v>256</v>
      </c>
      <c r="D130" s="191" t="s">
        <v>704</v>
      </c>
      <c r="E130" s="192" t="s">
        <v>4399</v>
      </c>
      <c r="F130" s="193" t="s">
        <v>4400</v>
      </c>
      <c r="G130" s="194" t="s">
        <v>148</v>
      </c>
      <c r="H130" s="195">
        <v>71.069999999999993</v>
      </c>
      <c r="I130" s="196"/>
      <c r="J130" s="197">
        <f>ROUND(I130*H130,2)</f>
        <v>0</v>
      </c>
      <c r="K130" s="193" t="s">
        <v>149</v>
      </c>
      <c r="L130" s="198"/>
      <c r="M130" s="199" t="s">
        <v>3</v>
      </c>
      <c r="N130" s="200" t="s">
        <v>43</v>
      </c>
      <c r="O130" s="56"/>
      <c r="P130" s="155">
        <f>O130*H130</f>
        <v>0</v>
      </c>
      <c r="Q130" s="155">
        <v>0.13100000000000001</v>
      </c>
      <c r="R130" s="155">
        <f>Q130*H130</f>
        <v>9.3101699999999994</v>
      </c>
      <c r="S130" s="155">
        <v>0</v>
      </c>
      <c r="T130" s="156">
        <f>S130*H130</f>
        <v>0</v>
      </c>
      <c r="U130" s="35"/>
      <c r="V130" s="35"/>
      <c r="W130" s="35"/>
      <c r="X130" s="35"/>
      <c r="Y130" s="35"/>
      <c r="Z130" s="35"/>
      <c r="AA130" s="35"/>
      <c r="AB130" s="35"/>
      <c r="AC130" s="35"/>
      <c r="AD130" s="35"/>
      <c r="AE130" s="35"/>
      <c r="AR130" s="157" t="s">
        <v>209</v>
      </c>
      <c r="AT130" s="157" t="s">
        <v>704</v>
      </c>
      <c r="AU130" s="157" t="s">
        <v>81</v>
      </c>
      <c r="AY130" s="20" t="s">
        <v>142</v>
      </c>
      <c r="BE130" s="158">
        <f>IF(N130="základní",J130,0)</f>
        <v>0</v>
      </c>
      <c r="BF130" s="158">
        <f>IF(N130="snížená",J130,0)</f>
        <v>0</v>
      </c>
      <c r="BG130" s="158">
        <f>IF(N130="zákl. přenesená",J130,0)</f>
        <v>0</v>
      </c>
      <c r="BH130" s="158">
        <f>IF(N130="sníž. přenesená",J130,0)</f>
        <v>0</v>
      </c>
      <c r="BI130" s="158">
        <f>IF(N130="nulová",J130,0)</f>
        <v>0</v>
      </c>
      <c r="BJ130" s="20" t="s">
        <v>81</v>
      </c>
      <c r="BK130" s="158">
        <f>ROUND(I130*H130,2)</f>
        <v>0</v>
      </c>
      <c r="BL130" s="20" t="s">
        <v>94</v>
      </c>
      <c r="BM130" s="157" t="s">
        <v>4401</v>
      </c>
    </row>
    <row r="131" spans="1:65" s="14" customFormat="1" ht="11.25">
      <c r="B131" s="172"/>
      <c r="D131" s="165" t="s">
        <v>153</v>
      </c>
      <c r="F131" s="174" t="s">
        <v>4402</v>
      </c>
      <c r="H131" s="175">
        <v>71.069999999999993</v>
      </c>
      <c r="I131" s="176"/>
      <c r="L131" s="172"/>
      <c r="M131" s="177"/>
      <c r="N131" s="178"/>
      <c r="O131" s="178"/>
      <c r="P131" s="178"/>
      <c r="Q131" s="178"/>
      <c r="R131" s="178"/>
      <c r="S131" s="178"/>
      <c r="T131" s="179"/>
      <c r="AT131" s="173" t="s">
        <v>153</v>
      </c>
      <c r="AU131" s="173" t="s">
        <v>81</v>
      </c>
      <c r="AV131" s="14" t="s">
        <v>81</v>
      </c>
      <c r="AW131" s="14" t="s">
        <v>4</v>
      </c>
      <c r="AX131" s="14" t="s">
        <v>15</v>
      </c>
      <c r="AY131" s="173" t="s">
        <v>142</v>
      </c>
    </row>
    <row r="132" spans="1:65" s="2" customFormat="1" ht="78" customHeight="1">
      <c r="A132" s="35"/>
      <c r="B132" s="145"/>
      <c r="C132" s="146" t="s">
        <v>262</v>
      </c>
      <c r="D132" s="146" t="s">
        <v>145</v>
      </c>
      <c r="E132" s="147" t="s">
        <v>4403</v>
      </c>
      <c r="F132" s="148" t="s">
        <v>4404</v>
      </c>
      <c r="G132" s="149" t="s">
        <v>148</v>
      </c>
      <c r="H132" s="150">
        <v>3</v>
      </c>
      <c r="I132" s="151"/>
      <c r="J132" s="152">
        <f>ROUND(I132*H132,2)</f>
        <v>0</v>
      </c>
      <c r="K132" s="148" t="s">
        <v>149</v>
      </c>
      <c r="L132" s="36"/>
      <c r="M132" s="153" t="s">
        <v>3</v>
      </c>
      <c r="N132" s="154" t="s">
        <v>43</v>
      </c>
      <c r="O132" s="56"/>
      <c r="P132" s="155">
        <f>O132*H132</f>
        <v>0</v>
      </c>
      <c r="Q132" s="155">
        <v>8.9219999999999994E-2</v>
      </c>
      <c r="R132" s="155">
        <f>Q132*H132</f>
        <v>0.26766000000000001</v>
      </c>
      <c r="S132" s="155">
        <v>0</v>
      </c>
      <c r="T132" s="156">
        <f>S132*H132</f>
        <v>0</v>
      </c>
      <c r="U132" s="35"/>
      <c r="V132" s="35"/>
      <c r="W132" s="35"/>
      <c r="X132" s="35"/>
      <c r="Y132" s="35"/>
      <c r="Z132" s="35"/>
      <c r="AA132" s="35"/>
      <c r="AB132" s="35"/>
      <c r="AC132" s="35"/>
      <c r="AD132" s="35"/>
      <c r="AE132" s="35"/>
      <c r="AR132" s="157" t="s">
        <v>94</v>
      </c>
      <c r="AT132" s="157" t="s">
        <v>145</v>
      </c>
      <c r="AU132" s="157" t="s">
        <v>81</v>
      </c>
      <c r="AY132" s="20" t="s">
        <v>142</v>
      </c>
      <c r="BE132" s="158">
        <f>IF(N132="základní",J132,0)</f>
        <v>0</v>
      </c>
      <c r="BF132" s="158">
        <f>IF(N132="snížená",J132,0)</f>
        <v>0</v>
      </c>
      <c r="BG132" s="158">
        <f>IF(N132="zákl. přenesená",J132,0)</f>
        <v>0</v>
      </c>
      <c r="BH132" s="158">
        <f>IF(N132="sníž. přenesená",J132,0)</f>
        <v>0</v>
      </c>
      <c r="BI132" s="158">
        <f>IF(N132="nulová",J132,0)</f>
        <v>0</v>
      </c>
      <c r="BJ132" s="20" t="s">
        <v>81</v>
      </c>
      <c r="BK132" s="158">
        <f>ROUND(I132*H132,2)</f>
        <v>0</v>
      </c>
      <c r="BL132" s="20" t="s">
        <v>94</v>
      </c>
      <c r="BM132" s="157" t="s">
        <v>4405</v>
      </c>
    </row>
    <row r="133" spans="1:65" s="2" customFormat="1" ht="11.25">
      <c r="A133" s="35"/>
      <c r="B133" s="36"/>
      <c r="C133" s="35"/>
      <c r="D133" s="159" t="s">
        <v>151</v>
      </c>
      <c r="E133" s="35"/>
      <c r="F133" s="160" t="s">
        <v>4406</v>
      </c>
      <c r="G133" s="35"/>
      <c r="H133" s="35"/>
      <c r="I133" s="161"/>
      <c r="J133" s="35"/>
      <c r="K133" s="35"/>
      <c r="L133" s="36"/>
      <c r="M133" s="162"/>
      <c r="N133" s="163"/>
      <c r="O133" s="56"/>
      <c r="P133" s="56"/>
      <c r="Q133" s="56"/>
      <c r="R133" s="56"/>
      <c r="S133" s="56"/>
      <c r="T133" s="57"/>
      <c r="U133" s="35"/>
      <c r="V133" s="35"/>
      <c r="W133" s="35"/>
      <c r="X133" s="35"/>
      <c r="Y133" s="35"/>
      <c r="Z133" s="35"/>
      <c r="AA133" s="35"/>
      <c r="AB133" s="35"/>
      <c r="AC133" s="35"/>
      <c r="AD133" s="35"/>
      <c r="AE133" s="35"/>
      <c r="AT133" s="20" t="s">
        <v>151</v>
      </c>
      <c r="AU133" s="20" t="s">
        <v>81</v>
      </c>
    </row>
    <row r="134" spans="1:65" s="2" customFormat="1" ht="24.2" customHeight="1">
      <c r="A134" s="35"/>
      <c r="B134" s="145"/>
      <c r="C134" s="191" t="s">
        <v>273</v>
      </c>
      <c r="D134" s="191" t="s">
        <v>704</v>
      </c>
      <c r="E134" s="192" t="s">
        <v>4407</v>
      </c>
      <c r="F134" s="193" t="s">
        <v>4408</v>
      </c>
      <c r="G134" s="194" t="s">
        <v>148</v>
      </c>
      <c r="H134" s="195">
        <v>3.09</v>
      </c>
      <c r="I134" s="196"/>
      <c r="J134" s="197">
        <f>ROUND(I134*H134,2)</f>
        <v>0</v>
      </c>
      <c r="K134" s="193" t="s">
        <v>149</v>
      </c>
      <c r="L134" s="198"/>
      <c r="M134" s="199" t="s">
        <v>3</v>
      </c>
      <c r="N134" s="200" t="s">
        <v>43</v>
      </c>
      <c r="O134" s="56"/>
      <c r="P134" s="155">
        <f>O134*H134</f>
        <v>0</v>
      </c>
      <c r="Q134" s="155">
        <v>0.13100000000000001</v>
      </c>
      <c r="R134" s="155">
        <f>Q134*H134</f>
        <v>0.40478999999999998</v>
      </c>
      <c r="S134" s="155">
        <v>0</v>
      </c>
      <c r="T134" s="156">
        <f>S134*H134</f>
        <v>0</v>
      </c>
      <c r="U134" s="35"/>
      <c r="V134" s="35"/>
      <c r="W134" s="35"/>
      <c r="X134" s="35"/>
      <c r="Y134" s="35"/>
      <c r="Z134" s="35"/>
      <c r="AA134" s="35"/>
      <c r="AB134" s="35"/>
      <c r="AC134" s="35"/>
      <c r="AD134" s="35"/>
      <c r="AE134" s="35"/>
      <c r="AR134" s="157" t="s">
        <v>209</v>
      </c>
      <c r="AT134" s="157" t="s">
        <v>704</v>
      </c>
      <c r="AU134" s="157" t="s">
        <v>81</v>
      </c>
      <c r="AY134" s="20" t="s">
        <v>142</v>
      </c>
      <c r="BE134" s="158">
        <f>IF(N134="základní",J134,0)</f>
        <v>0</v>
      </c>
      <c r="BF134" s="158">
        <f>IF(N134="snížená",J134,0)</f>
        <v>0</v>
      </c>
      <c r="BG134" s="158">
        <f>IF(N134="zákl. přenesená",J134,0)</f>
        <v>0</v>
      </c>
      <c r="BH134" s="158">
        <f>IF(N134="sníž. přenesená",J134,0)</f>
        <v>0</v>
      </c>
      <c r="BI134" s="158">
        <f>IF(N134="nulová",J134,0)</f>
        <v>0</v>
      </c>
      <c r="BJ134" s="20" t="s">
        <v>81</v>
      </c>
      <c r="BK134" s="158">
        <f>ROUND(I134*H134,2)</f>
        <v>0</v>
      </c>
      <c r="BL134" s="20" t="s">
        <v>94</v>
      </c>
      <c r="BM134" s="157" t="s">
        <v>4409</v>
      </c>
    </row>
    <row r="135" spans="1:65" s="14" customFormat="1" ht="11.25">
      <c r="B135" s="172"/>
      <c r="D135" s="165" t="s">
        <v>153</v>
      </c>
      <c r="F135" s="174" t="s">
        <v>4410</v>
      </c>
      <c r="H135" s="175">
        <v>3.09</v>
      </c>
      <c r="I135" s="176"/>
      <c r="L135" s="172"/>
      <c r="M135" s="177"/>
      <c r="N135" s="178"/>
      <c r="O135" s="178"/>
      <c r="P135" s="178"/>
      <c r="Q135" s="178"/>
      <c r="R135" s="178"/>
      <c r="S135" s="178"/>
      <c r="T135" s="179"/>
      <c r="AT135" s="173" t="s">
        <v>153</v>
      </c>
      <c r="AU135" s="173" t="s">
        <v>81</v>
      </c>
      <c r="AV135" s="14" t="s">
        <v>81</v>
      </c>
      <c r="AW135" s="14" t="s">
        <v>4</v>
      </c>
      <c r="AX135" s="14" t="s">
        <v>15</v>
      </c>
      <c r="AY135" s="173" t="s">
        <v>142</v>
      </c>
    </row>
    <row r="136" spans="1:65" s="2" customFormat="1" ht="78" customHeight="1">
      <c r="A136" s="35"/>
      <c r="B136" s="145"/>
      <c r="C136" s="146" t="s">
        <v>279</v>
      </c>
      <c r="D136" s="146" t="s">
        <v>145</v>
      </c>
      <c r="E136" s="147" t="s">
        <v>4411</v>
      </c>
      <c r="F136" s="148" t="s">
        <v>4412</v>
      </c>
      <c r="G136" s="149" t="s">
        <v>148</v>
      </c>
      <c r="H136" s="150">
        <v>6</v>
      </c>
      <c r="I136" s="151"/>
      <c r="J136" s="152">
        <f>ROUND(I136*H136,2)</f>
        <v>0</v>
      </c>
      <c r="K136" s="148" t="s">
        <v>149</v>
      </c>
      <c r="L136" s="36"/>
      <c r="M136" s="153" t="s">
        <v>3</v>
      </c>
      <c r="N136" s="154" t="s">
        <v>43</v>
      </c>
      <c r="O136" s="56"/>
      <c r="P136" s="155">
        <f>O136*H136</f>
        <v>0</v>
      </c>
      <c r="Q136" s="155">
        <v>0.11162</v>
      </c>
      <c r="R136" s="155">
        <f>Q136*H136</f>
        <v>0.66971999999999998</v>
      </c>
      <c r="S136" s="155">
        <v>0</v>
      </c>
      <c r="T136" s="156">
        <f>S136*H136</f>
        <v>0</v>
      </c>
      <c r="U136" s="35"/>
      <c r="V136" s="35"/>
      <c r="W136" s="35"/>
      <c r="X136" s="35"/>
      <c r="Y136" s="35"/>
      <c r="Z136" s="35"/>
      <c r="AA136" s="35"/>
      <c r="AB136" s="35"/>
      <c r="AC136" s="35"/>
      <c r="AD136" s="35"/>
      <c r="AE136" s="35"/>
      <c r="AR136" s="157" t="s">
        <v>94</v>
      </c>
      <c r="AT136" s="157" t="s">
        <v>145</v>
      </c>
      <c r="AU136" s="157" t="s">
        <v>81</v>
      </c>
      <c r="AY136" s="20" t="s">
        <v>142</v>
      </c>
      <c r="BE136" s="158">
        <f>IF(N136="základní",J136,0)</f>
        <v>0</v>
      </c>
      <c r="BF136" s="158">
        <f>IF(N136="snížená",J136,0)</f>
        <v>0</v>
      </c>
      <c r="BG136" s="158">
        <f>IF(N136="zákl. přenesená",J136,0)</f>
        <v>0</v>
      </c>
      <c r="BH136" s="158">
        <f>IF(N136="sníž. přenesená",J136,0)</f>
        <v>0</v>
      </c>
      <c r="BI136" s="158">
        <f>IF(N136="nulová",J136,0)</f>
        <v>0</v>
      </c>
      <c r="BJ136" s="20" t="s">
        <v>81</v>
      </c>
      <c r="BK136" s="158">
        <f>ROUND(I136*H136,2)</f>
        <v>0</v>
      </c>
      <c r="BL136" s="20" t="s">
        <v>94</v>
      </c>
      <c r="BM136" s="157" t="s">
        <v>4413</v>
      </c>
    </row>
    <row r="137" spans="1:65" s="2" customFormat="1" ht="11.25">
      <c r="A137" s="35"/>
      <c r="B137" s="36"/>
      <c r="C137" s="35"/>
      <c r="D137" s="159" t="s">
        <v>151</v>
      </c>
      <c r="E137" s="35"/>
      <c r="F137" s="160" t="s">
        <v>4414</v>
      </c>
      <c r="G137" s="35"/>
      <c r="H137" s="35"/>
      <c r="I137" s="161"/>
      <c r="J137" s="35"/>
      <c r="K137" s="35"/>
      <c r="L137" s="36"/>
      <c r="M137" s="162"/>
      <c r="N137" s="163"/>
      <c r="O137" s="56"/>
      <c r="P137" s="56"/>
      <c r="Q137" s="56"/>
      <c r="R137" s="56"/>
      <c r="S137" s="56"/>
      <c r="T137" s="57"/>
      <c r="U137" s="35"/>
      <c r="V137" s="35"/>
      <c r="W137" s="35"/>
      <c r="X137" s="35"/>
      <c r="Y137" s="35"/>
      <c r="Z137" s="35"/>
      <c r="AA137" s="35"/>
      <c r="AB137" s="35"/>
      <c r="AC137" s="35"/>
      <c r="AD137" s="35"/>
      <c r="AE137" s="35"/>
      <c r="AT137" s="20" t="s">
        <v>151</v>
      </c>
      <c r="AU137" s="20" t="s">
        <v>81</v>
      </c>
    </row>
    <row r="138" spans="1:65" s="2" customFormat="1" ht="24.2" customHeight="1">
      <c r="A138" s="35"/>
      <c r="B138" s="145"/>
      <c r="C138" s="191" t="s">
        <v>288</v>
      </c>
      <c r="D138" s="191" t="s">
        <v>704</v>
      </c>
      <c r="E138" s="192" t="s">
        <v>4415</v>
      </c>
      <c r="F138" s="193" t="s">
        <v>4416</v>
      </c>
      <c r="G138" s="194" t="s">
        <v>148</v>
      </c>
      <c r="H138" s="195">
        <v>6.18</v>
      </c>
      <c r="I138" s="196"/>
      <c r="J138" s="197">
        <f>ROUND(I138*H138,2)</f>
        <v>0</v>
      </c>
      <c r="K138" s="193" t="s">
        <v>149</v>
      </c>
      <c r="L138" s="198"/>
      <c r="M138" s="199" t="s">
        <v>3</v>
      </c>
      <c r="N138" s="200" t="s">
        <v>43</v>
      </c>
      <c r="O138" s="56"/>
      <c r="P138" s="155">
        <f>O138*H138</f>
        <v>0</v>
      </c>
      <c r="Q138" s="155">
        <v>0.17599999999999999</v>
      </c>
      <c r="R138" s="155">
        <f>Q138*H138</f>
        <v>1.08768</v>
      </c>
      <c r="S138" s="155">
        <v>0</v>
      </c>
      <c r="T138" s="156">
        <f>S138*H138</f>
        <v>0</v>
      </c>
      <c r="U138" s="35"/>
      <c r="V138" s="35"/>
      <c r="W138" s="35"/>
      <c r="X138" s="35"/>
      <c r="Y138" s="35"/>
      <c r="Z138" s="35"/>
      <c r="AA138" s="35"/>
      <c r="AB138" s="35"/>
      <c r="AC138" s="35"/>
      <c r="AD138" s="35"/>
      <c r="AE138" s="35"/>
      <c r="AR138" s="157" t="s">
        <v>209</v>
      </c>
      <c r="AT138" s="157" t="s">
        <v>704</v>
      </c>
      <c r="AU138" s="157" t="s">
        <v>81</v>
      </c>
      <c r="AY138" s="20" t="s">
        <v>142</v>
      </c>
      <c r="BE138" s="158">
        <f>IF(N138="základní",J138,0)</f>
        <v>0</v>
      </c>
      <c r="BF138" s="158">
        <f>IF(N138="snížená",J138,0)</f>
        <v>0</v>
      </c>
      <c r="BG138" s="158">
        <f>IF(N138="zákl. přenesená",J138,0)</f>
        <v>0</v>
      </c>
      <c r="BH138" s="158">
        <f>IF(N138="sníž. přenesená",J138,0)</f>
        <v>0</v>
      </c>
      <c r="BI138" s="158">
        <f>IF(N138="nulová",J138,0)</f>
        <v>0</v>
      </c>
      <c r="BJ138" s="20" t="s">
        <v>81</v>
      </c>
      <c r="BK138" s="158">
        <f>ROUND(I138*H138,2)</f>
        <v>0</v>
      </c>
      <c r="BL138" s="20" t="s">
        <v>94</v>
      </c>
      <c r="BM138" s="157" t="s">
        <v>4417</v>
      </c>
    </row>
    <row r="139" spans="1:65" s="14" customFormat="1" ht="11.25">
      <c r="B139" s="172"/>
      <c r="D139" s="165" t="s">
        <v>153</v>
      </c>
      <c r="F139" s="174" t="s">
        <v>4418</v>
      </c>
      <c r="H139" s="175">
        <v>6.18</v>
      </c>
      <c r="I139" s="176"/>
      <c r="L139" s="172"/>
      <c r="M139" s="177"/>
      <c r="N139" s="178"/>
      <c r="O139" s="178"/>
      <c r="P139" s="178"/>
      <c r="Q139" s="178"/>
      <c r="R139" s="178"/>
      <c r="S139" s="178"/>
      <c r="T139" s="179"/>
      <c r="AT139" s="173" t="s">
        <v>153</v>
      </c>
      <c r="AU139" s="173" t="s">
        <v>81</v>
      </c>
      <c r="AV139" s="14" t="s">
        <v>81</v>
      </c>
      <c r="AW139" s="14" t="s">
        <v>4</v>
      </c>
      <c r="AX139" s="14" t="s">
        <v>15</v>
      </c>
      <c r="AY139" s="173" t="s">
        <v>142</v>
      </c>
    </row>
    <row r="140" spans="1:65" s="12" customFormat="1" ht="22.9" customHeight="1">
      <c r="B140" s="132"/>
      <c r="D140" s="133" t="s">
        <v>70</v>
      </c>
      <c r="E140" s="143" t="s">
        <v>209</v>
      </c>
      <c r="F140" s="143" t="s">
        <v>1501</v>
      </c>
      <c r="I140" s="135"/>
      <c r="J140" s="144">
        <f>BK140</f>
        <v>0</v>
      </c>
      <c r="L140" s="132"/>
      <c r="M140" s="137"/>
      <c r="N140" s="138"/>
      <c r="O140" s="138"/>
      <c r="P140" s="139">
        <f>SUM(P141:P144)</f>
        <v>0</v>
      </c>
      <c r="Q140" s="138"/>
      <c r="R140" s="139">
        <f>SUM(R141:R144)</f>
        <v>0</v>
      </c>
      <c r="S140" s="138"/>
      <c r="T140" s="140">
        <f>SUM(T141:T144)</f>
        <v>0</v>
      </c>
      <c r="AR140" s="133" t="s">
        <v>15</v>
      </c>
      <c r="AT140" s="141" t="s">
        <v>70</v>
      </c>
      <c r="AU140" s="141" t="s">
        <v>15</v>
      </c>
      <c r="AY140" s="133" t="s">
        <v>142</v>
      </c>
      <c r="BK140" s="142">
        <f>SUM(BK141:BK144)</f>
        <v>0</v>
      </c>
    </row>
    <row r="141" spans="1:65" s="2" customFormat="1" ht="16.5" customHeight="1">
      <c r="A141" s="35"/>
      <c r="B141" s="145"/>
      <c r="C141" s="146" t="s">
        <v>8</v>
      </c>
      <c r="D141" s="146" t="s">
        <v>145</v>
      </c>
      <c r="E141" s="147" t="s">
        <v>4419</v>
      </c>
      <c r="F141" s="148" t="s">
        <v>4420</v>
      </c>
      <c r="G141" s="149" t="s">
        <v>236</v>
      </c>
      <c r="H141" s="150">
        <v>1</v>
      </c>
      <c r="I141" s="151"/>
      <c r="J141" s="152">
        <f>ROUND(I141*H141,2)</f>
        <v>0</v>
      </c>
      <c r="K141" s="148" t="s">
        <v>3</v>
      </c>
      <c r="L141" s="36"/>
      <c r="M141" s="153" t="s">
        <v>3</v>
      </c>
      <c r="N141" s="154" t="s">
        <v>43</v>
      </c>
      <c r="O141" s="56"/>
      <c r="P141" s="155">
        <f>O141*H141</f>
        <v>0</v>
      </c>
      <c r="Q141" s="155">
        <v>0</v>
      </c>
      <c r="R141" s="155">
        <f>Q141*H141</f>
        <v>0</v>
      </c>
      <c r="S141" s="155">
        <v>0</v>
      </c>
      <c r="T141" s="156">
        <f>S141*H141</f>
        <v>0</v>
      </c>
      <c r="U141" s="35"/>
      <c r="V141" s="35"/>
      <c r="W141" s="35"/>
      <c r="X141" s="35"/>
      <c r="Y141" s="35"/>
      <c r="Z141" s="35"/>
      <c r="AA141" s="35"/>
      <c r="AB141" s="35"/>
      <c r="AC141" s="35"/>
      <c r="AD141" s="35"/>
      <c r="AE141" s="35"/>
      <c r="AR141" s="157" t="s">
        <v>94</v>
      </c>
      <c r="AT141" s="157" t="s">
        <v>145</v>
      </c>
      <c r="AU141" s="157" t="s">
        <v>81</v>
      </c>
      <c r="AY141" s="20" t="s">
        <v>142</v>
      </c>
      <c r="BE141" s="158">
        <f>IF(N141="základní",J141,0)</f>
        <v>0</v>
      </c>
      <c r="BF141" s="158">
        <f>IF(N141="snížená",J141,0)</f>
        <v>0</v>
      </c>
      <c r="BG141" s="158">
        <f>IF(N141="zákl. přenesená",J141,0)</f>
        <v>0</v>
      </c>
      <c r="BH141" s="158">
        <f>IF(N141="sníž. přenesená",J141,0)</f>
        <v>0</v>
      </c>
      <c r="BI141" s="158">
        <f>IF(N141="nulová",J141,0)</f>
        <v>0</v>
      </c>
      <c r="BJ141" s="20" t="s">
        <v>81</v>
      </c>
      <c r="BK141" s="158">
        <f>ROUND(I141*H141,2)</f>
        <v>0</v>
      </c>
      <c r="BL141" s="20" t="s">
        <v>94</v>
      </c>
      <c r="BM141" s="157" t="s">
        <v>460</v>
      </c>
    </row>
    <row r="142" spans="1:65" s="2" customFormat="1" ht="16.5" customHeight="1">
      <c r="A142" s="35"/>
      <c r="B142" s="145"/>
      <c r="C142" s="146" t="s">
        <v>299</v>
      </c>
      <c r="D142" s="146" t="s">
        <v>145</v>
      </c>
      <c r="E142" s="147" t="s">
        <v>4421</v>
      </c>
      <c r="F142" s="148" t="s">
        <v>4422</v>
      </c>
      <c r="G142" s="149" t="s">
        <v>236</v>
      </c>
      <c r="H142" s="150">
        <v>3</v>
      </c>
      <c r="I142" s="151"/>
      <c r="J142" s="152">
        <f>ROUND(I142*H142,2)</f>
        <v>0</v>
      </c>
      <c r="K142" s="148" t="s">
        <v>3</v>
      </c>
      <c r="L142" s="36"/>
      <c r="M142" s="153" t="s">
        <v>3</v>
      </c>
      <c r="N142" s="154" t="s">
        <v>43</v>
      </c>
      <c r="O142" s="56"/>
      <c r="P142" s="155">
        <f>O142*H142</f>
        <v>0</v>
      </c>
      <c r="Q142" s="155">
        <v>0</v>
      </c>
      <c r="R142" s="155">
        <f>Q142*H142</f>
        <v>0</v>
      </c>
      <c r="S142" s="155">
        <v>0</v>
      </c>
      <c r="T142" s="156">
        <f>S142*H142</f>
        <v>0</v>
      </c>
      <c r="U142" s="35"/>
      <c r="V142" s="35"/>
      <c r="W142" s="35"/>
      <c r="X142" s="35"/>
      <c r="Y142" s="35"/>
      <c r="Z142" s="35"/>
      <c r="AA142" s="35"/>
      <c r="AB142" s="35"/>
      <c r="AC142" s="35"/>
      <c r="AD142" s="35"/>
      <c r="AE142" s="35"/>
      <c r="AR142" s="157" t="s">
        <v>94</v>
      </c>
      <c r="AT142" s="157" t="s">
        <v>145</v>
      </c>
      <c r="AU142" s="157" t="s">
        <v>81</v>
      </c>
      <c r="AY142" s="20" t="s">
        <v>142</v>
      </c>
      <c r="BE142" s="158">
        <f>IF(N142="základní",J142,0)</f>
        <v>0</v>
      </c>
      <c r="BF142" s="158">
        <f>IF(N142="snížená",J142,0)</f>
        <v>0</v>
      </c>
      <c r="BG142" s="158">
        <f>IF(N142="zákl. přenesená",J142,0)</f>
        <v>0</v>
      </c>
      <c r="BH142" s="158">
        <f>IF(N142="sníž. přenesená",J142,0)</f>
        <v>0</v>
      </c>
      <c r="BI142" s="158">
        <f>IF(N142="nulová",J142,0)</f>
        <v>0</v>
      </c>
      <c r="BJ142" s="20" t="s">
        <v>81</v>
      </c>
      <c r="BK142" s="158">
        <f>ROUND(I142*H142,2)</f>
        <v>0</v>
      </c>
      <c r="BL142" s="20" t="s">
        <v>94</v>
      </c>
      <c r="BM142" s="157" t="s">
        <v>489</v>
      </c>
    </row>
    <row r="143" spans="1:65" s="2" customFormat="1" ht="16.5" customHeight="1">
      <c r="A143" s="35"/>
      <c r="B143" s="145"/>
      <c r="C143" s="146" t="s">
        <v>303</v>
      </c>
      <c r="D143" s="146" t="s">
        <v>145</v>
      </c>
      <c r="E143" s="147" t="s">
        <v>4423</v>
      </c>
      <c r="F143" s="148" t="s">
        <v>4424</v>
      </c>
      <c r="G143" s="149" t="s">
        <v>236</v>
      </c>
      <c r="H143" s="150">
        <v>2</v>
      </c>
      <c r="I143" s="151"/>
      <c r="J143" s="152">
        <f>ROUND(I143*H143,2)</f>
        <v>0</v>
      </c>
      <c r="K143" s="148" t="s">
        <v>3</v>
      </c>
      <c r="L143" s="36"/>
      <c r="M143" s="153" t="s">
        <v>3</v>
      </c>
      <c r="N143" s="154" t="s">
        <v>43</v>
      </c>
      <c r="O143" s="56"/>
      <c r="P143" s="155">
        <f>O143*H143</f>
        <v>0</v>
      </c>
      <c r="Q143" s="155">
        <v>0</v>
      </c>
      <c r="R143" s="155">
        <f>Q143*H143</f>
        <v>0</v>
      </c>
      <c r="S143" s="155">
        <v>0</v>
      </c>
      <c r="T143" s="156">
        <f>S143*H143</f>
        <v>0</v>
      </c>
      <c r="U143" s="35"/>
      <c r="V143" s="35"/>
      <c r="W143" s="35"/>
      <c r="X143" s="35"/>
      <c r="Y143" s="35"/>
      <c r="Z143" s="35"/>
      <c r="AA143" s="35"/>
      <c r="AB143" s="35"/>
      <c r="AC143" s="35"/>
      <c r="AD143" s="35"/>
      <c r="AE143" s="35"/>
      <c r="AR143" s="157" t="s">
        <v>94</v>
      </c>
      <c r="AT143" s="157" t="s">
        <v>145</v>
      </c>
      <c r="AU143" s="157" t="s">
        <v>81</v>
      </c>
      <c r="AY143" s="20" t="s">
        <v>142</v>
      </c>
      <c r="BE143" s="158">
        <f>IF(N143="základní",J143,0)</f>
        <v>0</v>
      </c>
      <c r="BF143" s="158">
        <f>IF(N143="snížená",J143,0)</f>
        <v>0</v>
      </c>
      <c r="BG143" s="158">
        <f>IF(N143="zákl. přenesená",J143,0)</f>
        <v>0</v>
      </c>
      <c r="BH143" s="158">
        <f>IF(N143="sníž. přenesená",J143,0)</f>
        <v>0</v>
      </c>
      <c r="BI143" s="158">
        <f>IF(N143="nulová",J143,0)</f>
        <v>0</v>
      </c>
      <c r="BJ143" s="20" t="s">
        <v>81</v>
      </c>
      <c r="BK143" s="158">
        <f>ROUND(I143*H143,2)</f>
        <v>0</v>
      </c>
      <c r="BL143" s="20" t="s">
        <v>94</v>
      </c>
      <c r="BM143" s="157" t="s">
        <v>502</v>
      </c>
    </row>
    <row r="144" spans="1:65" s="2" customFormat="1" ht="24.2" customHeight="1">
      <c r="A144" s="35"/>
      <c r="B144" s="145"/>
      <c r="C144" s="146" t="s">
        <v>313</v>
      </c>
      <c r="D144" s="146" t="s">
        <v>145</v>
      </c>
      <c r="E144" s="147" t="s">
        <v>4425</v>
      </c>
      <c r="F144" s="148" t="s">
        <v>4426</v>
      </c>
      <c r="G144" s="149" t="s">
        <v>225</v>
      </c>
      <c r="H144" s="150">
        <v>6</v>
      </c>
      <c r="I144" s="151"/>
      <c r="J144" s="152">
        <f>ROUND(I144*H144,2)</f>
        <v>0</v>
      </c>
      <c r="K144" s="148" t="s">
        <v>3</v>
      </c>
      <c r="L144" s="36"/>
      <c r="M144" s="153" t="s">
        <v>3</v>
      </c>
      <c r="N144" s="154" t="s">
        <v>43</v>
      </c>
      <c r="O144" s="56"/>
      <c r="P144" s="155">
        <f>O144*H144</f>
        <v>0</v>
      </c>
      <c r="Q144" s="155">
        <v>0</v>
      </c>
      <c r="R144" s="155">
        <f>Q144*H144</f>
        <v>0</v>
      </c>
      <c r="S144" s="155">
        <v>0</v>
      </c>
      <c r="T144" s="156">
        <f>S144*H144</f>
        <v>0</v>
      </c>
      <c r="U144" s="35"/>
      <c r="V144" s="35"/>
      <c r="W144" s="35"/>
      <c r="X144" s="35"/>
      <c r="Y144" s="35"/>
      <c r="Z144" s="35"/>
      <c r="AA144" s="35"/>
      <c r="AB144" s="35"/>
      <c r="AC144" s="35"/>
      <c r="AD144" s="35"/>
      <c r="AE144" s="35"/>
      <c r="AR144" s="157" t="s">
        <v>94</v>
      </c>
      <c r="AT144" s="157" t="s">
        <v>145</v>
      </c>
      <c r="AU144" s="157" t="s">
        <v>81</v>
      </c>
      <c r="AY144" s="20" t="s">
        <v>142</v>
      </c>
      <c r="BE144" s="158">
        <f>IF(N144="základní",J144,0)</f>
        <v>0</v>
      </c>
      <c r="BF144" s="158">
        <f>IF(N144="snížená",J144,0)</f>
        <v>0</v>
      </c>
      <c r="BG144" s="158">
        <f>IF(N144="zákl. přenesená",J144,0)</f>
        <v>0</v>
      </c>
      <c r="BH144" s="158">
        <f>IF(N144="sníž. přenesená",J144,0)</f>
        <v>0</v>
      </c>
      <c r="BI144" s="158">
        <f>IF(N144="nulová",J144,0)</f>
        <v>0</v>
      </c>
      <c r="BJ144" s="20" t="s">
        <v>81</v>
      </c>
      <c r="BK144" s="158">
        <f>ROUND(I144*H144,2)</f>
        <v>0</v>
      </c>
      <c r="BL144" s="20" t="s">
        <v>94</v>
      </c>
      <c r="BM144" s="157" t="s">
        <v>517</v>
      </c>
    </row>
    <row r="145" spans="1:65" s="12" customFormat="1" ht="22.9" customHeight="1">
      <c r="B145" s="132"/>
      <c r="D145" s="133" t="s">
        <v>70</v>
      </c>
      <c r="E145" s="143" t="s">
        <v>143</v>
      </c>
      <c r="F145" s="143" t="s">
        <v>144</v>
      </c>
      <c r="I145" s="135"/>
      <c r="J145" s="144">
        <f>BK145</f>
        <v>0</v>
      </c>
      <c r="L145" s="132"/>
      <c r="M145" s="137"/>
      <c r="N145" s="138"/>
      <c r="O145" s="138"/>
      <c r="P145" s="139">
        <f>SUM(P146:P162)</f>
        <v>0</v>
      </c>
      <c r="Q145" s="138"/>
      <c r="R145" s="139">
        <f>SUM(R146:R162)</f>
        <v>29.066179999999999</v>
      </c>
      <c r="S145" s="138"/>
      <c r="T145" s="140">
        <f>SUM(T146:T162)</f>
        <v>0</v>
      </c>
      <c r="AR145" s="133" t="s">
        <v>15</v>
      </c>
      <c r="AT145" s="141" t="s">
        <v>70</v>
      </c>
      <c r="AU145" s="141" t="s">
        <v>15</v>
      </c>
      <c r="AY145" s="133" t="s">
        <v>142</v>
      </c>
      <c r="BK145" s="142">
        <f>SUM(BK146:BK162)</f>
        <v>0</v>
      </c>
    </row>
    <row r="146" spans="1:65" s="2" customFormat="1" ht="37.9" customHeight="1">
      <c r="A146" s="35"/>
      <c r="B146" s="145"/>
      <c r="C146" s="146" t="s">
        <v>323</v>
      </c>
      <c r="D146" s="146" t="s">
        <v>145</v>
      </c>
      <c r="E146" s="147" t="s">
        <v>4427</v>
      </c>
      <c r="F146" s="148" t="s">
        <v>4428</v>
      </c>
      <c r="G146" s="149" t="s">
        <v>236</v>
      </c>
      <c r="H146" s="150">
        <v>1</v>
      </c>
      <c r="I146" s="151"/>
      <c r="J146" s="152">
        <f>ROUND(I146*H146,2)</f>
        <v>0</v>
      </c>
      <c r="K146" s="148" t="s">
        <v>149</v>
      </c>
      <c r="L146" s="36"/>
      <c r="M146" s="153" t="s">
        <v>3</v>
      </c>
      <c r="N146" s="154" t="s">
        <v>43</v>
      </c>
      <c r="O146" s="56"/>
      <c r="P146" s="155">
        <f>O146*H146</f>
        <v>0</v>
      </c>
      <c r="Q146" s="155">
        <v>0</v>
      </c>
      <c r="R146" s="155">
        <f>Q146*H146</f>
        <v>0</v>
      </c>
      <c r="S146" s="155">
        <v>0</v>
      </c>
      <c r="T146" s="156">
        <f>S146*H146</f>
        <v>0</v>
      </c>
      <c r="U146" s="35"/>
      <c r="V146" s="35"/>
      <c r="W146" s="35"/>
      <c r="X146" s="35"/>
      <c r="Y146" s="35"/>
      <c r="Z146" s="35"/>
      <c r="AA146" s="35"/>
      <c r="AB146" s="35"/>
      <c r="AC146" s="35"/>
      <c r="AD146" s="35"/>
      <c r="AE146" s="35"/>
      <c r="AR146" s="157" t="s">
        <v>94</v>
      </c>
      <c r="AT146" s="157" t="s">
        <v>145</v>
      </c>
      <c r="AU146" s="157" t="s">
        <v>81</v>
      </c>
      <c r="AY146" s="20" t="s">
        <v>142</v>
      </c>
      <c r="BE146" s="158">
        <f>IF(N146="základní",J146,0)</f>
        <v>0</v>
      </c>
      <c r="BF146" s="158">
        <f>IF(N146="snížená",J146,0)</f>
        <v>0</v>
      </c>
      <c r="BG146" s="158">
        <f>IF(N146="zákl. přenesená",J146,0)</f>
        <v>0</v>
      </c>
      <c r="BH146" s="158">
        <f>IF(N146="sníž. přenesená",J146,0)</f>
        <v>0</v>
      </c>
      <c r="BI146" s="158">
        <f>IF(N146="nulová",J146,0)</f>
        <v>0</v>
      </c>
      <c r="BJ146" s="20" t="s">
        <v>81</v>
      </c>
      <c r="BK146" s="158">
        <f>ROUND(I146*H146,2)</f>
        <v>0</v>
      </c>
      <c r="BL146" s="20" t="s">
        <v>94</v>
      </c>
      <c r="BM146" s="157" t="s">
        <v>1286</v>
      </c>
    </row>
    <row r="147" spans="1:65" s="2" customFormat="1" ht="11.25">
      <c r="A147" s="35"/>
      <c r="B147" s="36"/>
      <c r="C147" s="35"/>
      <c r="D147" s="159" t="s">
        <v>151</v>
      </c>
      <c r="E147" s="35"/>
      <c r="F147" s="160" t="s">
        <v>4429</v>
      </c>
      <c r="G147" s="35"/>
      <c r="H147" s="35"/>
      <c r="I147" s="161"/>
      <c r="J147" s="35"/>
      <c r="K147" s="35"/>
      <c r="L147" s="36"/>
      <c r="M147" s="162"/>
      <c r="N147" s="163"/>
      <c r="O147" s="56"/>
      <c r="P147" s="56"/>
      <c r="Q147" s="56"/>
      <c r="R147" s="56"/>
      <c r="S147" s="56"/>
      <c r="T147" s="57"/>
      <c r="U147" s="35"/>
      <c r="V147" s="35"/>
      <c r="W147" s="35"/>
      <c r="X147" s="35"/>
      <c r="Y147" s="35"/>
      <c r="Z147" s="35"/>
      <c r="AA147" s="35"/>
      <c r="AB147" s="35"/>
      <c r="AC147" s="35"/>
      <c r="AD147" s="35"/>
      <c r="AE147" s="35"/>
      <c r="AT147" s="20" t="s">
        <v>151</v>
      </c>
      <c r="AU147" s="20" t="s">
        <v>81</v>
      </c>
    </row>
    <row r="148" spans="1:65" s="2" customFormat="1" ht="44.25" customHeight="1">
      <c r="A148" s="35"/>
      <c r="B148" s="145"/>
      <c r="C148" s="146" t="s">
        <v>334</v>
      </c>
      <c r="D148" s="146" t="s">
        <v>145</v>
      </c>
      <c r="E148" s="147" t="s">
        <v>4430</v>
      </c>
      <c r="F148" s="148" t="s">
        <v>4431</v>
      </c>
      <c r="G148" s="149" t="s">
        <v>236</v>
      </c>
      <c r="H148" s="150">
        <v>60</v>
      </c>
      <c r="I148" s="151"/>
      <c r="J148" s="152">
        <f>ROUND(I148*H148,2)</f>
        <v>0</v>
      </c>
      <c r="K148" s="148" t="s">
        <v>149</v>
      </c>
      <c r="L148" s="36"/>
      <c r="M148" s="153" t="s">
        <v>3</v>
      </c>
      <c r="N148" s="154" t="s">
        <v>43</v>
      </c>
      <c r="O148" s="56"/>
      <c r="P148" s="155">
        <f>O148*H148</f>
        <v>0</v>
      </c>
      <c r="Q148" s="155">
        <v>0</v>
      </c>
      <c r="R148" s="155">
        <f>Q148*H148</f>
        <v>0</v>
      </c>
      <c r="S148" s="155">
        <v>0</v>
      </c>
      <c r="T148" s="156">
        <f>S148*H148</f>
        <v>0</v>
      </c>
      <c r="U148" s="35"/>
      <c r="V148" s="35"/>
      <c r="W148" s="35"/>
      <c r="X148" s="35"/>
      <c r="Y148" s="35"/>
      <c r="Z148" s="35"/>
      <c r="AA148" s="35"/>
      <c r="AB148" s="35"/>
      <c r="AC148" s="35"/>
      <c r="AD148" s="35"/>
      <c r="AE148" s="35"/>
      <c r="AR148" s="157" t="s">
        <v>94</v>
      </c>
      <c r="AT148" s="157" t="s">
        <v>145</v>
      </c>
      <c r="AU148" s="157" t="s">
        <v>81</v>
      </c>
      <c r="AY148" s="20" t="s">
        <v>142</v>
      </c>
      <c r="BE148" s="158">
        <f>IF(N148="základní",J148,0)</f>
        <v>0</v>
      </c>
      <c r="BF148" s="158">
        <f>IF(N148="snížená",J148,0)</f>
        <v>0</v>
      </c>
      <c r="BG148" s="158">
        <f>IF(N148="zákl. přenesená",J148,0)</f>
        <v>0</v>
      </c>
      <c r="BH148" s="158">
        <f>IF(N148="sníž. přenesená",J148,0)</f>
        <v>0</v>
      </c>
      <c r="BI148" s="158">
        <f>IF(N148="nulová",J148,0)</f>
        <v>0</v>
      </c>
      <c r="BJ148" s="20" t="s">
        <v>81</v>
      </c>
      <c r="BK148" s="158">
        <f>ROUND(I148*H148,2)</f>
        <v>0</v>
      </c>
      <c r="BL148" s="20" t="s">
        <v>94</v>
      </c>
      <c r="BM148" s="157" t="s">
        <v>4432</v>
      </c>
    </row>
    <row r="149" spans="1:65" s="2" customFormat="1" ht="11.25">
      <c r="A149" s="35"/>
      <c r="B149" s="36"/>
      <c r="C149" s="35"/>
      <c r="D149" s="159" t="s">
        <v>151</v>
      </c>
      <c r="E149" s="35"/>
      <c r="F149" s="160" t="s">
        <v>4433</v>
      </c>
      <c r="G149" s="35"/>
      <c r="H149" s="35"/>
      <c r="I149" s="161"/>
      <c r="J149" s="35"/>
      <c r="K149" s="35"/>
      <c r="L149" s="36"/>
      <c r="M149" s="162"/>
      <c r="N149" s="163"/>
      <c r="O149" s="56"/>
      <c r="P149" s="56"/>
      <c r="Q149" s="56"/>
      <c r="R149" s="56"/>
      <c r="S149" s="56"/>
      <c r="T149" s="57"/>
      <c r="U149" s="35"/>
      <c r="V149" s="35"/>
      <c r="W149" s="35"/>
      <c r="X149" s="35"/>
      <c r="Y149" s="35"/>
      <c r="Z149" s="35"/>
      <c r="AA149" s="35"/>
      <c r="AB149" s="35"/>
      <c r="AC149" s="35"/>
      <c r="AD149" s="35"/>
      <c r="AE149" s="35"/>
      <c r="AT149" s="20" t="s">
        <v>151</v>
      </c>
      <c r="AU149" s="20" t="s">
        <v>81</v>
      </c>
    </row>
    <row r="150" spans="1:65" s="2" customFormat="1" ht="33" customHeight="1">
      <c r="A150" s="35"/>
      <c r="B150" s="145"/>
      <c r="C150" s="146" t="s">
        <v>349</v>
      </c>
      <c r="D150" s="146" t="s">
        <v>145</v>
      </c>
      <c r="E150" s="147" t="s">
        <v>4434</v>
      </c>
      <c r="F150" s="148" t="s">
        <v>4435</v>
      </c>
      <c r="G150" s="149" t="s">
        <v>225</v>
      </c>
      <c r="H150" s="150">
        <v>38</v>
      </c>
      <c r="I150" s="151"/>
      <c r="J150" s="152">
        <f>ROUND(I150*H150,2)</f>
        <v>0</v>
      </c>
      <c r="K150" s="148" t="s">
        <v>149</v>
      </c>
      <c r="L150" s="36"/>
      <c r="M150" s="153" t="s">
        <v>3</v>
      </c>
      <c r="N150" s="154" t="s">
        <v>43</v>
      </c>
      <c r="O150" s="56"/>
      <c r="P150" s="155">
        <f>O150*H150</f>
        <v>0</v>
      </c>
      <c r="Q150" s="155">
        <v>2.5999999999999998E-4</v>
      </c>
      <c r="R150" s="155">
        <f>Q150*H150</f>
        <v>9.8799999999999999E-3</v>
      </c>
      <c r="S150" s="155">
        <v>0</v>
      </c>
      <c r="T150" s="156">
        <f>S150*H150</f>
        <v>0</v>
      </c>
      <c r="U150" s="35"/>
      <c r="V150" s="35"/>
      <c r="W150" s="35"/>
      <c r="X150" s="35"/>
      <c r="Y150" s="35"/>
      <c r="Z150" s="35"/>
      <c r="AA150" s="35"/>
      <c r="AB150" s="35"/>
      <c r="AC150" s="35"/>
      <c r="AD150" s="35"/>
      <c r="AE150" s="35"/>
      <c r="AR150" s="157" t="s">
        <v>94</v>
      </c>
      <c r="AT150" s="157" t="s">
        <v>145</v>
      </c>
      <c r="AU150" s="157" t="s">
        <v>81</v>
      </c>
      <c r="AY150" s="20" t="s">
        <v>142</v>
      </c>
      <c r="BE150" s="158">
        <f>IF(N150="základní",J150,0)</f>
        <v>0</v>
      </c>
      <c r="BF150" s="158">
        <f>IF(N150="snížená",J150,0)</f>
        <v>0</v>
      </c>
      <c r="BG150" s="158">
        <f>IF(N150="zákl. přenesená",J150,0)</f>
        <v>0</v>
      </c>
      <c r="BH150" s="158">
        <f>IF(N150="sníž. přenesená",J150,0)</f>
        <v>0</v>
      </c>
      <c r="BI150" s="158">
        <f>IF(N150="nulová",J150,0)</f>
        <v>0</v>
      </c>
      <c r="BJ150" s="20" t="s">
        <v>81</v>
      </c>
      <c r="BK150" s="158">
        <f>ROUND(I150*H150,2)</f>
        <v>0</v>
      </c>
      <c r="BL150" s="20" t="s">
        <v>94</v>
      </c>
      <c r="BM150" s="157" t="s">
        <v>4436</v>
      </c>
    </row>
    <row r="151" spans="1:65" s="2" customFormat="1" ht="11.25">
      <c r="A151" s="35"/>
      <c r="B151" s="36"/>
      <c r="C151" s="35"/>
      <c r="D151" s="159" t="s">
        <v>151</v>
      </c>
      <c r="E151" s="35"/>
      <c r="F151" s="160" t="s">
        <v>4437</v>
      </c>
      <c r="G151" s="35"/>
      <c r="H151" s="35"/>
      <c r="I151" s="161"/>
      <c r="J151" s="35"/>
      <c r="K151" s="35"/>
      <c r="L151" s="36"/>
      <c r="M151" s="162"/>
      <c r="N151" s="163"/>
      <c r="O151" s="56"/>
      <c r="P151" s="56"/>
      <c r="Q151" s="56"/>
      <c r="R151" s="56"/>
      <c r="S151" s="56"/>
      <c r="T151" s="57"/>
      <c r="U151" s="35"/>
      <c r="V151" s="35"/>
      <c r="W151" s="35"/>
      <c r="X151" s="35"/>
      <c r="Y151" s="35"/>
      <c r="Z151" s="35"/>
      <c r="AA151" s="35"/>
      <c r="AB151" s="35"/>
      <c r="AC151" s="35"/>
      <c r="AD151" s="35"/>
      <c r="AE151" s="35"/>
      <c r="AT151" s="20" t="s">
        <v>151</v>
      </c>
      <c r="AU151" s="20" t="s">
        <v>81</v>
      </c>
    </row>
    <row r="152" spans="1:65" s="2" customFormat="1" ht="49.15" customHeight="1">
      <c r="A152" s="35"/>
      <c r="B152" s="145"/>
      <c r="C152" s="146" t="s">
        <v>356</v>
      </c>
      <c r="D152" s="146" t="s">
        <v>145</v>
      </c>
      <c r="E152" s="147" t="s">
        <v>4438</v>
      </c>
      <c r="F152" s="148" t="s">
        <v>4439</v>
      </c>
      <c r="G152" s="149" t="s">
        <v>225</v>
      </c>
      <c r="H152" s="150">
        <v>81</v>
      </c>
      <c r="I152" s="151"/>
      <c r="J152" s="152">
        <f>ROUND(I152*H152,2)</f>
        <v>0</v>
      </c>
      <c r="K152" s="148" t="s">
        <v>149</v>
      </c>
      <c r="L152" s="36"/>
      <c r="M152" s="153" t="s">
        <v>3</v>
      </c>
      <c r="N152" s="154" t="s">
        <v>43</v>
      </c>
      <c r="O152" s="56"/>
      <c r="P152" s="155">
        <f>O152*H152</f>
        <v>0</v>
      </c>
      <c r="Q152" s="155">
        <v>0.15540000000000001</v>
      </c>
      <c r="R152" s="155">
        <f>Q152*H152</f>
        <v>12.587400000000001</v>
      </c>
      <c r="S152" s="155">
        <v>0</v>
      </c>
      <c r="T152" s="156">
        <f>S152*H152</f>
        <v>0</v>
      </c>
      <c r="U152" s="35"/>
      <c r="V152" s="35"/>
      <c r="W152" s="35"/>
      <c r="X152" s="35"/>
      <c r="Y152" s="35"/>
      <c r="Z152" s="35"/>
      <c r="AA152" s="35"/>
      <c r="AB152" s="35"/>
      <c r="AC152" s="35"/>
      <c r="AD152" s="35"/>
      <c r="AE152" s="35"/>
      <c r="AR152" s="157" t="s">
        <v>94</v>
      </c>
      <c r="AT152" s="157" t="s">
        <v>145</v>
      </c>
      <c r="AU152" s="157" t="s">
        <v>81</v>
      </c>
      <c r="AY152" s="20" t="s">
        <v>142</v>
      </c>
      <c r="BE152" s="158">
        <f>IF(N152="základní",J152,0)</f>
        <v>0</v>
      </c>
      <c r="BF152" s="158">
        <f>IF(N152="snížená",J152,0)</f>
        <v>0</v>
      </c>
      <c r="BG152" s="158">
        <f>IF(N152="zákl. přenesená",J152,0)</f>
        <v>0</v>
      </c>
      <c r="BH152" s="158">
        <f>IF(N152="sníž. přenesená",J152,0)</f>
        <v>0</v>
      </c>
      <c r="BI152" s="158">
        <f>IF(N152="nulová",J152,0)</f>
        <v>0</v>
      </c>
      <c r="BJ152" s="20" t="s">
        <v>81</v>
      </c>
      <c r="BK152" s="158">
        <f>ROUND(I152*H152,2)</f>
        <v>0</v>
      </c>
      <c r="BL152" s="20" t="s">
        <v>94</v>
      </c>
      <c r="BM152" s="157" t="s">
        <v>4440</v>
      </c>
    </row>
    <row r="153" spans="1:65" s="2" customFormat="1" ht="11.25">
      <c r="A153" s="35"/>
      <c r="B153" s="36"/>
      <c r="C153" s="35"/>
      <c r="D153" s="159" t="s">
        <v>151</v>
      </c>
      <c r="E153" s="35"/>
      <c r="F153" s="160" t="s">
        <v>4441</v>
      </c>
      <c r="G153" s="35"/>
      <c r="H153" s="35"/>
      <c r="I153" s="161"/>
      <c r="J153" s="35"/>
      <c r="K153" s="35"/>
      <c r="L153" s="36"/>
      <c r="M153" s="162"/>
      <c r="N153" s="163"/>
      <c r="O153" s="56"/>
      <c r="P153" s="56"/>
      <c r="Q153" s="56"/>
      <c r="R153" s="56"/>
      <c r="S153" s="56"/>
      <c r="T153" s="57"/>
      <c r="U153" s="35"/>
      <c r="V153" s="35"/>
      <c r="W153" s="35"/>
      <c r="X153" s="35"/>
      <c r="Y153" s="35"/>
      <c r="Z153" s="35"/>
      <c r="AA153" s="35"/>
      <c r="AB153" s="35"/>
      <c r="AC153" s="35"/>
      <c r="AD153" s="35"/>
      <c r="AE153" s="35"/>
      <c r="AT153" s="20" t="s">
        <v>151</v>
      </c>
      <c r="AU153" s="20" t="s">
        <v>81</v>
      </c>
    </row>
    <row r="154" spans="1:65" s="2" customFormat="1" ht="16.5" customHeight="1">
      <c r="A154" s="35"/>
      <c r="B154" s="145"/>
      <c r="C154" s="191" t="s">
        <v>362</v>
      </c>
      <c r="D154" s="191" t="s">
        <v>704</v>
      </c>
      <c r="E154" s="192" t="s">
        <v>4442</v>
      </c>
      <c r="F154" s="193" t="s">
        <v>4443</v>
      </c>
      <c r="G154" s="194" t="s">
        <v>225</v>
      </c>
      <c r="H154" s="195">
        <v>81</v>
      </c>
      <c r="I154" s="196"/>
      <c r="J154" s="197">
        <f>ROUND(I154*H154,2)</f>
        <v>0</v>
      </c>
      <c r="K154" s="193" t="s">
        <v>149</v>
      </c>
      <c r="L154" s="198"/>
      <c r="M154" s="199" t="s">
        <v>3</v>
      </c>
      <c r="N154" s="200" t="s">
        <v>43</v>
      </c>
      <c r="O154" s="56"/>
      <c r="P154" s="155">
        <f>O154*H154</f>
        <v>0</v>
      </c>
      <c r="Q154" s="155">
        <v>0.10199999999999999</v>
      </c>
      <c r="R154" s="155">
        <f>Q154*H154</f>
        <v>8.2619999999999987</v>
      </c>
      <c r="S154" s="155">
        <v>0</v>
      </c>
      <c r="T154" s="156">
        <f>S154*H154</f>
        <v>0</v>
      </c>
      <c r="U154" s="35"/>
      <c r="V154" s="35"/>
      <c r="W154" s="35"/>
      <c r="X154" s="35"/>
      <c r="Y154" s="35"/>
      <c r="Z154" s="35"/>
      <c r="AA154" s="35"/>
      <c r="AB154" s="35"/>
      <c r="AC154" s="35"/>
      <c r="AD154" s="35"/>
      <c r="AE154" s="35"/>
      <c r="AR154" s="157" t="s">
        <v>209</v>
      </c>
      <c r="AT154" s="157" t="s">
        <v>704</v>
      </c>
      <c r="AU154" s="157" t="s">
        <v>81</v>
      </c>
      <c r="AY154" s="20" t="s">
        <v>142</v>
      </c>
      <c r="BE154" s="158">
        <f>IF(N154="základní",J154,0)</f>
        <v>0</v>
      </c>
      <c r="BF154" s="158">
        <f>IF(N154="snížená",J154,0)</f>
        <v>0</v>
      </c>
      <c r="BG154" s="158">
        <f>IF(N154="zákl. přenesená",J154,0)</f>
        <v>0</v>
      </c>
      <c r="BH154" s="158">
        <f>IF(N154="sníž. přenesená",J154,0)</f>
        <v>0</v>
      </c>
      <c r="BI154" s="158">
        <f>IF(N154="nulová",J154,0)</f>
        <v>0</v>
      </c>
      <c r="BJ154" s="20" t="s">
        <v>81</v>
      </c>
      <c r="BK154" s="158">
        <f>ROUND(I154*H154,2)</f>
        <v>0</v>
      </c>
      <c r="BL154" s="20" t="s">
        <v>94</v>
      </c>
      <c r="BM154" s="157" t="s">
        <v>4444</v>
      </c>
    </row>
    <row r="155" spans="1:65" s="2" customFormat="1" ht="44.25" customHeight="1">
      <c r="A155" s="35"/>
      <c r="B155" s="145"/>
      <c r="C155" s="146" t="s">
        <v>367</v>
      </c>
      <c r="D155" s="146" t="s">
        <v>145</v>
      </c>
      <c r="E155" s="147" t="s">
        <v>4445</v>
      </c>
      <c r="F155" s="148" t="s">
        <v>4446</v>
      </c>
      <c r="G155" s="149" t="s">
        <v>225</v>
      </c>
      <c r="H155" s="150">
        <v>56</v>
      </c>
      <c r="I155" s="151"/>
      <c r="J155" s="152">
        <f>ROUND(I155*H155,2)</f>
        <v>0</v>
      </c>
      <c r="K155" s="148" t="s">
        <v>149</v>
      </c>
      <c r="L155" s="36"/>
      <c r="M155" s="153" t="s">
        <v>3</v>
      </c>
      <c r="N155" s="154" t="s">
        <v>43</v>
      </c>
      <c r="O155" s="56"/>
      <c r="P155" s="155">
        <f>O155*H155</f>
        <v>0</v>
      </c>
      <c r="Q155" s="155">
        <v>0.10095</v>
      </c>
      <c r="R155" s="155">
        <f>Q155*H155</f>
        <v>5.6532</v>
      </c>
      <c r="S155" s="155">
        <v>0</v>
      </c>
      <c r="T155" s="156">
        <f>S155*H155</f>
        <v>0</v>
      </c>
      <c r="U155" s="35"/>
      <c r="V155" s="35"/>
      <c r="W155" s="35"/>
      <c r="X155" s="35"/>
      <c r="Y155" s="35"/>
      <c r="Z155" s="35"/>
      <c r="AA155" s="35"/>
      <c r="AB155" s="35"/>
      <c r="AC155" s="35"/>
      <c r="AD155" s="35"/>
      <c r="AE155" s="35"/>
      <c r="AR155" s="157" t="s">
        <v>94</v>
      </c>
      <c r="AT155" s="157" t="s">
        <v>145</v>
      </c>
      <c r="AU155" s="157" t="s">
        <v>81</v>
      </c>
      <c r="AY155" s="20" t="s">
        <v>142</v>
      </c>
      <c r="BE155" s="158">
        <f>IF(N155="základní",J155,0)</f>
        <v>0</v>
      </c>
      <c r="BF155" s="158">
        <f>IF(N155="snížená",J155,0)</f>
        <v>0</v>
      </c>
      <c r="BG155" s="158">
        <f>IF(N155="zákl. přenesená",J155,0)</f>
        <v>0</v>
      </c>
      <c r="BH155" s="158">
        <f>IF(N155="sníž. přenesená",J155,0)</f>
        <v>0</v>
      </c>
      <c r="BI155" s="158">
        <f>IF(N155="nulová",J155,0)</f>
        <v>0</v>
      </c>
      <c r="BJ155" s="20" t="s">
        <v>81</v>
      </c>
      <c r="BK155" s="158">
        <f>ROUND(I155*H155,2)</f>
        <v>0</v>
      </c>
      <c r="BL155" s="20" t="s">
        <v>94</v>
      </c>
      <c r="BM155" s="157" t="s">
        <v>4447</v>
      </c>
    </row>
    <row r="156" spans="1:65" s="2" customFormat="1" ht="11.25">
      <c r="A156" s="35"/>
      <c r="B156" s="36"/>
      <c r="C156" s="35"/>
      <c r="D156" s="159" t="s">
        <v>151</v>
      </c>
      <c r="E156" s="35"/>
      <c r="F156" s="160" t="s">
        <v>4448</v>
      </c>
      <c r="G156" s="35"/>
      <c r="H156" s="35"/>
      <c r="I156" s="161"/>
      <c r="J156" s="35"/>
      <c r="K156" s="35"/>
      <c r="L156" s="36"/>
      <c r="M156" s="162"/>
      <c r="N156" s="163"/>
      <c r="O156" s="56"/>
      <c r="P156" s="56"/>
      <c r="Q156" s="56"/>
      <c r="R156" s="56"/>
      <c r="S156" s="56"/>
      <c r="T156" s="57"/>
      <c r="U156" s="35"/>
      <c r="V156" s="35"/>
      <c r="W156" s="35"/>
      <c r="X156" s="35"/>
      <c r="Y156" s="35"/>
      <c r="Z156" s="35"/>
      <c r="AA156" s="35"/>
      <c r="AB156" s="35"/>
      <c r="AC156" s="35"/>
      <c r="AD156" s="35"/>
      <c r="AE156" s="35"/>
      <c r="AT156" s="20" t="s">
        <v>151</v>
      </c>
      <c r="AU156" s="20" t="s">
        <v>81</v>
      </c>
    </row>
    <row r="157" spans="1:65" s="2" customFormat="1" ht="21.75" customHeight="1">
      <c r="A157" s="35"/>
      <c r="B157" s="145"/>
      <c r="C157" s="191" t="s">
        <v>373</v>
      </c>
      <c r="D157" s="191" t="s">
        <v>704</v>
      </c>
      <c r="E157" s="192" t="s">
        <v>4449</v>
      </c>
      <c r="F157" s="193" t="s">
        <v>4450</v>
      </c>
      <c r="G157" s="194" t="s">
        <v>225</v>
      </c>
      <c r="H157" s="195">
        <v>56</v>
      </c>
      <c r="I157" s="196"/>
      <c r="J157" s="197">
        <f>ROUND(I157*H157,2)</f>
        <v>0</v>
      </c>
      <c r="K157" s="193" t="s">
        <v>149</v>
      </c>
      <c r="L157" s="198"/>
      <c r="M157" s="199" t="s">
        <v>3</v>
      </c>
      <c r="N157" s="200" t="s">
        <v>43</v>
      </c>
      <c r="O157" s="56"/>
      <c r="P157" s="155">
        <f>O157*H157</f>
        <v>0</v>
      </c>
      <c r="Q157" s="155">
        <v>4.2999999999999997E-2</v>
      </c>
      <c r="R157" s="155">
        <f>Q157*H157</f>
        <v>2.4079999999999999</v>
      </c>
      <c r="S157" s="155">
        <v>0</v>
      </c>
      <c r="T157" s="156">
        <f>S157*H157</f>
        <v>0</v>
      </c>
      <c r="U157" s="35"/>
      <c r="V157" s="35"/>
      <c r="W157" s="35"/>
      <c r="X157" s="35"/>
      <c r="Y157" s="35"/>
      <c r="Z157" s="35"/>
      <c r="AA157" s="35"/>
      <c r="AB157" s="35"/>
      <c r="AC157" s="35"/>
      <c r="AD157" s="35"/>
      <c r="AE157" s="35"/>
      <c r="AR157" s="157" t="s">
        <v>209</v>
      </c>
      <c r="AT157" s="157" t="s">
        <v>704</v>
      </c>
      <c r="AU157" s="157" t="s">
        <v>81</v>
      </c>
      <c r="AY157" s="20" t="s">
        <v>142</v>
      </c>
      <c r="BE157" s="158">
        <f>IF(N157="základní",J157,0)</f>
        <v>0</v>
      </c>
      <c r="BF157" s="158">
        <f>IF(N157="snížená",J157,0)</f>
        <v>0</v>
      </c>
      <c r="BG157" s="158">
        <f>IF(N157="zákl. přenesená",J157,0)</f>
        <v>0</v>
      </c>
      <c r="BH157" s="158">
        <f>IF(N157="sníž. přenesená",J157,0)</f>
        <v>0</v>
      </c>
      <c r="BI157" s="158">
        <f>IF(N157="nulová",J157,0)</f>
        <v>0</v>
      </c>
      <c r="BJ157" s="20" t="s">
        <v>81</v>
      </c>
      <c r="BK157" s="158">
        <f>ROUND(I157*H157,2)</f>
        <v>0</v>
      </c>
      <c r="BL157" s="20" t="s">
        <v>94</v>
      </c>
      <c r="BM157" s="157" t="s">
        <v>4451</v>
      </c>
    </row>
    <row r="158" spans="1:65" s="2" customFormat="1" ht="24.2" customHeight="1">
      <c r="A158" s="35"/>
      <c r="B158" s="145"/>
      <c r="C158" s="146" t="s">
        <v>378</v>
      </c>
      <c r="D158" s="146" t="s">
        <v>145</v>
      </c>
      <c r="E158" s="147" t="s">
        <v>4452</v>
      </c>
      <c r="F158" s="148" t="s">
        <v>4453</v>
      </c>
      <c r="G158" s="149" t="s">
        <v>148</v>
      </c>
      <c r="H158" s="150">
        <v>310</v>
      </c>
      <c r="I158" s="151"/>
      <c r="J158" s="152">
        <f>ROUND(I158*H158,2)</f>
        <v>0</v>
      </c>
      <c r="K158" s="148" t="s">
        <v>149</v>
      </c>
      <c r="L158" s="36"/>
      <c r="M158" s="153" t="s">
        <v>3</v>
      </c>
      <c r="N158" s="154" t="s">
        <v>43</v>
      </c>
      <c r="O158" s="56"/>
      <c r="P158" s="155">
        <f>O158*H158</f>
        <v>0</v>
      </c>
      <c r="Q158" s="155">
        <v>4.6999999999999999E-4</v>
      </c>
      <c r="R158" s="155">
        <f>Q158*H158</f>
        <v>0.1457</v>
      </c>
      <c r="S158" s="155">
        <v>0</v>
      </c>
      <c r="T158" s="156">
        <f>S158*H158</f>
        <v>0</v>
      </c>
      <c r="U158" s="35"/>
      <c r="V158" s="35"/>
      <c r="W158" s="35"/>
      <c r="X158" s="35"/>
      <c r="Y158" s="35"/>
      <c r="Z158" s="35"/>
      <c r="AA158" s="35"/>
      <c r="AB158" s="35"/>
      <c r="AC158" s="35"/>
      <c r="AD158" s="35"/>
      <c r="AE158" s="35"/>
      <c r="AR158" s="157" t="s">
        <v>94</v>
      </c>
      <c r="AT158" s="157" t="s">
        <v>145</v>
      </c>
      <c r="AU158" s="157" t="s">
        <v>81</v>
      </c>
      <c r="AY158" s="20" t="s">
        <v>142</v>
      </c>
      <c r="BE158" s="158">
        <f>IF(N158="základní",J158,0)</f>
        <v>0</v>
      </c>
      <c r="BF158" s="158">
        <f>IF(N158="snížená",J158,0)</f>
        <v>0</v>
      </c>
      <c r="BG158" s="158">
        <f>IF(N158="zákl. přenesená",J158,0)</f>
        <v>0</v>
      </c>
      <c r="BH158" s="158">
        <f>IF(N158="sníž. přenesená",J158,0)</f>
        <v>0</v>
      </c>
      <c r="BI158" s="158">
        <f>IF(N158="nulová",J158,0)</f>
        <v>0</v>
      </c>
      <c r="BJ158" s="20" t="s">
        <v>81</v>
      </c>
      <c r="BK158" s="158">
        <f>ROUND(I158*H158,2)</f>
        <v>0</v>
      </c>
      <c r="BL158" s="20" t="s">
        <v>94</v>
      </c>
      <c r="BM158" s="157" t="s">
        <v>4454</v>
      </c>
    </row>
    <row r="159" spans="1:65" s="2" customFormat="1" ht="11.25">
      <c r="A159" s="35"/>
      <c r="B159" s="36"/>
      <c r="C159" s="35"/>
      <c r="D159" s="159" t="s">
        <v>151</v>
      </c>
      <c r="E159" s="35"/>
      <c r="F159" s="160" t="s">
        <v>4455</v>
      </c>
      <c r="G159" s="35"/>
      <c r="H159" s="35"/>
      <c r="I159" s="161"/>
      <c r="J159" s="35"/>
      <c r="K159" s="35"/>
      <c r="L159" s="36"/>
      <c r="M159" s="162"/>
      <c r="N159" s="163"/>
      <c r="O159" s="56"/>
      <c r="P159" s="56"/>
      <c r="Q159" s="56"/>
      <c r="R159" s="56"/>
      <c r="S159" s="56"/>
      <c r="T159" s="57"/>
      <c r="U159" s="35"/>
      <c r="V159" s="35"/>
      <c r="W159" s="35"/>
      <c r="X159" s="35"/>
      <c r="Y159" s="35"/>
      <c r="Z159" s="35"/>
      <c r="AA159" s="35"/>
      <c r="AB159" s="35"/>
      <c r="AC159" s="35"/>
      <c r="AD159" s="35"/>
      <c r="AE159" s="35"/>
      <c r="AT159" s="20" t="s">
        <v>151</v>
      </c>
      <c r="AU159" s="20" t="s">
        <v>81</v>
      </c>
    </row>
    <row r="160" spans="1:65" s="14" customFormat="1" ht="11.25">
      <c r="B160" s="172"/>
      <c r="D160" s="165" t="s">
        <v>153</v>
      </c>
      <c r="E160" s="173" t="s">
        <v>3</v>
      </c>
      <c r="F160" s="174" t="s">
        <v>4456</v>
      </c>
      <c r="H160" s="175">
        <v>310</v>
      </c>
      <c r="I160" s="176"/>
      <c r="L160" s="172"/>
      <c r="M160" s="177"/>
      <c r="N160" s="178"/>
      <c r="O160" s="178"/>
      <c r="P160" s="178"/>
      <c r="Q160" s="178"/>
      <c r="R160" s="178"/>
      <c r="S160" s="178"/>
      <c r="T160" s="179"/>
      <c r="AT160" s="173" t="s">
        <v>153</v>
      </c>
      <c r="AU160" s="173" t="s">
        <v>81</v>
      </c>
      <c r="AV160" s="14" t="s">
        <v>81</v>
      </c>
      <c r="AW160" s="14" t="s">
        <v>33</v>
      </c>
      <c r="AX160" s="14" t="s">
        <v>15</v>
      </c>
      <c r="AY160" s="173" t="s">
        <v>142</v>
      </c>
    </row>
    <row r="161" spans="1:65" s="2" customFormat="1" ht="24.2" customHeight="1">
      <c r="A161" s="35"/>
      <c r="B161" s="145"/>
      <c r="C161" s="146" t="s">
        <v>383</v>
      </c>
      <c r="D161" s="146" t="s">
        <v>145</v>
      </c>
      <c r="E161" s="147" t="s">
        <v>4457</v>
      </c>
      <c r="F161" s="148" t="s">
        <v>4458</v>
      </c>
      <c r="G161" s="149" t="s">
        <v>225</v>
      </c>
      <c r="H161" s="150">
        <v>11</v>
      </c>
      <c r="I161" s="151"/>
      <c r="J161" s="152">
        <f>ROUND(I161*H161,2)</f>
        <v>0</v>
      </c>
      <c r="K161" s="148" t="s">
        <v>149</v>
      </c>
      <c r="L161" s="36"/>
      <c r="M161" s="153" t="s">
        <v>3</v>
      </c>
      <c r="N161" s="154" t="s">
        <v>43</v>
      </c>
      <c r="O161" s="56"/>
      <c r="P161" s="155">
        <f>O161*H161</f>
        <v>0</v>
      </c>
      <c r="Q161" s="155">
        <v>0</v>
      </c>
      <c r="R161" s="155">
        <f>Q161*H161</f>
        <v>0</v>
      </c>
      <c r="S161" s="155">
        <v>0</v>
      </c>
      <c r="T161" s="156">
        <f>S161*H161</f>
        <v>0</v>
      </c>
      <c r="U161" s="35"/>
      <c r="V161" s="35"/>
      <c r="W161" s="35"/>
      <c r="X161" s="35"/>
      <c r="Y161" s="35"/>
      <c r="Z161" s="35"/>
      <c r="AA161" s="35"/>
      <c r="AB161" s="35"/>
      <c r="AC161" s="35"/>
      <c r="AD161" s="35"/>
      <c r="AE161" s="35"/>
      <c r="AR161" s="157" t="s">
        <v>94</v>
      </c>
      <c r="AT161" s="157" t="s">
        <v>145</v>
      </c>
      <c r="AU161" s="157" t="s">
        <v>81</v>
      </c>
      <c r="AY161" s="20" t="s">
        <v>142</v>
      </c>
      <c r="BE161" s="158">
        <f>IF(N161="základní",J161,0)</f>
        <v>0</v>
      </c>
      <c r="BF161" s="158">
        <f>IF(N161="snížená",J161,0)</f>
        <v>0</v>
      </c>
      <c r="BG161" s="158">
        <f>IF(N161="zákl. přenesená",J161,0)</f>
        <v>0</v>
      </c>
      <c r="BH161" s="158">
        <f>IF(N161="sníž. přenesená",J161,0)</f>
        <v>0</v>
      </c>
      <c r="BI161" s="158">
        <f>IF(N161="nulová",J161,0)</f>
        <v>0</v>
      </c>
      <c r="BJ161" s="20" t="s">
        <v>81</v>
      </c>
      <c r="BK161" s="158">
        <f>ROUND(I161*H161,2)</f>
        <v>0</v>
      </c>
      <c r="BL161" s="20" t="s">
        <v>94</v>
      </c>
      <c r="BM161" s="157" t="s">
        <v>4459</v>
      </c>
    </row>
    <row r="162" spans="1:65" s="2" customFormat="1" ht="11.25">
      <c r="A162" s="35"/>
      <c r="B162" s="36"/>
      <c r="C162" s="35"/>
      <c r="D162" s="159" t="s">
        <v>151</v>
      </c>
      <c r="E162" s="35"/>
      <c r="F162" s="160" t="s">
        <v>4460</v>
      </c>
      <c r="G162" s="35"/>
      <c r="H162" s="35"/>
      <c r="I162" s="161"/>
      <c r="J162" s="35"/>
      <c r="K162" s="35"/>
      <c r="L162" s="36"/>
      <c r="M162" s="162"/>
      <c r="N162" s="163"/>
      <c r="O162" s="56"/>
      <c r="P162" s="56"/>
      <c r="Q162" s="56"/>
      <c r="R162" s="56"/>
      <c r="S162" s="56"/>
      <c r="T162" s="57"/>
      <c r="U162" s="35"/>
      <c r="V162" s="35"/>
      <c r="W162" s="35"/>
      <c r="X162" s="35"/>
      <c r="Y162" s="35"/>
      <c r="Z162" s="35"/>
      <c r="AA162" s="35"/>
      <c r="AB162" s="35"/>
      <c r="AC162" s="35"/>
      <c r="AD162" s="35"/>
      <c r="AE162" s="35"/>
      <c r="AT162" s="20" t="s">
        <v>151</v>
      </c>
      <c r="AU162" s="20" t="s">
        <v>81</v>
      </c>
    </row>
    <row r="163" spans="1:65" s="12" customFormat="1" ht="22.9" customHeight="1">
      <c r="B163" s="132"/>
      <c r="D163" s="133" t="s">
        <v>70</v>
      </c>
      <c r="E163" s="143" t="s">
        <v>354</v>
      </c>
      <c r="F163" s="143" t="s">
        <v>355</v>
      </c>
      <c r="I163" s="135"/>
      <c r="J163" s="144">
        <f>BK163</f>
        <v>0</v>
      </c>
      <c r="L163" s="132"/>
      <c r="M163" s="137"/>
      <c r="N163" s="138"/>
      <c r="O163" s="138"/>
      <c r="P163" s="139">
        <f>SUM(P164:P184)</f>
        <v>0</v>
      </c>
      <c r="Q163" s="138"/>
      <c r="R163" s="139">
        <f>SUM(R164:R184)</f>
        <v>0</v>
      </c>
      <c r="S163" s="138"/>
      <c r="T163" s="140">
        <f>SUM(T164:T184)</f>
        <v>0</v>
      </c>
      <c r="AR163" s="133" t="s">
        <v>15</v>
      </c>
      <c r="AT163" s="141" t="s">
        <v>70</v>
      </c>
      <c r="AU163" s="141" t="s">
        <v>15</v>
      </c>
      <c r="AY163" s="133" t="s">
        <v>142</v>
      </c>
      <c r="BK163" s="142">
        <f>SUM(BK164:BK184)</f>
        <v>0</v>
      </c>
    </row>
    <row r="164" spans="1:65" s="2" customFormat="1" ht="37.9" customHeight="1">
      <c r="A164" s="35"/>
      <c r="B164" s="145"/>
      <c r="C164" s="146" t="s">
        <v>388</v>
      </c>
      <c r="D164" s="146" t="s">
        <v>145</v>
      </c>
      <c r="E164" s="147" t="s">
        <v>4461</v>
      </c>
      <c r="F164" s="148" t="s">
        <v>4462</v>
      </c>
      <c r="G164" s="149" t="s">
        <v>359</v>
      </c>
      <c r="H164" s="150">
        <v>8.1199999999999992</v>
      </c>
      <c r="I164" s="151"/>
      <c r="J164" s="152">
        <f>ROUND(I164*H164,2)</f>
        <v>0</v>
      </c>
      <c r="K164" s="148" t="s">
        <v>149</v>
      </c>
      <c r="L164" s="36"/>
      <c r="M164" s="153" t="s">
        <v>3</v>
      </c>
      <c r="N164" s="154" t="s">
        <v>43</v>
      </c>
      <c r="O164" s="56"/>
      <c r="P164" s="155">
        <f>O164*H164</f>
        <v>0</v>
      </c>
      <c r="Q164" s="155">
        <v>0</v>
      </c>
      <c r="R164" s="155">
        <f>Q164*H164</f>
        <v>0</v>
      </c>
      <c r="S164" s="155">
        <v>0</v>
      </c>
      <c r="T164" s="156">
        <f>S164*H164</f>
        <v>0</v>
      </c>
      <c r="U164" s="35"/>
      <c r="V164" s="35"/>
      <c r="W164" s="35"/>
      <c r="X164" s="35"/>
      <c r="Y164" s="35"/>
      <c r="Z164" s="35"/>
      <c r="AA164" s="35"/>
      <c r="AB164" s="35"/>
      <c r="AC164" s="35"/>
      <c r="AD164" s="35"/>
      <c r="AE164" s="35"/>
      <c r="AR164" s="157" t="s">
        <v>94</v>
      </c>
      <c r="AT164" s="157" t="s">
        <v>145</v>
      </c>
      <c r="AU164" s="157" t="s">
        <v>81</v>
      </c>
      <c r="AY164" s="20" t="s">
        <v>142</v>
      </c>
      <c r="BE164" s="158">
        <f>IF(N164="základní",J164,0)</f>
        <v>0</v>
      </c>
      <c r="BF164" s="158">
        <f>IF(N164="snížená",J164,0)</f>
        <v>0</v>
      </c>
      <c r="BG164" s="158">
        <f>IF(N164="zákl. přenesená",J164,0)</f>
        <v>0</v>
      </c>
      <c r="BH164" s="158">
        <f>IF(N164="sníž. přenesená",J164,0)</f>
        <v>0</v>
      </c>
      <c r="BI164" s="158">
        <f>IF(N164="nulová",J164,0)</f>
        <v>0</v>
      </c>
      <c r="BJ164" s="20" t="s">
        <v>81</v>
      </c>
      <c r="BK164" s="158">
        <f>ROUND(I164*H164,2)</f>
        <v>0</v>
      </c>
      <c r="BL164" s="20" t="s">
        <v>94</v>
      </c>
      <c r="BM164" s="157" t="s">
        <v>4463</v>
      </c>
    </row>
    <row r="165" spans="1:65" s="2" customFormat="1" ht="11.25">
      <c r="A165" s="35"/>
      <c r="B165" s="36"/>
      <c r="C165" s="35"/>
      <c r="D165" s="159" t="s">
        <v>151</v>
      </c>
      <c r="E165" s="35"/>
      <c r="F165" s="160" t="s">
        <v>4464</v>
      </c>
      <c r="G165" s="35"/>
      <c r="H165" s="35"/>
      <c r="I165" s="161"/>
      <c r="J165" s="35"/>
      <c r="K165" s="35"/>
      <c r="L165" s="36"/>
      <c r="M165" s="162"/>
      <c r="N165" s="163"/>
      <c r="O165" s="56"/>
      <c r="P165" s="56"/>
      <c r="Q165" s="56"/>
      <c r="R165" s="56"/>
      <c r="S165" s="56"/>
      <c r="T165" s="57"/>
      <c r="U165" s="35"/>
      <c r="V165" s="35"/>
      <c r="W165" s="35"/>
      <c r="X165" s="35"/>
      <c r="Y165" s="35"/>
      <c r="Z165" s="35"/>
      <c r="AA165" s="35"/>
      <c r="AB165" s="35"/>
      <c r="AC165" s="35"/>
      <c r="AD165" s="35"/>
      <c r="AE165" s="35"/>
      <c r="AT165" s="20" t="s">
        <v>151</v>
      </c>
      <c r="AU165" s="20" t="s">
        <v>81</v>
      </c>
    </row>
    <row r="166" spans="1:65" s="2" customFormat="1" ht="37.9" customHeight="1">
      <c r="A166" s="35"/>
      <c r="B166" s="145"/>
      <c r="C166" s="146" t="s">
        <v>397</v>
      </c>
      <c r="D166" s="146" t="s">
        <v>145</v>
      </c>
      <c r="E166" s="147" t="s">
        <v>4465</v>
      </c>
      <c r="F166" s="148" t="s">
        <v>4466</v>
      </c>
      <c r="G166" s="149" t="s">
        <v>359</v>
      </c>
      <c r="H166" s="150">
        <v>81.2</v>
      </c>
      <c r="I166" s="151"/>
      <c r="J166" s="152">
        <f>ROUND(I166*H166,2)</f>
        <v>0</v>
      </c>
      <c r="K166" s="148" t="s">
        <v>149</v>
      </c>
      <c r="L166" s="36"/>
      <c r="M166" s="153" t="s">
        <v>3</v>
      </c>
      <c r="N166" s="154" t="s">
        <v>43</v>
      </c>
      <c r="O166" s="56"/>
      <c r="P166" s="155">
        <f>O166*H166</f>
        <v>0</v>
      </c>
      <c r="Q166" s="155">
        <v>0</v>
      </c>
      <c r="R166" s="155">
        <f>Q166*H166</f>
        <v>0</v>
      </c>
      <c r="S166" s="155">
        <v>0</v>
      </c>
      <c r="T166" s="156">
        <f>S166*H166</f>
        <v>0</v>
      </c>
      <c r="U166" s="35"/>
      <c r="V166" s="35"/>
      <c r="W166" s="35"/>
      <c r="X166" s="35"/>
      <c r="Y166" s="35"/>
      <c r="Z166" s="35"/>
      <c r="AA166" s="35"/>
      <c r="AB166" s="35"/>
      <c r="AC166" s="35"/>
      <c r="AD166" s="35"/>
      <c r="AE166" s="35"/>
      <c r="AR166" s="157" t="s">
        <v>94</v>
      </c>
      <c r="AT166" s="157" t="s">
        <v>145</v>
      </c>
      <c r="AU166" s="157" t="s">
        <v>81</v>
      </c>
      <c r="AY166" s="20" t="s">
        <v>142</v>
      </c>
      <c r="BE166" s="158">
        <f>IF(N166="základní",J166,0)</f>
        <v>0</v>
      </c>
      <c r="BF166" s="158">
        <f>IF(N166="snížená",J166,0)</f>
        <v>0</v>
      </c>
      <c r="BG166" s="158">
        <f>IF(N166="zákl. přenesená",J166,0)</f>
        <v>0</v>
      </c>
      <c r="BH166" s="158">
        <f>IF(N166="sníž. přenesená",J166,0)</f>
        <v>0</v>
      </c>
      <c r="BI166" s="158">
        <f>IF(N166="nulová",J166,0)</f>
        <v>0</v>
      </c>
      <c r="BJ166" s="20" t="s">
        <v>81</v>
      </c>
      <c r="BK166" s="158">
        <f>ROUND(I166*H166,2)</f>
        <v>0</v>
      </c>
      <c r="BL166" s="20" t="s">
        <v>94</v>
      </c>
      <c r="BM166" s="157" t="s">
        <v>4467</v>
      </c>
    </row>
    <row r="167" spans="1:65" s="2" customFormat="1" ht="11.25">
      <c r="A167" s="35"/>
      <c r="B167" s="36"/>
      <c r="C167" s="35"/>
      <c r="D167" s="159" t="s">
        <v>151</v>
      </c>
      <c r="E167" s="35"/>
      <c r="F167" s="160" t="s">
        <v>4468</v>
      </c>
      <c r="G167" s="35"/>
      <c r="H167" s="35"/>
      <c r="I167" s="161"/>
      <c r="J167" s="35"/>
      <c r="K167" s="35"/>
      <c r="L167" s="36"/>
      <c r="M167" s="162"/>
      <c r="N167" s="163"/>
      <c r="O167" s="56"/>
      <c r="P167" s="56"/>
      <c r="Q167" s="56"/>
      <c r="R167" s="56"/>
      <c r="S167" s="56"/>
      <c r="T167" s="57"/>
      <c r="U167" s="35"/>
      <c r="V167" s="35"/>
      <c r="W167" s="35"/>
      <c r="X167" s="35"/>
      <c r="Y167" s="35"/>
      <c r="Z167" s="35"/>
      <c r="AA167" s="35"/>
      <c r="AB167" s="35"/>
      <c r="AC167" s="35"/>
      <c r="AD167" s="35"/>
      <c r="AE167" s="35"/>
      <c r="AT167" s="20" t="s">
        <v>151</v>
      </c>
      <c r="AU167" s="20" t="s">
        <v>81</v>
      </c>
    </row>
    <row r="168" spans="1:65" s="14" customFormat="1" ht="11.25">
      <c r="B168" s="172"/>
      <c r="D168" s="165" t="s">
        <v>153</v>
      </c>
      <c r="F168" s="174" t="s">
        <v>4469</v>
      </c>
      <c r="H168" s="175">
        <v>81.2</v>
      </c>
      <c r="I168" s="176"/>
      <c r="L168" s="172"/>
      <c r="M168" s="177"/>
      <c r="N168" s="178"/>
      <c r="O168" s="178"/>
      <c r="P168" s="178"/>
      <c r="Q168" s="178"/>
      <c r="R168" s="178"/>
      <c r="S168" s="178"/>
      <c r="T168" s="179"/>
      <c r="AT168" s="173" t="s">
        <v>153</v>
      </c>
      <c r="AU168" s="173" t="s">
        <v>81</v>
      </c>
      <c r="AV168" s="14" t="s">
        <v>81</v>
      </c>
      <c r="AW168" s="14" t="s">
        <v>4</v>
      </c>
      <c r="AX168" s="14" t="s">
        <v>15</v>
      </c>
      <c r="AY168" s="173" t="s">
        <v>142</v>
      </c>
    </row>
    <row r="169" spans="1:65" s="2" customFormat="1" ht="44.25" customHeight="1">
      <c r="A169" s="35"/>
      <c r="B169" s="145"/>
      <c r="C169" s="146" t="s">
        <v>408</v>
      </c>
      <c r="D169" s="146" t="s">
        <v>145</v>
      </c>
      <c r="E169" s="147" t="s">
        <v>4470</v>
      </c>
      <c r="F169" s="148" t="s">
        <v>684</v>
      </c>
      <c r="G169" s="149" t="s">
        <v>359</v>
      </c>
      <c r="H169" s="150">
        <v>8.1199999999999992</v>
      </c>
      <c r="I169" s="151"/>
      <c r="J169" s="152">
        <f>ROUND(I169*H169,2)</f>
        <v>0</v>
      </c>
      <c r="K169" s="148" t="s">
        <v>149</v>
      </c>
      <c r="L169" s="36"/>
      <c r="M169" s="153" t="s">
        <v>3</v>
      </c>
      <c r="N169" s="154" t="s">
        <v>43</v>
      </c>
      <c r="O169" s="56"/>
      <c r="P169" s="155">
        <f>O169*H169</f>
        <v>0</v>
      </c>
      <c r="Q169" s="155">
        <v>0</v>
      </c>
      <c r="R169" s="155">
        <f>Q169*H169</f>
        <v>0</v>
      </c>
      <c r="S169" s="155">
        <v>0</v>
      </c>
      <c r="T169" s="156">
        <f>S169*H169</f>
        <v>0</v>
      </c>
      <c r="U169" s="35"/>
      <c r="V169" s="35"/>
      <c r="W169" s="35"/>
      <c r="X169" s="35"/>
      <c r="Y169" s="35"/>
      <c r="Z169" s="35"/>
      <c r="AA169" s="35"/>
      <c r="AB169" s="35"/>
      <c r="AC169" s="35"/>
      <c r="AD169" s="35"/>
      <c r="AE169" s="35"/>
      <c r="AR169" s="157" t="s">
        <v>94</v>
      </c>
      <c r="AT169" s="157" t="s">
        <v>145</v>
      </c>
      <c r="AU169" s="157" t="s">
        <v>81</v>
      </c>
      <c r="AY169" s="20" t="s">
        <v>142</v>
      </c>
      <c r="BE169" s="158">
        <f>IF(N169="základní",J169,0)</f>
        <v>0</v>
      </c>
      <c r="BF169" s="158">
        <f>IF(N169="snížená",J169,0)</f>
        <v>0</v>
      </c>
      <c r="BG169" s="158">
        <f>IF(N169="zákl. přenesená",J169,0)</f>
        <v>0</v>
      </c>
      <c r="BH169" s="158">
        <f>IF(N169="sníž. přenesená",J169,0)</f>
        <v>0</v>
      </c>
      <c r="BI169" s="158">
        <f>IF(N169="nulová",J169,0)</f>
        <v>0</v>
      </c>
      <c r="BJ169" s="20" t="s">
        <v>81</v>
      </c>
      <c r="BK169" s="158">
        <f>ROUND(I169*H169,2)</f>
        <v>0</v>
      </c>
      <c r="BL169" s="20" t="s">
        <v>94</v>
      </c>
      <c r="BM169" s="157" t="s">
        <v>4471</v>
      </c>
    </row>
    <row r="170" spans="1:65" s="2" customFormat="1" ht="11.25">
      <c r="A170" s="35"/>
      <c r="B170" s="36"/>
      <c r="C170" s="35"/>
      <c r="D170" s="159" t="s">
        <v>151</v>
      </c>
      <c r="E170" s="35"/>
      <c r="F170" s="160" t="s">
        <v>4472</v>
      </c>
      <c r="G170" s="35"/>
      <c r="H170" s="35"/>
      <c r="I170" s="161"/>
      <c r="J170" s="35"/>
      <c r="K170" s="35"/>
      <c r="L170" s="36"/>
      <c r="M170" s="162"/>
      <c r="N170" s="163"/>
      <c r="O170" s="56"/>
      <c r="P170" s="56"/>
      <c r="Q170" s="56"/>
      <c r="R170" s="56"/>
      <c r="S170" s="56"/>
      <c r="T170" s="57"/>
      <c r="U170" s="35"/>
      <c r="V170" s="35"/>
      <c r="W170" s="35"/>
      <c r="X170" s="35"/>
      <c r="Y170" s="35"/>
      <c r="Z170" s="35"/>
      <c r="AA170" s="35"/>
      <c r="AB170" s="35"/>
      <c r="AC170" s="35"/>
      <c r="AD170" s="35"/>
      <c r="AE170" s="35"/>
      <c r="AT170" s="20" t="s">
        <v>151</v>
      </c>
      <c r="AU170" s="20" t="s">
        <v>81</v>
      </c>
    </row>
    <row r="171" spans="1:65" s="2" customFormat="1" ht="37.9" customHeight="1">
      <c r="A171" s="35"/>
      <c r="B171" s="145"/>
      <c r="C171" s="146" t="s">
        <v>415</v>
      </c>
      <c r="D171" s="146" t="s">
        <v>145</v>
      </c>
      <c r="E171" s="147" t="s">
        <v>4473</v>
      </c>
      <c r="F171" s="148" t="s">
        <v>4474</v>
      </c>
      <c r="G171" s="149" t="s">
        <v>359</v>
      </c>
      <c r="H171" s="150">
        <v>8.8480000000000008</v>
      </c>
      <c r="I171" s="151"/>
      <c r="J171" s="152">
        <f>ROUND(I171*H171,2)</f>
        <v>0</v>
      </c>
      <c r="K171" s="148" t="s">
        <v>149</v>
      </c>
      <c r="L171" s="36"/>
      <c r="M171" s="153" t="s">
        <v>3</v>
      </c>
      <c r="N171" s="154" t="s">
        <v>43</v>
      </c>
      <c r="O171" s="56"/>
      <c r="P171" s="155">
        <f>O171*H171</f>
        <v>0</v>
      </c>
      <c r="Q171" s="155">
        <v>0</v>
      </c>
      <c r="R171" s="155">
        <f>Q171*H171</f>
        <v>0</v>
      </c>
      <c r="S171" s="155">
        <v>0</v>
      </c>
      <c r="T171" s="156">
        <f>S171*H171</f>
        <v>0</v>
      </c>
      <c r="U171" s="35"/>
      <c r="V171" s="35"/>
      <c r="W171" s="35"/>
      <c r="X171" s="35"/>
      <c r="Y171" s="35"/>
      <c r="Z171" s="35"/>
      <c r="AA171" s="35"/>
      <c r="AB171" s="35"/>
      <c r="AC171" s="35"/>
      <c r="AD171" s="35"/>
      <c r="AE171" s="35"/>
      <c r="AR171" s="157" t="s">
        <v>94</v>
      </c>
      <c r="AT171" s="157" t="s">
        <v>145</v>
      </c>
      <c r="AU171" s="157" t="s">
        <v>81</v>
      </c>
      <c r="AY171" s="20" t="s">
        <v>142</v>
      </c>
      <c r="BE171" s="158">
        <f>IF(N171="základní",J171,0)</f>
        <v>0</v>
      </c>
      <c r="BF171" s="158">
        <f>IF(N171="snížená",J171,0)</f>
        <v>0</v>
      </c>
      <c r="BG171" s="158">
        <f>IF(N171="zákl. přenesená",J171,0)</f>
        <v>0</v>
      </c>
      <c r="BH171" s="158">
        <f>IF(N171="sníž. přenesená",J171,0)</f>
        <v>0</v>
      </c>
      <c r="BI171" s="158">
        <f>IF(N171="nulová",J171,0)</f>
        <v>0</v>
      </c>
      <c r="BJ171" s="20" t="s">
        <v>81</v>
      </c>
      <c r="BK171" s="158">
        <f>ROUND(I171*H171,2)</f>
        <v>0</v>
      </c>
      <c r="BL171" s="20" t="s">
        <v>94</v>
      </c>
      <c r="BM171" s="157" t="s">
        <v>4475</v>
      </c>
    </row>
    <row r="172" spans="1:65" s="2" customFormat="1" ht="11.25">
      <c r="A172" s="35"/>
      <c r="B172" s="36"/>
      <c r="C172" s="35"/>
      <c r="D172" s="159" t="s">
        <v>151</v>
      </c>
      <c r="E172" s="35"/>
      <c r="F172" s="160" t="s">
        <v>4476</v>
      </c>
      <c r="G172" s="35"/>
      <c r="H172" s="35"/>
      <c r="I172" s="161"/>
      <c r="J172" s="35"/>
      <c r="K172" s="35"/>
      <c r="L172" s="36"/>
      <c r="M172" s="162"/>
      <c r="N172" s="163"/>
      <c r="O172" s="56"/>
      <c r="P172" s="56"/>
      <c r="Q172" s="56"/>
      <c r="R172" s="56"/>
      <c r="S172" s="56"/>
      <c r="T172" s="57"/>
      <c r="U172" s="35"/>
      <c r="V172" s="35"/>
      <c r="W172" s="35"/>
      <c r="X172" s="35"/>
      <c r="Y172" s="35"/>
      <c r="Z172" s="35"/>
      <c r="AA172" s="35"/>
      <c r="AB172" s="35"/>
      <c r="AC172" s="35"/>
      <c r="AD172" s="35"/>
      <c r="AE172" s="35"/>
      <c r="AT172" s="20" t="s">
        <v>151</v>
      </c>
      <c r="AU172" s="20" t="s">
        <v>81</v>
      </c>
    </row>
    <row r="173" spans="1:65" s="2" customFormat="1" ht="37.9" customHeight="1">
      <c r="A173" s="35"/>
      <c r="B173" s="145"/>
      <c r="C173" s="146" t="s">
        <v>425</v>
      </c>
      <c r="D173" s="146" t="s">
        <v>145</v>
      </c>
      <c r="E173" s="147" t="s">
        <v>4477</v>
      </c>
      <c r="F173" s="148" t="s">
        <v>4466</v>
      </c>
      <c r="G173" s="149" t="s">
        <v>359</v>
      </c>
      <c r="H173" s="150">
        <v>88.48</v>
      </c>
      <c r="I173" s="151"/>
      <c r="J173" s="152">
        <f>ROUND(I173*H173,2)</f>
        <v>0</v>
      </c>
      <c r="K173" s="148" t="s">
        <v>149</v>
      </c>
      <c r="L173" s="36"/>
      <c r="M173" s="153" t="s">
        <v>3</v>
      </c>
      <c r="N173" s="154" t="s">
        <v>43</v>
      </c>
      <c r="O173" s="56"/>
      <c r="P173" s="155">
        <f>O173*H173</f>
        <v>0</v>
      </c>
      <c r="Q173" s="155">
        <v>0</v>
      </c>
      <c r="R173" s="155">
        <f>Q173*H173</f>
        <v>0</v>
      </c>
      <c r="S173" s="155">
        <v>0</v>
      </c>
      <c r="T173" s="156">
        <f>S173*H173</f>
        <v>0</v>
      </c>
      <c r="U173" s="35"/>
      <c r="V173" s="35"/>
      <c r="W173" s="35"/>
      <c r="X173" s="35"/>
      <c r="Y173" s="35"/>
      <c r="Z173" s="35"/>
      <c r="AA173" s="35"/>
      <c r="AB173" s="35"/>
      <c r="AC173" s="35"/>
      <c r="AD173" s="35"/>
      <c r="AE173" s="35"/>
      <c r="AR173" s="157" t="s">
        <v>94</v>
      </c>
      <c r="AT173" s="157" t="s">
        <v>145</v>
      </c>
      <c r="AU173" s="157" t="s">
        <v>81</v>
      </c>
      <c r="AY173" s="20" t="s">
        <v>142</v>
      </c>
      <c r="BE173" s="158">
        <f>IF(N173="základní",J173,0)</f>
        <v>0</v>
      </c>
      <c r="BF173" s="158">
        <f>IF(N173="snížená",J173,0)</f>
        <v>0</v>
      </c>
      <c r="BG173" s="158">
        <f>IF(N173="zákl. přenesená",J173,0)</f>
        <v>0</v>
      </c>
      <c r="BH173" s="158">
        <f>IF(N173="sníž. přenesená",J173,0)</f>
        <v>0</v>
      </c>
      <c r="BI173" s="158">
        <f>IF(N173="nulová",J173,0)</f>
        <v>0</v>
      </c>
      <c r="BJ173" s="20" t="s">
        <v>81</v>
      </c>
      <c r="BK173" s="158">
        <f>ROUND(I173*H173,2)</f>
        <v>0</v>
      </c>
      <c r="BL173" s="20" t="s">
        <v>94</v>
      </c>
      <c r="BM173" s="157" t="s">
        <v>4478</v>
      </c>
    </row>
    <row r="174" spans="1:65" s="2" customFormat="1" ht="11.25">
      <c r="A174" s="35"/>
      <c r="B174" s="36"/>
      <c r="C174" s="35"/>
      <c r="D174" s="159" t="s">
        <v>151</v>
      </c>
      <c r="E174" s="35"/>
      <c r="F174" s="160" t="s">
        <v>4479</v>
      </c>
      <c r="G174" s="35"/>
      <c r="H174" s="35"/>
      <c r="I174" s="161"/>
      <c r="J174" s="35"/>
      <c r="K174" s="35"/>
      <c r="L174" s="36"/>
      <c r="M174" s="162"/>
      <c r="N174" s="163"/>
      <c r="O174" s="56"/>
      <c r="P174" s="56"/>
      <c r="Q174" s="56"/>
      <c r="R174" s="56"/>
      <c r="S174" s="56"/>
      <c r="T174" s="57"/>
      <c r="U174" s="35"/>
      <c r="V174" s="35"/>
      <c r="W174" s="35"/>
      <c r="X174" s="35"/>
      <c r="Y174" s="35"/>
      <c r="Z174" s="35"/>
      <c r="AA174" s="35"/>
      <c r="AB174" s="35"/>
      <c r="AC174" s="35"/>
      <c r="AD174" s="35"/>
      <c r="AE174" s="35"/>
      <c r="AT174" s="20" t="s">
        <v>151</v>
      </c>
      <c r="AU174" s="20" t="s">
        <v>81</v>
      </c>
    </row>
    <row r="175" spans="1:65" s="14" customFormat="1" ht="11.25">
      <c r="B175" s="172"/>
      <c r="D175" s="165" t="s">
        <v>153</v>
      </c>
      <c r="F175" s="174" t="s">
        <v>4480</v>
      </c>
      <c r="H175" s="175">
        <v>88.48</v>
      </c>
      <c r="I175" s="176"/>
      <c r="L175" s="172"/>
      <c r="M175" s="177"/>
      <c r="N175" s="178"/>
      <c r="O175" s="178"/>
      <c r="P175" s="178"/>
      <c r="Q175" s="178"/>
      <c r="R175" s="178"/>
      <c r="S175" s="178"/>
      <c r="T175" s="179"/>
      <c r="AT175" s="173" t="s">
        <v>153</v>
      </c>
      <c r="AU175" s="173" t="s">
        <v>81</v>
      </c>
      <c r="AV175" s="14" t="s">
        <v>81</v>
      </c>
      <c r="AW175" s="14" t="s">
        <v>4</v>
      </c>
      <c r="AX175" s="14" t="s">
        <v>15</v>
      </c>
      <c r="AY175" s="173" t="s">
        <v>142</v>
      </c>
    </row>
    <row r="176" spans="1:65" s="2" customFormat="1" ht="44.25" customHeight="1">
      <c r="A176" s="35"/>
      <c r="B176" s="145"/>
      <c r="C176" s="146" t="s">
        <v>430</v>
      </c>
      <c r="D176" s="146" t="s">
        <v>145</v>
      </c>
      <c r="E176" s="147" t="s">
        <v>4481</v>
      </c>
      <c r="F176" s="148" t="s">
        <v>4482</v>
      </c>
      <c r="G176" s="149" t="s">
        <v>359</v>
      </c>
      <c r="H176" s="150">
        <v>8.8480000000000008</v>
      </c>
      <c r="I176" s="151"/>
      <c r="J176" s="152">
        <f>ROUND(I176*H176,2)</f>
        <v>0</v>
      </c>
      <c r="K176" s="148" t="s">
        <v>149</v>
      </c>
      <c r="L176" s="36"/>
      <c r="M176" s="153" t="s">
        <v>3</v>
      </c>
      <c r="N176" s="154" t="s">
        <v>43</v>
      </c>
      <c r="O176" s="56"/>
      <c r="P176" s="155">
        <f>O176*H176</f>
        <v>0</v>
      </c>
      <c r="Q176" s="155">
        <v>0</v>
      </c>
      <c r="R176" s="155">
        <f>Q176*H176</f>
        <v>0</v>
      </c>
      <c r="S176" s="155">
        <v>0</v>
      </c>
      <c r="T176" s="156">
        <f>S176*H176</f>
        <v>0</v>
      </c>
      <c r="U176" s="35"/>
      <c r="V176" s="35"/>
      <c r="W176" s="35"/>
      <c r="X176" s="35"/>
      <c r="Y176" s="35"/>
      <c r="Z176" s="35"/>
      <c r="AA176" s="35"/>
      <c r="AB176" s="35"/>
      <c r="AC176" s="35"/>
      <c r="AD176" s="35"/>
      <c r="AE176" s="35"/>
      <c r="AR176" s="157" t="s">
        <v>94</v>
      </c>
      <c r="AT176" s="157" t="s">
        <v>145</v>
      </c>
      <c r="AU176" s="157" t="s">
        <v>81</v>
      </c>
      <c r="AY176" s="20" t="s">
        <v>142</v>
      </c>
      <c r="BE176" s="158">
        <f>IF(N176="základní",J176,0)</f>
        <v>0</v>
      </c>
      <c r="BF176" s="158">
        <f>IF(N176="snížená",J176,0)</f>
        <v>0</v>
      </c>
      <c r="BG176" s="158">
        <f>IF(N176="zákl. přenesená",J176,0)</f>
        <v>0</v>
      </c>
      <c r="BH176" s="158">
        <f>IF(N176="sníž. přenesená",J176,0)</f>
        <v>0</v>
      </c>
      <c r="BI176" s="158">
        <f>IF(N176="nulová",J176,0)</f>
        <v>0</v>
      </c>
      <c r="BJ176" s="20" t="s">
        <v>81</v>
      </c>
      <c r="BK176" s="158">
        <f>ROUND(I176*H176,2)</f>
        <v>0</v>
      </c>
      <c r="BL176" s="20" t="s">
        <v>94</v>
      </c>
      <c r="BM176" s="157" t="s">
        <v>4483</v>
      </c>
    </row>
    <row r="177" spans="1:65" s="2" customFormat="1" ht="11.25">
      <c r="A177" s="35"/>
      <c r="B177" s="36"/>
      <c r="C177" s="35"/>
      <c r="D177" s="159" t="s">
        <v>151</v>
      </c>
      <c r="E177" s="35"/>
      <c r="F177" s="160" t="s">
        <v>4484</v>
      </c>
      <c r="G177" s="35"/>
      <c r="H177" s="35"/>
      <c r="I177" s="161"/>
      <c r="J177" s="35"/>
      <c r="K177" s="35"/>
      <c r="L177" s="36"/>
      <c r="M177" s="162"/>
      <c r="N177" s="163"/>
      <c r="O177" s="56"/>
      <c r="P177" s="56"/>
      <c r="Q177" s="56"/>
      <c r="R177" s="56"/>
      <c r="S177" s="56"/>
      <c r="T177" s="57"/>
      <c r="U177" s="35"/>
      <c r="V177" s="35"/>
      <c r="W177" s="35"/>
      <c r="X177" s="35"/>
      <c r="Y177" s="35"/>
      <c r="Z177" s="35"/>
      <c r="AA177" s="35"/>
      <c r="AB177" s="35"/>
      <c r="AC177" s="35"/>
      <c r="AD177" s="35"/>
      <c r="AE177" s="35"/>
      <c r="AT177" s="20" t="s">
        <v>151</v>
      </c>
      <c r="AU177" s="20" t="s">
        <v>81</v>
      </c>
    </row>
    <row r="178" spans="1:65" s="2" customFormat="1" ht="37.9" customHeight="1">
      <c r="A178" s="35"/>
      <c r="B178" s="145"/>
      <c r="C178" s="146" t="s">
        <v>434</v>
      </c>
      <c r="D178" s="146" t="s">
        <v>145</v>
      </c>
      <c r="E178" s="147" t="s">
        <v>4485</v>
      </c>
      <c r="F178" s="148" t="s">
        <v>4486</v>
      </c>
      <c r="G178" s="149" t="s">
        <v>359</v>
      </c>
      <c r="H178" s="150">
        <v>2.46</v>
      </c>
      <c r="I178" s="151"/>
      <c r="J178" s="152">
        <f>ROUND(I178*H178,2)</f>
        <v>0</v>
      </c>
      <c r="K178" s="148" t="s">
        <v>149</v>
      </c>
      <c r="L178" s="36"/>
      <c r="M178" s="153" t="s">
        <v>3</v>
      </c>
      <c r="N178" s="154" t="s">
        <v>43</v>
      </c>
      <c r="O178" s="56"/>
      <c r="P178" s="155">
        <f>O178*H178</f>
        <v>0</v>
      </c>
      <c r="Q178" s="155">
        <v>0</v>
      </c>
      <c r="R178" s="155">
        <f>Q178*H178</f>
        <v>0</v>
      </c>
      <c r="S178" s="155">
        <v>0</v>
      </c>
      <c r="T178" s="156">
        <f>S178*H178</f>
        <v>0</v>
      </c>
      <c r="U178" s="35"/>
      <c r="V178" s="35"/>
      <c r="W178" s="35"/>
      <c r="X178" s="35"/>
      <c r="Y178" s="35"/>
      <c r="Z178" s="35"/>
      <c r="AA178" s="35"/>
      <c r="AB178" s="35"/>
      <c r="AC178" s="35"/>
      <c r="AD178" s="35"/>
      <c r="AE178" s="35"/>
      <c r="AR178" s="157" t="s">
        <v>94</v>
      </c>
      <c r="AT178" s="157" t="s">
        <v>145</v>
      </c>
      <c r="AU178" s="157" t="s">
        <v>81</v>
      </c>
      <c r="AY178" s="20" t="s">
        <v>142</v>
      </c>
      <c r="BE178" s="158">
        <f>IF(N178="základní",J178,0)</f>
        <v>0</v>
      </c>
      <c r="BF178" s="158">
        <f>IF(N178="snížená",J178,0)</f>
        <v>0</v>
      </c>
      <c r="BG178" s="158">
        <f>IF(N178="zákl. přenesená",J178,0)</f>
        <v>0</v>
      </c>
      <c r="BH178" s="158">
        <f>IF(N178="sníž. přenesená",J178,0)</f>
        <v>0</v>
      </c>
      <c r="BI178" s="158">
        <f>IF(N178="nulová",J178,0)</f>
        <v>0</v>
      </c>
      <c r="BJ178" s="20" t="s">
        <v>81</v>
      </c>
      <c r="BK178" s="158">
        <f>ROUND(I178*H178,2)</f>
        <v>0</v>
      </c>
      <c r="BL178" s="20" t="s">
        <v>94</v>
      </c>
      <c r="BM178" s="157" t="s">
        <v>4487</v>
      </c>
    </row>
    <row r="179" spans="1:65" s="2" customFormat="1" ht="11.25">
      <c r="A179" s="35"/>
      <c r="B179" s="36"/>
      <c r="C179" s="35"/>
      <c r="D179" s="159" t="s">
        <v>151</v>
      </c>
      <c r="E179" s="35"/>
      <c r="F179" s="160" t="s">
        <v>4488</v>
      </c>
      <c r="G179" s="35"/>
      <c r="H179" s="35"/>
      <c r="I179" s="161"/>
      <c r="J179" s="35"/>
      <c r="K179" s="35"/>
      <c r="L179" s="36"/>
      <c r="M179" s="162"/>
      <c r="N179" s="163"/>
      <c r="O179" s="56"/>
      <c r="P179" s="56"/>
      <c r="Q179" s="56"/>
      <c r="R179" s="56"/>
      <c r="S179" s="56"/>
      <c r="T179" s="57"/>
      <c r="U179" s="35"/>
      <c r="V179" s="35"/>
      <c r="W179" s="35"/>
      <c r="X179" s="35"/>
      <c r="Y179" s="35"/>
      <c r="Z179" s="35"/>
      <c r="AA179" s="35"/>
      <c r="AB179" s="35"/>
      <c r="AC179" s="35"/>
      <c r="AD179" s="35"/>
      <c r="AE179" s="35"/>
      <c r="AT179" s="20" t="s">
        <v>151</v>
      </c>
      <c r="AU179" s="20" t="s">
        <v>81</v>
      </c>
    </row>
    <row r="180" spans="1:65" s="2" customFormat="1" ht="49.15" customHeight="1">
      <c r="A180" s="35"/>
      <c r="B180" s="145"/>
      <c r="C180" s="146" t="s">
        <v>439</v>
      </c>
      <c r="D180" s="146" t="s">
        <v>145</v>
      </c>
      <c r="E180" s="147" t="s">
        <v>4489</v>
      </c>
      <c r="F180" s="148" t="s">
        <v>4490</v>
      </c>
      <c r="G180" s="149" t="s">
        <v>359</v>
      </c>
      <c r="H180" s="150">
        <v>24.6</v>
      </c>
      <c r="I180" s="151"/>
      <c r="J180" s="152">
        <f>ROUND(I180*H180,2)</f>
        <v>0</v>
      </c>
      <c r="K180" s="148" t="s">
        <v>149</v>
      </c>
      <c r="L180" s="36"/>
      <c r="M180" s="153" t="s">
        <v>3</v>
      </c>
      <c r="N180" s="154" t="s">
        <v>43</v>
      </c>
      <c r="O180" s="56"/>
      <c r="P180" s="155">
        <f>O180*H180</f>
        <v>0</v>
      </c>
      <c r="Q180" s="155">
        <v>0</v>
      </c>
      <c r="R180" s="155">
        <f>Q180*H180</f>
        <v>0</v>
      </c>
      <c r="S180" s="155">
        <v>0</v>
      </c>
      <c r="T180" s="156">
        <f>S180*H180</f>
        <v>0</v>
      </c>
      <c r="U180" s="35"/>
      <c r="V180" s="35"/>
      <c r="W180" s="35"/>
      <c r="X180" s="35"/>
      <c r="Y180" s="35"/>
      <c r="Z180" s="35"/>
      <c r="AA180" s="35"/>
      <c r="AB180" s="35"/>
      <c r="AC180" s="35"/>
      <c r="AD180" s="35"/>
      <c r="AE180" s="35"/>
      <c r="AR180" s="157" t="s">
        <v>94</v>
      </c>
      <c r="AT180" s="157" t="s">
        <v>145</v>
      </c>
      <c r="AU180" s="157" t="s">
        <v>81</v>
      </c>
      <c r="AY180" s="20" t="s">
        <v>142</v>
      </c>
      <c r="BE180" s="158">
        <f>IF(N180="základní",J180,0)</f>
        <v>0</v>
      </c>
      <c r="BF180" s="158">
        <f>IF(N180="snížená",J180,0)</f>
        <v>0</v>
      </c>
      <c r="BG180" s="158">
        <f>IF(N180="zákl. přenesená",J180,0)</f>
        <v>0</v>
      </c>
      <c r="BH180" s="158">
        <f>IF(N180="sníž. přenesená",J180,0)</f>
        <v>0</v>
      </c>
      <c r="BI180" s="158">
        <f>IF(N180="nulová",J180,0)</f>
        <v>0</v>
      </c>
      <c r="BJ180" s="20" t="s">
        <v>81</v>
      </c>
      <c r="BK180" s="158">
        <f>ROUND(I180*H180,2)</f>
        <v>0</v>
      </c>
      <c r="BL180" s="20" t="s">
        <v>94</v>
      </c>
      <c r="BM180" s="157" t="s">
        <v>4491</v>
      </c>
    </row>
    <row r="181" spans="1:65" s="2" customFormat="1" ht="11.25">
      <c r="A181" s="35"/>
      <c r="B181" s="36"/>
      <c r="C181" s="35"/>
      <c r="D181" s="159" t="s">
        <v>151</v>
      </c>
      <c r="E181" s="35"/>
      <c r="F181" s="160" t="s">
        <v>4492</v>
      </c>
      <c r="G181" s="35"/>
      <c r="H181" s="35"/>
      <c r="I181" s="161"/>
      <c r="J181" s="35"/>
      <c r="K181" s="35"/>
      <c r="L181" s="36"/>
      <c r="M181" s="162"/>
      <c r="N181" s="163"/>
      <c r="O181" s="56"/>
      <c r="P181" s="56"/>
      <c r="Q181" s="56"/>
      <c r="R181" s="56"/>
      <c r="S181" s="56"/>
      <c r="T181" s="57"/>
      <c r="U181" s="35"/>
      <c r="V181" s="35"/>
      <c r="W181" s="35"/>
      <c r="X181" s="35"/>
      <c r="Y181" s="35"/>
      <c r="Z181" s="35"/>
      <c r="AA181" s="35"/>
      <c r="AB181" s="35"/>
      <c r="AC181" s="35"/>
      <c r="AD181" s="35"/>
      <c r="AE181" s="35"/>
      <c r="AT181" s="20" t="s">
        <v>151</v>
      </c>
      <c r="AU181" s="20" t="s">
        <v>81</v>
      </c>
    </row>
    <row r="182" spans="1:65" s="14" customFormat="1" ht="11.25">
      <c r="B182" s="172"/>
      <c r="D182" s="165" t="s">
        <v>153</v>
      </c>
      <c r="F182" s="174" t="s">
        <v>4493</v>
      </c>
      <c r="H182" s="175">
        <v>24.6</v>
      </c>
      <c r="I182" s="176"/>
      <c r="L182" s="172"/>
      <c r="M182" s="177"/>
      <c r="N182" s="178"/>
      <c r="O182" s="178"/>
      <c r="P182" s="178"/>
      <c r="Q182" s="178"/>
      <c r="R182" s="178"/>
      <c r="S182" s="178"/>
      <c r="T182" s="179"/>
      <c r="AT182" s="173" t="s">
        <v>153</v>
      </c>
      <c r="AU182" s="173" t="s">
        <v>81</v>
      </c>
      <c r="AV182" s="14" t="s">
        <v>81</v>
      </c>
      <c r="AW182" s="14" t="s">
        <v>4</v>
      </c>
      <c r="AX182" s="14" t="s">
        <v>15</v>
      </c>
      <c r="AY182" s="173" t="s">
        <v>142</v>
      </c>
    </row>
    <row r="183" spans="1:65" s="2" customFormat="1" ht="44.25" customHeight="1">
      <c r="A183" s="35"/>
      <c r="B183" s="145"/>
      <c r="C183" s="146" t="s">
        <v>445</v>
      </c>
      <c r="D183" s="146" t="s">
        <v>145</v>
      </c>
      <c r="E183" s="147" t="s">
        <v>4494</v>
      </c>
      <c r="F183" s="148" t="s">
        <v>4495</v>
      </c>
      <c r="G183" s="149" t="s">
        <v>359</v>
      </c>
      <c r="H183" s="150">
        <v>2.46</v>
      </c>
      <c r="I183" s="151"/>
      <c r="J183" s="152">
        <f>ROUND(I183*H183,2)</f>
        <v>0</v>
      </c>
      <c r="K183" s="148" t="s">
        <v>149</v>
      </c>
      <c r="L183" s="36"/>
      <c r="M183" s="153" t="s">
        <v>3</v>
      </c>
      <c r="N183" s="154" t="s">
        <v>43</v>
      </c>
      <c r="O183" s="56"/>
      <c r="P183" s="155">
        <f>O183*H183</f>
        <v>0</v>
      </c>
      <c r="Q183" s="155">
        <v>0</v>
      </c>
      <c r="R183" s="155">
        <f>Q183*H183</f>
        <v>0</v>
      </c>
      <c r="S183" s="155">
        <v>0</v>
      </c>
      <c r="T183" s="156">
        <f>S183*H183</f>
        <v>0</v>
      </c>
      <c r="U183" s="35"/>
      <c r="V183" s="35"/>
      <c r="W183" s="35"/>
      <c r="X183" s="35"/>
      <c r="Y183" s="35"/>
      <c r="Z183" s="35"/>
      <c r="AA183" s="35"/>
      <c r="AB183" s="35"/>
      <c r="AC183" s="35"/>
      <c r="AD183" s="35"/>
      <c r="AE183" s="35"/>
      <c r="AR183" s="157" t="s">
        <v>94</v>
      </c>
      <c r="AT183" s="157" t="s">
        <v>145</v>
      </c>
      <c r="AU183" s="157" t="s">
        <v>81</v>
      </c>
      <c r="AY183" s="20" t="s">
        <v>142</v>
      </c>
      <c r="BE183" s="158">
        <f>IF(N183="základní",J183,0)</f>
        <v>0</v>
      </c>
      <c r="BF183" s="158">
        <f>IF(N183="snížená",J183,0)</f>
        <v>0</v>
      </c>
      <c r="BG183" s="158">
        <f>IF(N183="zákl. přenesená",J183,0)</f>
        <v>0</v>
      </c>
      <c r="BH183" s="158">
        <f>IF(N183="sníž. přenesená",J183,0)</f>
        <v>0</v>
      </c>
      <c r="BI183" s="158">
        <f>IF(N183="nulová",J183,0)</f>
        <v>0</v>
      </c>
      <c r="BJ183" s="20" t="s">
        <v>81</v>
      </c>
      <c r="BK183" s="158">
        <f>ROUND(I183*H183,2)</f>
        <v>0</v>
      </c>
      <c r="BL183" s="20" t="s">
        <v>94</v>
      </c>
      <c r="BM183" s="157" t="s">
        <v>4496</v>
      </c>
    </row>
    <row r="184" spans="1:65" s="2" customFormat="1" ht="11.25">
      <c r="A184" s="35"/>
      <c r="B184" s="36"/>
      <c r="C184" s="35"/>
      <c r="D184" s="159" t="s">
        <v>151</v>
      </c>
      <c r="E184" s="35"/>
      <c r="F184" s="160" t="s">
        <v>4497</v>
      </c>
      <c r="G184" s="35"/>
      <c r="H184" s="35"/>
      <c r="I184" s="161"/>
      <c r="J184" s="35"/>
      <c r="K184" s="35"/>
      <c r="L184" s="36"/>
      <c r="M184" s="162"/>
      <c r="N184" s="163"/>
      <c r="O184" s="56"/>
      <c r="P184" s="56"/>
      <c r="Q184" s="56"/>
      <c r="R184" s="56"/>
      <c r="S184" s="56"/>
      <c r="T184" s="57"/>
      <c r="U184" s="35"/>
      <c r="V184" s="35"/>
      <c r="W184" s="35"/>
      <c r="X184" s="35"/>
      <c r="Y184" s="35"/>
      <c r="Z184" s="35"/>
      <c r="AA184" s="35"/>
      <c r="AB184" s="35"/>
      <c r="AC184" s="35"/>
      <c r="AD184" s="35"/>
      <c r="AE184" s="35"/>
      <c r="AT184" s="20" t="s">
        <v>151</v>
      </c>
      <c r="AU184" s="20" t="s">
        <v>81</v>
      </c>
    </row>
    <row r="185" spans="1:65" s="12" customFormat="1" ht="22.9" customHeight="1">
      <c r="B185" s="132"/>
      <c r="D185" s="133" t="s">
        <v>70</v>
      </c>
      <c r="E185" s="143" t="s">
        <v>1606</v>
      </c>
      <c r="F185" s="143" t="s">
        <v>1607</v>
      </c>
      <c r="I185" s="135"/>
      <c r="J185" s="144">
        <f>BK185</f>
        <v>0</v>
      </c>
      <c r="L185" s="132"/>
      <c r="M185" s="137"/>
      <c r="N185" s="138"/>
      <c r="O185" s="138"/>
      <c r="P185" s="139">
        <f>SUM(P186:P187)</f>
        <v>0</v>
      </c>
      <c r="Q185" s="138"/>
      <c r="R185" s="139">
        <f>SUM(R186:R187)</f>
        <v>0</v>
      </c>
      <c r="S185" s="138"/>
      <c r="T185" s="140">
        <f>SUM(T186:T187)</f>
        <v>0</v>
      </c>
      <c r="AR185" s="133" t="s">
        <v>15</v>
      </c>
      <c r="AT185" s="141" t="s">
        <v>70</v>
      </c>
      <c r="AU185" s="141" t="s">
        <v>15</v>
      </c>
      <c r="AY185" s="133" t="s">
        <v>142</v>
      </c>
      <c r="BK185" s="142">
        <f>SUM(BK186:BK187)</f>
        <v>0</v>
      </c>
    </row>
    <row r="186" spans="1:65" s="2" customFormat="1" ht="44.25" customHeight="1">
      <c r="A186" s="35"/>
      <c r="B186" s="145"/>
      <c r="C186" s="146" t="s">
        <v>450</v>
      </c>
      <c r="D186" s="146" t="s">
        <v>145</v>
      </c>
      <c r="E186" s="147" t="s">
        <v>4498</v>
      </c>
      <c r="F186" s="148" t="s">
        <v>4499</v>
      </c>
      <c r="G186" s="149" t="s">
        <v>359</v>
      </c>
      <c r="H186" s="150">
        <v>46.97</v>
      </c>
      <c r="I186" s="151"/>
      <c r="J186" s="152">
        <f>ROUND(I186*H186,2)</f>
        <v>0</v>
      </c>
      <c r="K186" s="148" t="s">
        <v>149</v>
      </c>
      <c r="L186" s="36"/>
      <c r="M186" s="153" t="s">
        <v>3</v>
      </c>
      <c r="N186" s="154" t="s">
        <v>43</v>
      </c>
      <c r="O186" s="56"/>
      <c r="P186" s="155">
        <f>O186*H186</f>
        <v>0</v>
      </c>
      <c r="Q186" s="155">
        <v>0</v>
      </c>
      <c r="R186" s="155">
        <f>Q186*H186</f>
        <v>0</v>
      </c>
      <c r="S186" s="155">
        <v>0</v>
      </c>
      <c r="T186" s="156">
        <f>S186*H186</f>
        <v>0</v>
      </c>
      <c r="U186" s="35"/>
      <c r="V186" s="35"/>
      <c r="W186" s="35"/>
      <c r="X186" s="35"/>
      <c r="Y186" s="35"/>
      <c r="Z186" s="35"/>
      <c r="AA186" s="35"/>
      <c r="AB186" s="35"/>
      <c r="AC186" s="35"/>
      <c r="AD186" s="35"/>
      <c r="AE186" s="35"/>
      <c r="AR186" s="157" t="s">
        <v>94</v>
      </c>
      <c r="AT186" s="157" t="s">
        <v>145</v>
      </c>
      <c r="AU186" s="157" t="s">
        <v>81</v>
      </c>
      <c r="AY186" s="20" t="s">
        <v>142</v>
      </c>
      <c r="BE186" s="158">
        <f>IF(N186="základní",J186,0)</f>
        <v>0</v>
      </c>
      <c r="BF186" s="158">
        <f>IF(N186="snížená",J186,0)</f>
        <v>0</v>
      </c>
      <c r="BG186" s="158">
        <f>IF(N186="zákl. přenesená",J186,0)</f>
        <v>0</v>
      </c>
      <c r="BH186" s="158">
        <f>IF(N186="sníž. přenesená",J186,0)</f>
        <v>0</v>
      </c>
      <c r="BI186" s="158">
        <f>IF(N186="nulová",J186,0)</f>
        <v>0</v>
      </c>
      <c r="BJ186" s="20" t="s">
        <v>81</v>
      </c>
      <c r="BK186" s="158">
        <f>ROUND(I186*H186,2)</f>
        <v>0</v>
      </c>
      <c r="BL186" s="20" t="s">
        <v>94</v>
      </c>
      <c r="BM186" s="157" t="s">
        <v>4500</v>
      </c>
    </row>
    <row r="187" spans="1:65" s="2" customFormat="1" ht="11.25">
      <c r="A187" s="35"/>
      <c r="B187" s="36"/>
      <c r="C187" s="35"/>
      <c r="D187" s="159" t="s">
        <v>151</v>
      </c>
      <c r="E187" s="35"/>
      <c r="F187" s="160" t="s">
        <v>4501</v>
      </c>
      <c r="G187" s="35"/>
      <c r="H187" s="35"/>
      <c r="I187" s="161"/>
      <c r="J187" s="35"/>
      <c r="K187" s="35"/>
      <c r="L187" s="36"/>
      <c r="M187" s="210"/>
      <c r="N187" s="211"/>
      <c r="O187" s="212"/>
      <c r="P187" s="212"/>
      <c r="Q187" s="212"/>
      <c r="R187" s="212"/>
      <c r="S187" s="212"/>
      <c r="T187" s="213"/>
      <c r="U187" s="35"/>
      <c r="V187" s="35"/>
      <c r="W187" s="35"/>
      <c r="X187" s="35"/>
      <c r="Y187" s="35"/>
      <c r="Z187" s="35"/>
      <c r="AA187" s="35"/>
      <c r="AB187" s="35"/>
      <c r="AC187" s="35"/>
      <c r="AD187" s="35"/>
      <c r="AE187" s="35"/>
      <c r="AT187" s="20" t="s">
        <v>151</v>
      </c>
      <c r="AU187" s="20" t="s">
        <v>81</v>
      </c>
    </row>
    <row r="188" spans="1:65" s="2" customFormat="1" ht="6.95" customHeight="1">
      <c r="A188" s="35"/>
      <c r="B188" s="45"/>
      <c r="C188" s="46"/>
      <c r="D188" s="46"/>
      <c r="E188" s="46"/>
      <c r="F188" s="46"/>
      <c r="G188" s="46"/>
      <c r="H188" s="46"/>
      <c r="I188" s="46"/>
      <c r="J188" s="46"/>
      <c r="K188" s="46"/>
      <c r="L188" s="36"/>
      <c r="M188" s="35"/>
      <c r="O188" s="35"/>
      <c r="P188" s="35"/>
      <c r="Q188" s="35"/>
      <c r="R188" s="35"/>
      <c r="S188" s="35"/>
      <c r="T188" s="35"/>
      <c r="U188" s="35"/>
      <c r="V188" s="35"/>
      <c r="W188" s="35"/>
      <c r="X188" s="35"/>
      <c r="Y188" s="35"/>
      <c r="Z188" s="35"/>
      <c r="AA188" s="35"/>
      <c r="AB188" s="35"/>
      <c r="AC188" s="35"/>
      <c r="AD188" s="35"/>
      <c r="AE188" s="35"/>
    </row>
  </sheetData>
  <autoFilter ref="C85:K187"/>
  <mergeCells count="9">
    <mergeCell ref="E50:H50"/>
    <mergeCell ref="E76:H76"/>
    <mergeCell ref="E78:H78"/>
    <mergeCell ref="L2:V2"/>
    <mergeCell ref="E7:H7"/>
    <mergeCell ref="E9:H9"/>
    <mergeCell ref="E18:H18"/>
    <mergeCell ref="E27:H27"/>
    <mergeCell ref="E48:H48"/>
  </mergeCells>
  <hyperlinks>
    <hyperlink ref="F90" r:id="rId1"/>
    <hyperlink ref="F92" r:id="rId2"/>
    <hyperlink ref="F94" r:id="rId3"/>
    <hyperlink ref="F96" r:id="rId4"/>
    <hyperlink ref="F98" r:id="rId5"/>
    <hyperlink ref="F101" r:id="rId6"/>
    <hyperlink ref="F103" r:id="rId7"/>
    <hyperlink ref="F106" r:id="rId8"/>
    <hyperlink ref="F108" r:id="rId9"/>
    <hyperlink ref="F112" r:id="rId10"/>
    <hyperlink ref="F116" r:id="rId11"/>
    <hyperlink ref="F124" r:id="rId12"/>
    <hyperlink ref="F127" r:id="rId13"/>
    <hyperlink ref="F129" r:id="rId14"/>
    <hyperlink ref="F133" r:id="rId15"/>
    <hyperlink ref="F137" r:id="rId16"/>
    <hyperlink ref="F147" r:id="rId17"/>
    <hyperlink ref="F149" r:id="rId18"/>
    <hyperlink ref="F151" r:id="rId19"/>
    <hyperlink ref="F153" r:id="rId20"/>
    <hyperlink ref="F156" r:id="rId21"/>
    <hyperlink ref="F159" r:id="rId22"/>
    <hyperlink ref="F162" r:id="rId23"/>
    <hyperlink ref="F165" r:id="rId24"/>
    <hyperlink ref="F167" r:id="rId25"/>
    <hyperlink ref="F170" r:id="rId26"/>
    <hyperlink ref="F172" r:id="rId27"/>
    <hyperlink ref="F174" r:id="rId28"/>
    <hyperlink ref="F177" r:id="rId29"/>
    <hyperlink ref="F179" r:id="rId30"/>
    <hyperlink ref="F181" r:id="rId31"/>
    <hyperlink ref="F184" r:id="rId32"/>
    <hyperlink ref="F187" r:id="rId33"/>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2" t="s">
        <v>6</v>
      </c>
      <c r="M2" s="317"/>
      <c r="N2" s="317"/>
      <c r="O2" s="317"/>
      <c r="P2" s="317"/>
      <c r="Q2" s="317"/>
      <c r="R2" s="317"/>
      <c r="S2" s="317"/>
      <c r="T2" s="317"/>
      <c r="U2" s="317"/>
      <c r="V2" s="317"/>
      <c r="AT2" s="20" t="s">
        <v>100</v>
      </c>
    </row>
    <row r="3" spans="1:46" s="1" customFormat="1" ht="6.95" customHeight="1">
      <c r="B3" s="21"/>
      <c r="C3" s="22"/>
      <c r="D3" s="22"/>
      <c r="E3" s="22"/>
      <c r="F3" s="22"/>
      <c r="G3" s="22"/>
      <c r="H3" s="22"/>
      <c r="I3" s="22"/>
      <c r="J3" s="22"/>
      <c r="K3" s="22"/>
      <c r="L3" s="23"/>
      <c r="AT3" s="20" t="s">
        <v>15</v>
      </c>
    </row>
    <row r="4" spans="1:46" s="1" customFormat="1" ht="24.95" customHeight="1">
      <c r="B4" s="23"/>
      <c r="D4" s="24" t="s">
        <v>104</v>
      </c>
      <c r="L4" s="23"/>
      <c r="M4" s="96" t="s">
        <v>11</v>
      </c>
      <c r="AT4" s="20" t="s">
        <v>4</v>
      </c>
    </row>
    <row r="5" spans="1:46" s="1" customFormat="1" ht="6.95" customHeight="1">
      <c r="B5" s="23"/>
      <c r="L5" s="23"/>
    </row>
    <row r="6" spans="1:46" s="1" customFormat="1" ht="12" customHeight="1">
      <c r="B6" s="23"/>
      <c r="D6" s="30" t="s">
        <v>17</v>
      </c>
      <c r="L6" s="23"/>
    </row>
    <row r="7" spans="1:46" s="1" customFormat="1" ht="16.5" customHeight="1">
      <c r="B7" s="23"/>
      <c r="E7" s="347" t="str">
        <f>'Rekapitulace stavby'!K6</f>
        <v>Stavební úpravy BD Komenského 27, Karlovy Vary</v>
      </c>
      <c r="F7" s="348"/>
      <c r="G7" s="348"/>
      <c r="H7" s="348"/>
      <c r="L7" s="23"/>
    </row>
    <row r="8" spans="1:46" s="2" customFormat="1" ht="12" customHeight="1">
      <c r="A8" s="35"/>
      <c r="B8" s="36"/>
      <c r="C8" s="35"/>
      <c r="D8" s="30" t="s">
        <v>105</v>
      </c>
      <c r="E8" s="35"/>
      <c r="F8" s="35"/>
      <c r="G8" s="35"/>
      <c r="H8" s="35"/>
      <c r="I8" s="35"/>
      <c r="J8" s="35"/>
      <c r="K8" s="35"/>
      <c r="L8" s="97"/>
      <c r="S8" s="35"/>
      <c r="T8" s="35"/>
      <c r="U8" s="35"/>
      <c r="V8" s="35"/>
      <c r="W8" s="35"/>
      <c r="X8" s="35"/>
      <c r="Y8" s="35"/>
      <c r="Z8" s="35"/>
      <c r="AA8" s="35"/>
      <c r="AB8" s="35"/>
      <c r="AC8" s="35"/>
      <c r="AD8" s="35"/>
      <c r="AE8" s="35"/>
    </row>
    <row r="9" spans="1:46" s="2" customFormat="1" ht="16.5" customHeight="1">
      <c r="A9" s="35"/>
      <c r="B9" s="36"/>
      <c r="C9" s="35"/>
      <c r="D9" s="35"/>
      <c r="E9" s="310" t="s">
        <v>4502</v>
      </c>
      <c r="F9" s="349"/>
      <c r="G9" s="349"/>
      <c r="H9" s="349"/>
      <c r="I9" s="35"/>
      <c r="J9" s="35"/>
      <c r="K9" s="35"/>
      <c r="L9" s="97"/>
      <c r="S9" s="35"/>
      <c r="T9" s="35"/>
      <c r="U9" s="35"/>
      <c r="V9" s="35"/>
      <c r="W9" s="35"/>
      <c r="X9" s="35"/>
      <c r="Y9" s="35"/>
      <c r="Z9" s="35"/>
      <c r="AA9" s="35"/>
      <c r="AB9" s="35"/>
      <c r="AC9" s="35"/>
      <c r="AD9" s="35"/>
      <c r="AE9" s="35"/>
    </row>
    <row r="10" spans="1:46" s="2" customFormat="1" ht="11.25">
      <c r="A10" s="35"/>
      <c r="B10" s="36"/>
      <c r="C10" s="35"/>
      <c r="D10" s="35"/>
      <c r="E10" s="35"/>
      <c r="F10" s="35"/>
      <c r="G10" s="35"/>
      <c r="H10" s="35"/>
      <c r="I10" s="35"/>
      <c r="J10" s="35"/>
      <c r="K10" s="35"/>
      <c r="L10" s="97"/>
      <c r="S10" s="35"/>
      <c r="T10" s="35"/>
      <c r="U10" s="35"/>
      <c r="V10" s="35"/>
      <c r="W10" s="35"/>
      <c r="X10" s="35"/>
      <c r="Y10" s="35"/>
      <c r="Z10" s="35"/>
      <c r="AA10" s="35"/>
      <c r="AB10" s="35"/>
      <c r="AC10" s="35"/>
      <c r="AD10" s="35"/>
      <c r="AE10" s="35"/>
    </row>
    <row r="11" spans="1:46" s="2" customFormat="1" ht="12" customHeight="1">
      <c r="A11" s="35"/>
      <c r="B11" s="36"/>
      <c r="C11" s="35"/>
      <c r="D11" s="30" t="s">
        <v>19</v>
      </c>
      <c r="E11" s="35"/>
      <c r="F11" s="28" t="s">
        <v>3</v>
      </c>
      <c r="G11" s="35"/>
      <c r="H11" s="35"/>
      <c r="I11" s="30" t="s">
        <v>20</v>
      </c>
      <c r="J11" s="28" t="s">
        <v>3</v>
      </c>
      <c r="K11" s="35"/>
      <c r="L11" s="97"/>
      <c r="S11" s="35"/>
      <c r="T11" s="35"/>
      <c r="U11" s="35"/>
      <c r="V11" s="35"/>
      <c r="W11" s="35"/>
      <c r="X11" s="35"/>
      <c r="Y11" s="35"/>
      <c r="Z11" s="35"/>
      <c r="AA11" s="35"/>
      <c r="AB11" s="35"/>
      <c r="AC11" s="35"/>
      <c r="AD11" s="35"/>
      <c r="AE11" s="35"/>
    </row>
    <row r="12" spans="1:46" s="2" customFormat="1" ht="12" customHeight="1">
      <c r="A12" s="35"/>
      <c r="B12" s="36"/>
      <c r="C12" s="35"/>
      <c r="D12" s="30" t="s">
        <v>21</v>
      </c>
      <c r="E12" s="35"/>
      <c r="F12" s="28" t="s">
        <v>22</v>
      </c>
      <c r="G12" s="35"/>
      <c r="H12" s="35"/>
      <c r="I12" s="30" t="s">
        <v>23</v>
      </c>
      <c r="J12" s="53" t="str">
        <f>'Rekapitulace stavby'!AN8</f>
        <v>16. 5. 2023</v>
      </c>
      <c r="K12" s="35"/>
      <c r="L12" s="97"/>
      <c r="S12" s="35"/>
      <c r="T12" s="35"/>
      <c r="U12" s="35"/>
      <c r="V12" s="35"/>
      <c r="W12" s="35"/>
      <c r="X12" s="35"/>
      <c r="Y12" s="35"/>
      <c r="Z12" s="35"/>
      <c r="AA12" s="35"/>
      <c r="AB12" s="35"/>
      <c r="AC12" s="35"/>
      <c r="AD12" s="35"/>
      <c r="AE12" s="35"/>
    </row>
    <row r="13" spans="1:46" s="2" customFormat="1" ht="10.9" customHeight="1">
      <c r="A13" s="35"/>
      <c r="B13" s="36"/>
      <c r="C13" s="35"/>
      <c r="D13" s="35"/>
      <c r="E13" s="35"/>
      <c r="F13" s="35"/>
      <c r="G13" s="35"/>
      <c r="H13" s="35"/>
      <c r="I13" s="35"/>
      <c r="J13" s="35"/>
      <c r="K13" s="35"/>
      <c r="L13" s="97"/>
      <c r="S13" s="35"/>
      <c r="T13" s="35"/>
      <c r="U13" s="35"/>
      <c r="V13" s="35"/>
      <c r="W13" s="35"/>
      <c r="X13" s="35"/>
      <c r="Y13" s="35"/>
      <c r="Z13" s="35"/>
      <c r="AA13" s="35"/>
      <c r="AB13" s="35"/>
      <c r="AC13" s="35"/>
      <c r="AD13" s="35"/>
      <c r="AE13" s="35"/>
    </row>
    <row r="14" spans="1:46" s="2" customFormat="1" ht="12" customHeight="1">
      <c r="A14" s="35"/>
      <c r="B14" s="36"/>
      <c r="C14" s="35"/>
      <c r="D14" s="30" t="s">
        <v>25</v>
      </c>
      <c r="E14" s="35"/>
      <c r="F14" s="35"/>
      <c r="G14" s="35"/>
      <c r="H14" s="35"/>
      <c r="I14" s="30" t="s">
        <v>26</v>
      </c>
      <c r="J14" s="28" t="str">
        <f>IF('Rekapitulace stavby'!AN10="","",'Rekapitulace stavby'!AN10)</f>
        <v/>
      </c>
      <c r="K14" s="35"/>
      <c r="L14" s="97"/>
      <c r="S14" s="35"/>
      <c r="T14" s="35"/>
      <c r="U14" s="35"/>
      <c r="V14" s="35"/>
      <c r="W14" s="35"/>
      <c r="X14" s="35"/>
      <c r="Y14" s="35"/>
      <c r="Z14" s="35"/>
      <c r="AA14" s="35"/>
      <c r="AB14" s="35"/>
      <c r="AC14" s="35"/>
      <c r="AD14" s="35"/>
      <c r="AE14" s="35"/>
    </row>
    <row r="15" spans="1:46" s="2" customFormat="1" ht="18" customHeight="1">
      <c r="A15" s="35"/>
      <c r="B15" s="36"/>
      <c r="C15" s="35"/>
      <c r="D15" s="35"/>
      <c r="E15" s="28" t="str">
        <f>IF('Rekapitulace stavby'!E11="","",'Rekapitulace stavby'!E11)</f>
        <v>STATUTÁRNÍ MĚSTO KARLOVY VARY</v>
      </c>
      <c r="F15" s="35"/>
      <c r="G15" s="35"/>
      <c r="H15" s="35"/>
      <c r="I15" s="30" t="s">
        <v>28</v>
      </c>
      <c r="J15" s="28" t="str">
        <f>IF('Rekapitulace stavby'!AN11="","",'Rekapitulace stavby'!AN11)</f>
        <v/>
      </c>
      <c r="K15" s="35"/>
      <c r="L15" s="97"/>
      <c r="S15" s="35"/>
      <c r="T15" s="35"/>
      <c r="U15" s="35"/>
      <c r="V15" s="35"/>
      <c r="W15" s="35"/>
      <c r="X15" s="35"/>
      <c r="Y15" s="35"/>
      <c r="Z15" s="35"/>
      <c r="AA15" s="35"/>
      <c r="AB15" s="35"/>
      <c r="AC15" s="35"/>
      <c r="AD15" s="35"/>
      <c r="AE15" s="35"/>
    </row>
    <row r="16" spans="1:46" s="2" customFormat="1" ht="6.95" customHeight="1">
      <c r="A16" s="35"/>
      <c r="B16" s="36"/>
      <c r="C16" s="35"/>
      <c r="D16" s="35"/>
      <c r="E16" s="35"/>
      <c r="F16" s="35"/>
      <c r="G16" s="35"/>
      <c r="H16" s="35"/>
      <c r="I16" s="35"/>
      <c r="J16" s="35"/>
      <c r="K16" s="35"/>
      <c r="L16" s="97"/>
      <c r="S16" s="35"/>
      <c r="T16" s="35"/>
      <c r="U16" s="35"/>
      <c r="V16" s="35"/>
      <c r="W16" s="35"/>
      <c r="X16" s="35"/>
      <c r="Y16" s="35"/>
      <c r="Z16" s="35"/>
      <c r="AA16" s="35"/>
      <c r="AB16" s="35"/>
      <c r="AC16" s="35"/>
      <c r="AD16" s="35"/>
      <c r="AE16" s="35"/>
    </row>
    <row r="17" spans="1:31" s="2" customFormat="1" ht="12" customHeight="1">
      <c r="A17" s="35"/>
      <c r="B17" s="36"/>
      <c r="C17" s="35"/>
      <c r="D17" s="30" t="s">
        <v>29</v>
      </c>
      <c r="E17" s="35"/>
      <c r="F17" s="35"/>
      <c r="G17" s="35"/>
      <c r="H17" s="35"/>
      <c r="I17" s="30" t="s">
        <v>26</v>
      </c>
      <c r="J17" s="31" t="str">
        <f>'Rekapitulace stavby'!AN13</f>
        <v>Vyplň údaj</v>
      </c>
      <c r="K17" s="35"/>
      <c r="L17" s="97"/>
      <c r="S17" s="35"/>
      <c r="T17" s="35"/>
      <c r="U17" s="35"/>
      <c r="V17" s="35"/>
      <c r="W17" s="35"/>
      <c r="X17" s="35"/>
      <c r="Y17" s="35"/>
      <c r="Z17" s="35"/>
      <c r="AA17" s="35"/>
      <c r="AB17" s="35"/>
      <c r="AC17" s="35"/>
      <c r="AD17" s="35"/>
      <c r="AE17" s="35"/>
    </row>
    <row r="18" spans="1:31" s="2" customFormat="1" ht="18" customHeight="1">
      <c r="A18" s="35"/>
      <c r="B18" s="36"/>
      <c r="C18" s="35"/>
      <c r="D18" s="35"/>
      <c r="E18" s="350" t="str">
        <f>'Rekapitulace stavby'!E14</f>
        <v>Vyplň údaj</v>
      </c>
      <c r="F18" s="316"/>
      <c r="G18" s="316"/>
      <c r="H18" s="316"/>
      <c r="I18" s="30" t="s">
        <v>28</v>
      </c>
      <c r="J18" s="31" t="str">
        <f>'Rekapitulace stavby'!AN14</f>
        <v>Vyplň údaj</v>
      </c>
      <c r="K18" s="35"/>
      <c r="L18" s="97"/>
      <c r="S18" s="35"/>
      <c r="T18" s="35"/>
      <c r="U18" s="35"/>
      <c r="V18" s="35"/>
      <c r="W18" s="35"/>
      <c r="X18" s="35"/>
      <c r="Y18" s="35"/>
      <c r="Z18" s="35"/>
      <c r="AA18" s="35"/>
      <c r="AB18" s="35"/>
      <c r="AC18" s="35"/>
      <c r="AD18" s="35"/>
      <c r="AE18" s="35"/>
    </row>
    <row r="19" spans="1:31" s="2" customFormat="1" ht="6.95" customHeight="1">
      <c r="A19" s="35"/>
      <c r="B19" s="36"/>
      <c r="C19" s="35"/>
      <c r="D19" s="35"/>
      <c r="E19" s="35"/>
      <c r="F19" s="35"/>
      <c r="G19" s="35"/>
      <c r="H19" s="35"/>
      <c r="I19" s="35"/>
      <c r="J19" s="35"/>
      <c r="K19" s="35"/>
      <c r="L19" s="97"/>
      <c r="S19" s="35"/>
      <c r="T19" s="35"/>
      <c r="U19" s="35"/>
      <c r="V19" s="35"/>
      <c r="W19" s="35"/>
      <c r="X19" s="35"/>
      <c r="Y19" s="35"/>
      <c r="Z19" s="35"/>
      <c r="AA19" s="35"/>
      <c r="AB19" s="35"/>
      <c r="AC19" s="35"/>
      <c r="AD19" s="35"/>
      <c r="AE19" s="35"/>
    </row>
    <row r="20" spans="1:31" s="2" customFormat="1" ht="12" customHeight="1">
      <c r="A20" s="35"/>
      <c r="B20" s="36"/>
      <c r="C20" s="35"/>
      <c r="D20" s="30" t="s">
        <v>31</v>
      </c>
      <c r="E20" s="35"/>
      <c r="F20" s="35"/>
      <c r="G20" s="35"/>
      <c r="H20" s="35"/>
      <c r="I20" s="30" t="s">
        <v>26</v>
      </c>
      <c r="J20" s="28" t="str">
        <f>IF('Rekapitulace stavby'!AN16="","",'Rekapitulace stavby'!AN16)</f>
        <v/>
      </c>
      <c r="K20" s="35"/>
      <c r="L20" s="97"/>
      <c r="S20" s="35"/>
      <c r="T20" s="35"/>
      <c r="U20" s="35"/>
      <c r="V20" s="35"/>
      <c r="W20" s="35"/>
      <c r="X20" s="35"/>
      <c r="Y20" s="35"/>
      <c r="Z20" s="35"/>
      <c r="AA20" s="35"/>
      <c r="AB20" s="35"/>
      <c r="AC20" s="35"/>
      <c r="AD20" s="35"/>
      <c r="AE20" s="35"/>
    </row>
    <row r="21" spans="1:31" s="2" customFormat="1" ht="18" customHeight="1">
      <c r="A21" s="35"/>
      <c r="B21" s="36"/>
      <c r="C21" s="35"/>
      <c r="D21" s="35"/>
      <c r="E21" s="28" t="str">
        <f>IF('Rekapitulace stavby'!E17="","",'Rekapitulace stavby'!E17)</f>
        <v>ARD architects s.r.o.</v>
      </c>
      <c r="F21" s="35"/>
      <c r="G21" s="35"/>
      <c r="H21" s="35"/>
      <c r="I21" s="30" t="s">
        <v>28</v>
      </c>
      <c r="J21" s="28" t="str">
        <f>IF('Rekapitulace stavby'!AN17="","",'Rekapitulace stavby'!AN17)</f>
        <v/>
      </c>
      <c r="K21" s="35"/>
      <c r="L21" s="97"/>
      <c r="S21" s="35"/>
      <c r="T21" s="35"/>
      <c r="U21" s="35"/>
      <c r="V21" s="35"/>
      <c r="W21" s="35"/>
      <c r="X21" s="35"/>
      <c r="Y21" s="35"/>
      <c r="Z21" s="35"/>
      <c r="AA21" s="35"/>
      <c r="AB21" s="35"/>
      <c r="AC21" s="35"/>
      <c r="AD21" s="35"/>
      <c r="AE21" s="35"/>
    </row>
    <row r="22" spans="1:31" s="2" customFormat="1" ht="6.95" customHeight="1">
      <c r="A22" s="35"/>
      <c r="B22" s="36"/>
      <c r="C22" s="35"/>
      <c r="D22" s="35"/>
      <c r="E22" s="35"/>
      <c r="F22" s="35"/>
      <c r="G22" s="35"/>
      <c r="H22" s="35"/>
      <c r="I22" s="35"/>
      <c r="J22" s="35"/>
      <c r="K22" s="35"/>
      <c r="L22" s="97"/>
      <c r="S22" s="35"/>
      <c r="T22" s="35"/>
      <c r="U22" s="35"/>
      <c r="V22" s="35"/>
      <c r="W22" s="35"/>
      <c r="X22" s="35"/>
      <c r="Y22" s="35"/>
      <c r="Z22" s="35"/>
      <c r="AA22" s="35"/>
      <c r="AB22" s="35"/>
      <c r="AC22" s="35"/>
      <c r="AD22" s="35"/>
      <c r="AE22" s="35"/>
    </row>
    <row r="23" spans="1:31" s="2" customFormat="1" ht="12" customHeight="1">
      <c r="A23" s="35"/>
      <c r="B23" s="36"/>
      <c r="C23" s="35"/>
      <c r="D23" s="30" t="s">
        <v>34</v>
      </c>
      <c r="E23" s="35"/>
      <c r="F23" s="35"/>
      <c r="G23" s="35"/>
      <c r="H23" s="35"/>
      <c r="I23" s="30" t="s">
        <v>26</v>
      </c>
      <c r="J23" s="28" t="str">
        <f>IF('Rekapitulace stavby'!AN19="","",'Rekapitulace stavby'!AN19)</f>
        <v/>
      </c>
      <c r="K23" s="35"/>
      <c r="L23" s="97"/>
      <c r="S23" s="35"/>
      <c r="T23" s="35"/>
      <c r="U23" s="35"/>
      <c r="V23" s="35"/>
      <c r="W23" s="35"/>
      <c r="X23" s="35"/>
      <c r="Y23" s="35"/>
      <c r="Z23" s="35"/>
      <c r="AA23" s="35"/>
      <c r="AB23" s="35"/>
      <c r="AC23" s="35"/>
      <c r="AD23" s="35"/>
      <c r="AE23" s="35"/>
    </row>
    <row r="24" spans="1:31" s="2" customFormat="1" ht="18" customHeight="1">
      <c r="A24" s="35"/>
      <c r="B24" s="36"/>
      <c r="C24" s="35"/>
      <c r="D24" s="35"/>
      <c r="E24" s="28" t="str">
        <f>IF('Rekapitulace stavby'!E20="","",'Rekapitulace stavby'!E20)</f>
        <v xml:space="preserve"> </v>
      </c>
      <c r="F24" s="35"/>
      <c r="G24" s="35"/>
      <c r="H24" s="35"/>
      <c r="I24" s="30" t="s">
        <v>28</v>
      </c>
      <c r="J24" s="28" t="str">
        <f>IF('Rekapitulace stavby'!AN20="","",'Rekapitulace stavby'!AN20)</f>
        <v/>
      </c>
      <c r="K24" s="35"/>
      <c r="L24" s="97"/>
      <c r="S24" s="35"/>
      <c r="T24" s="35"/>
      <c r="U24" s="35"/>
      <c r="V24" s="35"/>
      <c r="W24" s="35"/>
      <c r="X24" s="35"/>
      <c r="Y24" s="35"/>
      <c r="Z24" s="35"/>
      <c r="AA24" s="35"/>
      <c r="AB24" s="35"/>
      <c r="AC24" s="35"/>
      <c r="AD24" s="35"/>
      <c r="AE24" s="35"/>
    </row>
    <row r="25" spans="1:31" s="2" customFormat="1" ht="6.95" customHeight="1">
      <c r="A25" s="35"/>
      <c r="B25" s="36"/>
      <c r="C25" s="35"/>
      <c r="D25" s="35"/>
      <c r="E25" s="35"/>
      <c r="F25" s="35"/>
      <c r="G25" s="35"/>
      <c r="H25" s="35"/>
      <c r="I25" s="35"/>
      <c r="J25" s="35"/>
      <c r="K25" s="35"/>
      <c r="L25" s="97"/>
      <c r="S25" s="35"/>
      <c r="T25" s="35"/>
      <c r="U25" s="35"/>
      <c r="V25" s="35"/>
      <c r="W25" s="35"/>
      <c r="X25" s="35"/>
      <c r="Y25" s="35"/>
      <c r="Z25" s="35"/>
      <c r="AA25" s="35"/>
      <c r="AB25" s="35"/>
      <c r="AC25" s="35"/>
      <c r="AD25" s="35"/>
      <c r="AE25" s="35"/>
    </row>
    <row r="26" spans="1:31" s="2" customFormat="1" ht="12" customHeight="1">
      <c r="A26" s="35"/>
      <c r="B26" s="36"/>
      <c r="C26" s="35"/>
      <c r="D26" s="30" t="s">
        <v>35</v>
      </c>
      <c r="E26" s="35"/>
      <c r="F26" s="35"/>
      <c r="G26" s="35"/>
      <c r="H26" s="35"/>
      <c r="I26" s="35"/>
      <c r="J26" s="35"/>
      <c r="K26" s="35"/>
      <c r="L26" s="97"/>
      <c r="S26" s="35"/>
      <c r="T26" s="35"/>
      <c r="U26" s="35"/>
      <c r="V26" s="35"/>
      <c r="W26" s="35"/>
      <c r="X26" s="35"/>
      <c r="Y26" s="35"/>
      <c r="Z26" s="35"/>
      <c r="AA26" s="35"/>
      <c r="AB26" s="35"/>
      <c r="AC26" s="35"/>
      <c r="AD26" s="35"/>
      <c r="AE26" s="35"/>
    </row>
    <row r="27" spans="1:31" s="8" customFormat="1" ht="16.5" customHeight="1">
      <c r="A27" s="98"/>
      <c r="B27" s="99"/>
      <c r="C27" s="98"/>
      <c r="D27" s="98"/>
      <c r="E27" s="321" t="s">
        <v>3</v>
      </c>
      <c r="F27" s="321"/>
      <c r="G27" s="321"/>
      <c r="H27" s="321"/>
      <c r="I27" s="98"/>
      <c r="J27" s="98"/>
      <c r="K27" s="98"/>
      <c r="L27" s="100"/>
      <c r="S27" s="98"/>
      <c r="T27" s="98"/>
      <c r="U27" s="98"/>
      <c r="V27" s="98"/>
      <c r="W27" s="98"/>
      <c r="X27" s="98"/>
      <c r="Y27" s="98"/>
      <c r="Z27" s="98"/>
      <c r="AA27" s="98"/>
      <c r="AB27" s="98"/>
      <c r="AC27" s="98"/>
      <c r="AD27" s="98"/>
      <c r="AE27" s="98"/>
    </row>
    <row r="28" spans="1:31" s="2" customFormat="1" ht="6.95" customHeight="1">
      <c r="A28" s="35"/>
      <c r="B28" s="36"/>
      <c r="C28" s="35"/>
      <c r="D28" s="35"/>
      <c r="E28" s="35"/>
      <c r="F28" s="35"/>
      <c r="G28" s="35"/>
      <c r="H28" s="35"/>
      <c r="I28" s="35"/>
      <c r="J28" s="35"/>
      <c r="K28" s="35"/>
      <c r="L28" s="97"/>
      <c r="S28" s="35"/>
      <c r="T28" s="35"/>
      <c r="U28" s="35"/>
      <c r="V28" s="35"/>
      <c r="W28" s="35"/>
      <c r="X28" s="35"/>
      <c r="Y28" s="35"/>
      <c r="Z28" s="35"/>
      <c r="AA28" s="35"/>
      <c r="AB28" s="35"/>
      <c r="AC28" s="35"/>
      <c r="AD28" s="35"/>
      <c r="AE28" s="35"/>
    </row>
    <row r="29" spans="1:31" s="2" customFormat="1" ht="6.95" customHeight="1">
      <c r="A29" s="35"/>
      <c r="B29" s="36"/>
      <c r="C29" s="35"/>
      <c r="D29" s="64"/>
      <c r="E29" s="64"/>
      <c r="F29" s="64"/>
      <c r="G29" s="64"/>
      <c r="H29" s="64"/>
      <c r="I29" s="64"/>
      <c r="J29" s="64"/>
      <c r="K29" s="64"/>
      <c r="L29" s="97"/>
      <c r="S29" s="35"/>
      <c r="T29" s="35"/>
      <c r="U29" s="35"/>
      <c r="V29" s="35"/>
      <c r="W29" s="35"/>
      <c r="X29" s="35"/>
      <c r="Y29" s="35"/>
      <c r="Z29" s="35"/>
      <c r="AA29" s="35"/>
      <c r="AB29" s="35"/>
      <c r="AC29" s="35"/>
      <c r="AD29" s="35"/>
      <c r="AE29" s="35"/>
    </row>
    <row r="30" spans="1:31" s="2" customFormat="1" ht="25.35" customHeight="1">
      <c r="A30" s="35"/>
      <c r="B30" s="36"/>
      <c r="C30" s="35"/>
      <c r="D30" s="101" t="s">
        <v>37</v>
      </c>
      <c r="E30" s="35"/>
      <c r="F30" s="35"/>
      <c r="G30" s="35"/>
      <c r="H30" s="35"/>
      <c r="I30" s="35"/>
      <c r="J30" s="69">
        <f>ROUND(J87, 2)</f>
        <v>0</v>
      </c>
      <c r="K30" s="35"/>
      <c r="L30" s="97"/>
      <c r="S30" s="35"/>
      <c r="T30" s="35"/>
      <c r="U30" s="35"/>
      <c r="V30" s="35"/>
      <c r="W30" s="35"/>
      <c r="X30" s="35"/>
      <c r="Y30" s="35"/>
      <c r="Z30" s="35"/>
      <c r="AA30" s="35"/>
      <c r="AB30" s="35"/>
      <c r="AC30" s="35"/>
      <c r="AD30" s="35"/>
      <c r="AE30" s="35"/>
    </row>
    <row r="31" spans="1:31" s="2" customFormat="1" ht="6.95" customHeight="1">
      <c r="A31" s="35"/>
      <c r="B31" s="36"/>
      <c r="C31" s="35"/>
      <c r="D31" s="64"/>
      <c r="E31" s="64"/>
      <c r="F31" s="64"/>
      <c r="G31" s="64"/>
      <c r="H31" s="64"/>
      <c r="I31" s="64"/>
      <c r="J31" s="64"/>
      <c r="K31" s="64"/>
      <c r="L31" s="97"/>
      <c r="S31" s="35"/>
      <c r="T31" s="35"/>
      <c r="U31" s="35"/>
      <c r="V31" s="35"/>
      <c r="W31" s="35"/>
      <c r="X31" s="35"/>
      <c r="Y31" s="35"/>
      <c r="Z31" s="35"/>
      <c r="AA31" s="35"/>
      <c r="AB31" s="35"/>
      <c r="AC31" s="35"/>
      <c r="AD31" s="35"/>
      <c r="AE31" s="35"/>
    </row>
    <row r="32" spans="1:31" s="2" customFormat="1" ht="14.45" customHeight="1">
      <c r="A32" s="35"/>
      <c r="B32" s="36"/>
      <c r="C32" s="35"/>
      <c r="D32" s="35"/>
      <c r="E32" s="35"/>
      <c r="F32" s="39" t="s">
        <v>39</v>
      </c>
      <c r="G32" s="35"/>
      <c r="H32" s="35"/>
      <c r="I32" s="39" t="s">
        <v>38</v>
      </c>
      <c r="J32" s="39" t="s">
        <v>40</v>
      </c>
      <c r="K32" s="35"/>
      <c r="L32" s="97"/>
      <c r="S32" s="35"/>
      <c r="T32" s="35"/>
      <c r="U32" s="35"/>
      <c r="V32" s="35"/>
      <c r="W32" s="35"/>
      <c r="X32" s="35"/>
      <c r="Y32" s="35"/>
      <c r="Z32" s="35"/>
      <c r="AA32" s="35"/>
      <c r="AB32" s="35"/>
      <c r="AC32" s="35"/>
      <c r="AD32" s="35"/>
      <c r="AE32" s="35"/>
    </row>
    <row r="33" spans="1:31" s="2" customFormat="1" ht="14.45" customHeight="1">
      <c r="A33" s="35"/>
      <c r="B33" s="36"/>
      <c r="C33" s="35"/>
      <c r="D33" s="102" t="s">
        <v>41</v>
      </c>
      <c r="E33" s="30" t="s">
        <v>42</v>
      </c>
      <c r="F33" s="103">
        <f>ROUND((SUM(BE87:BE197)),  2)</f>
        <v>0</v>
      </c>
      <c r="G33" s="35"/>
      <c r="H33" s="35"/>
      <c r="I33" s="104">
        <v>0.21</v>
      </c>
      <c r="J33" s="103">
        <f>ROUND(((SUM(BE87:BE197))*I33),  2)</f>
        <v>0</v>
      </c>
      <c r="K33" s="35"/>
      <c r="L33" s="97"/>
      <c r="S33" s="35"/>
      <c r="T33" s="35"/>
      <c r="U33" s="35"/>
      <c r="V33" s="35"/>
      <c r="W33" s="35"/>
      <c r="X33" s="35"/>
      <c r="Y33" s="35"/>
      <c r="Z33" s="35"/>
      <c r="AA33" s="35"/>
      <c r="AB33" s="35"/>
      <c r="AC33" s="35"/>
      <c r="AD33" s="35"/>
      <c r="AE33" s="35"/>
    </row>
    <row r="34" spans="1:31" s="2" customFormat="1" ht="14.45" customHeight="1">
      <c r="A34" s="35"/>
      <c r="B34" s="36"/>
      <c r="C34" s="35"/>
      <c r="D34" s="35"/>
      <c r="E34" s="30" t="s">
        <v>43</v>
      </c>
      <c r="F34" s="103">
        <f>ROUND((SUM(BF87:BF197)),  2)</f>
        <v>0</v>
      </c>
      <c r="G34" s="35"/>
      <c r="H34" s="35"/>
      <c r="I34" s="104">
        <v>0.12</v>
      </c>
      <c r="J34" s="103">
        <f>ROUND(((SUM(BF87:BF197))*I34),  2)</f>
        <v>0</v>
      </c>
      <c r="K34" s="35"/>
      <c r="L34" s="97"/>
      <c r="S34" s="35"/>
      <c r="T34" s="35"/>
      <c r="U34" s="35"/>
      <c r="V34" s="35"/>
      <c r="W34" s="35"/>
      <c r="X34" s="35"/>
      <c r="Y34" s="35"/>
      <c r="Z34" s="35"/>
      <c r="AA34" s="35"/>
      <c r="AB34" s="35"/>
      <c r="AC34" s="35"/>
      <c r="AD34" s="35"/>
      <c r="AE34" s="35"/>
    </row>
    <row r="35" spans="1:31" s="2" customFormat="1" ht="14.45" hidden="1" customHeight="1">
      <c r="A35" s="35"/>
      <c r="B35" s="36"/>
      <c r="C35" s="35"/>
      <c r="D35" s="35"/>
      <c r="E35" s="30" t="s">
        <v>44</v>
      </c>
      <c r="F35" s="103">
        <f>ROUND((SUM(BG87:BG197)),  2)</f>
        <v>0</v>
      </c>
      <c r="G35" s="35"/>
      <c r="H35" s="35"/>
      <c r="I35" s="104">
        <v>0.21</v>
      </c>
      <c r="J35" s="103">
        <f>0</f>
        <v>0</v>
      </c>
      <c r="K35" s="35"/>
      <c r="L35" s="97"/>
      <c r="S35" s="35"/>
      <c r="T35" s="35"/>
      <c r="U35" s="35"/>
      <c r="V35" s="35"/>
      <c r="W35" s="35"/>
      <c r="X35" s="35"/>
      <c r="Y35" s="35"/>
      <c r="Z35" s="35"/>
      <c r="AA35" s="35"/>
      <c r="AB35" s="35"/>
      <c r="AC35" s="35"/>
      <c r="AD35" s="35"/>
      <c r="AE35" s="35"/>
    </row>
    <row r="36" spans="1:31" s="2" customFormat="1" ht="14.45" hidden="1" customHeight="1">
      <c r="A36" s="35"/>
      <c r="B36" s="36"/>
      <c r="C36" s="35"/>
      <c r="D36" s="35"/>
      <c r="E36" s="30" t="s">
        <v>45</v>
      </c>
      <c r="F36" s="103">
        <f>ROUND((SUM(BH87:BH197)),  2)</f>
        <v>0</v>
      </c>
      <c r="G36" s="35"/>
      <c r="H36" s="35"/>
      <c r="I36" s="104">
        <v>0.12</v>
      </c>
      <c r="J36" s="103">
        <f>0</f>
        <v>0</v>
      </c>
      <c r="K36" s="35"/>
      <c r="L36" s="97"/>
      <c r="S36" s="35"/>
      <c r="T36" s="35"/>
      <c r="U36" s="35"/>
      <c r="V36" s="35"/>
      <c r="W36" s="35"/>
      <c r="X36" s="35"/>
      <c r="Y36" s="35"/>
      <c r="Z36" s="35"/>
      <c r="AA36" s="35"/>
      <c r="AB36" s="35"/>
      <c r="AC36" s="35"/>
      <c r="AD36" s="35"/>
      <c r="AE36" s="35"/>
    </row>
    <row r="37" spans="1:31" s="2" customFormat="1" ht="14.45" hidden="1" customHeight="1">
      <c r="A37" s="35"/>
      <c r="B37" s="36"/>
      <c r="C37" s="35"/>
      <c r="D37" s="35"/>
      <c r="E37" s="30" t="s">
        <v>46</v>
      </c>
      <c r="F37" s="103">
        <f>ROUND((SUM(BI87:BI197)),  2)</f>
        <v>0</v>
      </c>
      <c r="G37" s="35"/>
      <c r="H37" s="35"/>
      <c r="I37" s="104">
        <v>0</v>
      </c>
      <c r="J37" s="103">
        <f>0</f>
        <v>0</v>
      </c>
      <c r="K37" s="35"/>
      <c r="L37" s="97"/>
      <c r="S37" s="35"/>
      <c r="T37" s="35"/>
      <c r="U37" s="35"/>
      <c r="V37" s="35"/>
      <c r="W37" s="35"/>
      <c r="X37" s="35"/>
      <c r="Y37" s="35"/>
      <c r="Z37" s="35"/>
      <c r="AA37" s="35"/>
      <c r="AB37" s="35"/>
      <c r="AC37" s="35"/>
      <c r="AD37" s="35"/>
      <c r="AE37" s="35"/>
    </row>
    <row r="38" spans="1:31" s="2" customFormat="1" ht="6.95" customHeight="1">
      <c r="A38" s="35"/>
      <c r="B38" s="36"/>
      <c r="C38" s="35"/>
      <c r="D38" s="35"/>
      <c r="E38" s="35"/>
      <c r="F38" s="35"/>
      <c r="G38" s="35"/>
      <c r="H38" s="35"/>
      <c r="I38" s="35"/>
      <c r="J38" s="35"/>
      <c r="K38" s="35"/>
      <c r="L38" s="97"/>
      <c r="S38" s="35"/>
      <c r="T38" s="35"/>
      <c r="U38" s="35"/>
      <c r="V38" s="35"/>
      <c r="W38" s="35"/>
      <c r="X38" s="35"/>
      <c r="Y38" s="35"/>
      <c r="Z38" s="35"/>
      <c r="AA38" s="35"/>
      <c r="AB38" s="35"/>
      <c r="AC38" s="35"/>
      <c r="AD38" s="35"/>
      <c r="AE38" s="35"/>
    </row>
    <row r="39" spans="1:31" s="2" customFormat="1" ht="25.35" customHeight="1">
      <c r="A39" s="35"/>
      <c r="B39" s="36"/>
      <c r="C39" s="105"/>
      <c r="D39" s="106" t="s">
        <v>47</v>
      </c>
      <c r="E39" s="58"/>
      <c r="F39" s="58"/>
      <c r="G39" s="107" t="s">
        <v>48</v>
      </c>
      <c r="H39" s="108" t="s">
        <v>49</v>
      </c>
      <c r="I39" s="58"/>
      <c r="J39" s="109">
        <f>SUM(J30:J37)</f>
        <v>0</v>
      </c>
      <c r="K39" s="110"/>
      <c r="L39" s="97"/>
      <c r="S39" s="35"/>
      <c r="T39" s="35"/>
      <c r="U39" s="35"/>
      <c r="V39" s="35"/>
      <c r="W39" s="35"/>
      <c r="X39" s="35"/>
      <c r="Y39" s="35"/>
      <c r="Z39" s="35"/>
      <c r="AA39" s="35"/>
      <c r="AB39" s="35"/>
      <c r="AC39" s="35"/>
      <c r="AD39" s="35"/>
      <c r="AE39" s="35"/>
    </row>
    <row r="40" spans="1:31" s="2" customFormat="1" ht="14.45" customHeight="1">
      <c r="A40" s="35"/>
      <c r="B40" s="45"/>
      <c r="C40" s="46"/>
      <c r="D40" s="46"/>
      <c r="E40" s="46"/>
      <c r="F40" s="46"/>
      <c r="G40" s="46"/>
      <c r="H40" s="46"/>
      <c r="I40" s="46"/>
      <c r="J40" s="46"/>
      <c r="K40" s="46"/>
      <c r="L40" s="97"/>
      <c r="S40" s="35"/>
      <c r="T40" s="35"/>
      <c r="U40" s="35"/>
      <c r="V40" s="35"/>
      <c r="W40" s="35"/>
      <c r="X40" s="35"/>
      <c r="Y40" s="35"/>
      <c r="Z40" s="35"/>
      <c r="AA40" s="35"/>
      <c r="AB40" s="35"/>
      <c r="AC40" s="35"/>
      <c r="AD40" s="35"/>
      <c r="AE40" s="35"/>
    </row>
    <row r="44" spans="1:31" s="2" customFormat="1" ht="6.95" customHeight="1">
      <c r="A44" s="35"/>
      <c r="B44" s="47"/>
      <c r="C44" s="48"/>
      <c r="D44" s="48"/>
      <c r="E44" s="48"/>
      <c r="F44" s="48"/>
      <c r="G44" s="48"/>
      <c r="H44" s="48"/>
      <c r="I44" s="48"/>
      <c r="J44" s="48"/>
      <c r="K44" s="48"/>
      <c r="L44" s="97"/>
      <c r="S44" s="35"/>
      <c r="T44" s="35"/>
      <c r="U44" s="35"/>
      <c r="V44" s="35"/>
      <c r="W44" s="35"/>
      <c r="X44" s="35"/>
      <c r="Y44" s="35"/>
      <c r="Z44" s="35"/>
      <c r="AA44" s="35"/>
      <c r="AB44" s="35"/>
      <c r="AC44" s="35"/>
      <c r="AD44" s="35"/>
      <c r="AE44" s="35"/>
    </row>
    <row r="45" spans="1:31" s="2" customFormat="1" ht="24.95" customHeight="1">
      <c r="A45" s="35"/>
      <c r="B45" s="36"/>
      <c r="C45" s="24" t="s">
        <v>109</v>
      </c>
      <c r="D45" s="35"/>
      <c r="E45" s="35"/>
      <c r="F45" s="35"/>
      <c r="G45" s="35"/>
      <c r="H45" s="35"/>
      <c r="I45" s="35"/>
      <c r="J45" s="35"/>
      <c r="K45" s="35"/>
      <c r="L45" s="97"/>
      <c r="S45" s="35"/>
      <c r="T45" s="35"/>
      <c r="U45" s="35"/>
      <c r="V45" s="35"/>
      <c r="W45" s="35"/>
      <c r="X45" s="35"/>
      <c r="Y45" s="35"/>
      <c r="Z45" s="35"/>
      <c r="AA45" s="35"/>
      <c r="AB45" s="35"/>
      <c r="AC45" s="35"/>
      <c r="AD45" s="35"/>
      <c r="AE45" s="35"/>
    </row>
    <row r="46" spans="1:31" s="2" customFormat="1" ht="6.95" customHeight="1">
      <c r="A46" s="35"/>
      <c r="B46" s="36"/>
      <c r="C46" s="35"/>
      <c r="D46" s="35"/>
      <c r="E46" s="35"/>
      <c r="F46" s="35"/>
      <c r="G46" s="35"/>
      <c r="H46" s="35"/>
      <c r="I46" s="35"/>
      <c r="J46" s="35"/>
      <c r="K46" s="35"/>
      <c r="L46" s="97"/>
      <c r="S46" s="35"/>
      <c r="T46" s="35"/>
      <c r="U46" s="35"/>
      <c r="V46" s="35"/>
      <c r="W46" s="35"/>
      <c r="X46" s="35"/>
      <c r="Y46" s="35"/>
      <c r="Z46" s="35"/>
      <c r="AA46" s="35"/>
      <c r="AB46" s="35"/>
      <c r="AC46" s="35"/>
      <c r="AD46" s="35"/>
      <c r="AE46" s="35"/>
    </row>
    <row r="47" spans="1:31" s="2" customFormat="1" ht="12" customHeight="1">
      <c r="A47" s="35"/>
      <c r="B47" s="36"/>
      <c r="C47" s="30" t="s">
        <v>17</v>
      </c>
      <c r="D47" s="35"/>
      <c r="E47" s="35"/>
      <c r="F47" s="35"/>
      <c r="G47" s="35"/>
      <c r="H47" s="35"/>
      <c r="I47" s="35"/>
      <c r="J47" s="35"/>
      <c r="K47" s="35"/>
      <c r="L47" s="97"/>
      <c r="S47" s="35"/>
      <c r="T47" s="35"/>
      <c r="U47" s="35"/>
      <c r="V47" s="35"/>
      <c r="W47" s="35"/>
      <c r="X47" s="35"/>
      <c r="Y47" s="35"/>
      <c r="Z47" s="35"/>
      <c r="AA47" s="35"/>
      <c r="AB47" s="35"/>
      <c r="AC47" s="35"/>
      <c r="AD47" s="35"/>
      <c r="AE47" s="35"/>
    </row>
    <row r="48" spans="1:31" s="2" customFormat="1" ht="16.5" customHeight="1">
      <c r="A48" s="35"/>
      <c r="B48" s="36"/>
      <c r="C48" s="35"/>
      <c r="D48" s="35"/>
      <c r="E48" s="347" t="str">
        <f>E7</f>
        <v>Stavební úpravy BD Komenského 27, Karlovy Vary</v>
      </c>
      <c r="F48" s="348"/>
      <c r="G48" s="348"/>
      <c r="H48" s="348"/>
      <c r="I48" s="35"/>
      <c r="J48" s="35"/>
      <c r="K48" s="35"/>
      <c r="L48" s="97"/>
      <c r="S48" s="35"/>
      <c r="T48" s="35"/>
      <c r="U48" s="35"/>
      <c r="V48" s="35"/>
      <c r="W48" s="35"/>
      <c r="X48" s="35"/>
      <c r="Y48" s="35"/>
      <c r="Z48" s="35"/>
      <c r="AA48" s="35"/>
      <c r="AB48" s="35"/>
      <c r="AC48" s="35"/>
      <c r="AD48" s="35"/>
      <c r="AE48" s="35"/>
    </row>
    <row r="49" spans="1:47" s="2" customFormat="1" ht="12" customHeight="1">
      <c r="A49" s="35"/>
      <c r="B49" s="36"/>
      <c r="C49" s="30" t="s">
        <v>105</v>
      </c>
      <c r="D49" s="35"/>
      <c r="E49" s="35"/>
      <c r="F49" s="35"/>
      <c r="G49" s="35"/>
      <c r="H49" s="35"/>
      <c r="I49" s="35"/>
      <c r="J49" s="35"/>
      <c r="K49" s="35"/>
      <c r="L49" s="97"/>
      <c r="S49" s="35"/>
      <c r="T49" s="35"/>
      <c r="U49" s="35"/>
      <c r="V49" s="35"/>
      <c r="W49" s="35"/>
      <c r="X49" s="35"/>
      <c r="Y49" s="35"/>
      <c r="Z49" s="35"/>
      <c r="AA49" s="35"/>
      <c r="AB49" s="35"/>
      <c r="AC49" s="35"/>
      <c r="AD49" s="35"/>
      <c r="AE49" s="35"/>
    </row>
    <row r="50" spans="1:47" s="2" customFormat="1" ht="16.5" customHeight="1">
      <c r="A50" s="35"/>
      <c r="B50" s="36"/>
      <c r="C50" s="35"/>
      <c r="D50" s="35"/>
      <c r="E50" s="310" t="str">
        <f>E9</f>
        <v>4 - Oplocení</v>
      </c>
      <c r="F50" s="349"/>
      <c r="G50" s="349"/>
      <c r="H50" s="349"/>
      <c r="I50" s="35"/>
      <c r="J50" s="35"/>
      <c r="K50" s="35"/>
      <c r="L50" s="97"/>
      <c r="S50" s="35"/>
      <c r="T50" s="35"/>
      <c r="U50" s="35"/>
      <c r="V50" s="35"/>
      <c r="W50" s="35"/>
      <c r="X50" s="35"/>
      <c r="Y50" s="35"/>
      <c r="Z50" s="35"/>
      <c r="AA50" s="35"/>
      <c r="AB50" s="35"/>
      <c r="AC50" s="35"/>
      <c r="AD50" s="35"/>
      <c r="AE50" s="35"/>
    </row>
    <row r="51" spans="1:47" s="2" customFormat="1" ht="6.95" customHeight="1">
      <c r="A51" s="35"/>
      <c r="B51" s="36"/>
      <c r="C51" s="35"/>
      <c r="D51" s="35"/>
      <c r="E51" s="35"/>
      <c r="F51" s="35"/>
      <c r="G51" s="35"/>
      <c r="H51" s="35"/>
      <c r="I51" s="35"/>
      <c r="J51" s="35"/>
      <c r="K51" s="35"/>
      <c r="L51" s="97"/>
      <c r="S51" s="35"/>
      <c r="T51" s="35"/>
      <c r="U51" s="35"/>
      <c r="V51" s="35"/>
      <c r="W51" s="35"/>
      <c r="X51" s="35"/>
      <c r="Y51" s="35"/>
      <c r="Z51" s="35"/>
      <c r="AA51" s="35"/>
      <c r="AB51" s="35"/>
      <c r="AC51" s="35"/>
      <c r="AD51" s="35"/>
      <c r="AE51" s="35"/>
    </row>
    <row r="52" spans="1:47" s="2" customFormat="1" ht="12" customHeight="1">
      <c r="A52" s="35"/>
      <c r="B52" s="36"/>
      <c r="C52" s="30" t="s">
        <v>21</v>
      </c>
      <c r="D52" s="35"/>
      <c r="E52" s="35"/>
      <c r="F52" s="28" t="str">
        <f>F12</f>
        <v xml:space="preserve"> </v>
      </c>
      <c r="G52" s="35"/>
      <c r="H52" s="35"/>
      <c r="I52" s="30" t="s">
        <v>23</v>
      </c>
      <c r="J52" s="53" t="str">
        <f>IF(J12="","",J12)</f>
        <v>16. 5. 2023</v>
      </c>
      <c r="K52" s="35"/>
      <c r="L52" s="97"/>
      <c r="S52" s="35"/>
      <c r="T52" s="35"/>
      <c r="U52" s="35"/>
      <c r="V52" s="35"/>
      <c r="W52" s="35"/>
      <c r="X52" s="35"/>
      <c r="Y52" s="35"/>
      <c r="Z52" s="35"/>
      <c r="AA52" s="35"/>
      <c r="AB52" s="35"/>
      <c r="AC52" s="35"/>
      <c r="AD52" s="35"/>
      <c r="AE52" s="35"/>
    </row>
    <row r="53" spans="1:47" s="2" customFormat="1" ht="6.95" customHeight="1">
      <c r="A53" s="35"/>
      <c r="B53" s="36"/>
      <c r="C53" s="35"/>
      <c r="D53" s="35"/>
      <c r="E53" s="35"/>
      <c r="F53" s="35"/>
      <c r="G53" s="35"/>
      <c r="H53" s="35"/>
      <c r="I53" s="35"/>
      <c r="J53" s="35"/>
      <c r="K53" s="35"/>
      <c r="L53" s="97"/>
      <c r="S53" s="35"/>
      <c r="T53" s="35"/>
      <c r="U53" s="35"/>
      <c r="V53" s="35"/>
      <c r="W53" s="35"/>
      <c r="X53" s="35"/>
      <c r="Y53" s="35"/>
      <c r="Z53" s="35"/>
      <c r="AA53" s="35"/>
      <c r="AB53" s="35"/>
      <c r="AC53" s="35"/>
      <c r="AD53" s="35"/>
      <c r="AE53" s="35"/>
    </row>
    <row r="54" spans="1:47" s="2" customFormat="1" ht="15.2" customHeight="1">
      <c r="A54" s="35"/>
      <c r="B54" s="36"/>
      <c r="C54" s="30" t="s">
        <v>25</v>
      </c>
      <c r="D54" s="35"/>
      <c r="E54" s="35"/>
      <c r="F54" s="28" t="str">
        <f>E15</f>
        <v>STATUTÁRNÍ MĚSTO KARLOVY VARY</v>
      </c>
      <c r="G54" s="35"/>
      <c r="H54" s="35"/>
      <c r="I54" s="30" t="s">
        <v>31</v>
      </c>
      <c r="J54" s="33" t="str">
        <f>E21</f>
        <v>ARD architects s.r.o.</v>
      </c>
      <c r="K54" s="35"/>
      <c r="L54" s="97"/>
      <c r="S54" s="35"/>
      <c r="T54" s="35"/>
      <c r="U54" s="35"/>
      <c r="V54" s="35"/>
      <c r="W54" s="35"/>
      <c r="X54" s="35"/>
      <c r="Y54" s="35"/>
      <c r="Z54" s="35"/>
      <c r="AA54" s="35"/>
      <c r="AB54" s="35"/>
      <c r="AC54" s="35"/>
      <c r="AD54" s="35"/>
      <c r="AE54" s="35"/>
    </row>
    <row r="55" spans="1:47" s="2" customFormat="1" ht="15.2" customHeight="1">
      <c r="A55" s="35"/>
      <c r="B55" s="36"/>
      <c r="C55" s="30" t="s">
        <v>29</v>
      </c>
      <c r="D55" s="35"/>
      <c r="E55" s="35"/>
      <c r="F55" s="28" t="str">
        <f>IF(E18="","",E18)</f>
        <v>Vyplň údaj</v>
      </c>
      <c r="G55" s="35"/>
      <c r="H55" s="35"/>
      <c r="I55" s="30" t="s">
        <v>34</v>
      </c>
      <c r="J55" s="33" t="str">
        <f>E24</f>
        <v xml:space="preserve"> </v>
      </c>
      <c r="K55" s="35"/>
      <c r="L55" s="97"/>
      <c r="S55" s="35"/>
      <c r="T55" s="35"/>
      <c r="U55" s="35"/>
      <c r="V55" s="35"/>
      <c r="W55" s="35"/>
      <c r="X55" s="35"/>
      <c r="Y55" s="35"/>
      <c r="Z55" s="35"/>
      <c r="AA55" s="35"/>
      <c r="AB55" s="35"/>
      <c r="AC55" s="35"/>
      <c r="AD55" s="35"/>
      <c r="AE55" s="35"/>
    </row>
    <row r="56" spans="1:47" s="2" customFormat="1" ht="10.35" customHeight="1">
      <c r="A56" s="35"/>
      <c r="B56" s="36"/>
      <c r="C56" s="35"/>
      <c r="D56" s="35"/>
      <c r="E56" s="35"/>
      <c r="F56" s="35"/>
      <c r="G56" s="35"/>
      <c r="H56" s="35"/>
      <c r="I56" s="35"/>
      <c r="J56" s="35"/>
      <c r="K56" s="35"/>
      <c r="L56" s="97"/>
      <c r="S56" s="35"/>
      <c r="T56" s="35"/>
      <c r="U56" s="35"/>
      <c r="V56" s="35"/>
      <c r="W56" s="35"/>
      <c r="X56" s="35"/>
      <c r="Y56" s="35"/>
      <c r="Z56" s="35"/>
      <c r="AA56" s="35"/>
      <c r="AB56" s="35"/>
      <c r="AC56" s="35"/>
      <c r="AD56" s="35"/>
      <c r="AE56" s="35"/>
    </row>
    <row r="57" spans="1:47" s="2" customFormat="1" ht="29.25" customHeight="1">
      <c r="A57" s="35"/>
      <c r="B57" s="36"/>
      <c r="C57" s="111" t="s">
        <v>110</v>
      </c>
      <c r="D57" s="105"/>
      <c r="E57" s="105"/>
      <c r="F57" s="105"/>
      <c r="G57" s="105"/>
      <c r="H57" s="105"/>
      <c r="I57" s="105"/>
      <c r="J57" s="112" t="s">
        <v>111</v>
      </c>
      <c r="K57" s="105"/>
      <c r="L57" s="97"/>
      <c r="S57" s="35"/>
      <c r="T57" s="35"/>
      <c r="U57" s="35"/>
      <c r="V57" s="35"/>
      <c r="W57" s="35"/>
      <c r="X57" s="35"/>
      <c r="Y57" s="35"/>
      <c r="Z57" s="35"/>
      <c r="AA57" s="35"/>
      <c r="AB57" s="35"/>
      <c r="AC57" s="35"/>
      <c r="AD57" s="35"/>
      <c r="AE57" s="35"/>
    </row>
    <row r="58" spans="1:47" s="2" customFormat="1" ht="10.35" customHeight="1">
      <c r="A58" s="35"/>
      <c r="B58" s="36"/>
      <c r="C58" s="35"/>
      <c r="D58" s="35"/>
      <c r="E58" s="35"/>
      <c r="F58" s="35"/>
      <c r="G58" s="35"/>
      <c r="H58" s="35"/>
      <c r="I58" s="35"/>
      <c r="J58" s="35"/>
      <c r="K58" s="35"/>
      <c r="L58" s="97"/>
      <c r="S58" s="35"/>
      <c r="T58" s="35"/>
      <c r="U58" s="35"/>
      <c r="V58" s="35"/>
      <c r="W58" s="35"/>
      <c r="X58" s="35"/>
      <c r="Y58" s="35"/>
      <c r="Z58" s="35"/>
      <c r="AA58" s="35"/>
      <c r="AB58" s="35"/>
      <c r="AC58" s="35"/>
      <c r="AD58" s="35"/>
      <c r="AE58" s="35"/>
    </row>
    <row r="59" spans="1:47" s="2" customFormat="1" ht="22.9" customHeight="1">
      <c r="A59" s="35"/>
      <c r="B59" s="36"/>
      <c r="C59" s="113" t="s">
        <v>69</v>
      </c>
      <c r="D59" s="35"/>
      <c r="E59" s="35"/>
      <c r="F59" s="35"/>
      <c r="G59" s="35"/>
      <c r="H59" s="35"/>
      <c r="I59" s="35"/>
      <c r="J59" s="69">
        <f>J87</f>
        <v>0</v>
      </c>
      <c r="K59" s="35"/>
      <c r="L59" s="97"/>
      <c r="S59" s="35"/>
      <c r="T59" s="35"/>
      <c r="U59" s="35"/>
      <c r="V59" s="35"/>
      <c r="W59" s="35"/>
      <c r="X59" s="35"/>
      <c r="Y59" s="35"/>
      <c r="Z59" s="35"/>
      <c r="AA59" s="35"/>
      <c r="AB59" s="35"/>
      <c r="AC59" s="35"/>
      <c r="AD59" s="35"/>
      <c r="AE59" s="35"/>
      <c r="AU59" s="20" t="s">
        <v>112</v>
      </c>
    </row>
    <row r="60" spans="1:47" s="9" customFormat="1" ht="24.95" customHeight="1">
      <c r="B60" s="114"/>
      <c r="D60" s="115" t="s">
        <v>113</v>
      </c>
      <c r="E60" s="116"/>
      <c r="F60" s="116"/>
      <c r="G60" s="116"/>
      <c r="H60" s="116"/>
      <c r="I60" s="116"/>
      <c r="J60" s="117">
        <f>J88</f>
        <v>0</v>
      </c>
      <c r="L60" s="114"/>
    </row>
    <row r="61" spans="1:47" s="10" customFormat="1" ht="19.899999999999999" customHeight="1">
      <c r="B61" s="118"/>
      <c r="D61" s="119" t="s">
        <v>640</v>
      </c>
      <c r="E61" s="120"/>
      <c r="F61" s="120"/>
      <c r="G61" s="120"/>
      <c r="H61" s="120"/>
      <c r="I61" s="120"/>
      <c r="J61" s="121">
        <f>J89</f>
        <v>0</v>
      </c>
      <c r="L61" s="118"/>
    </row>
    <row r="62" spans="1:47" s="10" customFormat="1" ht="19.899999999999999" customHeight="1">
      <c r="B62" s="118"/>
      <c r="D62" s="119" t="s">
        <v>641</v>
      </c>
      <c r="E62" s="120"/>
      <c r="F62" s="120"/>
      <c r="G62" s="120"/>
      <c r="H62" s="120"/>
      <c r="I62" s="120"/>
      <c r="J62" s="121">
        <f>J116</f>
        <v>0</v>
      </c>
      <c r="L62" s="118"/>
    </row>
    <row r="63" spans="1:47" s="10" customFormat="1" ht="19.899999999999999" customHeight="1">
      <c r="B63" s="118"/>
      <c r="D63" s="119" t="s">
        <v>642</v>
      </c>
      <c r="E63" s="120"/>
      <c r="F63" s="120"/>
      <c r="G63" s="120"/>
      <c r="H63" s="120"/>
      <c r="I63" s="120"/>
      <c r="J63" s="121">
        <f>J124</f>
        <v>0</v>
      </c>
      <c r="L63" s="118"/>
    </row>
    <row r="64" spans="1:47" s="10" customFormat="1" ht="19.899999999999999" customHeight="1">
      <c r="B64" s="118"/>
      <c r="D64" s="119" t="s">
        <v>652</v>
      </c>
      <c r="E64" s="120"/>
      <c r="F64" s="120"/>
      <c r="G64" s="120"/>
      <c r="H64" s="120"/>
      <c r="I64" s="120"/>
      <c r="J64" s="121">
        <f>J158</f>
        <v>0</v>
      </c>
      <c r="L64" s="118"/>
    </row>
    <row r="65" spans="1:31" s="9" customFormat="1" ht="24.95" customHeight="1">
      <c r="B65" s="114"/>
      <c r="D65" s="115" t="s">
        <v>116</v>
      </c>
      <c r="E65" s="116"/>
      <c r="F65" s="116"/>
      <c r="G65" s="116"/>
      <c r="H65" s="116"/>
      <c r="I65" s="116"/>
      <c r="J65" s="117">
        <f>J161</f>
        <v>0</v>
      </c>
      <c r="L65" s="114"/>
    </row>
    <row r="66" spans="1:31" s="10" customFormat="1" ht="19.899999999999999" customHeight="1">
      <c r="B66" s="118"/>
      <c r="D66" s="119" t="s">
        <v>653</v>
      </c>
      <c r="E66" s="120"/>
      <c r="F66" s="120"/>
      <c r="G66" s="120"/>
      <c r="H66" s="120"/>
      <c r="I66" s="120"/>
      <c r="J66" s="121">
        <f>J162</f>
        <v>0</v>
      </c>
      <c r="L66" s="118"/>
    </row>
    <row r="67" spans="1:31" s="10" customFormat="1" ht="19.899999999999999" customHeight="1">
      <c r="B67" s="118"/>
      <c r="D67" s="119" t="s">
        <v>122</v>
      </c>
      <c r="E67" s="120"/>
      <c r="F67" s="120"/>
      <c r="G67" s="120"/>
      <c r="H67" s="120"/>
      <c r="I67" s="120"/>
      <c r="J67" s="121">
        <f>J187</f>
        <v>0</v>
      </c>
      <c r="L67" s="118"/>
    </row>
    <row r="68" spans="1:31" s="2" customFormat="1" ht="21.75" customHeight="1">
      <c r="A68" s="35"/>
      <c r="B68" s="36"/>
      <c r="C68" s="35"/>
      <c r="D68" s="35"/>
      <c r="E68" s="35"/>
      <c r="F68" s="35"/>
      <c r="G68" s="35"/>
      <c r="H68" s="35"/>
      <c r="I68" s="35"/>
      <c r="J68" s="35"/>
      <c r="K68" s="35"/>
      <c r="L68" s="97"/>
      <c r="S68" s="35"/>
      <c r="T68" s="35"/>
      <c r="U68" s="35"/>
      <c r="V68" s="35"/>
      <c r="W68" s="35"/>
      <c r="X68" s="35"/>
      <c r="Y68" s="35"/>
      <c r="Z68" s="35"/>
      <c r="AA68" s="35"/>
      <c r="AB68" s="35"/>
      <c r="AC68" s="35"/>
      <c r="AD68" s="35"/>
      <c r="AE68" s="35"/>
    </row>
    <row r="69" spans="1:31" s="2" customFormat="1" ht="6.95" customHeight="1">
      <c r="A69" s="35"/>
      <c r="B69" s="45"/>
      <c r="C69" s="46"/>
      <c r="D69" s="46"/>
      <c r="E69" s="46"/>
      <c r="F69" s="46"/>
      <c r="G69" s="46"/>
      <c r="H69" s="46"/>
      <c r="I69" s="46"/>
      <c r="J69" s="46"/>
      <c r="K69" s="46"/>
      <c r="L69" s="97"/>
      <c r="S69" s="35"/>
      <c r="T69" s="35"/>
      <c r="U69" s="35"/>
      <c r="V69" s="35"/>
      <c r="W69" s="35"/>
      <c r="X69" s="35"/>
      <c r="Y69" s="35"/>
      <c r="Z69" s="35"/>
      <c r="AA69" s="35"/>
      <c r="AB69" s="35"/>
      <c r="AC69" s="35"/>
      <c r="AD69" s="35"/>
      <c r="AE69" s="35"/>
    </row>
    <row r="73" spans="1:31" s="2" customFormat="1" ht="6.95" customHeight="1">
      <c r="A73" s="35"/>
      <c r="B73" s="47"/>
      <c r="C73" s="48"/>
      <c r="D73" s="48"/>
      <c r="E73" s="48"/>
      <c r="F73" s="48"/>
      <c r="G73" s="48"/>
      <c r="H73" s="48"/>
      <c r="I73" s="48"/>
      <c r="J73" s="48"/>
      <c r="K73" s="48"/>
      <c r="L73" s="97"/>
      <c r="S73" s="35"/>
      <c r="T73" s="35"/>
      <c r="U73" s="35"/>
      <c r="V73" s="35"/>
      <c r="W73" s="35"/>
      <c r="X73" s="35"/>
      <c r="Y73" s="35"/>
      <c r="Z73" s="35"/>
      <c r="AA73" s="35"/>
      <c r="AB73" s="35"/>
      <c r="AC73" s="35"/>
      <c r="AD73" s="35"/>
      <c r="AE73" s="35"/>
    </row>
    <row r="74" spans="1:31" s="2" customFormat="1" ht="24.95" customHeight="1">
      <c r="A74" s="35"/>
      <c r="B74" s="36"/>
      <c r="C74" s="24" t="s">
        <v>127</v>
      </c>
      <c r="D74" s="35"/>
      <c r="E74" s="35"/>
      <c r="F74" s="35"/>
      <c r="G74" s="35"/>
      <c r="H74" s="35"/>
      <c r="I74" s="35"/>
      <c r="J74" s="35"/>
      <c r="K74" s="35"/>
      <c r="L74" s="97"/>
      <c r="S74" s="35"/>
      <c r="T74" s="35"/>
      <c r="U74" s="35"/>
      <c r="V74" s="35"/>
      <c r="W74" s="35"/>
      <c r="X74" s="35"/>
      <c r="Y74" s="35"/>
      <c r="Z74" s="35"/>
      <c r="AA74" s="35"/>
      <c r="AB74" s="35"/>
      <c r="AC74" s="35"/>
      <c r="AD74" s="35"/>
      <c r="AE74" s="35"/>
    </row>
    <row r="75" spans="1:31" s="2" customFormat="1" ht="6.95" customHeight="1">
      <c r="A75" s="35"/>
      <c r="B75" s="36"/>
      <c r="C75" s="35"/>
      <c r="D75" s="35"/>
      <c r="E75" s="35"/>
      <c r="F75" s="35"/>
      <c r="G75" s="35"/>
      <c r="H75" s="35"/>
      <c r="I75" s="35"/>
      <c r="J75" s="35"/>
      <c r="K75" s="35"/>
      <c r="L75" s="97"/>
      <c r="S75" s="35"/>
      <c r="T75" s="35"/>
      <c r="U75" s="35"/>
      <c r="V75" s="35"/>
      <c r="W75" s="35"/>
      <c r="X75" s="35"/>
      <c r="Y75" s="35"/>
      <c r="Z75" s="35"/>
      <c r="AA75" s="35"/>
      <c r="AB75" s="35"/>
      <c r="AC75" s="35"/>
      <c r="AD75" s="35"/>
      <c r="AE75" s="35"/>
    </row>
    <row r="76" spans="1:31" s="2" customFormat="1" ht="12" customHeight="1">
      <c r="A76" s="35"/>
      <c r="B76" s="36"/>
      <c r="C76" s="30" t="s">
        <v>17</v>
      </c>
      <c r="D76" s="35"/>
      <c r="E76" s="35"/>
      <c r="F76" s="35"/>
      <c r="G76" s="35"/>
      <c r="H76" s="35"/>
      <c r="I76" s="35"/>
      <c r="J76" s="35"/>
      <c r="K76" s="35"/>
      <c r="L76" s="97"/>
      <c r="S76" s="35"/>
      <c r="T76" s="35"/>
      <c r="U76" s="35"/>
      <c r="V76" s="35"/>
      <c r="W76" s="35"/>
      <c r="X76" s="35"/>
      <c r="Y76" s="35"/>
      <c r="Z76" s="35"/>
      <c r="AA76" s="35"/>
      <c r="AB76" s="35"/>
      <c r="AC76" s="35"/>
      <c r="AD76" s="35"/>
      <c r="AE76" s="35"/>
    </row>
    <row r="77" spans="1:31" s="2" customFormat="1" ht="16.5" customHeight="1">
      <c r="A77" s="35"/>
      <c r="B77" s="36"/>
      <c r="C77" s="35"/>
      <c r="D77" s="35"/>
      <c r="E77" s="347" t="str">
        <f>E7</f>
        <v>Stavební úpravy BD Komenského 27, Karlovy Vary</v>
      </c>
      <c r="F77" s="348"/>
      <c r="G77" s="348"/>
      <c r="H77" s="348"/>
      <c r="I77" s="35"/>
      <c r="J77" s="35"/>
      <c r="K77" s="35"/>
      <c r="L77" s="97"/>
      <c r="S77" s="35"/>
      <c r="T77" s="35"/>
      <c r="U77" s="35"/>
      <c r="V77" s="35"/>
      <c r="W77" s="35"/>
      <c r="X77" s="35"/>
      <c r="Y77" s="35"/>
      <c r="Z77" s="35"/>
      <c r="AA77" s="35"/>
      <c r="AB77" s="35"/>
      <c r="AC77" s="35"/>
      <c r="AD77" s="35"/>
      <c r="AE77" s="35"/>
    </row>
    <row r="78" spans="1:31" s="2" customFormat="1" ht="12" customHeight="1">
      <c r="A78" s="35"/>
      <c r="B78" s="36"/>
      <c r="C78" s="30" t="s">
        <v>105</v>
      </c>
      <c r="D78" s="35"/>
      <c r="E78" s="35"/>
      <c r="F78" s="35"/>
      <c r="G78" s="35"/>
      <c r="H78" s="35"/>
      <c r="I78" s="35"/>
      <c r="J78" s="35"/>
      <c r="K78" s="35"/>
      <c r="L78" s="97"/>
      <c r="S78" s="35"/>
      <c r="T78" s="35"/>
      <c r="U78" s="35"/>
      <c r="V78" s="35"/>
      <c r="W78" s="35"/>
      <c r="X78" s="35"/>
      <c r="Y78" s="35"/>
      <c r="Z78" s="35"/>
      <c r="AA78" s="35"/>
      <c r="AB78" s="35"/>
      <c r="AC78" s="35"/>
      <c r="AD78" s="35"/>
      <c r="AE78" s="35"/>
    </row>
    <row r="79" spans="1:31" s="2" customFormat="1" ht="16.5" customHeight="1">
      <c r="A79" s="35"/>
      <c r="B79" s="36"/>
      <c r="C79" s="35"/>
      <c r="D79" s="35"/>
      <c r="E79" s="310" t="str">
        <f>E9</f>
        <v>4 - Oplocení</v>
      </c>
      <c r="F79" s="349"/>
      <c r="G79" s="349"/>
      <c r="H79" s="349"/>
      <c r="I79" s="35"/>
      <c r="J79" s="35"/>
      <c r="K79" s="35"/>
      <c r="L79" s="97"/>
      <c r="S79" s="35"/>
      <c r="T79" s="35"/>
      <c r="U79" s="35"/>
      <c r="V79" s="35"/>
      <c r="W79" s="35"/>
      <c r="X79" s="35"/>
      <c r="Y79" s="35"/>
      <c r="Z79" s="35"/>
      <c r="AA79" s="35"/>
      <c r="AB79" s="35"/>
      <c r="AC79" s="35"/>
      <c r="AD79" s="35"/>
      <c r="AE79" s="35"/>
    </row>
    <row r="80" spans="1:31" s="2" customFormat="1" ht="6.95" customHeight="1">
      <c r="A80" s="35"/>
      <c r="B80" s="36"/>
      <c r="C80" s="35"/>
      <c r="D80" s="35"/>
      <c r="E80" s="35"/>
      <c r="F80" s="35"/>
      <c r="G80" s="35"/>
      <c r="H80" s="35"/>
      <c r="I80" s="35"/>
      <c r="J80" s="35"/>
      <c r="K80" s="35"/>
      <c r="L80" s="97"/>
      <c r="S80" s="35"/>
      <c r="T80" s="35"/>
      <c r="U80" s="35"/>
      <c r="V80" s="35"/>
      <c r="W80" s="35"/>
      <c r="X80" s="35"/>
      <c r="Y80" s="35"/>
      <c r="Z80" s="35"/>
      <c r="AA80" s="35"/>
      <c r="AB80" s="35"/>
      <c r="AC80" s="35"/>
      <c r="AD80" s="35"/>
      <c r="AE80" s="35"/>
    </row>
    <row r="81" spans="1:65" s="2" customFormat="1" ht="12" customHeight="1">
      <c r="A81" s="35"/>
      <c r="B81" s="36"/>
      <c r="C81" s="30" t="s">
        <v>21</v>
      </c>
      <c r="D81" s="35"/>
      <c r="E81" s="35"/>
      <c r="F81" s="28" t="str">
        <f>F12</f>
        <v xml:space="preserve"> </v>
      </c>
      <c r="G81" s="35"/>
      <c r="H81" s="35"/>
      <c r="I81" s="30" t="s">
        <v>23</v>
      </c>
      <c r="J81" s="53" t="str">
        <f>IF(J12="","",J12)</f>
        <v>16. 5. 2023</v>
      </c>
      <c r="K81" s="35"/>
      <c r="L81" s="97"/>
      <c r="S81" s="35"/>
      <c r="T81" s="35"/>
      <c r="U81" s="35"/>
      <c r="V81" s="35"/>
      <c r="W81" s="35"/>
      <c r="X81" s="35"/>
      <c r="Y81" s="35"/>
      <c r="Z81" s="35"/>
      <c r="AA81" s="35"/>
      <c r="AB81" s="35"/>
      <c r="AC81" s="35"/>
      <c r="AD81" s="35"/>
      <c r="AE81" s="35"/>
    </row>
    <row r="82" spans="1:65" s="2" customFormat="1" ht="6.95" customHeight="1">
      <c r="A82" s="35"/>
      <c r="B82" s="36"/>
      <c r="C82" s="35"/>
      <c r="D82" s="35"/>
      <c r="E82" s="35"/>
      <c r="F82" s="35"/>
      <c r="G82" s="35"/>
      <c r="H82" s="35"/>
      <c r="I82" s="35"/>
      <c r="J82" s="35"/>
      <c r="K82" s="35"/>
      <c r="L82" s="97"/>
      <c r="S82" s="35"/>
      <c r="T82" s="35"/>
      <c r="U82" s="35"/>
      <c r="V82" s="35"/>
      <c r="W82" s="35"/>
      <c r="X82" s="35"/>
      <c r="Y82" s="35"/>
      <c r="Z82" s="35"/>
      <c r="AA82" s="35"/>
      <c r="AB82" s="35"/>
      <c r="AC82" s="35"/>
      <c r="AD82" s="35"/>
      <c r="AE82" s="35"/>
    </row>
    <row r="83" spans="1:65" s="2" customFormat="1" ht="15.2" customHeight="1">
      <c r="A83" s="35"/>
      <c r="B83" s="36"/>
      <c r="C83" s="30" t="s">
        <v>25</v>
      </c>
      <c r="D83" s="35"/>
      <c r="E83" s="35"/>
      <c r="F83" s="28" t="str">
        <f>E15</f>
        <v>STATUTÁRNÍ MĚSTO KARLOVY VARY</v>
      </c>
      <c r="G83" s="35"/>
      <c r="H83" s="35"/>
      <c r="I83" s="30" t="s">
        <v>31</v>
      </c>
      <c r="J83" s="33" t="str">
        <f>E21</f>
        <v>ARD architects s.r.o.</v>
      </c>
      <c r="K83" s="35"/>
      <c r="L83" s="97"/>
      <c r="S83" s="35"/>
      <c r="T83" s="35"/>
      <c r="U83" s="35"/>
      <c r="V83" s="35"/>
      <c r="W83" s="35"/>
      <c r="X83" s="35"/>
      <c r="Y83" s="35"/>
      <c r="Z83" s="35"/>
      <c r="AA83" s="35"/>
      <c r="AB83" s="35"/>
      <c r="AC83" s="35"/>
      <c r="AD83" s="35"/>
      <c r="AE83" s="35"/>
    </row>
    <row r="84" spans="1:65" s="2" customFormat="1" ht="15.2" customHeight="1">
      <c r="A84" s="35"/>
      <c r="B84" s="36"/>
      <c r="C84" s="30" t="s">
        <v>29</v>
      </c>
      <c r="D84" s="35"/>
      <c r="E84" s="35"/>
      <c r="F84" s="28" t="str">
        <f>IF(E18="","",E18)</f>
        <v>Vyplň údaj</v>
      </c>
      <c r="G84" s="35"/>
      <c r="H84" s="35"/>
      <c r="I84" s="30" t="s">
        <v>34</v>
      </c>
      <c r="J84" s="33" t="str">
        <f>E24</f>
        <v xml:space="preserve"> </v>
      </c>
      <c r="K84" s="35"/>
      <c r="L84" s="97"/>
      <c r="S84" s="35"/>
      <c r="T84" s="35"/>
      <c r="U84" s="35"/>
      <c r="V84" s="35"/>
      <c r="W84" s="35"/>
      <c r="X84" s="35"/>
      <c r="Y84" s="35"/>
      <c r="Z84" s="35"/>
      <c r="AA84" s="35"/>
      <c r="AB84" s="35"/>
      <c r="AC84" s="35"/>
      <c r="AD84" s="35"/>
      <c r="AE84" s="35"/>
    </row>
    <row r="85" spans="1:65" s="2" customFormat="1" ht="10.35" customHeight="1">
      <c r="A85" s="35"/>
      <c r="B85" s="36"/>
      <c r="C85" s="35"/>
      <c r="D85" s="35"/>
      <c r="E85" s="35"/>
      <c r="F85" s="35"/>
      <c r="G85" s="35"/>
      <c r="H85" s="35"/>
      <c r="I85" s="35"/>
      <c r="J85" s="35"/>
      <c r="K85" s="35"/>
      <c r="L85" s="97"/>
      <c r="S85" s="35"/>
      <c r="T85" s="35"/>
      <c r="U85" s="35"/>
      <c r="V85" s="35"/>
      <c r="W85" s="35"/>
      <c r="X85" s="35"/>
      <c r="Y85" s="35"/>
      <c r="Z85" s="35"/>
      <c r="AA85" s="35"/>
      <c r="AB85" s="35"/>
      <c r="AC85" s="35"/>
      <c r="AD85" s="35"/>
      <c r="AE85" s="35"/>
    </row>
    <row r="86" spans="1:65" s="11" customFormat="1" ht="29.25" customHeight="1">
      <c r="A86" s="122"/>
      <c r="B86" s="123"/>
      <c r="C86" s="124" t="s">
        <v>128</v>
      </c>
      <c r="D86" s="125" t="s">
        <v>56</v>
      </c>
      <c r="E86" s="125" t="s">
        <v>52</v>
      </c>
      <c r="F86" s="125" t="s">
        <v>53</v>
      </c>
      <c r="G86" s="125" t="s">
        <v>129</v>
      </c>
      <c r="H86" s="125" t="s">
        <v>130</v>
      </c>
      <c r="I86" s="125" t="s">
        <v>131</v>
      </c>
      <c r="J86" s="125" t="s">
        <v>111</v>
      </c>
      <c r="K86" s="126" t="s">
        <v>132</v>
      </c>
      <c r="L86" s="127"/>
      <c r="M86" s="60" t="s">
        <v>3</v>
      </c>
      <c r="N86" s="61" t="s">
        <v>41</v>
      </c>
      <c r="O86" s="61" t="s">
        <v>133</v>
      </c>
      <c r="P86" s="61" t="s">
        <v>134</v>
      </c>
      <c r="Q86" s="61" t="s">
        <v>135</v>
      </c>
      <c r="R86" s="61" t="s">
        <v>136</v>
      </c>
      <c r="S86" s="61" t="s">
        <v>137</v>
      </c>
      <c r="T86" s="62" t="s">
        <v>138</v>
      </c>
      <c r="U86" s="122"/>
      <c r="V86" s="122"/>
      <c r="W86" s="122"/>
      <c r="X86" s="122"/>
      <c r="Y86" s="122"/>
      <c r="Z86" s="122"/>
      <c r="AA86" s="122"/>
      <c r="AB86" s="122"/>
      <c r="AC86" s="122"/>
      <c r="AD86" s="122"/>
      <c r="AE86" s="122"/>
    </row>
    <row r="87" spans="1:65" s="2" customFormat="1" ht="22.9" customHeight="1">
      <c r="A87" s="35"/>
      <c r="B87" s="36"/>
      <c r="C87" s="67" t="s">
        <v>139</v>
      </c>
      <c r="D87" s="35"/>
      <c r="E87" s="35"/>
      <c r="F87" s="35"/>
      <c r="G87" s="35"/>
      <c r="H87" s="35"/>
      <c r="I87" s="35"/>
      <c r="J87" s="128">
        <f>BK87</f>
        <v>0</v>
      </c>
      <c r="K87" s="35"/>
      <c r="L87" s="36"/>
      <c r="M87" s="63"/>
      <c r="N87" s="54"/>
      <c r="O87" s="64"/>
      <c r="P87" s="129">
        <f>P88+P161</f>
        <v>0</v>
      </c>
      <c r="Q87" s="64"/>
      <c r="R87" s="129">
        <f>R88+R161</f>
        <v>62.702581019999997</v>
      </c>
      <c r="S87" s="64"/>
      <c r="T87" s="130">
        <f>T88+T161</f>
        <v>0</v>
      </c>
      <c r="U87" s="35"/>
      <c r="V87" s="35"/>
      <c r="W87" s="35"/>
      <c r="X87" s="35"/>
      <c r="Y87" s="35"/>
      <c r="Z87" s="35"/>
      <c r="AA87" s="35"/>
      <c r="AB87" s="35"/>
      <c r="AC87" s="35"/>
      <c r="AD87" s="35"/>
      <c r="AE87" s="35"/>
      <c r="AT87" s="20" t="s">
        <v>70</v>
      </c>
      <c r="AU87" s="20" t="s">
        <v>112</v>
      </c>
      <c r="BK87" s="131">
        <f>BK88+BK161</f>
        <v>0</v>
      </c>
    </row>
    <row r="88" spans="1:65" s="12" customFormat="1" ht="25.9" customHeight="1">
      <c r="B88" s="132"/>
      <c r="D88" s="133" t="s">
        <v>70</v>
      </c>
      <c r="E88" s="134" t="s">
        <v>140</v>
      </c>
      <c r="F88" s="134" t="s">
        <v>141</v>
      </c>
      <c r="I88" s="135"/>
      <c r="J88" s="136">
        <f>BK88</f>
        <v>0</v>
      </c>
      <c r="L88" s="132"/>
      <c r="M88" s="137"/>
      <c r="N88" s="138"/>
      <c r="O88" s="138"/>
      <c r="P88" s="139">
        <f>P89+P116+P124+P158</f>
        <v>0</v>
      </c>
      <c r="Q88" s="138"/>
      <c r="R88" s="139">
        <f>R89+R116+R124+R158</f>
        <v>62.630393179999999</v>
      </c>
      <c r="S88" s="138"/>
      <c r="T88" s="140">
        <f>T89+T116+T124+T158</f>
        <v>0</v>
      </c>
      <c r="AR88" s="133" t="s">
        <v>15</v>
      </c>
      <c r="AT88" s="141" t="s">
        <v>70</v>
      </c>
      <c r="AU88" s="141" t="s">
        <v>71</v>
      </c>
      <c r="AY88" s="133" t="s">
        <v>142</v>
      </c>
      <c r="BK88" s="142">
        <f>BK89+BK116+BK124+BK158</f>
        <v>0</v>
      </c>
    </row>
    <row r="89" spans="1:65" s="12" customFormat="1" ht="22.9" customHeight="1">
      <c r="B89" s="132"/>
      <c r="D89" s="133" t="s">
        <v>70</v>
      </c>
      <c r="E89" s="143" t="s">
        <v>15</v>
      </c>
      <c r="F89" s="143" t="s">
        <v>658</v>
      </c>
      <c r="I89" s="135"/>
      <c r="J89" s="144">
        <f>BK89</f>
        <v>0</v>
      </c>
      <c r="L89" s="132"/>
      <c r="M89" s="137"/>
      <c r="N89" s="138"/>
      <c r="O89" s="138"/>
      <c r="P89" s="139">
        <f>SUM(P90:P115)</f>
        <v>0</v>
      </c>
      <c r="Q89" s="138"/>
      <c r="R89" s="139">
        <f>SUM(R90:R115)</f>
        <v>0</v>
      </c>
      <c r="S89" s="138"/>
      <c r="T89" s="140">
        <f>SUM(T90:T115)</f>
        <v>0</v>
      </c>
      <c r="AR89" s="133" t="s">
        <v>15</v>
      </c>
      <c r="AT89" s="141" t="s">
        <v>70</v>
      </c>
      <c r="AU89" s="141" t="s">
        <v>15</v>
      </c>
      <c r="AY89" s="133" t="s">
        <v>142</v>
      </c>
      <c r="BK89" s="142">
        <f>SUM(BK90:BK115)</f>
        <v>0</v>
      </c>
    </row>
    <row r="90" spans="1:65" s="2" customFormat="1" ht="24.2" customHeight="1">
      <c r="A90" s="35"/>
      <c r="B90" s="145"/>
      <c r="C90" s="146" t="s">
        <v>15</v>
      </c>
      <c r="D90" s="146" t="s">
        <v>145</v>
      </c>
      <c r="E90" s="147" t="s">
        <v>4503</v>
      </c>
      <c r="F90" s="148" t="s">
        <v>4504</v>
      </c>
      <c r="G90" s="149" t="s">
        <v>225</v>
      </c>
      <c r="H90" s="150">
        <v>18.399999999999999</v>
      </c>
      <c r="I90" s="151"/>
      <c r="J90" s="152">
        <f>ROUND(I90*H90,2)</f>
        <v>0</v>
      </c>
      <c r="K90" s="148" t="s">
        <v>149</v>
      </c>
      <c r="L90" s="36"/>
      <c r="M90" s="153" t="s">
        <v>3</v>
      </c>
      <c r="N90" s="154" t="s">
        <v>43</v>
      </c>
      <c r="O90" s="56"/>
      <c r="P90" s="155">
        <f>O90*H90</f>
        <v>0</v>
      </c>
      <c r="Q90" s="155">
        <v>0</v>
      </c>
      <c r="R90" s="155">
        <f>Q90*H90</f>
        <v>0</v>
      </c>
      <c r="S90" s="155">
        <v>0</v>
      </c>
      <c r="T90" s="156">
        <f>S90*H90</f>
        <v>0</v>
      </c>
      <c r="U90" s="35"/>
      <c r="V90" s="35"/>
      <c r="W90" s="35"/>
      <c r="X90" s="35"/>
      <c r="Y90" s="35"/>
      <c r="Z90" s="35"/>
      <c r="AA90" s="35"/>
      <c r="AB90" s="35"/>
      <c r="AC90" s="35"/>
      <c r="AD90" s="35"/>
      <c r="AE90" s="35"/>
      <c r="AR90" s="157" t="s">
        <v>94</v>
      </c>
      <c r="AT90" s="157" t="s">
        <v>145</v>
      </c>
      <c r="AU90" s="157" t="s">
        <v>81</v>
      </c>
      <c r="AY90" s="20" t="s">
        <v>142</v>
      </c>
      <c r="BE90" s="158">
        <f>IF(N90="základní",J90,0)</f>
        <v>0</v>
      </c>
      <c r="BF90" s="158">
        <f>IF(N90="snížená",J90,0)</f>
        <v>0</v>
      </c>
      <c r="BG90" s="158">
        <f>IF(N90="zákl. přenesená",J90,0)</f>
        <v>0</v>
      </c>
      <c r="BH90" s="158">
        <f>IF(N90="sníž. přenesená",J90,0)</f>
        <v>0</v>
      </c>
      <c r="BI90" s="158">
        <f>IF(N90="nulová",J90,0)</f>
        <v>0</v>
      </c>
      <c r="BJ90" s="20" t="s">
        <v>81</v>
      </c>
      <c r="BK90" s="158">
        <f>ROUND(I90*H90,2)</f>
        <v>0</v>
      </c>
      <c r="BL90" s="20" t="s">
        <v>94</v>
      </c>
      <c r="BM90" s="157" t="s">
        <v>4505</v>
      </c>
    </row>
    <row r="91" spans="1:65" s="2" customFormat="1" ht="11.25">
      <c r="A91" s="35"/>
      <c r="B91" s="36"/>
      <c r="C91" s="35"/>
      <c r="D91" s="159" t="s">
        <v>151</v>
      </c>
      <c r="E91" s="35"/>
      <c r="F91" s="160" t="s">
        <v>4506</v>
      </c>
      <c r="G91" s="35"/>
      <c r="H91" s="35"/>
      <c r="I91" s="161"/>
      <c r="J91" s="35"/>
      <c r="K91" s="35"/>
      <c r="L91" s="36"/>
      <c r="M91" s="162"/>
      <c r="N91" s="163"/>
      <c r="O91" s="56"/>
      <c r="P91" s="56"/>
      <c r="Q91" s="56"/>
      <c r="R91" s="56"/>
      <c r="S91" s="56"/>
      <c r="T91" s="57"/>
      <c r="U91" s="35"/>
      <c r="V91" s="35"/>
      <c r="W91" s="35"/>
      <c r="X91" s="35"/>
      <c r="Y91" s="35"/>
      <c r="Z91" s="35"/>
      <c r="AA91" s="35"/>
      <c r="AB91" s="35"/>
      <c r="AC91" s="35"/>
      <c r="AD91" s="35"/>
      <c r="AE91" s="35"/>
      <c r="AT91" s="20" t="s">
        <v>151</v>
      </c>
      <c r="AU91" s="20" t="s">
        <v>81</v>
      </c>
    </row>
    <row r="92" spans="1:65" s="13" customFormat="1" ht="11.25">
      <c r="B92" s="164"/>
      <c r="D92" s="165" t="s">
        <v>153</v>
      </c>
      <c r="E92" s="166" t="s">
        <v>3</v>
      </c>
      <c r="F92" s="167" t="s">
        <v>4507</v>
      </c>
      <c r="H92" s="166" t="s">
        <v>3</v>
      </c>
      <c r="I92" s="168"/>
      <c r="L92" s="164"/>
      <c r="M92" s="169"/>
      <c r="N92" s="170"/>
      <c r="O92" s="170"/>
      <c r="P92" s="170"/>
      <c r="Q92" s="170"/>
      <c r="R92" s="170"/>
      <c r="S92" s="170"/>
      <c r="T92" s="171"/>
      <c r="AT92" s="166" t="s">
        <v>153</v>
      </c>
      <c r="AU92" s="166" t="s">
        <v>81</v>
      </c>
      <c r="AV92" s="13" t="s">
        <v>15</v>
      </c>
      <c r="AW92" s="13" t="s">
        <v>33</v>
      </c>
      <c r="AX92" s="13" t="s">
        <v>71</v>
      </c>
      <c r="AY92" s="166" t="s">
        <v>142</v>
      </c>
    </row>
    <row r="93" spans="1:65" s="14" customFormat="1" ht="11.25">
      <c r="B93" s="172"/>
      <c r="D93" s="165" t="s">
        <v>153</v>
      </c>
      <c r="E93" s="173" t="s">
        <v>3</v>
      </c>
      <c r="F93" s="174" t="s">
        <v>4508</v>
      </c>
      <c r="H93" s="175">
        <v>18.399999999999999</v>
      </c>
      <c r="I93" s="176"/>
      <c r="L93" s="172"/>
      <c r="M93" s="177"/>
      <c r="N93" s="178"/>
      <c r="O93" s="178"/>
      <c r="P93" s="178"/>
      <c r="Q93" s="178"/>
      <c r="R93" s="178"/>
      <c r="S93" s="178"/>
      <c r="T93" s="179"/>
      <c r="AT93" s="173" t="s">
        <v>153</v>
      </c>
      <c r="AU93" s="173" t="s">
        <v>81</v>
      </c>
      <c r="AV93" s="14" t="s">
        <v>81</v>
      </c>
      <c r="AW93" s="14" t="s">
        <v>33</v>
      </c>
      <c r="AX93" s="14" t="s">
        <v>15</v>
      </c>
      <c r="AY93" s="173" t="s">
        <v>142</v>
      </c>
    </row>
    <row r="94" spans="1:65" s="2" customFormat="1" ht="44.25" customHeight="1">
      <c r="A94" s="35"/>
      <c r="B94" s="145"/>
      <c r="C94" s="146" t="s">
        <v>81</v>
      </c>
      <c r="D94" s="146" t="s">
        <v>145</v>
      </c>
      <c r="E94" s="147" t="s">
        <v>4509</v>
      </c>
      <c r="F94" s="148" t="s">
        <v>4510</v>
      </c>
      <c r="G94" s="149" t="s">
        <v>172</v>
      </c>
      <c r="H94" s="150">
        <v>15.334</v>
      </c>
      <c r="I94" s="151"/>
      <c r="J94" s="152">
        <f>ROUND(I94*H94,2)</f>
        <v>0</v>
      </c>
      <c r="K94" s="148" t="s">
        <v>149</v>
      </c>
      <c r="L94" s="36"/>
      <c r="M94" s="153" t="s">
        <v>3</v>
      </c>
      <c r="N94" s="154" t="s">
        <v>43</v>
      </c>
      <c r="O94" s="56"/>
      <c r="P94" s="155">
        <f>O94*H94</f>
        <v>0</v>
      </c>
      <c r="Q94" s="155">
        <v>0</v>
      </c>
      <c r="R94" s="155">
        <f>Q94*H94</f>
        <v>0</v>
      </c>
      <c r="S94" s="155">
        <v>0</v>
      </c>
      <c r="T94" s="156">
        <f>S94*H94</f>
        <v>0</v>
      </c>
      <c r="U94" s="35"/>
      <c r="V94" s="35"/>
      <c r="W94" s="35"/>
      <c r="X94" s="35"/>
      <c r="Y94" s="35"/>
      <c r="Z94" s="35"/>
      <c r="AA94" s="35"/>
      <c r="AB94" s="35"/>
      <c r="AC94" s="35"/>
      <c r="AD94" s="35"/>
      <c r="AE94" s="35"/>
      <c r="AR94" s="157" t="s">
        <v>94</v>
      </c>
      <c r="AT94" s="157" t="s">
        <v>145</v>
      </c>
      <c r="AU94" s="157" t="s">
        <v>81</v>
      </c>
      <c r="AY94" s="20" t="s">
        <v>142</v>
      </c>
      <c r="BE94" s="158">
        <f>IF(N94="základní",J94,0)</f>
        <v>0</v>
      </c>
      <c r="BF94" s="158">
        <f>IF(N94="snížená",J94,0)</f>
        <v>0</v>
      </c>
      <c r="BG94" s="158">
        <f>IF(N94="zákl. přenesená",J94,0)</f>
        <v>0</v>
      </c>
      <c r="BH94" s="158">
        <f>IF(N94="sníž. přenesená",J94,0)</f>
        <v>0</v>
      </c>
      <c r="BI94" s="158">
        <f>IF(N94="nulová",J94,0)</f>
        <v>0</v>
      </c>
      <c r="BJ94" s="20" t="s">
        <v>81</v>
      </c>
      <c r="BK94" s="158">
        <f>ROUND(I94*H94,2)</f>
        <v>0</v>
      </c>
      <c r="BL94" s="20" t="s">
        <v>94</v>
      </c>
      <c r="BM94" s="157" t="s">
        <v>4511</v>
      </c>
    </row>
    <row r="95" spans="1:65" s="2" customFormat="1" ht="11.25">
      <c r="A95" s="35"/>
      <c r="B95" s="36"/>
      <c r="C95" s="35"/>
      <c r="D95" s="159" t="s">
        <v>151</v>
      </c>
      <c r="E95" s="35"/>
      <c r="F95" s="160" t="s">
        <v>4512</v>
      </c>
      <c r="G95" s="35"/>
      <c r="H95" s="35"/>
      <c r="I95" s="161"/>
      <c r="J95" s="35"/>
      <c r="K95" s="35"/>
      <c r="L95" s="36"/>
      <c r="M95" s="162"/>
      <c r="N95" s="163"/>
      <c r="O95" s="56"/>
      <c r="P95" s="56"/>
      <c r="Q95" s="56"/>
      <c r="R95" s="56"/>
      <c r="S95" s="56"/>
      <c r="T95" s="57"/>
      <c r="U95" s="35"/>
      <c r="V95" s="35"/>
      <c r="W95" s="35"/>
      <c r="X95" s="35"/>
      <c r="Y95" s="35"/>
      <c r="Z95" s="35"/>
      <c r="AA95" s="35"/>
      <c r="AB95" s="35"/>
      <c r="AC95" s="35"/>
      <c r="AD95" s="35"/>
      <c r="AE95" s="35"/>
      <c r="AT95" s="20" t="s">
        <v>151</v>
      </c>
      <c r="AU95" s="20" t="s">
        <v>81</v>
      </c>
    </row>
    <row r="96" spans="1:65" s="13" customFormat="1" ht="11.25">
      <c r="B96" s="164"/>
      <c r="D96" s="165" t="s">
        <v>153</v>
      </c>
      <c r="E96" s="166" t="s">
        <v>3</v>
      </c>
      <c r="F96" s="167" t="s">
        <v>4513</v>
      </c>
      <c r="H96" s="166" t="s">
        <v>3</v>
      </c>
      <c r="I96" s="168"/>
      <c r="L96" s="164"/>
      <c r="M96" s="169"/>
      <c r="N96" s="170"/>
      <c r="O96" s="170"/>
      <c r="P96" s="170"/>
      <c r="Q96" s="170"/>
      <c r="R96" s="170"/>
      <c r="S96" s="170"/>
      <c r="T96" s="171"/>
      <c r="AT96" s="166" t="s">
        <v>153</v>
      </c>
      <c r="AU96" s="166" t="s">
        <v>81</v>
      </c>
      <c r="AV96" s="13" t="s">
        <v>15</v>
      </c>
      <c r="AW96" s="13" t="s">
        <v>33</v>
      </c>
      <c r="AX96" s="13" t="s">
        <v>71</v>
      </c>
      <c r="AY96" s="166" t="s">
        <v>142</v>
      </c>
    </row>
    <row r="97" spans="1:65" s="14" customFormat="1" ht="11.25">
      <c r="B97" s="172"/>
      <c r="D97" s="165" t="s">
        <v>153</v>
      </c>
      <c r="E97" s="173" t="s">
        <v>3</v>
      </c>
      <c r="F97" s="174" t="s">
        <v>4514</v>
      </c>
      <c r="H97" s="175">
        <v>12.348000000000001</v>
      </c>
      <c r="I97" s="176"/>
      <c r="L97" s="172"/>
      <c r="M97" s="177"/>
      <c r="N97" s="178"/>
      <c r="O97" s="178"/>
      <c r="P97" s="178"/>
      <c r="Q97" s="178"/>
      <c r="R97" s="178"/>
      <c r="S97" s="178"/>
      <c r="T97" s="179"/>
      <c r="AT97" s="173" t="s">
        <v>153</v>
      </c>
      <c r="AU97" s="173" t="s">
        <v>81</v>
      </c>
      <c r="AV97" s="14" t="s">
        <v>81</v>
      </c>
      <c r="AW97" s="14" t="s">
        <v>33</v>
      </c>
      <c r="AX97" s="14" t="s">
        <v>71</v>
      </c>
      <c r="AY97" s="173" t="s">
        <v>142</v>
      </c>
    </row>
    <row r="98" spans="1:65" s="13" customFormat="1" ht="11.25">
      <c r="B98" s="164"/>
      <c r="D98" s="165" t="s">
        <v>153</v>
      </c>
      <c r="E98" s="166" t="s">
        <v>3</v>
      </c>
      <c r="F98" s="167" t="s">
        <v>4515</v>
      </c>
      <c r="H98" s="166" t="s">
        <v>3</v>
      </c>
      <c r="I98" s="168"/>
      <c r="L98" s="164"/>
      <c r="M98" s="169"/>
      <c r="N98" s="170"/>
      <c r="O98" s="170"/>
      <c r="P98" s="170"/>
      <c r="Q98" s="170"/>
      <c r="R98" s="170"/>
      <c r="S98" s="170"/>
      <c r="T98" s="171"/>
      <c r="AT98" s="166" t="s">
        <v>153</v>
      </c>
      <c r="AU98" s="166" t="s">
        <v>81</v>
      </c>
      <c r="AV98" s="13" t="s">
        <v>15</v>
      </c>
      <c r="AW98" s="13" t="s">
        <v>33</v>
      </c>
      <c r="AX98" s="13" t="s">
        <v>71</v>
      </c>
      <c r="AY98" s="166" t="s">
        <v>142</v>
      </c>
    </row>
    <row r="99" spans="1:65" s="14" customFormat="1" ht="11.25">
      <c r="B99" s="172"/>
      <c r="D99" s="165" t="s">
        <v>153</v>
      </c>
      <c r="E99" s="173" t="s">
        <v>3</v>
      </c>
      <c r="F99" s="174" t="s">
        <v>4516</v>
      </c>
      <c r="H99" s="175">
        <v>2.9860000000000002</v>
      </c>
      <c r="I99" s="176"/>
      <c r="L99" s="172"/>
      <c r="M99" s="177"/>
      <c r="N99" s="178"/>
      <c r="O99" s="178"/>
      <c r="P99" s="178"/>
      <c r="Q99" s="178"/>
      <c r="R99" s="178"/>
      <c r="S99" s="178"/>
      <c r="T99" s="179"/>
      <c r="AT99" s="173" t="s">
        <v>153</v>
      </c>
      <c r="AU99" s="173" t="s">
        <v>81</v>
      </c>
      <c r="AV99" s="14" t="s">
        <v>81</v>
      </c>
      <c r="AW99" s="14" t="s">
        <v>33</v>
      </c>
      <c r="AX99" s="14" t="s">
        <v>71</v>
      </c>
      <c r="AY99" s="173" t="s">
        <v>142</v>
      </c>
    </row>
    <row r="100" spans="1:65" s="15" customFormat="1" ht="11.25">
      <c r="B100" s="180"/>
      <c r="D100" s="165" t="s">
        <v>153</v>
      </c>
      <c r="E100" s="181" t="s">
        <v>3</v>
      </c>
      <c r="F100" s="182" t="s">
        <v>162</v>
      </c>
      <c r="H100" s="183">
        <v>15.334000000000001</v>
      </c>
      <c r="I100" s="184"/>
      <c r="L100" s="180"/>
      <c r="M100" s="185"/>
      <c r="N100" s="186"/>
      <c r="O100" s="186"/>
      <c r="P100" s="186"/>
      <c r="Q100" s="186"/>
      <c r="R100" s="186"/>
      <c r="S100" s="186"/>
      <c r="T100" s="187"/>
      <c r="AT100" s="181" t="s">
        <v>153</v>
      </c>
      <c r="AU100" s="181" t="s">
        <v>81</v>
      </c>
      <c r="AV100" s="15" t="s">
        <v>94</v>
      </c>
      <c r="AW100" s="15" t="s">
        <v>33</v>
      </c>
      <c r="AX100" s="15" t="s">
        <v>15</v>
      </c>
      <c r="AY100" s="181" t="s">
        <v>142</v>
      </c>
    </row>
    <row r="101" spans="1:65" s="2" customFormat="1" ht="62.65" customHeight="1">
      <c r="A101" s="35"/>
      <c r="B101" s="145"/>
      <c r="C101" s="146" t="s">
        <v>91</v>
      </c>
      <c r="D101" s="146" t="s">
        <v>145</v>
      </c>
      <c r="E101" s="147" t="s">
        <v>672</v>
      </c>
      <c r="F101" s="148" t="s">
        <v>673</v>
      </c>
      <c r="G101" s="149" t="s">
        <v>172</v>
      </c>
      <c r="H101" s="150">
        <v>16.634</v>
      </c>
      <c r="I101" s="151"/>
      <c r="J101" s="152">
        <f>ROUND(I101*H101,2)</f>
        <v>0</v>
      </c>
      <c r="K101" s="148" t="s">
        <v>149</v>
      </c>
      <c r="L101" s="36"/>
      <c r="M101" s="153" t="s">
        <v>3</v>
      </c>
      <c r="N101" s="154" t="s">
        <v>43</v>
      </c>
      <c r="O101" s="56"/>
      <c r="P101" s="155">
        <f>O101*H101</f>
        <v>0</v>
      </c>
      <c r="Q101" s="155">
        <v>0</v>
      </c>
      <c r="R101" s="155">
        <f>Q101*H101</f>
        <v>0</v>
      </c>
      <c r="S101" s="155">
        <v>0</v>
      </c>
      <c r="T101" s="156">
        <f>S101*H101</f>
        <v>0</v>
      </c>
      <c r="U101" s="35"/>
      <c r="V101" s="35"/>
      <c r="W101" s="35"/>
      <c r="X101" s="35"/>
      <c r="Y101" s="35"/>
      <c r="Z101" s="35"/>
      <c r="AA101" s="35"/>
      <c r="AB101" s="35"/>
      <c r="AC101" s="35"/>
      <c r="AD101" s="35"/>
      <c r="AE101" s="35"/>
      <c r="AR101" s="157" t="s">
        <v>94</v>
      </c>
      <c r="AT101" s="157" t="s">
        <v>145</v>
      </c>
      <c r="AU101" s="157" t="s">
        <v>81</v>
      </c>
      <c r="AY101" s="20" t="s">
        <v>142</v>
      </c>
      <c r="BE101" s="158">
        <f>IF(N101="základní",J101,0)</f>
        <v>0</v>
      </c>
      <c r="BF101" s="158">
        <f>IF(N101="snížená",J101,0)</f>
        <v>0</v>
      </c>
      <c r="BG101" s="158">
        <f>IF(N101="zákl. přenesená",J101,0)</f>
        <v>0</v>
      </c>
      <c r="BH101" s="158">
        <f>IF(N101="sníž. přenesená",J101,0)</f>
        <v>0</v>
      </c>
      <c r="BI101" s="158">
        <f>IF(N101="nulová",J101,0)</f>
        <v>0</v>
      </c>
      <c r="BJ101" s="20" t="s">
        <v>81</v>
      </c>
      <c r="BK101" s="158">
        <f>ROUND(I101*H101,2)</f>
        <v>0</v>
      </c>
      <c r="BL101" s="20" t="s">
        <v>94</v>
      </c>
      <c r="BM101" s="157" t="s">
        <v>4517</v>
      </c>
    </row>
    <row r="102" spans="1:65" s="2" customFormat="1" ht="11.25">
      <c r="A102" s="35"/>
      <c r="B102" s="36"/>
      <c r="C102" s="35"/>
      <c r="D102" s="159" t="s">
        <v>151</v>
      </c>
      <c r="E102" s="35"/>
      <c r="F102" s="160" t="s">
        <v>675</v>
      </c>
      <c r="G102" s="35"/>
      <c r="H102" s="35"/>
      <c r="I102" s="161"/>
      <c r="J102" s="35"/>
      <c r="K102" s="35"/>
      <c r="L102" s="36"/>
      <c r="M102" s="162"/>
      <c r="N102" s="163"/>
      <c r="O102" s="56"/>
      <c r="P102" s="56"/>
      <c r="Q102" s="56"/>
      <c r="R102" s="56"/>
      <c r="S102" s="56"/>
      <c r="T102" s="57"/>
      <c r="U102" s="35"/>
      <c r="V102" s="35"/>
      <c r="W102" s="35"/>
      <c r="X102" s="35"/>
      <c r="Y102" s="35"/>
      <c r="Z102" s="35"/>
      <c r="AA102" s="35"/>
      <c r="AB102" s="35"/>
      <c r="AC102" s="35"/>
      <c r="AD102" s="35"/>
      <c r="AE102" s="35"/>
      <c r="AT102" s="20" t="s">
        <v>151</v>
      </c>
      <c r="AU102" s="20" t="s">
        <v>81</v>
      </c>
    </row>
    <row r="103" spans="1:65" s="13" customFormat="1" ht="11.25">
      <c r="B103" s="164"/>
      <c r="D103" s="165" t="s">
        <v>153</v>
      </c>
      <c r="E103" s="166" t="s">
        <v>3</v>
      </c>
      <c r="F103" s="167" t="s">
        <v>4518</v>
      </c>
      <c r="H103" s="166" t="s">
        <v>3</v>
      </c>
      <c r="I103" s="168"/>
      <c r="L103" s="164"/>
      <c r="M103" s="169"/>
      <c r="N103" s="170"/>
      <c r="O103" s="170"/>
      <c r="P103" s="170"/>
      <c r="Q103" s="170"/>
      <c r="R103" s="170"/>
      <c r="S103" s="170"/>
      <c r="T103" s="171"/>
      <c r="AT103" s="166" t="s">
        <v>153</v>
      </c>
      <c r="AU103" s="166" t="s">
        <v>81</v>
      </c>
      <c r="AV103" s="13" t="s">
        <v>15</v>
      </c>
      <c r="AW103" s="13" t="s">
        <v>33</v>
      </c>
      <c r="AX103" s="13" t="s">
        <v>71</v>
      </c>
      <c r="AY103" s="166" t="s">
        <v>142</v>
      </c>
    </row>
    <row r="104" spans="1:65" s="14" customFormat="1" ht="11.25">
      <c r="B104" s="172"/>
      <c r="D104" s="165" t="s">
        <v>153</v>
      </c>
      <c r="E104" s="173" t="s">
        <v>3</v>
      </c>
      <c r="F104" s="174" t="s">
        <v>4519</v>
      </c>
      <c r="H104" s="175">
        <v>15.334</v>
      </c>
      <c r="I104" s="176"/>
      <c r="L104" s="172"/>
      <c r="M104" s="177"/>
      <c r="N104" s="178"/>
      <c r="O104" s="178"/>
      <c r="P104" s="178"/>
      <c r="Q104" s="178"/>
      <c r="R104" s="178"/>
      <c r="S104" s="178"/>
      <c r="T104" s="179"/>
      <c r="AT104" s="173" t="s">
        <v>153</v>
      </c>
      <c r="AU104" s="173" t="s">
        <v>81</v>
      </c>
      <c r="AV104" s="14" t="s">
        <v>81</v>
      </c>
      <c r="AW104" s="14" t="s">
        <v>33</v>
      </c>
      <c r="AX104" s="14" t="s">
        <v>71</v>
      </c>
      <c r="AY104" s="173" t="s">
        <v>142</v>
      </c>
    </row>
    <row r="105" spans="1:65" s="13" customFormat="1" ht="11.25">
      <c r="B105" s="164"/>
      <c r="D105" s="165" t="s">
        <v>153</v>
      </c>
      <c r="E105" s="166" t="s">
        <v>3</v>
      </c>
      <c r="F105" s="167" t="s">
        <v>4520</v>
      </c>
      <c r="H105" s="166" t="s">
        <v>3</v>
      </c>
      <c r="I105" s="168"/>
      <c r="L105" s="164"/>
      <c r="M105" s="169"/>
      <c r="N105" s="170"/>
      <c r="O105" s="170"/>
      <c r="P105" s="170"/>
      <c r="Q105" s="170"/>
      <c r="R105" s="170"/>
      <c r="S105" s="170"/>
      <c r="T105" s="171"/>
      <c r="AT105" s="166" t="s">
        <v>153</v>
      </c>
      <c r="AU105" s="166" t="s">
        <v>81</v>
      </c>
      <c r="AV105" s="13" t="s">
        <v>15</v>
      </c>
      <c r="AW105" s="13" t="s">
        <v>33</v>
      </c>
      <c r="AX105" s="13" t="s">
        <v>71</v>
      </c>
      <c r="AY105" s="166" t="s">
        <v>142</v>
      </c>
    </row>
    <row r="106" spans="1:65" s="14" customFormat="1" ht="11.25">
      <c r="B106" s="172"/>
      <c r="D106" s="165" t="s">
        <v>153</v>
      </c>
      <c r="E106" s="173" t="s">
        <v>3</v>
      </c>
      <c r="F106" s="174" t="s">
        <v>4521</v>
      </c>
      <c r="H106" s="175">
        <v>1.3</v>
      </c>
      <c r="I106" s="176"/>
      <c r="L106" s="172"/>
      <c r="M106" s="177"/>
      <c r="N106" s="178"/>
      <c r="O106" s="178"/>
      <c r="P106" s="178"/>
      <c r="Q106" s="178"/>
      <c r="R106" s="178"/>
      <c r="S106" s="178"/>
      <c r="T106" s="179"/>
      <c r="AT106" s="173" t="s">
        <v>153</v>
      </c>
      <c r="AU106" s="173" t="s">
        <v>81</v>
      </c>
      <c r="AV106" s="14" t="s">
        <v>81</v>
      </c>
      <c r="AW106" s="14" t="s">
        <v>33</v>
      </c>
      <c r="AX106" s="14" t="s">
        <v>71</v>
      </c>
      <c r="AY106" s="173" t="s">
        <v>142</v>
      </c>
    </row>
    <row r="107" spans="1:65" s="15" customFormat="1" ht="11.25">
      <c r="B107" s="180"/>
      <c r="D107" s="165" t="s">
        <v>153</v>
      </c>
      <c r="E107" s="181" t="s">
        <v>3</v>
      </c>
      <c r="F107" s="182" t="s">
        <v>162</v>
      </c>
      <c r="H107" s="183">
        <v>16.634</v>
      </c>
      <c r="I107" s="184"/>
      <c r="L107" s="180"/>
      <c r="M107" s="185"/>
      <c r="N107" s="186"/>
      <c r="O107" s="186"/>
      <c r="P107" s="186"/>
      <c r="Q107" s="186"/>
      <c r="R107" s="186"/>
      <c r="S107" s="186"/>
      <c r="T107" s="187"/>
      <c r="AT107" s="181" t="s">
        <v>153</v>
      </c>
      <c r="AU107" s="181" t="s">
        <v>81</v>
      </c>
      <c r="AV107" s="15" t="s">
        <v>94</v>
      </c>
      <c r="AW107" s="15" t="s">
        <v>33</v>
      </c>
      <c r="AX107" s="15" t="s">
        <v>15</v>
      </c>
      <c r="AY107" s="181" t="s">
        <v>142</v>
      </c>
    </row>
    <row r="108" spans="1:65" s="2" customFormat="1" ht="66.75" customHeight="1">
      <c r="A108" s="35"/>
      <c r="B108" s="145"/>
      <c r="C108" s="146" t="s">
        <v>94</v>
      </c>
      <c r="D108" s="146" t="s">
        <v>145</v>
      </c>
      <c r="E108" s="147" t="s">
        <v>678</v>
      </c>
      <c r="F108" s="148" t="s">
        <v>679</v>
      </c>
      <c r="G108" s="149" t="s">
        <v>172</v>
      </c>
      <c r="H108" s="150">
        <v>83.17</v>
      </c>
      <c r="I108" s="151"/>
      <c r="J108" s="152">
        <f>ROUND(I108*H108,2)</f>
        <v>0</v>
      </c>
      <c r="K108" s="148" t="s">
        <v>149</v>
      </c>
      <c r="L108" s="36"/>
      <c r="M108" s="153" t="s">
        <v>3</v>
      </c>
      <c r="N108" s="154" t="s">
        <v>43</v>
      </c>
      <c r="O108" s="56"/>
      <c r="P108" s="155">
        <f>O108*H108</f>
        <v>0</v>
      </c>
      <c r="Q108" s="155">
        <v>0</v>
      </c>
      <c r="R108" s="155">
        <f>Q108*H108</f>
        <v>0</v>
      </c>
      <c r="S108" s="155">
        <v>0</v>
      </c>
      <c r="T108" s="156">
        <f>S108*H108</f>
        <v>0</v>
      </c>
      <c r="U108" s="35"/>
      <c r="V108" s="35"/>
      <c r="W108" s="35"/>
      <c r="X108" s="35"/>
      <c r="Y108" s="35"/>
      <c r="Z108" s="35"/>
      <c r="AA108" s="35"/>
      <c r="AB108" s="35"/>
      <c r="AC108" s="35"/>
      <c r="AD108" s="35"/>
      <c r="AE108" s="35"/>
      <c r="AR108" s="157" t="s">
        <v>94</v>
      </c>
      <c r="AT108" s="157" t="s">
        <v>145</v>
      </c>
      <c r="AU108" s="157" t="s">
        <v>81</v>
      </c>
      <c r="AY108" s="20" t="s">
        <v>142</v>
      </c>
      <c r="BE108" s="158">
        <f>IF(N108="základní",J108,0)</f>
        <v>0</v>
      </c>
      <c r="BF108" s="158">
        <f>IF(N108="snížená",J108,0)</f>
        <v>0</v>
      </c>
      <c r="BG108" s="158">
        <f>IF(N108="zákl. přenesená",J108,0)</f>
        <v>0</v>
      </c>
      <c r="BH108" s="158">
        <f>IF(N108="sníž. přenesená",J108,0)</f>
        <v>0</v>
      </c>
      <c r="BI108" s="158">
        <f>IF(N108="nulová",J108,0)</f>
        <v>0</v>
      </c>
      <c r="BJ108" s="20" t="s">
        <v>81</v>
      </c>
      <c r="BK108" s="158">
        <f>ROUND(I108*H108,2)</f>
        <v>0</v>
      </c>
      <c r="BL108" s="20" t="s">
        <v>94</v>
      </c>
      <c r="BM108" s="157" t="s">
        <v>4522</v>
      </c>
    </row>
    <row r="109" spans="1:65" s="2" customFormat="1" ht="11.25">
      <c r="A109" s="35"/>
      <c r="B109" s="36"/>
      <c r="C109" s="35"/>
      <c r="D109" s="159" t="s">
        <v>151</v>
      </c>
      <c r="E109" s="35"/>
      <c r="F109" s="160" t="s">
        <v>681</v>
      </c>
      <c r="G109" s="35"/>
      <c r="H109" s="35"/>
      <c r="I109" s="161"/>
      <c r="J109" s="35"/>
      <c r="K109" s="35"/>
      <c r="L109" s="36"/>
      <c r="M109" s="162"/>
      <c r="N109" s="163"/>
      <c r="O109" s="56"/>
      <c r="P109" s="56"/>
      <c r="Q109" s="56"/>
      <c r="R109" s="56"/>
      <c r="S109" s="56"/>
      <c r="T109" s="57"/>
      <c r="U109" s="35"/>
      <c r="V109" s="35"/>
      <c r="W109" s="35"/>
      <c r="X109" s="35"/>
      <c r="Y109" s="35"/>
      <c r="Z109" s="35"/>
      <c r="AA109" s="35"/>
      <c r="AB109" s="35"/>
      <c r="AC109" s="35"/>
      <c r="AD109" s="35"/>
      <c r="AE109" s="35"/>
      <c r="AT109" s="20" t="s">
        <v>151</v>
      </c>
      <c r="AU109" s="20" t="s">
        <v>81</v>
      </c>
    </row>
    <row r="110" spans="1:65" s="14" customFormat="1" ht="11.25">
      <c r="B110" s="172"/>
      <c r="D110" s="165" t="s">
        <v>153</v>
      </c>
      <c r="F110" s="174" t="s">
        <v>4523</v>
      </c>
      <c r="H110" s="175">
        <v>83.17</v>
      </c>
      <c r="I110" s="176"/>
      <c r="L110" s="172"/>
      <c r="M110" s="177"/>
      <c r="N110" s="178"/>
      <c r="O110" s="178"/>
      <c r="P110" s="178"/>
      <c r="Q110" s="178"/>
      <c r="R110" s="178"/>
      <c r="S110" s="178"/>
      <c r="T110" s="179"/>
      <c r="AT110" s="173" t="s">
        <v>153</v>
      </c>
      <c r="AU110" s="173" t="s">
        <v>81</v>
      </c>
      <c r="AV110" s="14" t="s">
        <v>81</v>
      </c>
      <c r="AW110" s="14" t="s">
        <v>4</v>
      </c>
      <c r="AX110" s="14" t="s">
        <v>15</v>
      </c>
      <c r="AY110" s="173" t="s">
        <v>142</v>
      </c>
    </row>
    <row r="111" spans="1:65" s="2" customFormat="1" ht="44.25" customHeight="1">
      <c r="A111" s="35"/>
      <c r="B111" s="145"/>
      <c r="C111" s="146" t="s">
        <v>181</v>
      </c>
      <c r="D111" s="146" t="s">
        <v>145</v>
      </c>
      <c r="E111" s="147" t="s">
        <v>683</v>
      </c>
      <c r="F111" s="148" t="s">
        <v>684</v>
      </c>
      <c r="G111" s="149" t="s">
        <v>359</v>
      </c>
      <c r="H111" s="150">
        <v>33.268000000000001</v>
      </c>
      <c r="I111" s="151"/>
      <c r="J111" s="152">
        <f>ROUND(I111*H111,2)</f>
        <v>0</v>
      </c>
      <c r="K111" s="148" t="s">
        <v>149</v>
      </c>
      <c r="L111" s="36"/>
      <c r="M111" s="153" t="s">
        <v>3</v>
      </c>
      <c r="N111" s="154" t="s">
        <v>43</v>
      </c>
      <c r="O111" s="56"/>
      <c r="P111" s="155">
        <f>O111*H111</f>
        <v>0</v>
      </c>
      <c r="Q111" s="155">
        <v>0</v>
      </c>
      <c r="R111" s="155">
        <f>Q111*H111</f>
        <v>0</v>
      </c>
      <c r="S111" s="155">
        <v>0</v>
      </c>
      <c r="T111" s="156">
        <f>S111*H111</f>
        <v>0</v>
      </c>
      <c r="U111" s="35"/>
      <c r="V111" s="35"/>
      <c r="W111" s="35"/>
      <c r="X111" s="35"/>
      <c r="Y111" s="35"/>
      <c r="Z111" s="35"/>
      <c r="AA111" s="35"/>
      <c r="AB111" s="35"/>
      <c r="AC111" s="35"/>
      <c r="AD111" s="35"/>
      <c r="AE111" s="35"/>
      <c r="AR111" s="157" t="s">
        <v>94</v>
      </c>
      <c r="AT111" s="157" t="s">
        <v>145</v>
      </c>
      <c r="AU111" s="157" t="s">
        <v>81</v>
      </c>
      <c r="AY111" s="20" t="s">
        <v>142</v>
      </c>
      <c r="BE111" s="158">
        <f>IF(N111="základní",J111,0)</f>
        <v>0</v>
      </c>
      <c r="BF111" s="158">
        <f>IF(N111="snížená",J111,0)</f>
        <v>0</v>
      </c>
      <c r="BG111" s="158">
        <f>IF(N111="zákl. přenesená",J111,0)</f>
        <v>0</v>
      </c>
      <c r="BH111" s="158">
        <f>IF(N111="sníž. přenesená",J111,0)</f>
        <v>0</v>
      </c>
      <c r="BI111" s="158">
        <f>IF(N111="nulová",J111,0)</f>
        <v>0</v>
      </c>
      <c r="BJ111" s="20" t="s">
        <v>81</v>
      </c>
      <c r="BK111" s="158">
        <f>ROUND(I111*H111,2)</f>
        <v>0</v>
      </c>
      <c r="BL111" s="20" t="s">
        <v>94</v>
      </c>
      <c r="BM111" s="157" t="s">
        <v>4524</v>
      </c>
    </row>
    <row r="112" spans="1:65" s="2" customFormat="1" ht="11.25">
      <c r="A112" s="35"/>
      <c r="B112" s="36"/>
      <c r="C112" s="35"/>
      <c r="D112" s="159" t="s">
        <v>151</v>
      </c>
      <c r="E112" s="35"/>
      <c r="F112" s="160" t="s">
        <v>686</v>
      </c>
      <c r="G112" s="35"/>
      <c r="H112" s="35"/>
      <c r="I112" s="161"/>
      <c r="J112" s="35"/>
      <c r="K112" s="35"/>
      <c r="L112" s="36"/>
      <c r="M112" s="162"/>
      <c r="N112" s="163"/>
      <c r="O112" s="56"/>
      <c r="P112" s="56"/>
      <c r="Q112" s="56"/>
      <c r="R112" s="56"/>
      <c r="S112" s="56"/>
      <c r="T112" s="57"/>
      <c r="U112" s="35"/>
      <c r="V112" s="35"/>
      <c r="W112" s="35"/>
      <c r="X112" s="35"/>
      <c r="Y112" s="35"/>
      <c r="Z112" s="35"/>
      <c r="AA112" s="35"/>
      <c r="AB112" s="35"/>
      <c r="AC112" s="35"/>
      <c r="AD112" s="35"/>
      <c r="AE112" s="35"/>
      <c r="AT112" s="20" t="s">
        <v>151</v>
      </c>
      <c r="AU112" s="20" t="s">
        <v>81</v>
      </c>
    </row>
    <row r="113" spans="1:65" s="14" customFormat="1" ht="11.25">
      <c r="B113" s="172"/>
      <c r="D113" s="165" t="s">
        <v>153</v>
      </c>
      <c r="F113" s="174" t="s">
        <v>4525</v>
      </c>
      <c r="H113" s="175">
        <v>33.268000000000001</v>
      </c>
      <c r="I113" s="176"/>
      <c r="L113" s="172"/>
      <c r="M113" s="177"/>
      <c r="N113" s="178"/>
      <c r="O113" s="178"/>
      <c r="P113" s="178"/>
      <c r="Q113" s="178"/>
      <c r="R113" s="178"/>
      <c r="S113" s="178"/>
      <c r="T113" s="179"/>
      <c r="AT113" s="173" t="s">
        <v>153</v>
      </c>
      <c r="AU113" s="173" t="s">
        <v>81</v>
      </c>
      <c r="AV113" s="14" t="s">
        <v>81</v>
      </c>
      <c r="AW113" s="14" t="s">
        <v>4</v>
      </c>
      <c r="AX113" s="14" t="s">
        <v>15</v>
      </c>
      <c r="AY113" s="173" t="s">
        <v>142</v>
      </c>
    </row>
    <row r="114" spans="1:65" s="2" customFormat="1" ht="37.9" customHeight="1">
      <c r="A114" s="35"/>
      <c r="B114" s="145"/>
      <c r="C114" s="146" t="s">
        <v>195</v>
      </c>
      <c r="D114" s="146" t="s">
        <v>145</v>
      </c>
      <c r="E114" s="147" t="s">
        <v>688</v>
      </c>
      <c r="F114" s="148" t="s">
        <v>689</v>
      </c>
      <c r="G114" s="149" t="s">
        <v>172</v>
      </c>
      <c r="H114" s="150">
        <v>16.634</v>
      </c>
      <c r="I114" s="151"/>
      <c r="J114" s="152">
        <f>ROUND(I114*H114,2)</f>
        <v>0</v>
      </c>
      <c r="K114" s="148" t="s">
        <v>149</v>
      </c>
      <c r="L114" s="36"/>
      <c r="M114" s="153" t="s">
        <v>3</v>
      </c>
      <c r="N114" s="154" t="s">
        <v>43</v>
      </c>
      <c r="O114" s="56"/>
      <c r="P114" s="155">
        <f>O114*H114</f>
        <v>0</v>
      </c>
      <c r="Q114" s="155">
        <v>0</v>
      </c>
      <c r="R114" s="155">
        <f>Q114*H114</f>
        <v>0</v>
      </c>
      <c r="S114" s="155">
        <v>0</v>
      </c>
      <c r="T114" s="156">
        <f>S114*H114</f>
        <v>0</v>
      </c>
      <c r="U114" s="35"/>
      <c r="V114" s="35"/>
      <c r="W114" s="35"/>
      <c r="X114" s="35"/>
      <c r="Y114" s="35"/>
      <c r="Z114" s="35"/>
      <c r="AA114" s="35"/>
      <c r="AB114" s="35"/>
      <c r="AC114" s="35"/>
      <c r="AD114" s="35"/>
      <c r="AE114" s="35"/>
      <c r="AR114" s="157" t="s">
        <v>94</v>
      </c>
      <c r="AT114" s="157" t="s">
        <v>145</v>
      </c>
      <c r="AU114" s="157" t="s">
        <v>81</v>
      </c>
      <c r="AY114" s="20" t="s">
        <v>142</v>
      </c>
      <c r="BE114" s="158">
        <f>IF(N114="základní",J114,0)</f>
        <v>0</v>
      </c>
      <c r="BF114" s="158">
        <f>IF(N114="snížená",J114,0)</f>
        <v>0</v>
      </c>
      <c r="BG114" s="158">
        <f>IF(N114="zákl. přenesená",J114,0)</f>
        <v>0</v>
      </c>
      <c r="BH114" s="158">
        <f>IF(N114="sníž. přenesená",J114,0)</f>
        <v>0</v>
      </c>
      <c r="BI114" s="158">
        <f>IF(N114="nulová",J114,0)</f>
        <v>0</v>
      </c>
      <c r="BJ114" s="20" t="s">
        <v>81</v>
      </c>
      <c r="BK114" s="158">
        <f>ROUND(I114*H114,2)</f>
        <v>0</v>
      </c>
      <c r="BL114" s="20" t="s">
        <v>94</v>
      </c>
      <c r="BM114" s="157" t="s">
        <v>4526</v>
      </c>
    </row>
    <row r="115" spans="1:65" s="2" customFormat="1" ht="11.25">
      <c r="A115" s="35"/>
      <c r="B115" s="36"/>
      <c r="C115" s="35"/>
      <c r="D115" s="159" t="s">
        <v>151</v>
      </c>
      <c r="E115" s="35"/>
      <c r="F115" s="160" t="s">
        <v>691</v>
      </c>
      <c r="G115" s="35"/>
      <c r="H115" s="35"/>
      <c r="I115" s="161"/>
      <c r="J115" s="35"/>
      <c r="K115" s="35"/>
      <c r="L115" s="36"/>
      <c r="M115" s="162"/>
      <c r="N115" s="163"/>
      <c r="O115" s="56"/>
      <c r="P115" s="56"/>
      <c r="Q115" s="56"/>
      <c r="R115" s="56"/>
      <c r="S115" s="56"/>
      <c r="T115" s="57"/>
      <c r="U115" s="35"/>
      <c r="V115" s="35"/>
      <c r="W115" s="35"/>
      <c r="X115" s="35"/>
      <c r="Y115" s="35"/>
      <c r="Z115" s="35"/>
      <c r="AA115" s="35"/>
      <c r="AB115" s="35"/>
      <c r="AC115" s="35"/>
      <c r="AD115" s="35"/>
      <c r="AE115" s="35"/>
      <c r="AT115" s="20" t="s">
        <v>151</v>
      </c>
      <c r="AU115" s="20" t="s">
        <v>81</v>
      </c>
    </row>
    <row r="116" spans="1:65" s="12" customFormat="1" ht="22.9" customHeight="1">
      <c r="B116" s="132"/>
      <c r="D116" s="133" t="s">
        <v>70</v>
      </c>
      <c r="E116" s="143" t="s">
        <v>81</v>
      </c>
      <c r="F116" s="143" t="s">
        <v>697</v>
      </c>
      <c r="I116" s="135"/>
      <c r="J116" s="144">
        <f>BK116</f>
        <v>0</v>
      </c>
      <c r="L116" s="132"/>
      <c r="M116" s="137"/>
      <c r="N116" s="138"/>
      <c r="O116" s="138"/>
      <c r="P116" s="139">
        <f>SUM(P117:P123)</f>
        <v>0</v>
      </c>
      <c r="Q116" s="138"/>
      <c r="R116" s="139">
        <f>SUM(R117:R123)</f>
        <v>35.283840679999997</v>
      </c>
      <c r="S116" s="138"/>
      <c r="T116" s="140">
        <f>SUM(T117:T123)</f>
        <v>0</v>
      </c>
      <c r="AR116" s="133" t="s">
        <v>15</v>
      </c>
      <c r="AT116" s="141" t="s">
        <v>70</v>
      </c>
      <c r="AU116" s="141" t="s">
        <v>15</v>
      </c>
      <c r="AY116" s="133" t="s">
        <v>142</v>
      </c>
      <c r="BK116" s="142">
        <f>SUM(BK117:BK123)</f>
        <v>0</v>
      </c>
    </row>
    <row r="117" spans="1:65" s="2" customFormat="1" ht="24.2" customHeight="1">
      <c r="A117" s="35"/>
      <c r="B117" s="145"/>
      <c r="C117" s="146" t="s">
        <v>202</v>
      </c>
      <c r="D117" s="146" t="s">
        <v>145</v>
      </c>
      <c r="E117" s="147" t="s">
        <v>4527</v>
      </c>
      <c r="F117" s="148" t="s">
        <v>4528</v>
      </c>
      <c r="G117" s="149" t="s">
        <v>172</v>
      </c>
      <c r="H117" s="150">
        <v>15.334</v>
      </c>
      <c r="I117" s="151"/>
      <c r="J117" s="152">
        <f>ROUND(I117*H117,2)</f>
        <v>0</v>
      </c>
      <c r="K117" s="148" t="s">
        <v>149</v>
      </c>
      <c r="L117" s="36"/>
      <c r="M117" s="153" t="s">
        <v>3</v>
      </c>
      <c r="N117" s="154" t="s">
        <v>43</v>
      </c>
      <c r="O117" s="56"/>
      <c r="P117" s="155">
        <f>O117*H117</f>
        <v>0</v>
      </c>
      <c r="Q117" s="155">
        <v>2.3010199999999998</v>
      </c>
      <c r="R117" s="155">
        <f>Q117*H117</f>
        <v>35.283840679999997</v>
      </c>
      <c r="S117" s="155">
        <v>0</v>
      </c>
      <c r="T117" s="156">
        <f>S117*H117</f>
        <v>0</v>
      </c>
      <c r="U117" s="35"/>
      <c r="V117" s="35"/>
      <c r="W117" s="35"/>
      <c r="X117" s="35"/>
      <c r="Y117" s="35"/>
      <c r="Z117" s="35"/>
      <c r="AA117" s="35"/>
      <c r="AB117" s="35"/>
      <c r="AC117" s="35"/>
      <c r="AD117" s="35"/>
      <c r="AE117" s="35"/>
      <c r="AR117" s="157" t="s">
        <v>94</v>
      </c>
      <c r="AT117" s="157" t="s">
        <v>145</v>
      </c>
      <c r="AU117" s="157" t="s">
        <v>81</v>
      </c>
      <c r="AY117" s="20" t="s">
        <v>142</v>
      </c>
      <c r="BE117" s="158">
        <f>IF(N117="základní",J117,0)</f>
        <v>0</v>
      </c>
      <c r="BF117" s="158">
        <f>IF(N117="snížená",J117,0)</f>
        <v>0</v>
      </c>
      <c r="BG117" s="158">
        <f>IF(N117="zákl. přenesená",J117,0)</f>
        <v>0</v>
      </c>
      <c r="BH117" s="158">
        <f>IF(N117="sníž. přenesená",J117,0)</f>
        <v>0</v>
      </c>
      <c r="BI117" s="158">
        <f>IF(N117="nulová",J117,0)</f>
        <v>0</v>
      </c>
      <c r="BJ117" s="20" t="s">
        <v>81</v>
      </c>
      <c r="BK117" s="158">
        <f>ROUND(I117*H117,2)</f>
        <v>0</v>
      </c>
      <c r="BL117" s="20" t="s">
        <v>94</v>
      </c>
      <c r="BM117" s="157" t="s">
        <v>4529</v>
      </c>
    </row>
    <row r="118" spans="1:65" s="2" customFormat="1" ht="11.25">
      <c r="A118" s="35"/>
      <c r="B118" s="36"/>
      <c r="C118" s="35"/>
      <c r="D118" s="159" t="s">
        <v>151</v>
      </c>
      <c r="E118" s="35"/>
      <c r="F118" s="160" t="s">
        <v>4530</v>
      </c>
      <c r="G118" s="35"/>
      <c r="H118" s="35"/>
      <c r="I118" s="161"/>
      <c r="J118" s="35"/>
      <c r="K118" s="35"/>
      <c r="L118" s="36"/>
      <c r="M118" s="162"/>
      <c r="N118" s="163"/>
      <c r="O118" s="56"/>
      <c r="P118" s="56"/>
      <c r="Q118" s="56"/>
      <c r="R118" s="56"/>
      <c r="S118" s="56"/>
      <c r="T118" s="57"/>
      <c r="U118" s="35"/>
      <c r="V118" s="35"/>
      <c r="W118" s="35"/>
      <c r="X118" s="35"/>
      <c r="Y118" s="35"/>
      <c r="Z118" s="35"/>
      <c r="AA118" s="35"/>
      <c r="AB118" s="35"/>
      <c r="AC118" s="35"/>
      <c r="AD118" s="35"/>
      <c r="AE118" s="35"/>
      <c r="AT118" s="20" t="s">
        <v>151</v>
      </c>
      <c r="AU118" s="20" t="s">
        <v>81</v>
      </c>
    </row>
    <row r="119" spans="1:65" s="13" customFormat="1" ht="11.25">
      <c r="B119" s="164"/>
      <c r="D119" s="165" t="s">
        <v>153</v>
      </c>
      <c r="E119" s="166" t="s">
        <v>3</v>
      </c>
      <c r="F119" s="167" t="s">
        <v>4513</v>
      </c>
      <c r="H119" s="166" t="s">
        <v>3</v>
      </c>
      <c r="I119" s="168"/>
      <c r="L119" s="164"/>
      <c r="M119" s="169"/>
      <c r="N119" s="170"/>
      <c r="O119" s="170"/>
      <c r="P119" s="170"/>
      <c r="Q119" s="170"/>
      <c r="R119" s="170"/>
      <c r="S119" s="170"/>
      <c r="T119" s="171"/>
      <c r="AT119" s="166" t="s">
        <v>153</v>
      </c>
      <c r="AU119" s="166" t="s">
        <v>81</v>
      </c>
      <c r="AV119" s="13" t="s">
        <v>15</v>
      </c>
      <c r="AW119" s="13" t="s">
        <v>33</v>
      </c>
      <c r="AX119" s="13" t="s">
        <v>71</v>
      </c>
      <c r="AY119" s="166" t="s">
        <v>142</v>
      </c>
    </row>
    <row r="120" spans="1:65" s="14" customFormat="1" ht="11.25">
      <c r="B120" s="172"/>
      <c r="D120" s="165" t="s">
        <v>153</v>
      </c>
      <c r="E120" s="173" t="s">
        <v>3</v>
      </c>
      <c r="F120" s="174" t="s">
        <v>4514</v>
      </c>
      <c r="H120" s="175">
        <v>12.348000000000001</v>
      </c>
      <c r="I120" s="176"/>
      <c r="L120" s="172"/>
      <c r="M120" s="177"/>
      <c r="N120" s="178"/>
      <c r="O120" s="178"/>
      <c r="P120" s="178"/>
      <c r="Q120" s="178"/>
      <c r="R120" s="178"/>
      <c r="S120" s="178"/>
      <c r="T120" s="179"/>
      <c r="AT120" s="173" t="s">
        <v>153</v>
      </c>
      <c r="AU120" s="173" t="s">
        <v>81</v>
      </c>
      <c r="AV120" s="14" t="s">
        <v>81</v>
      </c>
      <c r="AW120" s="14" t="s">
        <v>33</v>
      </c>
      <c r="AX120" s="14" t="s">
        <v>71</v>
      </c>
      <c r="AY120" s="173" t="s">
        <v>142</v>
      </c>
    </row>
    <row r="121" spans="1:65" s="13" customFormat="1" ht="11.25">
      <c r="B121" s="164"/>
      <c r="D121" s="165" t="s">
        <v>153</v>
      </c>
      <c r="E121" s="166" t="s">
        <v>3</v>
      </c>
      <c r="F121" s="167" t="s">
        <v>4515</v>
      </c>
      <c r="H121" s="166" t="s">
        <v>3</v>
      </c>
      <c r="I121" s="168"/>
      <c r="L121" s="164"/>
      <c r="M121" s="169"/>
      <c r="N121" s="170"/>
      <c r="O121" s="170"/>
      <c r="P121" s="170"/>
      <c r="Q121" s="170"/>
      <c r="R121" s="170"/>
      <c r="S121" s="170"/>
      <c r="T121" s="171"/>
      <c r="AT121" s="166" t="s">
        <v>153</v>
      </c>
      <c r="AU121" s="166" t="s">
        <v>81</v>
      </c>
      <c r="AV121" s="13" t="s">
        <v>15</v>
      </c>
      <c r="AW121" s="13" t="s">
        <v>33</v>
      </c>
      <c r="AX121" s="13" t="s">
        <v>71</v>
      </c>
      <c r="AY121" s="166" t="s">
        <v>142</v>
      </c>
    </row>
    <row r="122" spans="1:65" s="14" customFormat="1" ht="11.25">
      <c r="B122" s="172"/>
      <c r="D122" s="165" t="s">
        <v>153</v>
      </c>
      <c r="E122" s="173" t="s">
        <v>3</v>
      </c>
      <c r="F122" s="174" t="s">
        <v>4516</v>
      </c>
      <c r="H122" s="175">
        <v>2.9860000000000002</v>
      </c>
      <c r="I122" s="176"/>
      <c r="L122" s="172"/>
      <c r="M122" s="177"/>
      <c r="N122" s="178"/>
      <c r="O122" s="178"/>
      <c r="P122" s="178"/>
      <c r="Q122" s="178"/>
      <c r="R122" s="178"/>
      <c r="S122" s="178"/>
      <c r="T122" s="179"/>
      <c r="AT122" s="173" t="s">
        <v>153</v>
      </c>
      <c r="AU122" s="173" t="s">
        <v>81</v>
      </c>
      <c r="AV122" s="14" t="s">
        <v>81</v>
      </c>
      <c r="AW122" s="14" t="s">
        <v>33</v>
      </c>
      <c r="AX122" s="14" t="s">
        <v>71</v>
      </c>
      <c r="AY122" s="173" t="s">
        <v>142</v>
      </c>
    </row>
    <row r="123" spans="1:65" s="15" customFormat="1" ht="11.25">
      <c r="B123" s="180"/>
      <c r="D123" s="165" t="s">
        <v>153</v>
      </c>
      <c r="E123" s="181" t="s">
        <v>3</v>
      </c>
      <c r="F123" s="182" t="s">
        <v>162</v>
      </c>
      <c r="H123" s="183">
        <v>15.334000000000001</v>
      </c>
      <c r="I123" s="184"/>
      <c r="L123" s="180"/>
      <c r="M123" s="185"/>
      <c r="N123" s="186"/>
      <c r="O123" s="186"/>
      <c r="P123" s="186"/>
      <c r="Q123" s="186"/>
      <c r="R123" s="186"/>
      <c r="S123" s="186"/>
      <c r="T123" s="187"/>
      <c r="AT123" s="181" t="s">
        <v>153</v>
      </c>
      <c r="AU123" s="181" t="s">
        <v>81</v>
      </c>
      <c r="AV123" s="15" t="s">
        <v>94</v>
      </c>
      <c r="AW123" s="15" t="s">
        <v>33</v>
      </c>
      <c r="AX123" s="15" t="s">
        <v>15</v>
      </c>
      <c r="AY123" s="181" t="s">
        <v>142</v>
      </c>
    </row>
    <row r="124" spans="1:65" s="12" customFormat="1" ht="22.9" customHeight="1">
      <c r="B124" s="132"/>
      <c r="D124" s="133" t="s">
        <v>70</v>
      </c>
      <c r="E124" s="143" t="s">
        <v>91</v>
      </c>
      <c r="F124" s="143" t="s">
        <v>709</v>
      </c>
      <c r="I124" s="135"/>
      <c r="J124" s="144">
        <f>BK124</f>
        <v>0</v>
      </c>
      <c r="L124" s="132"/>
      <c r="M124" s="137"/>
      <c r="N124" s="138"/>
      <c r="O124" s="138"/>
      <c r="P124" s="139">
        <f>SUM(P125:P157)</f>
        <v>0</v>
      </c>
      <c r="Q124" s="138"/>
      <c r="R124" s="139">
        <f>SUM(R125:R157)</f>
        <v>27.346552499999998</v>
      </c>
      <c r="S124" s="138"/>
      <c r="T124" s="140">
        <f>SUM(T125:T157)</f>
        <v>0</v>
      </c>
      <c r="AR124" s="133" t="s">
        <v>15</v>
      </c>
      <c r="AT124" s="141" t="s">
        <v>70</v>
      </c>
      <c r="AU124" s="141" t="s">
        <v>15</v>
      </c>
      <c r="AY124" s="133" t="s">
        <v>142</v>
      </c>
      <c r="BK124" s="142">
        <f>SUM(BK125:BK157)</f>
        <v>0</v>
      </c>
    </row>
    <row r="125" spans="1:65" s="2" customFormat="1" ht="37.9" customHeight="1">
      <c r="A125" s="35"/>
      <c r="B125" s="145"/>
      <c r="C125" s="146" t="s">
        <v>209</v>
      </c>
      <c r="D125" s="146" t="s">
        <v>145</v>
      </c>
      <c r="E125" s="147" t="s">
        <v>4531</v>
      </c>
      <c r="F125" s="148" t="s">
        <v>4532</v>
      </c>
      <c r="G125" s="149" t="s">
        <v>148</v>
      </c>
      <c r="H125" s="150">
        <v>43.14</v>
      </c>
      <c r="I125" s="151"/>
      <c r="J125" s="152">
        <f>ROUND(I125*H125,2)</f>
        <v>0</v>
      </c>
      <c r="K125" s="148" t="s">
        <v>149</v>
      </c>
      <c r="L125" s="36"/>
      <c r="M125" s="153" t="s">
        <v>3</v>
      </c>
      <c r="N125" s="154" t="s">
        <v>43</v>
      </c>
      <c r="O125" s="56"/>
      <c r="P125" s="155">
        <f>O125*H125</f>
        <v>0</v>
      </c>
      <c r="Q125" s="155">
        <v>0.47326000000000001</v>
      </c>
      <c r="R125" s="155">
        <f>Q125*H125</f>
        <v>20.416436400000002</v>
      </c>
      <c r="S125" s="155">
        <v>0</v>
      </c>
      <c r="T125" s="156">
        <f>S125*H125</f>
        <v>0</v>
      </c>
      <c r="U125" s="35"/>
      <c r="V125" s="35"/>
      <c r="W125" s="35"/>
      <c r="X125" s="35"/>
      <c r="Y125" s="35"/>
      <c r="Z125" s="35"/>
      <c r="AA125" s="35"/>
      <c r="AB125" s="35"/>
      <c r="AC125" s="35"/>
      <c r="AD125" s="35"/>
      <c r="AE125" s="35"/>
      <c r="AR125" s="157" t="s">
        <v>94</v>
      </c>
      <c r="AT125" s="157" t="s">
        <v>145</v>
      </c>
      <c r="AU125" s="157" t="s">
        <v>81</v>
      </c>
      <c r="AY125" s="20" t="s">
        <v>142</v>
      </c>
      <c r="BE125" s="158">
        <f>IF(N125="základní",J125,0)</f>
        <v>0</v>
      </c>
      <c r="BF125" s="158">
        <f>IF(N125="snížená",J125,0)</f>
        <v>0</v>
      </c>
      <c r="BG125" s="158">
        <f>IF(N125="zákl. přenesená",J125,0)</f>
        <v>0</v>
      </c>
      <c r="BH125" s="158">
        <f>IF(N125="sníž. přenesená",J125,0)</f>
        <v>0</v>
      </c>
      <c r="BI125" s="158">
        <f>IF(N125="nulová",J125,0)</f>
        <v>0</v>
      </c>
      <c r="BJ125" s="20" t="s">
        <v>81</v>
      </c>
      <c r="BK125" s="158">
        <f>ROUND(I125*H125,2)</f>
        <v>0</v>
      </c>
      <c r="BL125" s="20" t="s">
        <v>94</v>
      </c>
      <c r="BM125" s="157" t="s">
        <v>4533</v>
      </c>
    </row>
    <row r="126" spans="1:65" s="2" customFormat="1" ht="11.25">
      <c r="A126" s="35"/>
      <c r="B126" s="36"/>
      <c r="C126" s="35"/>
      <c r="D126" s="159" t="s">
        <v>151</v>
      </c>
      <c r="E126" s="35"/>
      <c r="F126" s="160" t="s">
        <v>4534</v>
      </c>
      <c r="G126" s="35"/>
      <c r="H126" s="35"/>
      <c r="I126" s="161"/>
      <c r="J126" s="35"/>
      <c r="K126" s="35"/>
      <c r="L126" s="36"/>
      <c r="M126" s="162"/>
      <c r="N126" s="163"/>
      <c r="O126" s="56"/>
      <c r="P126" s="56"/>
      <c r="Q126" s="56"/>
      <c r="R126" s="56"/>
      <c r="S126" s="56"/>
      <c r="T126" s="57"/>
      <c r="U126" s="35"/>
      <c r="V126" s="35"/>
      <c r="W126" s="35"/>
      <c r="X126" s="35"/>
      <c r="Y126" s="35"/>
      <c r="Z126" s="35"/>
      <c r="AA126" s="35"/>
      <c r="AB126" s="35"/>
      <c r="AC126" s="35"/>
      <c r="AD126" s="35"/>
      <c r="AE126" s="35"/>
      <c r="AT126" s="20" t="s">
        <v>151</v>
      </c>
      <c r="AU126" s="20" t="s">
        <v>81</v>
      </c>
    </row>
    <row r="127" spans="1:65" s="13" customFormat="1" ht="11.25">
      <c r="B127" s="164"/>
      <c r="D127" s="165" t="s">
        <v>153</v>
      </c>
      <c r="E127" s="166" t="s">
        <v>3</v>
      </c>
      <c r="F127" s="167" t="s">
        <v>4513</v>
      </c>
      <c r="H127" s="166" t="s">
        <v>3</v>
      </c>
      <c r="I127" s="168"/>
      <c r="L127" s="164"/>
      <c r="M127" s="169"/>
      <c r="N127" s="170"/>
      <c r="O127" s="170"/>
      <c r="P127" s="170"/>
      <c r="Q127" s="170"/>
      <c r="R127" s="170"/>
      <c r="S127" s="170"/>
      <c r="T127" s="171"/>
      <c r="AT127" s="166" t="s">
        <v>153</v>
      </c>
      <c r="AU127" s="166" t="s">
        <v>81</v>
      </c>
      <c r="AV127" s="13" t="s">
        <v>15</v>
      </c>
      <c r="AW127" s="13" t="s">
        <v>33</v>
      </c>
      <c r="AX127" s="13" t="s">
        <v>71</v>
      </c>
      <c r="AY127" s="166" t="s">
        <v>142</v>
      </c>
    </row>
    <row r="128" spans="1:65" s="14" customFormat="1" ht="11.25">
      <c r="B128" s="172"/>
      <c r="D128" s="165" t="s">
        <v>153</v>
      </c>
      <c r="E128" s="173" t="s">
        <v>3</v>
      </c>
      <c r="F128" s="174" t="s">
        <v>4535</v>
      </c>
      <c r="H128" s="175">
        <v>22.6</v>
      </c>
      <c r="I128" s="176"/>
      <c r="L128" s="172"/>
      <c r="M128" s="177"/>
      <c r="N128" s="178"/>
      <c r="O128" s="178"/>
      <c r="P128" s="178"/>
      <c r="Q128" s="178"/>
      <c r="R128" s="178"/>
      <c r="S128" s="178"/>
      <c r="T128" s="179"/>
      <c r="AT128" s="173" t="s">
        <v>153</v>
      </c>
      <c r="AU128" s="173" t="s">
        <v>81</v>
      </c>
      <c r="AV128" s="14" t="s">
        <v>81</v>
      </c>
      <c r="AW128" s="14" t="s">
        <v>33</v>
      </c>
      <c r="AX128" s="14" t="s">
        <v>71</v>
      </c>
      <c r="AY128" s="173" t="s">
        <v>142</v>
      </c>
    </row>
    <row r="129" spans="1:65" s="13" customFormat="1" ht="11.25">
      <c r="B129" s="164"/>
      <c r="D129" s="165" t="s">
        <v>153</v>
      </c>
      <c r="E129" s="166" t="s">
        <v>3</v>
      </c>
      <c r="F129" s="167" t="s">
        <v>4515</v>
      </c>
      <c r="H129" s="166" t="s">
        <v>3</v>
      </c>
      <c r="I129" s="168"/>
      <c r="L129" s="164"/>
      <c r="M129" s="169"/>
      <c r="N129" s="170"/>
      <c r="O129" s="170"/>
      <c r="P129" s="170"/>
      <c r="Q129" s="170"/>
      <c r="R129" s="170"/>
      <c r="S129" s="170"/>
      <c r="T129" s="171"/>
      <c r="AT129" s="166" t="s">
        <v>153</v>
      </c>
      <c r="AU129" s="166" t="s">
        <v>81</v>
      </c>
      <c r="AV129" s="13" t="s">
        <v>15</v>
      </c>
      <c r="AW129" s="13" t="s">
        <v>33</v>
      </c>
      <c r="AX129" s="13" t="s">
        <v>71</v>
      </c>
      <c r="AY129" s="166" t="s">
        <v>142</v>
      </c>
    </row>
    <row r="130" spans="1:65" s="14" customFormat="1" ht="11.25">
      <c r="B130" s="172"/>
      <c r="D130" s="165" t="s">
        <v>153</v>
      </c>
      <c r="E130" s="173" t="s">
        <v>3</v>
      </c>
      <c r="F130" s="174" t="s">
        <v>4536</v>
      </c>
      <c r="H130" s="175">
        <v>20.54</v>
      </c>
      <c r="I130" s="176"/>
      <c r="L130" s="172"/>
      <c r="M130" s="177"/>
      <c r="N130" s="178"/>
      <c r="O130" s="178"/>
      <c r="P130" s="178"/>
      <c r="Q130" s="178"/>
      <c r="R130" s="178"/>
      <c r="S130" s="178"/>
      <c r="T130" s="179"/>
      <c r="AT130" s="173" t="s">
        <v>153</v>
      </c>
      <c r="AU130" s="173" t="s">
        <v>81</v>
      </c>
      <c r="AV130" s="14" t="s">
        <v>81</v>
      </c>
      <c r="AW130" s="14" t="s">
        <v>33</v>
      </c>
      <c r="AX130" s="14" t="s">
        <v>71</v>
      </c>
      <c r="AY130" s="173" t="s">
        <v>142</v>
      </c>
    </row>
    <row r="131" spans="1:65" s="15" customFormat="1" ht="11.25">
      <c r="B131" s="180"/>
      <c r="D131" s="165" t="s">
        <v>153</v>
      </c>
      <c r="E131" s="181" t="s">
        <v>3</v>
      </c>
      <c r="F131" s="182" t="s">
        <v>162</v>
      </c>
      <c r="H131" s="183">
        <v>43.14</v>
      </c>
      <c r="I131" s="184"/>
      <c r="L131" s="180"/>
      <c r="M131" s="185"/>
      <c r="N131" s="186"/>
      <c r="O131" s="186"/>
      <c r="P131" s="186"/>
      <c r="Q131" s="186"/>
      <c r="R131" s="186"/>
      <c r="S131" s="186"/>
      <c r="T131" s="187"/>
      <c r="AT131" s="181" t="s">
        <v>153</v>
      </c>
      <c r="AU131" s="181" t="s">
        <v>81</v>
      </c>
      <c r="AV131" s="15" t="s">
        <v>94</v>
      </c>
      <c r="AW131" s="15" t="s">
        <v>33</v>
      </c>
      <c r="AX131" s="15" t="s">
        <v>15</v>
      </c>
      <c r="AY131" s="181" t="s">
        <v>142</v>
      </c>
    </row>
    <row r="132" spans="1:65" s="2" customFormat="1" ht="37.9" customHeight="1">
      <c r="A132" s="35"/>
      <c r="B132" s="145"/>
      <c r="C132" s="146" t="s">
        <v>143</v>
      </c>
      <c r="D132" s="146" t="s">
        <v>145</v>
      </c>
      <c r="E132" s="147" t="s">
        <v>4537</v>
      </c>
      <c r="F132" s="148" t="s">
        <v>4538</v>
      </c>
      <c r="G132" s="149" t="s">
        <v>359</v>
      </c>
      <c r="H132" s="150">
        <v>0.34499999999999997</v>
      </c>
      <c r="I132" s="151"/>
      <c r="J132" s="152">
        <f>ROUND(I132*H132,2)</f>
        <v>0</v>
      </c>
      <c r="K132" s="148" t="s">
        <v>149</v>
      </c>
      <c r="L132" s="36"/>
      <c r="M132" s="153" t="s">
        <v>3</v>
      </c>
      <c r="N132" s="154" t="s">
        <v>43</v>
      </c>
      <c r="O132" s="56"/>
      <c r="P132" s="155">
        <f>O132*H132</f>
        <v>0</v>
      </c>
      <c r="Q132" s="155">
        <v>1.04922</v>
      </c>
      <c r="R132" s="155">
        <f>Q132*H132</f>
        <v>0.36198089999999999</v>
      </c>
      <c r="S132" s="155">
        <v>0</v>
      </c>
      <c r="T132" s="156">
        <f>S132*H132</f>
        <v>0</v>
      </c>
      <c r="U132" s="35"/>
      <c r="V132" s="35"/>
      <c r="W132" s="35"/>
      <c r="X132" s="35"/>
      <c r="Y132" s="35"/>
      <c r="Z132" s="35"/>
      <c r="AA132" s="35"/>
      <c r="AB132" s="35"/>
      <c r="AC132" s="35"/>
      <c r="AD132" s="35"/>
      <c r="AE132" s="35"/>
      <c r="AR132" s="157" t="s">
        <v>94</v>
      </c>
      <c r="AT132" s="157" t="s">
        <v>145</v>
      </c>
      <c r="AU132" s="157" t="s">
        <v>81</v>
      </c>
      <c r="AY132" s="20" t="s">
        <v>142</v>
      </c>
      <c r="BE132" s="158">
        <f>IF(N132="základní",J132,0)</f>
        <v>0</v>
      </c>
      <c r="BF132" s="158">
        <f>IF(N132="snížená",J132,0)</f>
        <v>0</v>
      </c>
      <c r="BG132" s="158">
        <f>IF(N132="zákl. přenesená",J132,0)</f>
        <v>0</v>
      </c>
      <c r="BH132" s="158">
        <f>IF(N132="sníž. přenesená",J132,0)</f>
        <v>0</v>
      </c>
      <c r="BI132" s="158">
        <f>IF(N132="nulová",J132,0)</f>
        <v>0</v>
      </c>
      <c r="BJ132" s="20" t="s">
        <v>81</v>
      </c>
      <c r="BK132" s="158">
        <f>ROUND(I132*H132,2)</f>
        <v>0</v>
      </c>
      <c r="BL132" s="20" t="s">
        <v>94</v>
      </c>
      <c r="BM132" s="157" t="s">
        <v>4539</v>
      </c>
    </row>
    <row r="133" spans="1:65" s="2" customFormat="1" ht="11.25">
      <c r="A133" s="35"/>
      <c r="B133" s="36"/>
      <c r="C133" s="35"/>
      <c r="D133" s="159" t="s">
        <v>151</v>
      </c>
      <c r="E133" s="35"/>
      <c r="F133" s="160" t="s">
        <v>4540</v>
      </c>
      <c r="G133" s="35"/>
      <c r="H133" s="35"/>
      <c r="I133" s="161"/>
      <c r="J133" s="35"/>
      <c r="K133" s="35"/>
      <c r="L133" s="36"/>
      <c r="M133" s="162"/>
      <c r="N133" s="163"/>
      <c r="O133" s="56"/>
      <c r="P133" s="56"/>
      <c r="Q133" s="56"/>
      <c r="R133" s="56"/>
      <c r="S133" s="56"/>
      <c r="T133" s="57"/>
      <c r="U133" s="35"/>
      <c r="V133" s="35"/>
      <c r="W133" s="35"/>
      <c r="X133" s="35"/>
      <c r="Y133" s="35"/>
      <c r="Z133" s="35"/>
      <c r="AA133" s="35"/>
      <c r="AB133" s="35"/>
      <c r="AC133" s="35"/>
      <c r="AD133" s="35"/>
      <c r="AE133" s="35"/>
      <c r="AT133" s="20" t="s">
        <v>151</v>
      </c>
      <c r="AU133" s="20" t="s">
        <v>81</v>
      </c>
    </row>
    <row r="134" spans="1:65" s="14" customFormat="1" ht="11.25">
      <c r="B134" s="172"/>
      <c r="D134" s="165" t="s">
        <v>153</v>
      </c>
      <c r="E134" s="173" t="s">
        <v>3</v>
      </c>
      <c r="F134" s="174" t="s">
        <v>4541</v>
      </c>
      <c r="H134" s="175">
        <v>0.34499999999999997</v>
      </c>
      <c r="I134" s="176"/>
      <c r="L134" s="172"/>
      <c r="M134" s="177"/>
      <c r="N134" s="178"/>
      <c r="O134" s="178"/>
      <c r="P134" s="178"/>
      <c r="Q134" s="178"/>
      <c r="R134" s="178"/>
      <c r="S134" s="178"/>
      <c r="T134" s="179"/>
      <c r="AT134" s="173" t="s">
        <v>153</v>
      </c>
      <c r="AU134" s="173" t="s">
        <v>81</v>
      </c>
      <c r="AV134" s="14" t="s">
        <v>81</v>
      </c>
      <c r="AW134" s="14" t="s">
        <v>33</v>
      </c>
      <c r="AX134" s="14" t="s">
        <v>15</v>
      </c>
      <c r="AY134" s="173" t="s">
        <v>142</v>
      </c>
    </row>
    <row r="135" spans="1:65" s="2" customFormat="1" ht="16.5" customHeight="1">
      <c r="A135" s="35"/>
      <c r="B135" s="145"/>
      <c r="C135" s="146" t="s">
        <v>222</v>
      </c>
      <c r="D135" s="146" t="s">
        <v>145</v>
      </c>
      <c r="E135" s="147" t="s">
        <v>4542</v>
      </c>
      <c r="F135" s="148" t="s">
        <v>4543</v>
      </c>
      <c r="G135" s="149" t="s">
        <v>225</v>
      </c>
      <c r="H135" s="150">
        <v>27.8</v>
      </c>
      <c r="I135" s="151"/>
      <c r="J135" s="152">
        <f>ROUND(I135*H135,2)</f>
        <v>0</v>
      </c>
      <c r="K135" s="148" t="s">
        <v>3</v>
      </c>
      <c r="L135" s="36"/>
      <c r="M135" s="153" t="s">
        <v>3</v>
      </c>
      <c r="N135" s="154" t="s">
        <v>43</v>
      </c>
      <c r="O135" s="56"/>
      <c r="P135" s="155">
        <f>O135*H135</f>
        <v>0</v>
      </c>
      <c r="Q135" s="155">
        <v>4.6339999999999999E-2</v>
      </c>
      <c r="R135" s="155">
        <f>Q135*H135</f>
        <v>1.288252</v>
      </c>
      <c r="S135" s="155">
        <v>0</v>
      </c>
      <c r="T135" s="156">
        <f>S135*H135</f>
        <v>0</v>
      </c>
      <c r="U135" s="35"/>
      <c r="V135" s="35"/>
      <c r="W135" s="35"/>
      <c r="X135" s="35"/>
      <c r="Y135" s="35"/>
      <c r="Z135" s="35"/>
      <c r="AA135" s="35"/>
      <c r="AB135" s="35"/>
      <c r="AC135" s="35"/>
      <c r="AD135" s="35"/>
      <c r="AE135" s="35"/>
      <c r="AR135" s="157" t="s">
        <v>94</v>
      </c>
      <c r="AT135" s="157" t="s">
        <v>145</v>
      </c>
      <c r="AU135" s="157" t="s">
        <v>81</v>
      </c>
      <c r="AY135" s="20" t="s">
        <v>142</v>
      </c>
      <c r="BE135" s="158">
        <f>IF(N135="základní",J135,0)</f>
        <v>0</v>
      </c>
      <c r="BF135" s="158">
        <f>IF(N135="snížená",J135,0)</f>
        <v>0</v>
      </c>
      <c r="BG135" s="158">
        <f>IF(N135="zákl. přenesená",J135,0)</f>
        <v>0</v>
      </c>
      <c r="BH135" s="158">
        <f>IF(N135="sníž. přenesená",J135,0)</f>
        <v>0</v>
      </c>
      <c r="BI135" s="158">
        <f>IF(N135="nulová",J135,0)</f>
        <v>0</v>
      </c>
      <c r="BJ135" s="20" t="s">
        <v>81</v>
      </c>
      <c r="BK135" s="158">
        <f>ROUND(I135*H135,2)</f>
        <v>0</v>
      </c>
      <c r="BL135" s="20" t="s">
        <v>94</v>
      </c>
      <c r="BM135" s="157" t="s">
        <v>4544</v>
      </c>
    </row>
    <row r="136" spans="1:65" s="13" customFormat="1" ht="11.25">
      <c r="B136" s="164"/>
      <c r="D136" s="165" t="s">
        <v>153</v>
      </c>
      <c r="E136" s="166" t="s">
        <v>3</v>
      </c>
      <c r="F136" s="167" t="s">
        <v>4513</v>
      </c>
      <c r="H136" s="166" t="s">
        <v>3</v>
      </c>
      <c r="I136" s="168"/>
      <c r="L136" s="164"/>
      <c r="M136" s="169"/>
      <c r="N136" s="170"/>
      <c r="O136" s="170"/>
      <c r="P136" s="170"/>
      <c r="Q136" s="170"/>
      <c r="R136" s="170"/>
      <c r="S136" s="170"/>
      <c r="T136" s="171"/>
      <c r="AT136" s="166" t="s">
        <v>153</v>
      </c>
      <c r="AU136" s="166" t="s">
        <v>81</v>
      </c>
      <c r="AV136" s="13" t="s">
        <v>15</v>
      </c>
      <c r="AW136" s="13" t="s">
        <v>33</v>
      </c>
      <c r="AX136" s="13" t="s">
        <v>71</v>
      </c>
      <c r="AY136" s="166" t="s">
        <v>142</v>
      </c>
    </row>
    <row r="137" spans="1:65" s="14" customFormat="1" ht="11.25">
      <c r="B137" s="172"/>
      <c r="D137" s="165" t="s">
        <v>153</v>
      </c>
      <c r="E137" s="173" t="s">
        <v>3</v>
      </c>
      <c r="F137" s="174" t="s">
        <v>4545</v>
      </c>
      <c r="H137" s="175">
        <v>19.899999999999999</v>
      </c>
      <c r="I137" s="176"/>
      <c r="L137" s="172"/>
      <c r="M137" s="177"/>
      <c r="N137" s="178"/>
      <c r="O137" s="178"/>
      <c r="P137" s="178"/>
      <c r="Q137" s="178"/>
      <c r="R137" s="178"/>
      <c r="S137" s="178"/>
      <c r="T137" s="179"/>
      <c r="AT137" s="173" t="s">
        <v>153</v>
      </c>
      <c r="AU137" s="173" t="s">
        <v>81</v>
      </c>
      <c r="AV137" s="14" t="s">
        <v>81</v>
      </c>
      <c r="AW137" s="14" t="s">
        <v>33</v>
      </c>
      <c r="AX137" s="14" t="s">
        <v>71</v>
      </c>
      <c r="AY137" s="173" t="s">
        <v>142</v>
      </c>
    </row>
    <row r="138" spans="1:65" s="13" customFormat="1" ht="11.25">
      <c r="B138" s="164"/>
      <c r="D138" s="165" t="s">
        <v>153</v>
      </c>
      <c r="E138" s="166" t="s">
        <v>3</v>
      </c>
      <c r="F138" s="167" t="s">
        <v>4515</v>
      </c>
      <c r="H138" s="166" t="s">
        <v>3</v>
      </c>
      <c r="I138" s="168"/>
      <c r="L138" s="164"/>
      <c r="M138" s="169"/>
      <c r="N138" s="170"/>
      <c r="O138" s="170"/>
      <c r="P138" s="170"/>
      <c r="Q138" s="170"/>
      <c r="R138" s="170"/>
      <c r="S138" s="170"/>
      <c r="T138" s="171"/>
      <c r="AT138" s="166" t="s">
        <v>153</v>
      </c>
      <c r="AU138" s="166" t="s">
        <v>81</v>
      </c>
      <c r="AV138" s="13" t="s">
        <v>15</v>
      </c>
      <c r="AW138" s="13" t="s">
        <v>33</v>
      </c>
      <c r="AX138" s="13" t="s">
        <v>71</v>
      </c>
      <c r="AY138" s="166" t="s">
        <v>142</v>
      </c>
    </row>
    <row r="139" spans="1:65" s="14" customFormat="1" ht="11.25">
      <c r="B139" s="172"/>
      <c r="D139" s="165" t="s">
        <v>153</v>
      </c>
      <c r="E139" s="173" t="s">
        <v>3</v>
      </c>
      <c r="F139" s="174" t="s">
        <v>4546</v>
      </c>
      <c r="H139" s="175">
        <v>7.9</v>
      </c>
      <c r="I139" s="176"/>
      <c r="L139" s="172"/>
      <c r="M139" s="177"/>
      <c r="N139" s="178"/>
      <c r="O139" s="178"/>
      <c r="P139" s="178"/>
      <c r="Q139" s="178"/>
      <c r="R139" s="178"/>
      <c r="S139" s="178"/>
      <c r="T139" s="179"/>
      <c r="AT139" s="173" t="s">
        <v>153</v>
      </c>
      <c r="AU139" s="173" t="s">
        <v>81</v>
      </c>
      <c r="AV139" s="14" t="s">
        <v>81</v>
      </c>
      <c r="AW139" s="14" t="s">
        <v>33</v>
      </c>
      <c r="AX139" s="14" t="s">
        <v>71</v>
      </c>
      <c r="AY139" s="173" t="s">
        <v>142</v>
      </c>
    </row>
    <row r="140" spans="1:65" s="15" customFormat="1" ht="11.25">
      <c r="B140" s="180"/>
      <c r="D140" s="165" t="s">
        <v>153</v>
      </c>
      <c r="E140" s="181" t="s">
        <v>3</v>
      </c>
      <c r="F140" s="182" t="s">
        <v>162</v>
      </c>
      <c r="H140" s="183">
        <v>27.799999999999997</v>
      </c>
      <c r="I140" s="184"/>
      <c r="L140" s="180"/>
      <c r="M140" s="185"/>
      <c r="N140" s="186"/>
      <c r="O140" s="186"/>
      <c r="P140" s="186"/>
      <c r="Q140" s="186"/>
      <c r="R140" s="186"/>
      <c r="S140" s="186"/>
      <c r="T140" s="187"/>
      <c r="AT140" s="181" t="s">
        <v>153</v>
      </c>
      <c r="AU140" s="181" t="s">
        <v>81</v>
      </c>
      <c r="AV140" s="15" t="s">
        <v>94</v>
      </c>
      <c r="AW140" s="15" t="s">
        <v>33</v>
      </c>
      <c r="AX140" s="15" t="s">
        <v>15</v>
      </c>
      <c r="AY140" s="181" t="s">
        <v>142</v>
      </c>
    </row>
    <row r="141" spans="1:65" s="2" customFormat="1" ht="44.25" customHeight="1">
      <c r="A141" s="35"/>
      <c r="B141" s="145"/>
      <c r="C141" s="146" t="s">
        <v>229</v>
      </c>
      <c r="D141" s="146" t="s">
        <v>145</v>
      </c>
      <c r="E141" s="147" t="s">
        <v>4547</v>
      </c>
      <c r="F141" s="148" t="s">
        <v>4548</v>
      </c>
      <c r="G141" s="149" t="s">
        <v>236</v>
      </c>
      <c r="H141" s="150">
        <v>8</v>
      </c>
      <c r="I141" s="151"/>
      <c r="J141" s="152">
        <f>ROUND(I141*H141,2)</f>
        <v>0</v>
      </c>
      <c r="K141" s="148" t="s">
        <v>149</v>
      </c>
      <c r="L141" s="36"/>
      <c r="M141" s="153" t="s">
        <v>3</v>
      </c>
      <c r="N141" s="154" t="s">
        <v>43</v>
      </c>
      <c r="O141" s="56"/>
      <c r="P141" s="155">
        <f>O141*H141</f>
        <v>0</v>
      </c>
      <c r="Q141" s="155">
        <v>0.17488999999999999</v>
      </c>
      <c r="R141" s="155">
        <f>Q141*H141</f>
        <v>1.3991199999999999</v>
      </c>
      <c r="S141" s="155">
        <v>0</v>
      </c>
      <c r="T141" s="156">
        <f>S141*H141</f>
        <v>0</v>
      </c>
      <c r="U141" s="35"/>
      <c r="V141" s="35"/>
      <c r="W141" s="35"/>
      <c r="X141" s="35"/>
      <c r="Y141" s="35"/>
      <c r="Z141" s="35"/>
      <c r="AA141" s="35"/>
      <c r="AB141" s="35"/>
      <c r="AC141" s="35"/>
      <c r="AD141" s="35"/>
      <c r="AE141" s="35"/>
      <c r="AR141" s="157" t="s">
        <v>94</v>
      </c>
      <c r="AT141" s="157" t="s">
        <v>145</v>
      </c>
      <c r="AU141" s="157" t="s">
        <v>81</v>
      </c>
      <c r="AY141" s="20" t="s">
        <v>142</v>
      </c>
      <c r="BE141" s="158">
        <f>IF(N141="základní",J141,0)</f>
        <v>0</v>
      </c>
      <c r="BF141" s="158">
        <f>IF(N141="snížená",J141,0)</f>
        <v>0</v>
      </c>
      <c r="BG141" s="158">
        <f>IF(N141="zákl. přenesená",J141,0)</f>
        <v>0</v>
      </c>
      <c r="BH141" s="158">
        <f>IF(N141="sníž. přenesená",J141,0)</f>
        <v>0</v>
      </c>
      <c r="BI141" s="158">
        <f>IF(N141="nulová",J141,0)</f>
        <v>0</v>
      </c>
      <c r="BJ141" s="20" t="s">
        <v>81</v>
      </c>
      <c r="BK141" s="158">
        <f>ROUND(I141*H141,2)</f>
        <v>0</v>
      </c>
      <c r="BL141" s="20" t="s">
        <v>94</v>
      </c>
      <c r="BM141" s="157" t="s">
        <v>4549</v>
      </c>
    </row>
    <row r="142" spans="1:65" s="2" customFormat="1" ht="11.25">
      <c r="A142" s="35"/>
      <c r="B142" s="36"/>
      <c r="C142" s="35"/>
      <c r="D142" s="159" t="s">
        <v>151</v>
      </c>
      <c r="E142" s="35"/>
      <c r="F142" s="160" t="s">
        <v>4550</v>
      </c>
      <c r="G142" s="35"/>
      <c r="H142" s="35"/>
      <c r="I142" s="161"/>
      <c r="J142" s="35"/>
      <c r="K142" s="35"/>
      <c r="L142" s="36"/>
      <c r="M142" s="162"/>
      <c r="N142" s="163"/>
      <c r="O142" s="56"/>
      <c r="P142" s="56"/>
      <c r="Q142" s="56"/>
      <c r="R142" s="56"/>
      <c r="S142" s="56"/>
      <c r="T142" s="57"/>
      <c r="U142" s="35"/>
      <c r="V142" s="35"/>
      <c r="W142" s="35"/>
      <c r="X142" s="35"/>
      <c r="Y142" s="35"/>
      <c r="Z142" s="35"/>
      <c r="AA142" s="35"/>
      <c r="AB142" s="35"/>
      <c r="AC142" s="35"/>
      <c r="AD142" s="35"/>
      <c r="AE142" s="35"/>
      <c r="AT142" s="20" t="s">
        <v>151</v>
      </c>
      <c r="AU142" s="20" t="s">
        <v>81</v>
      </c>
    </row>
    <row r="143" spans="1:65" s="2" customFormat="1" ht="16.5" customHeight="1">
      <c r="A143" s="35"/>
      <c r="B143" s="145"/>
      <c r="C143" s="191" t="s">
        <v>9</v>
      </c>
      <c r="D143" s="191" t="s">
        <v>704</v>
      </c>
      <c r="E143" s="192" t="s">
        <v>4551</v>
      </c>
      <c r="F143" s="193" t="s">
        <v>4552</v>
      </c>
      <c r="G143" s="194" t="s">
        <v>236</v>
      </c>
      <c r="H143" s="195">
        <v>8</v>
      </c>
      <c r="I143" s="196"/>
      <c r="J143" s="197">
        <f>ROUND(I143*H143,2)</f>
        <v>0</v>
      </c>
      <c r="K143" s="193" t="s">
        <v>3</v>
      </c>
      <c r="L143" s="198"/>
      <c r="M143" s="199" t="s">
        <v>3</v>
      </c>
      <c r="N143" s="200" t="s">
        <v>43</v>
      </c>
      <c r="O143" s="56"/>
      <c r="P143" s="155">
        <f>O143*H143</f>
        <v>0</v>
      </c>
      <c r="Q143" s="155">
        <v>3.0000000000000001E-3</v>
      </c>
      <c r="R143" s="155">
        <f>Q143*H143</f>
        <v>2.4E-2</v>
      </c>
      <c r="S143" s="155">
        <v>0</v>
      </c>
      <c r="T143" s="156">
        <f>S143*H143</f>
        <v>0</v>
      </c>
      <c r="U143" s="35"/>
      <c r="V143" s="35"/>
      <c r="W143" s="35"/>
      <c r="X143" s="35"/>
      <c r="Y143" s="35"/>
      <c r="Z143" s="35"/>
      <c r="AA143" s="35"/>
      <c r="AB143" s="35"/>
      <c r="AC143" s="35"/>
      <c r="AD143" s="35"/>
      <c r="AE143" s="35"/>
      <c r="AR143" s="157" t="s">
        <v>209</v>
      </c>
      <c r="AT143" s="157" t="s">
        <v>704</v>
      </c>
      <c r="AU143" s="157" t="s">
        <v>81</v>
      </c>
      <c r="AY143" s="20" t="s">
        <v>142</v>
      </c>
      <c r="BE143" s="158">
        <f>IF(N143="základní",J143,0)</f>
        <v>0</v>
      </c>
      <c r="BF143" s="158">
        <f>IF(N143="snížená",J143,0)</f>
        <v>0</v>
      </c>
      <c r="BG143" s="158">
        <f>IF(N143="zákl. přenesená",J143,0)</f>
        <v>0</v>
      </c>
      <c r="BH143" s="158">
        <f>IF(N143="sníž. přenesená",J143,0)</f>
        <v>0</v>
      </c>
      <c r="BI143" s="158">
        <f>IF(N143="nulová",J143,0)</f>
        <v>0</v>
      </c>
      <c r="BJ143" s="20" t="s">
        <v>81</v>
      </c>
      <c r="BK143" s="158">
        <f>ROUND(I143*H143,2)</f>
        <v>0</v>
      </c>
      <c r="BL143" s="20" t="s">
        <v>94</v>
      </c>
      <c r="BM143" s="157" t="s">
        <v>4553</v>
      </c>
    </row>
    <row r="144" spans="1:65" s="2" customFormat="1" ht="44.25" customHeight="1">
      <c r="A144" s="35"/>
      <c r="B144" s="145"/>
      <c r="C144" s="146" t="s">
        <v>239</v>
      </c>
      <c r="D144" s="146" t="s">
        <v>145</v>
      </c>
      <c r="E144" s="147" t="s">
        <v>4554</v>
      </c>
      <c r="F144" s="148" t="s">
        <v>4555</v>
      </c>
      <c r="G144" s="149" t="s">
        <v>236</v>
      </c>
      <c r="H144" s="150">
        <v>15</v>
      </c>
      <c r="I144" s="151"/>
      <c r="J144" s="152">
        <f>ROUND(I144*H144,2)</f>
        <v>0</v>
      </c>
      <c r="K144" s="148" t="s">
        <v>149</v>
      </c>
      <c r="L144" s="36"/>
      <c r="M144" s="153" t="s">
        <v>3</v>
      </c>
      <c r="N144" s="154" t="s">
        <v>43</v>
      </c>
      <c r="O144" s="56"/>
      <c r="P144" s="155">
        <f>O144*H144</f>
        <v>0</v>
      </c>
      <c r="Q144" s="155">
        <v>0.17488999999999999</v>
      </c>
      <c r="R144" s="155">
        <f>Q144*H144</f>
        <v>2.6233499999999998</v>
      </c>
      <c r="S144" s="155">
        <v>0</v>
      </c>
      <c r="T144" s="156">
        <f>S144*H144</f>
        <v>0</v>
      </c>
      <c r="U144" s="35"/>
      <c r="V144" s="35"/>
      <c r="W144" s="35"/>
      <c r="X144" s="35"/>
      <c r="Y144" s="35"/>
      <c r="Z144" s="35"/>
      <c r="AA144" s="35"/>
      <c r="AB144" s="35"/>
      <c r="AC144" s="35"/>
      <c r="AD144" s="35"/>
      <c r="AE144" s="35"/>
      <c r="AR144" s="157" t="s">
        <v>94</v>
      </c>
      <c r="AT144" s="157" t="s">
        <v>145</v>
      </c>
      <c r="AU144" s="157" t="s">
        <v>81</v>
      </c>
      <c r="AY144" s="20" t="s">
        <v>142</v>
      </c>
      <c r="BE144" s="158">
        <f>IF(N144="základní",J144,0)</f>
        <v>0</v>
      </c>
      <c r="BF144" s="158">
        <f>IF(N144="snížená",J144,0)</f>
        <v>0</v>
      </c>
      <c r="BG144" s="158">
        <f>IF(N144="zákl. přenesená",J144,0)</f>
        <v>0</v>
      </c>
      <c r="BH144" s="158">
        <f>IF(N144="sníž. přenesená",J144,0)</f>
        <v>0</v>
      </c>
      <c r="BI144" s="158">
        <f>IF(N144="nulová",J144,0)</f>
        <v>0</v>
      </c>
      <c r="BJ144" s="20" t="s">
        <v>81</v>
      </c>
      <c r="BK144" s="158">
        <f>ROUND(I144*H144,2)</f>
        <v>0</v>
      </c>
      <c r="BL144" s="20" t="s">
        <v>94</v>
      </c>
      <c r="BM144" s="157" t="s">
        <v>4556</v>
      </c>
    </row>
    <row r="145" spans="1:65" s="2" customFormat="1" ht="11.25">
      <c r="A145" s="35"/>
      <c r="B145" s="36"/>
      <c r="C145" s="35"/>
      <c r="D145" s="159" t="s">
        <v>151</v>
      </c>
      <c r="E145" s="35"/>
      <c r="F145" s="160" t="s">
        <v>4557</v>
      </c>
      <c r="G145" s="35"/>
      <c r="H145" s="35"/>
      <c r="I145" s="161"/>
      <c r="J145" s="35"/>
      <c r="K145" s="35"/>
      <c r="L145" s="36"/>
      <c r="M145" s="162"/>
      <c r="N145" s="163"/>
      <c r="O145" s="56"/>
      <c r="P145" s="56"/>
      <c r="Q145" s="56"/>
      <c r="R145" s="56"/>
      <c r="S145" s="56"/>
      <c r="T145" s="57"/>
      <c r="U145" s="35"/>
      <c r="V145" s="35"/>
      <c r="W145" s="35"/>
      <c r="X145" s="35"/>
      <c r="Y145" s="35"/>
      <c r="Z145" s="35"/>
      <c r="AA145" s="35"/>
      <c r="AB145" s="35"/>
      <c r="AC145" s="35"/>
      <c r="AD145" s="35"/>
      <c r="AE145" s="35"/>
      <c r="AT145" s="20" t="s">
        <v>151</v>
      </c>
      <c r="AU145" s="20" t="s">
        <v>81</v>
      </c>
    </row>
    <row r="146" spans="1:65" s="2" customFormat="1" ht="16.5" customHeight="1">
      <c r="A146" s="35"/>
      <c r="B146" s="145"/>
      <c r="C146" s="191" t="s">
        <v>244</v>
      </c>
      <c r="D146" s="191" t="s">
        <v>704</v>
      </c>
      <c r="E146" s="192" t="s">
        <v>4558</v>
      </c>
      <c r="F146" s="193" t="s">
        <v>4559</v>
      </c>
      <c r="G146" s="194" t="s">
        <v>236</v>
      </c>
      <c r="H146" s="195">
        <v>15</v>
      </c>
      <c r="I146" s="196"/>
      <c r="J146" s="197">
        <f>ROUND(I146*H146,2)</f>
        <v>0</v>
      </c>
      <c r="K146" s="193" t="s">
        <v>3</v>
      </c>
      <c r="L146" s="198"/>
      <c r="M146" s="199" t="s">
        <v>3</v>
      </c>
      <c r="N146" s="200" t="s">
        <v>43</v>
      </c>
      <c r="O146" s="56"/>
      <c r="P146" s="155">
        <f>O146*H146</f>
        <v>0</v>
      </c>
      <c r="Q146" s="155">
        <v>3.5000000000000001E-3</v>
      </c>
      <c r="R146" s="155">
        <f>Q146*H146</f>
        <v>5.2499999999999998E-2</v>
      </c>
      <c r="S146" s="155">
        <v>0</v>
      </c>
      <c r="T146" s="156">
        <f>S146*H146</f>
        <v>0</v>
      </c>
      <c r="U146" s="35"/>
      <c r="V146" s="35"/>
      <c r="W146" s="35"/>
      <c r="X146" s="35"/>
      <c r="Y146" s="35"/>
      <c r="Z146" s="35"/>
      <c r="AA146" s="35"/>
      <c r="AB146" s="35"/>
      <c r="AC146" s="35"/>
      <c r="AD146" s="35"/>
      <c r="AE146" s="35"/>
      <c r="AR146" s="157" t="s">
        <v>209</v>
      </c>
      <c r="AT146" s="157" t="s">
        <v>704</v>
      </c>
      <c r="AU146" s="157" t="s">
        <v>81</v>
      </c>
      <c r="AY146" s="20" t="s">
        <v>142</v>
      </c>
      <c r="BE146" s="158">
        <f>IF(N146="základní",J146,0)</f>
        <v>0</v>
      </c>
      <c r="BF146" s="158">
        <f>IF(N146="snížená",J146,0)</f>
        <v>0</v>
      </c>
      <c r="BG146" s="158">
        <f>IF(N146="zákl. přenesená",J146,0)</f>
        <v>0</v>
      </c>
      <c r="BH146" s="158">
        <f>IF(N146="sníž. přenesená",J146,0)</f>
        <v>0</v>
      </c>
      <c r="BI146" s="158">
        <f>IF(N146="nulová",J146,0)</f>
        <v>0</v>
      </c>
      <c r="BJ146" s="20" t="s">
        <v>81</v>
      </c>
      <c r="BK146" s="158">
        <f>ROUND(I146*H146,2)</f>
        <v>0</v>
      </c>
      <c r="BL146" s="20" t="s">
        <v>94</v>
      </c>
      <c r="BM146" s="157" t="s">
        <v>4560</v>
      </c>
    </row>
    <row r="147" spans="1:65" s="2" customFormat="1" ht="24.2" customHeight="1">
      <c r="A147" s="35"/>
      <c r="B147" s="145"/>
      <c r="C147" s="146" t="s">
        <v>250</v>
      </c>
      <c r="D147" s="146" t="s">
        <v>145</v>
      </c>
      <c r="E147" s="147" t="s">
        <v>4561</v>
      </c>
      <c r="F147" s="148" t="s">
        <v>4562</v>
      </c>
      <c r="G147" s="149" t="s">
        <v>236</v>
      </c>
      <c r="H147" s="150">
        <v>15</v>
      </c>
      <c r="I147" s="151"/>
      <c r="J147" s="152">
        <f>ROUND(I147*H147,2)</f>
        <v>0</v>
      </c>
      <c r="K147" s="148" t="s">
        <v>149</v>
      </c>
      <c r="L147" s="36"/>
      <c r="M147" s="153" t="s">
        <v>3</v>
      </c>
      <c r="N147" s="154" t="s">
        <v>43</v>
      </c>
      <c r="O147" s="56"/>
      <c r="P147" s="155">
        <f>O147*H147</f>
        <v>0</v>
      </c>
      <c r="Q147" s="155">
        <v>1.1999999999999999E-3</v>
      </c>
      <c r="R147" s="155">
        <f>Q147*H147</f>
        <v>1.7999999999999999E-2</v>
      </c>
      <c r="S147" s="155">
        <v>0</v>
      </c>
      <c r="T147" s="156">
        <f>S147*H147</f>
        <v>0</v>
      </c>
      <c r="U147" s="35"/>
      <c r="V147" s="35"/>
      <c r="W147" s="35"/>
      <c r="X147" s="35"/>
      <c r="Y147" s="35"/>
      <c r="Z147" s="35"/>
      <c r="AA147" s="35"/>
      <c r="AB147" s="35"/>
      <c r="AC147" s="35"/>
      <c r="AD147" s="35"/>
      <c r="AE147" s="35"/>
      <c r="AR147" s="157" t="s">
        <v>94</v>
      </c>
      <c r="AT147" s="157" t="s">
        <v>145</v>
      </c>
      <c r="AU147" s="157" t="s">
        <v>81</v>
      </c>
      <c r="AY147" s="20" t="s">
        <v>142</v>
      </c>
      <c r="BE147" s="158">
        <f>IF(N147="základní",J147,0)</f>
        <v>0</v>
      </c>
      <c r="BF147" s="158">
        <f>IF(N147="snížená",J147,0)</f>
        <v>0</v>
      </c>
      <c r="BG147" s="158">
        <f>IF(N147="zákl. přenesená",J147,0)</f>
        <v>0</v>
      </c>
      <c r="BH147" s="158">
        <f>IF(N147="sníž. přenesená",J147,0)</f>
        <v>0</v>
      </c>
      <c r="BI147" s="158">
        <f>IF(N147="nulová",J147,0)</f>
        <v>0</v>
      </c>
      <c r="BJ147" s="20" t="s">
        <v>81</v>
      </c>
      <c r="BK147" s="158">
        <f>ROUND(I147*H147,2)</f>
        <v>0</v>
      </c>
      <c r="BL147" s="20" t="s">
        <v>94</v>
      </c>
      <c r="BM147" s="157" t="s">
        <v>4563</v>
      </c>
    </row>
    <row r="148" spans="1:65" s="2" customFormat="1" ht="11.25">
      <c r="A148" s="35"/>
      <c r="B148" s="36"/>
      <c r="C148" s="35"/>
      <c r="D148" s="159" t="s">
        <v>151</v>
      </c>
      <c r="E148" s="35"/>
      <c r="F148" s="160" t="s">
        <v>4564</v>
      </c>
      <c r="G148" s="35"/>
      <c r="H148" s="35"/>
      <c r="I148" s="161"/>
      <c r="J148" s="35"/>
      <c r="K148" s="35"/>
      <c r="L148" s="36"/>
      <c r="M148" s="162"/>
      <c r="N148" s="163"/>
      <c r="O148" s="56"/>
      <c r="P148" s="56"/>
      <c r="Q148" s="56"/>
      <c r="R148" s="56"/>
      <c r="S148" s="56"/>
      <c r="T148" s="57"/>
      <c r="U148" s="35"/>
      <c r="V148" s="35"/>
      <c r="W148" s="35"/>
      <c r="X148" s="35"/>
      <c r="Y148" s="35"/>
      <c r="Z148" s="35"/>
      <c r="AA148" s="35"/>
      <c r="AB148" s="35"/>
      <c r="AC148" s="35"/>
      <c r="AD148" s="35"/>
      <c r="AE148" s="35"/>
      <c r="AT148" s="20" t="s">
        <v>151</v>
      </c>
      <c r="AU148" s="20" t="s">
        <v>81</v>
      </c>
    </row>
    <row r="149" spans="1:65" s="2" customFormat="1" ht="16.5" customHeight="1">
      <c r="A149" s="35"/>
      <c r="B149" s="145"/>
      <c r="C149" s="191" t="s">
        <v>256</v>
      </c>
      <c r="D149" s="191" t="s">
        <v>704</v>
      </c>
      <c r="E149" s="192" t="s">
        <v>4565</v>
      </c>
      <c r="F149" s="193" t="s">
        <v>4566</v>
      </c>
      <c r="G149" s="194" t="s">
        <v>236</v>
      </c>
      <c r="H149" s="195">
        <v>15</v>
      </c>
      <c r="I149" s="196"/>
      <c r="J149" s="197">
        <f>ROUND(I149*H149,2)</f>
        <v>0</v>
      </c>
      <c r="K149" s="193" t="s">
        <v>149</v>
      </c>
      <c r="L149" s="198"/>
      <c r="M149" s="199" t="s">
        <v>3</v>
      </c>
      <c r="N149" s="200" t="s">
        <v>43</v>
      </c>
      <c r="O149" s="56"/>
      <c r="P149" s="155">
        <f>O149*H149</f>
        <v>0</v>
      </c>
      <c r="Q149" s="155">
        <v>6.6000000000000003E-2</v>
      </c>
      <c r="R149" s="155">
        <f>Q149*H149</f>
        <v>0.99</v>
      </c>
      <c r="S149" s="155">
        <v>0</v>
      </c>
      <c r="T149" s="156">
        <f>S149*H149</f>
        <v>0</v>
      </c>
      <c r="U149" s="35"/>
      <c r="V149" s="35"/>
      <c r="W149" s="35"/>
      <c r="X149" s="35"/>
      <c r="Y149" s="35"/>
      <c r="Z149" s="35"/>
      <c r="AA149" s="35"/>
      <c r="AB149" s="35"/>
      <c r="AC149" s="35"/>
      <c r="AD149" s="35"/>
      <c r="AE149" s="35"/>
      <c r="AR149" s="157" t="s">
        <v>209</v>
      </c>
      <c r="AT149" s="157" t="s">
        <v>704</v>
      </c>
      <c r="AU149" s="157" t="s">
        <v>81</v>
      </c>
      <c r="AY149" s="20" t="s">
        <v>142</v>
      </c>
      <c r="BE149" s="158">
        <f>IF(N149="základní",J149,0)</f>
        <v>0</v>
      </c>
      <c r="BF149" s="158">
        <f>IF(N149="snížená",J149,0)</f>
        <v>0</v>
      </c>
      <c r="BG149" s="158">
        <f>IF(N149="zákl. přenesená",J149,0)</f>
        <v>0</v>
      </c>
      <c r="BH149" s="158">
        <f>IF(N149="sníž. přenesená",J149,0)</f>
        <v>0</v>
      </c>
      <c r="BI149" s="158">
        <f>IF(N149="nulová",J149,0)</f>
        <v>0</v>
      </c>
      <c r="BJ149" s="20" t="s">
        <v>81</v>
      </c>
      <c r="BK149" s="158">
        <f>ROUND(I149*H149,2)</f>
        <v>0</v>
      </c>
      <c r="BL149" s="20" t="s">
        <v>94</v>
      </c>
      <c r="BM149" s="157" t="s">
        <v>4567</v>
      </c>
    </row>
    <row r="150" spans="1:65" s="2" customFormat="1" ht="24.2" customHeight="1">
      <c r="A150" s="35"/>
      <c r="B150" s="145"/>
      <c r="C150" s="146" t="s">
        <v>262</v>
      </c>
      <c r="D150" s="146" t="s">
        <v>145</v>
      </c>
      <c r="E150" s="147" t="s">
        <v>4568</v>
      </c>
      <c r="F150" s="148" t="s">
        <v>4569</v>
      </c>
      <c r="G150" s="149" t="s">
        <v>225</v>
      </c>
      <c r="H150" s="150">
        <v>28.3</v>
      </c>
      <c r="I150" s="151"/>
      <c r="J150" s="152">
        <f>ROUND(I150*H150,2)</f>
        <v>0</v>
      </c>
      <c r="K150" s="148" t="s">
        <v>149</v>
      </c>
      <c r="L150" s="36"/>
      <c r="M150" s="153" t="s">
        <v>3</v>
      </c>
      <c r="N150" s="154" t="s">
        <v>43</v>
      </c>
      <c r="O150" s="56"/>
      <c r="P150" s="155">
        <f>O150*H150</f>
        <v>0</v>
      </c>
      <c r="Q150" s="155">
        <v>0</v>
      </c>
      <c r="R150" s="155">
        <f>Q150*H150</f>
        <v>0</v>
      </c>
      <c r="S150" s="155">
        <v>0</v>
      </c>
      <c r="T150" s="156">
        <f>S150*H150</f>
        <v>0</v>
      </c>
      <c r="U150" s="35"/>
      <c r="V150" s="35"/>
      <c r="W150" s="35"/>
      <c r="X150" s="35"/>
      <c r="Y150" s="35"/>
      <c r="Z150" s="35"/>
      <c r="AA150" s="35"/>
      <c r="AB150" s="35"/>
      <c r="AC150" s="35"/>
      <c r="AD150" s="35"/>
      <c r="AE150" s="35"/>
      <c r="AR150" s="157" t="s">
        <v>94</v>
      </c>
      <c r="AT150" s="157" t="s">
        <v>145</v>
      </c>
      <c r="AU150" s="157" t="s">
        <v>81</v>
      </c>
      <c r="AY150" s="20" t="s">
        <v>142</v>
      </c>
      <c r="BE150" s="158">
        <f>IF(N150="základní",J150,0)</f>
        <v>0</v>
      </c>
      <c r="BF150" s="158">
        <f>IF(N150="snížená",J150,0)</f>
        <v>0</v>
      </c>
      <c r="BG150" s="158">
        <f>IF(N150="zákl. přenesená",J150,0)</f>
        <v>0</v>
      </c>
      <c r="BH150" s="158">
        <f>IF(N150="sníž. přenesená",J150,0)</f>
        <v>0</v>
      </c>
      <c r="BI150" s="158">
        <f>IF(N150="nulová",J150,0)</f>
        <v>0</v>
      </c>
      <c r="BJ150" s="20" t="s">
        <v>81</v>
      </c>
      <c r="BK150" s="158">
        <f>ROUND(I150*H150,2)</f>
        <v>0</v>
      </c>
      <c r="BL150" s="20" t="s">
        <v>94</v>
      </c>
      <c r="BM150" s="157" t="s">
        <v>4570</v>
      </c>
    </row>
    <row r="151" spans="1:65" s="2" customFormat="1" ht="11.25">
      <c r="A151" s="35"/>
      <c r="B151" s="36"/>
      <c r="C151" s="35"/>
      <c r="D151" s="159" t="s">
        <v>151</v>
      </c>
      <c r="E151" s="35"/>
      <c r="F151" s="160" t="s">
        <v>4571</v>
      </c>
      <c r="G151" s="35"/>
      <c r="H151" s="35"/>
      <c r="I151" s="161"/>
      <c r="J151" s="35"/>
      <c r="K151" s="35"/>
      <c r="L151" s="36"/>
      <c r="M151" s="162"/>
      <c r="N151" s="163"/>
      <c r="O151" s="56"/>
      <c r="P151" s="56"/>
      <c r="Q151" s="56"/>
      <c r="R151" s="56"/>
      <c r="S151" s="56"/>
      <c r="T151" s="57"/>
      <c r="U151" s="35"/>
      <c r="V151" s="35"/>
      <c r="W151" s="35"/>
      <c r="X151" s="35"/>
      <c r="Y151" s="35"/>
      <c r="Z151" s="35"/>
      <c r="AA151" s="35"/>
      <c r="AB151" s="35"/>
      <c r="AC151" s="35"/>
      <c r="AD151" s="35"/>
      <c r="AE151" s="35"/>
      <c r="AT151" s="20" t="s">
        <v>151</v>
      </c>
      <c r="AU151" s="20" t="s">
        <v>81</v>
      </c>
    </row>
    <row r="152" spans="1:65" s="14" customFormat="1" ht="11.25">
      <c r="B152" s="172"/>
      <c r="D152" s="165" t="s">
        <v>153</v>
      </c>
      <c r="E152" s="173" t="s">
        <v>3</v>
      </c>
      <c r="F152" s="174" t="s">
        <v>4572</v>
      </c>
      <c r="H152" s="175">
        <v>28.3</v>
      </c>
      <c r="I152" s="176"/>
      <c r="L152" s="172"/>
      <c r="M152" s="177"/>
      <c r="N152" s="178"/>
      <c r="O152" s="178"/>
      <c r="P152" s="178"/>
      <c r="Q152" s="178"/>
      <c r="R152" s="178"/>
      <c r="S152" s="178"/>
      <c r="T152" s="179"/>
      <c r="AT152" s="173" t="s">
        <v>153</v>
      </c>
      <c r="AU152" s="173" t="s">
        <v>81</v>
      </c>
      <c r="AV152" s="14" t="s">
        <v>81</v>
      </c>
      <c r="AW152" s="14" t="s">
        <v>33</v>
      </c>
      <c r="AX152" s="14" t="s">
        <v>15</v>
      </c>
      <c r="AY152" s="173" t="s">
        <v>142</v>
      </c>
    </row>
    <row r="153" spans="1:65" s="2" customFormat="1" ht="16.5" customHeight="1">
      <c r="A153" s="35"/>
      <c r="B153" s="145"/>
      <c r="C153" s="191" t="s">
        <v>273</v>
      </c>
      <c r="D153" s="191" t="s">
        <v>704</v>
      </c>
      <c r="E153" s="192" t="s">
        <v>4573</v>
      </c>
      <c r="F153" s="193" t="s">
        <v>4574</v>
      </c>
      <c r="G153" s="194" t="s">
        <v>225</v>
      </c>
      <c r="H153" s="195">
        <v>29.715</v>
      </c>
      <c r="I153" s="196"/>
      <c r="J153" s="197">
        <f>ROUND(I153*H153,2)</f>
        <v>0</v>
      </c>
      <c r="K153" s="193" t="s">
        <v>3</v>
      </c>
      <c r="L153" s="198"/>
      <c r="M153" s="199" t="s">
        <v>3</v>
      </c>
      <c r="N153" s="200" t="s">
        <v>43</v>
      </c>
      <c r="O153" s="56"/>
      <c r="P153" s="155">
        <f>O153*H153</f>
        <v>0</v>
      </c>
      <c r="Q153" s="155">
        <v>2.48E-3</v>
      </c>
      <c r="R153" s="155">
        <f>Q153*H153</f>
        <v>7.36932E-2</v>
      </c>
      <c r="S153" s="155">
        <v>0</v>
      </c>
      <c r="T153" s="156">
        <f>S153*H153</f>
        <v>0</v>
      </c>
      <c r="U153" s="35"/>
      <c r="V153" s="35"/>
      <c r="W153" s="35"/>
      <c r="X153" s="35"/>
      <c r="Y153" s="35"/>
      <c r="Z153" s="35"/>
      <c r="AA153" s="35"/>
      <c r="AB153" s="35"/>
      <c r="AC153" s="35"/>
      <c r="AD153" s="35"/>
      <c r="AE153" s="35"/>
      <c r="AR153" s="157" t="s">
        <v>209</v>
      </c>
      <c r="AT153" s="157" t="s">
        <v>704</v>
      </c>
      <c r="AU153" s="157" t="s">
        <v>81</v>
      </c>
      <c r="AY153" s="20" t="s">
        <v>142</v>
      </c>
      <c r="BE153" s="158">
        <f>IF(N153="základní",J153,0)</f>
        <v>0</v>
      </c>
      <c r="BF153" s="158">
        <f>IF(N153="snížená",J153,0)</f>
        <v>0</v>
      </c>
      <c r="BG153" s="158">
        <f>IF(N153="zákl. přenesená",J153,0)</f>
        <v>0</v>
      </c>
      <c r="BH153" s="158">
        <f>IF(N153="sníž. přenesená",J153,0)</f>
        <v>0</v>
      </c>
      <c r="BI153" s="158">
        <f>IF(N153="nulová",J153,0)</f>
        <v>0</v>
      </c>
      <c r="BJ153" s="20" t="s">
        <v>81</v>
      </c>
      <c r="BK153" s="158">
        <f>ROUND(I153*H153,2)</f>
        <v>0</v>
      </c>
      <c r="BL153" s="20" t="s">
        <v>94</v>
      </c>
      <c r="BM153" s="157" t="s">
        <v>4575</v>
      </c>
    </row>
    <row r="154" spans="1:65" s="14" customFormat="1" ht="11.25">
      <c r="B154" s="172"/>
      <c r="D154" s="165" t="s">
        <v>153</v>
      </c>
      <c r="F154" s="174" t="s">
        <v>4576</v>
      </c>
      <c r="H154" s="175">
        <v>29.715</v>
      </c>
      <c r="I154" s="176"/>
      <c r="L154" s="172"/>
      <c r="M154" s="177"/>
      <c r="N154" s="178"/>
      <c r="O154" s="178"/>
      <c r="P154" s="178"/>
      <c r="Q154" s="178"/>
      <c r="R154" s="178"/>
      <c r="S154" s="178"/>
      <c r="T154" s="179"/>
      <c r="AT154" s="173" t="s">
        <v>153</v>
      </c>
      <c r="AU154" s="173" t="s">
        <v>81</v>
      </c>
      <c r="AV154" s="14" t="s">
        <v>81</v>
      </c>
      <c r="AW154" s="14" t="s">
        <v>4</v>
      </c>
      <c r="AX154" s="14" t="s">
        <v>15</v>
      </c>
      <c r="AY154" s="173" t="s">
        <v>142</v>
      </c>
    </row>
    <row r="155" spans="1:65" s="2" customFormat="1" ht="24.2" customHeight="1">
      <c r="A155" s="35"/>
      <c r="B155" s="145"/>
      <c r="C155" s="146" t="s">
        <v>279</v>
      </c>
      <c r="D155" s="146" t="s">
        <v>145</v>
      </c>
      <c r="E155" s="147" t="s">
        <v>4577</v>
      </c>
      <c r="F155" s="148" t="s">
        <v>4578</v>
      </c>
      <c r="G155" s="149" t="s">
        <v>236</v>
      </c>
      <c r="H155" s="150">
        <v>1</v>
      </c>
      <c r="I155" s="151"/>
      <c r="J155" s="152">
        <f>ROUND(I155*H155,2)</f>
        <v>0</v>
      </c>
      <c r="K155" s="148" t="s">
        <v>149</v>
      </c>
      <c r="L155" s="36"/>
      <c r="M155" s="153" t="s">
        <v>3</v>
      </c>
      <c r="N155" s="154" t="s">
        <v>43</v>
      </c>
      <c r="O155" s="56"/>
      <c r="P155" s="155">
        <f>O155*H155</f>
        <v>0</v>
      </c>
      <c r="Q155" s="155">
        <v>0</v>
      </c>
      <c r="R155" s="155">
        <f>Q155*H155</f>
        <v>0</v>
      </c>
      <c r="S155" s="155">
        <v>0</v>
      </c>
      <c r="T155" s="156">
        <f>S155*H155</f>
        <v>0</v>
      </c>
      <c r="U155" s="35"/>
      <c r="V155" s="35"/>
      <c r="W155" s="35"/>
      <c r="X155" s="35"/>
      <c r="Y155" s="35"/>
      <c r="Z155" s="35"/>
      <c r="AA155" s="35"/>
      <c r="AB155" s="35"/>
      <c r="AC155" s="35"/>
      <c r="AD155" s="35"/>
      <c r="AE155" s="35"/>
      <c r="AR155" s="157" t="s">
        <v>94</v>
      </c>
      <c r="AT155" s="157" t="s">
        <v>145</v>
      </c>
      <c r="AU155" s="157" t="s">
        <v>81</v>
      </c>
      <c r="AY155" s="20" t="s">
        <v>142</v>
      </c>
      <c r="BE155" s="158">
        <f>IF(N155="základní",J155,0)</f>
        <v>0</v>
      </c>
      <c r="BF155" s="158">
        <f>IF(N155="snížená",J155,0)</f>
        <v>0</v>
      </c>
      <c r="BG155" s="158">
        <f>IF(N155="zákl. přenesená",J155,0)</f>
        <v>0</v>
      </c>
      <c r="BH155" s="158">
        <f>IF(N155="sníž. přenesená",J155,0)</f>
        <v>0</v>
      </c>
      <c r="BI155" s="158">
        <f>IF(N155="nulová",J155,0)</f>
        <v>0</v>
      </c>
      <c r="BJ155" s="20" t="s">
        <v>81</v>
      </c>
      <c r="BK155" s="158">
        <f>ROUND(I155*H155,2)</f>
        <v>0</v>
      </c>
      <c r="BL155" s="20" t="s">
        <v>94</v>
      </c>
      <c r="BM155" s="157" t="s">
        <v>4579</v>
      </c>
    </row>
    <row r="156" spans="1:65" s="2" customFormat="1" ht="11.25">
      <c r="A156" s="35"/>
      <c r="B156" s="36"/>
      <c r="C156" s="35"/>
      <c r="D156" s="159" t="s">
        <v>151</v>
      </c>
      <c r="E156" s="35"/>
      <c r="F156" s="160" t="s">
        <v>4580</v>
      </c>
      <c r="G156" s="35"/>
      <c r="H156" s="35"/>
      <c r="I156" s="161"/>
      <c r="J156" s="35"/>
      <c r="K156" s="35"/>
      <c r="L156" s="36"/>
      <c r="M156" s="162"/>
      <c r="N156" s="163"/>
      <c r="O156" s="56"/>
      <c r="P156" s="56"/>
      <c r="Q156" s="56"/>
      <c r="R156" s="56"/>
      <c r="S156" s="56"/>
      <c r="T156" s="57"/>
      <c r="U156" s="35"/>
      <c r="V156" s="35"/>
      <c r="W156" s="35"/>
      <c r="X156" s="35"/>
      <c r="Y156" s="35"/>
      <c r="Z156" s="35"/>
      <c r="AA156" s="35"/>
      <c r="AB156" s="35"/>
      <c r="AC156" s="35"/>
      <c r="AD156" s="35"/>
      <c r="AE156" s="35"/>
      <c r="AT156" s="20" t="s">
        <v>151</v>
      </c>
      <c r="AU156" s="20" t="s">
        <v>81</v>
      </c>
    </row>
    <row r="157" spans="1:65" s="2" customFormat="1" ht="16.5" customHeight="1">
      <c r="A157" s="35"/>
      <c r="B157" s="145"/>
      <c r="C157" s="191" t="s">
        <v>288</v>
      </c>
      <c r="D157" s="191" t="s">
        <v>704</v>
      </c>
      <c r="E157" s="192" t="s">
        <v>4581</v>
      </c>
      <c r="F157" s="193" t="s">
        <v>4582</v>
      </c>
      <c r="G157" s="194" t="s">
        <v>236</v>
      </c>
      <c r="H157" s="195">
        <v>1</v>
      </c>
      <c r="I157" s="196"/>
      <c r="J157" s="197">
        <f>ROUND(I157*H157,2)</f>
        <v>0</v>
      </c>
      <c r="K157" s="193" t="s">
        <v>3</v>
      </c>
      <c r="L157" s="198"/>
      <c r="M157" s="199" t="s">
        <v>3</v>
      </c>
      <c r="N157" s="200" t="s">
        <v>43</v>
      </c>
      <c r="O157" s="56"/>
      <c r="P157" s="155">
        <f>O157*H157</f>
        <v>0</v>
      </c>
      <c r="Q157" s="155">
        <v>9.9220000000000003E-2</v>
      </c>
      <c r="R157" s="155">
        <f>Q157*H157</f>
        <v>9.9220000000000003E-2</v>
      </c>
      <c r="S157" s="155">
        <v>0</v>
      </c>
      <c r="T157" s="156">
        <f>S157*H157</f>
        <v>0</v>
      </c>
      <c r="U157" s="35"/>
      <c r="V157" s="35"/>
      <c r="W157" s="35"/>
      <c r="X157" s="35"/>
      <c r="Y157" s="35"/>
      <c r="Z157" s="35"/>
      <c r="AA157" s="35"/>
      <c r="AB157" s="35"/>
      <c r="AC157" s="35"/>
      <c r="AD157" s="35"/>
      <c r="AE157" s="35"/>
      <c r="AR157" s="157" t="s">
        <v>209</v>
      </c>
      <c r="AT157" s="157" t="s">
        <v>704</v>
      </c>
      <c r="AU157" s="157" t="s">
        <v>81</v>
      </c>
      <c r="AY157" s="20" t="s">
        <v>142</v>
      </c>
      <c r="BE157" s="158">
        <f>IF(N157="základní",J157,0)</f>
        <v>0</v>
      </c>
      <c r="BF157" s="158">
        <f>IF(N157="snížená",J157,0)</f>
        <v>0</v>
      </c>
      <c r="BG157" s="158">
        <f>IF(N157="zákl. přenesená",J157,0)</f>
        <v>0</v>
      </c>
      <c r="BH157" s="158">
        <f>IF(N157="sníž. přenesená",J157,0)</f>
        <v>0</v>
      </c>
      <c r="BI157" s="158">
        <f>IF(N157="nulová",J157,0)</f>
        <v>0</v>
      </c>
      <c r="BJ157" s="20" t="s">
        <v>81</v>
      </c>
      <c r="BK157" s="158">
        <f>ROUND(I157*H157,2)</f>
        <v>0</v>
      </c>
      <c r="BL157" s="20" t="s">
        <v>94</v>
      </c>
      <c r="BM157" s="157" t="s">
        <v>4583</v>
      </c>
    </row>
    <row r="158" spans="1:65" s="12" customFormat="1" ht="22.9" customHeight="1">
      <c r="B158" s="132"/>
      <c r="D158" s="133" t="s">
        <v>70</v>
      </c>
      <c r="E158" s="143" t="s">
        <v>1606</v>
      </c>
      <c r="F158" s="143" t="s">
        <v>1607</v>
      </c>
      <c r="I158" s="135"/>
      <c r="J158" s="144">
        <f>BK158</f>
        <v>0</v>
      </c>
      <c r="L158" s="132"/>
      <c r="M158" s="137"/>
      <c r="N158" s="138"/>
      <c r="O158" s="138"/>
      <c r="P158" s="139">
        <f>SUM(P159:P160)</f>
        <v>0</v>
      </c>
      <c r="Q158" s="138"/>
      <c r="R158" s="139">
        <f>SUM(R159:R160)</f>
        <v>0</v>
      </c>
      <c r="S158" s="138"/>
      <c r="T158" s="140">
        <f>SUM(T159:T160)</f>
        <v>0</v>
      </c>
      <c r="AR158" s="133" t="s">
        <v>15</v>
      </c>
      <c r="AT158" s="141" t="s">
        <v>70</v>
      </c>
      <c r="AU158" s="141" t="s">
        <v>15</v>
      </c>
      <c r="AY158" s="133" t="s">
        <v>142</v>
      </c>
      <c r="BK158" s="142">
        <f>SUM(BK159:BK160)</f>
        <v>0</v>
      </c>
    </row>
    <row r="159" spans="1:65" s="2" customFormat="1" ht="55.5" customHeight="1">
      <c r="A159" s="35"/>
      <c r="B159" s="145"/>
      <c r="C159" s="146" t="s">
        <v>8</v>
      </c>
      <c r="D159" s="146" t="s">
        <v>145</v>
      </c>
      <c r="E159" s="147" t="s">
        <v>4584</v>
      </c>
      <c r="F159" s="148" t="s">
        <v>4585</v>
      </c>
      <c r="G159" s="149" t="s">
        <v>359</v>
      </c>
      <c r="H159" s="150">
        <v>62.63</v>
      </c>
      <c r="I159" s="151"/>
      <c r="J159" s="152">
        <f>ROUND(I159*H159,2)</f>
        <v>0</v>
      </c>
      <c r="K159" s="148" t="s">
        <v>149</v>
      </c>
      <c r="L159" s="36"/>
      <c r="M159" s="153" t="s">
        <v>3</v>
      </c>
      <c r="N159" s="154" t="s">
        <v>43</v>
      </c>
      <c r="O159" s="56"/>
      <c r="P159" s="155">
        <f>O159*H159</f>
        <v>0</v>
      </c>
      <c r="Q159" s="155">
        <v>0</v>
      </c>
      <c r="R159" s="155">
        <f>Q159*H159</f>
        <v>0</v>
      </c>
      <c r="S159" s="155">
        <v>0</v>
      </c>
      <c r="T159" s="156">
        <f>S159*H159</f>
        <v>0</v>
      </c>
      <c r="U159" s="35"/>
      <c r="V159" s="35"/>
      <c r="W159" s="35"/>
      <c r="X159" s="35"/>
      <c r="Y159" s="35"/>
      <c r="Z159" s="35"/>
      <c r="AA159" s="35"/>
      <c r="AB159" s="35"/>
      <c r="AC159" s="35"/>
      <c r="AD159" s="35"/>
      <c r="AE159" s="35"/>
      <c r="AR159" s="157" t="s">
        <v>94</v>
      </c>
      <c r="AT159" s="157" t="s">
        <v>145</v>
      </c>
      <c r="AU159" s="157" t="s">
        <v>81</v>
      </c>
      <c r="AY159" s="20" t="s">
        <v>142</v>
      </c>
      <c r="BE159" s="158">
        <f>IF(N159="základní",J159,0)</f>
        <v>0</v>
      </c>
      <c r="BF159" s="158">
        <f>IF(N159="snížená",J159,0)</f>
        <v>0</v>
      </c>
      <c r="BG159" s="158">
        <f>IF(N159="zákl. přenesená",J159,0)</f>
        <v>0</v>
      </c>
      <c r="BH159" s="158">
        <f>IF(N159="sníž. přenesená",J159,0)</f>
        <v>0</v>
      </c>
      <c r="BI159" s="158">
        <f>IF(N159="nulová",J159,0)</f>
        <v>0</v>
      </c>
      <c r="BJ159" s="20" t="s">
        <v>81</v>
      </c>
      <c r="BK159" s="158">
        <f>ROUND(I159*H159,2)</f>
        <v>0</v>
      </c>
      <c r="BL159" s="20" t="s">
        <v>94</v>
      </c>
      <c r="BM159" s="157" t="s">
        <v>4586</v>
      </c>
    </row>
    <row r="160" spans="1:65" s="2" customFormat="1" ht="11.25">
      <c r="A160" s="35"/>
      <c r="B160" s="36"/>
      <c r="C160" s="35"/>
      <c r="D160" s="159" t="s">
        <v>151</v>
      </c>
      <c r="E160" s="35"/>
      <c r="F160" s="160" t="s">
        <v>4587</v>
      </c>
      <c r="G160" s="35"/>
      <c r="H160" s="35"/>
      <c r="I160" s="161"/>
      <c r="J160" s="35"/>
      <c r="K160" s="35"/>
      <c r="L160" s="36"/>
      <c r="M160" s="162"/>
      <c r="N160" s="163"/>
      <c r="O160" s="56"/>
      <c r="P160" s="56"/>
      <c r="Q160" s="56"/>
      <c r="R160" s="56"/>
      <c r="S160" s="56"/>
      <c r="T160" s="57"/>
      <c r="U160" s="35"/>
      <c r="V160" s="35"/>
      <c r="W160" s="35"/>
      <c r="X160" s="35"/>
      <c r="Y160" s="35"/>
      <c r="Z160" s="35"/>
      <c r="AA160" s="35"/>
      <c r="AB160" s="35"/>
      <c r="AC160" s="35"/>
      <c r="AD160" s="35"/>
      <c r="AE160" s="35"/>
      <c r="AT160" s="20" t="s">
        <v>151</v>
      </c>
      <c r="AU160" s="20" t="s">
        <v>81</v>
      </c>
    </row>
    <row r="161" spans="1:65" s="12" customFormat="1" ht="25.9" customHeight="1">
      <c r="B161" s="132"/>
      <c r="D161" s="133" t="s">
        <v>70</v>
      </c>
      <c r="E161" s="134" t="s">
        <v>393</v>
      </c>
      <c r="F161" s="134" t="s">
        <v>394</v>
      </c>
      <c r="I161" s="135"/>
      <c r="J161" s="136">
        <f>BK161</f>
        <v>0</v>
      </c>
      <c r="L161" s="132"/>
      <c r="M161" s="137"/>
      <c r="N161" s="138"/>
      <c r="O161" s="138"/>
      <c r="P161" s="139">
        <f>P162+P187</f>
        <v>0</v>
      </c>
      <c r="Q161" s="138"/>
      <c r="R161" s="139">
        <f>R162+R187</f>
        <v>7.2187840000000003E-2</v>
      </c>
      <c r="S161" s="138"/>
      <c r="T161" s="140">
        <f>T162+T187</f>
        <v>0</v>
      </c>
      <c r="AR161" s="133" t="s">
        <v>81</v>
      </c>
      <c r="AT161" s="141" t="s">
        <v>70</v>
      </c>
      <c r="AU161" s="141" t="s">
        <v>71</v>
      </c>
      <c r="AY161" s="133" t="s">
        <v>142</v>
      </c>
      <c r="BK161" s="142">
        <f>BK162+BK187</f>
        <v>0</v>
      </c>
    </row>
    <row r="162" spans="1:65" s="12" customFormat="1" ht="22.9" customHeight="1">
      <c r="B162" s="132"/>
      <c r="D162" s="133" t="s">
        <v>70</v>
      </c>
      <c r="E162" s="143" t="s">
        <v>1613</v>
      </c>
      <c r="F162" s="143" t="s">
        <v>1614</v>
      </c>
      <c r="I162" s="135"/>
      <c r="J162" s="144">
        <f>BK162</f>
        <v>0</v>
      </c>
      <c r="L162" s="132"/>
      <c r="M162" s="137"/>
      <c r="N162" s="138"/>
      <c r="O162" s="138"/>
      <c r="P162" s="139">
        <f>SUM(P163:P186)</f>
        <v>0</v>
      </c>
      <c r="Q162" s="138"/>
      <c r="R162" s="139">
        <f>SUM(R163:R186)</f>
        <v>7.2187840000000003E-2</v>
      </c>
      <c r="S162" s="138"/>
      <c r="T162" s="140">
        <f>SUM(T163:T186)</f>
        <v>0</v>
      </c>
      <c r="AR162" s="133" t="s">
        <v>81</v>
      </c>
      <c r="AT162" s="141" t="s">
        <v>70</v>
      </c>
      <c r="AU162" s="141" t="s">
        <v>15</v>
      </c>
      <c r="AY162" s="133" t="s">
        <v>142</v>
      </c>
      <c r="BK162" s="142">
        <f>SUM(BK163:BK186)</f>
        <v>0</v>
      </c>
    </row>
    <row r="163" spans="1:65" s="2" customFormat="1" ht="37.9" customHeight="1">
      <c r="A163" s="35"/>
      <c r="B163" s="145"/>
      <c r="C163" s="146" t="s">
        <v>299</v>
      </c>
      <c r="D163" s="146" t="s">
        <v>145</v>
      </c>
      <c r="E163" s="147" t="s">
        <v>4588</v>
      </c>
      <c r="F163" s="148" t="s">
        <v>4589</v>
      </c>
      <c r="G163" s="149" t="s">
        <v>148</v>
      </c>
      <c r="H163" s="150">
        <v>11.12</v>
      </c>
      <c r="I163" s="151"/>
      <c r="J163" s="152">
        <f>ROUND(I163*H163,2)</f>
        <v>0</v>
      </c>
      <c r="K163" s="148" t="s">
        <v>149</v>
      </c>
      <c r="L163" s="36"/>
      <c r="M163" s="153" t="s">
        <v>3</v>
      </c>
      <c r="N163" s="154" t="s">
        <v>43</v>
      </c>
      <c r="O163" s="56"/>
      <c r="P163" s="155">
        <f>O163*H163</f>
        <v>0</v>
      </c>
      <c r="Q163" s="155">
        <v>0</v>
      </c>
      <c r="R163" s="155">
        <f>Q163*H163</f>
        <v>0</v>
      </c>
      <c r="S163" s="155">
        <v>0</v>
      </c>
      <c r="T163" s="156">
        <f>S163*H163</f>
        <v>0</v>
      </c>
      <c r="U163" s="35"/>
      <c r="V163" s="35"/>
      <c r="W163" s="35"/>
      <c r="X163" s="35"/>
      <c r="Y163" s="35"/>
      <c r="Z163" s="35"/>
      <c r="AA163" s="35"/>
      <c r="AB163" s="35"/>
      <c r="AC163" s="35"/>
      <c r="AD163" s="35"/>
      <c r="AE163" s="35"/>
      <c r="AR163" s="157" t="s">
        <v>256</v>
      </c>
      <c r="AT163" s="157" t="s">
        <v>145</v>
      </c>
      <c r="AU163" s="157" t="s">
        <v>81</v>
      </c>
      <c r="AY163" s="20" t="s">
        <v>142</v>
      </c>
      <c r="BE163" s="158">
        <f>IF(N163="základní",J163,0)</f>
        <v>0</v>
      </c>
      <c r="BF163" s="158">
        <f>IF(N163="snížená",J163,0)</f>
        <v>0</v>
      </c>
      <c r="BG163" s="158">
        <f>IF(N163="zákl. přenesená",J163,0)</f>
        <v>0</v>
      </c>
      <c r="BH163" s="158">
        <f>IF(N163="sníž. přenesená",J163,0)</f>
        <v>0</v>
      </c>
      <c r="BI163" s="158">
        <f>IF(N163="nulová",J163,0)</f>
        <v>0</v>
      </c>
      <c r="BJ163" s="20" t="s">
        <v>81</v>
      </c>
      <c r="BK163" s="158">
        <f>ROUND(I163*H163,2)</f>
        <v>0</v>
      </c>
      <c r="BL163" s="20" t="s">
        <v>256</v>
      </c>
      <c r="BM163" s="157" t="s">
        <v>4590</v>
      </c>
    </row>
    <row r="164" spans="1:65" s="2" customFormat="1" ht="11.25">
      <c r="A164" s="35"/>
      <c r="B164" s="36"/>
      <c r="C164" s="35"/>
      <c r="D164" s="159" t="s">
        <v>151</v>
      </c>
      <c r="E164" s="35"/>
      <c r="F164" s="160" t="s">
        <v>4591</v>
      </c>
      <c r="G164" s="35"/>
      <c r="H164" s="35"/>
      <c r="I164" s="161"/>
      <c r="J164" s="35"/>
      <c r="K164" s="35"/>
      <c r="L164" s="36"/>
      <c r="M164" s="162"/>
      <c r="N164" s="163"/>
      <c r="O164" s="56"/>
      <c r="P164" s="56"/>
      <c r="Q164" s="56"/>
      <c r="R164" s="56"/>
      <c r="S164" s="56"/>
      <c r="T164" s="57"/>
      <c r="U164" s="35"/>
      <c r="V164" s="35"/>
      <c r="W164" s="35"/>
      <c r="X164" s="35"/>
      <c r="Y164" s="35"/>
      <c r="Z164" s="35"/>
      <c r="AA164" s="35"/>
      <c r="AB164" s="35"/>
      <c r="AC164" s="35"/>
      <c r="AD164" s="35"/>
      <c r="AE164" s="35"/>
      <c r="AT164" s="20" t="s">
        <v>151</v>
      </c>
      <c r="AU164" s="20" t="s">
        <v>81</v>
      </c>
    </row>
    <row r="165" spans="1:65" s="13" customFormat="1" ht="11.25">
      <c r="B165" s="164"/>
      <c r="D165" s="165" t="s">
        <v>153</v>
      </c>
      <c r="E165" s="166" t="s">
        <v>3</v>
      </c>
      <c r="F165" s="167" t="s">
        <v>4592</v>
      </c>
      <c r="H165" s="166" t="s">
        <v>3</v>
      </c>
      <c r="I165" s="168"/>
      <c r="L165" s="164"/>
      <c r="M165" s="169"/>
      <c r="N165" s="170"/>
      <c r="O165" s="170"/>
      <c r="P165" s="170"/>
      <c r="Q165" s="170"/>
      <c r="R165" s="170"/>
      <c r="S165" s="170"/>
      <c r="T165" s="171"/>
      <c r="AT165" s="166" t="s">
        <v>153</v>
      </c>
      <c r="AU165" s="166" t="s">
        <v>81</v>
      </c>
      <c r="AV165" s="13" t="s">
        <v>15</v>
      </c>
      <c r="AW165" s="13" t="s">
        <v>33</v>
      </c>
      <c r="AX165" s="13" t="s">
        <v>71</v>
      </c>
      <c r="AY165" s="166" t="s">
        <v>142</v>
      </c>
    </row>
    <row r="166" spans="1:65" s="13" customFormat="1" ht="11.25">
      <c r="B166" s="164"/>
      <c r="D166" s="165" t="s">
        <v>153</v>
      </c>
      <c r="E166" s="166" t="s">
        <v>3</v>
      </c>
      <c r="F166" s="167" t="s">
        <v>4513</v>
      </c>
      <c r="H166" s="166" t="s">
        <v>3</v>
      </c>
      <c r="I166" s="168"/>
      <c r="L166" s="164"/>
      <c r="M166" s="169"/>
      <c r="N166" s="170"/>
      <c r="O166" s="170"/>
      <c r="P166" s="170"/>
      <c r="Q166" s="170"/>
      <c r="R166" s="170"/>
      <c r="S166" s="170"/>
      <c r="T166" s="171"/>
      <c r="AT166" s="166" t="s">
        <v>153</v>
      </c>
      <c r="AU166" s="166" t="s">
        <v>81</v>
      </c>
      <c r="AV166" s="13" t="s">
        <v>15</v>
      </c>
      <c r="AW166" s="13" t="s">
        <v>33</v>
      </c>
      <c r="AX166" s="13" t="s">
        <v>71</v>
      </c>
      <c r="AY166" s="166" t="s">
        <v>142</v>
      </c>
    </row>
    <row r="167" spans="1:65" s="14" customFormat="1" ht="11.25">
      <c r="B167" s="172"/>
      <c r="D167" s="165" t="s">
        <v>153</v>
      </c>
      <c r="E167" s="173" t="s">
        <v>3</v>
      </c>
      <c r="F167" s="174" t="s">
        <v>4593</v>
      </c>
      <c r="H167" s="175">
        <v>7.96</v>
      </c>
      <c r="I167" s="176"/>
      <c r="L167" s="172"/>
      <c r="M167" s="177"/>
      <c r="N167" s="178"/>
      <c r="O167" s="178"/>
      <c r="P167" s="178"/>
      <c r="Q167" s="178"/>
      <c r="R167" s="178"/>
      <c r="S167" s="178"/>
      <c r="T167" s="179"/>
      <c r="AT167" s="173" t="s">
        <v>153</v>
      </c>
      <c r="AU167" s="173" t="s">
        <v>81</v>
      </c>
      <c r="AV167" s="14" t="s">
        <v>81</v>
      </c>
      <c r="AW167" s="14" t="s">
        <v>33</v>
      </c>
      <c r="AX167" s="14" t="s">
        <v>71</v>
      </c>
      <c r="AY167" s="173" t="s">
        <v>142</v>
      </c>
    </row>
    <row r="168" spans="1:65" s="13" customFormat="1" ht="11.25">
      <c r="B168" s="164"/>
      <c r="D168" s="165" t="s">
        <v>153</v>
      </c>
      <c r="E168" s="166" t="s">
        <v>3</v>
      </c>
      <c r="F168" s="167" t="s">
        <v>4515</v>
      </c>
      <c r="H168" s="166" t="s">
        <v>3</v>
      </c>
      <c r="I168" s="168"/>
      <c r="L168" s="164"/>
      <c r="M168" s="169"/>
      <c r="N168" s="170"/>
      <c r="O168" s="170"/>
      <c r="P168" s="170"/>
      <c r="Q168" s="170"/>
      <c r="R168" s="170"/>
      <c r="S168" s="170"/>
      <c r="T168" s="171"/>
      <c r="AT168" s="166" t="s">
        <v>153</v>
      </c>
      <c r="AU168" s="166" t="s">
        <v>81</v>
      </c>
      <c r="AV168" s="13" t="s">
        <v>15</v>
      </c>
      <c r="AW168" s="13" t="s">
        <v>33</v>
      </c>
      <c r="AX168" s="13" t="s">
        <v>71</v>
      </c>
      <c r="AY168" s="166" t="s">
        <v>142</v>
      </c>
    </row>
    <row r="169" spans="1:65" s="14" customFormat="1" ht="11.25">
      <c r="B169" s="172"/>
      <c r="D169" s="165" t="s">
        <v>153</v>
      </c>
      <c r="E169" s="173" t="s">
        <v>3</v>
      </c>
      <c r="F169" s="174" t="s">
        <v>4594</v>
      </c>
      <c r="H169" s="175">
        <v>3.16</v>
      </c>
      <c r="I169" s="176"/>
      <c r="L169" s="172"/>
      <c r="M169" s="177"/>
      <c r="N169" s="178"/>
      <c r="O169" s="178"/>
      <c r="P169" s="178"/>
      <c r="Q169" s="178"/>
      <c r="R169" s="178"/>
      <c r="S169" s="178"/>
      <c r="T169" s="179"/>
      <c r="AT169" s="173" t="s">
        <v>153</v>
      </c>
      <c r="AU169" s="173" t="s">
        <v>81</v>
      </c>
      <c r="AV169" s="14" t="s">
        <v>81</v>
      </c>
      <c r="AW169" s="14" t="s">
        <v>33</v>
      </c>
      <c r="AX169" s="14" t="s">
        <v>71</v>
      </c>
      <c r="AY169" s="173" t="s">
        <v>142</v>
      </c>
    </row>
    <row r="170" spans="1:65" s="15" customFormat="1" ht="11.25">
      <c r="B170" s="180"/>
      <c r="D170" s="165" t="s">
        <v>153</v>
      </c>
      <c r="E170" s="181" t="s">
        <v>3</v>
      </c>
      <c r="F170" s="182" t="s">
        <v>162</v>
      </c>
      <c r="H170" s="183">
        <v>11.120000000000001</v>
      </c>
      <c r="I170" s="184"/>
      <c r="L170" s="180"/>
      <c r="M170" s="185"/>
      <c r="N170" s="186"/>
      <c r="O170" s="186"/>
      <c r="P170" s="186"/>
      <c r="Q170" s="186"/>
      <c r="R170" s="186"/>
      <c r="S170" s="186"/>
      <c r="T170" s="187"/>
      <c r="AT170" s="181" t="s">
        <v>153</v>
      </c>
      <c r="AU170" s="181" t="s">
        <v>81</v>
      </c>
      <c r="AV170" s="15" t="s">
        <v>94</v>
      </c>
      <c r="AW170" s="15" t="s">
        <v>33</v>
      </c>
      <c r="AX170" s="15" t="s">
        <v>15</v>
      </c>
      <c r="AY170" s="181" t="s">
        <v>142</v>
      </c>
    </row>
    <row r="171" spans="1:65" s="2" customFormat="1" ht="16.5" customHeight="1">
      <c r="A171" s="35"/>
      <c r="B171" s="145"/>
      <c r="C171" s="191" t="s">
        <v>303</v>
      </c>
      <c r="D171" s="191" t="s">
        <v>704</v>
      </c>
      <c r="E171" s="192" t="s">
        <v>1639</v>
      </c>
      <c r="F171" s="193" t="s">
        <v>1640</v>
      </c>
      <c r="G171" s="194" t="s">
        <v>359</v>
      </c>
      <c r="H171" s="195">
        <v>3.0000000000000001E-3</v>
      </c>
      <c r="I171" s="196"/>
      <c r="J171" s="197">
        <f>ROUND(I171*H171,2)</f>
        <v>0</v>
      </c>
      <c r="K171" s="193" t="s">
        <v>149</v>
      </c>
      <c r="L171" s="198"/>
      <c r="M171" s="199" t="s">
        <v>3</v>
      </c>
      <c r="N171" s="200" t="s">
        <v>43</v>
      </c>
      <c r="O171" s="56"/>
      <c r="P171" s="155">
        <f>O171*H171</f>
        <v>0</v>
      </c>
      <c r="Q171" s="155">
        <v>1</v>
      </c>
      <c r="R171" s="155">
        <f>Q171*H171</f>
        <v>3.0000000000000001E-3</v>
      </c>
      <c r="S171" s="155">
        <v>0</v>
      </c>
      <c r="T171" s="156">
        <f>S171*H171</f>
        <v>0</v>
      </c>
      <c r="U171" s="35"/>
      <c r="V171" s="35"/>
      <c r="W171" s="35"/>
      <c r="X171" s="35"/>
      <c r="Y171" s="35"/>
      <c r="Z171" s="35"/>
      <c r="AA171" s="35"/>
      <c r="AB171" s="35"/>
      <c r="AC171" s="35"/>
      <c r="AD171" s="35"/>
      <c r="AE171" s="35"/>
      <c r="AR171" s="157" t="s">
        <v>378</v>
      </c>
      <c r="AT171" s="157" t="s">
        <v>704</v>
      </c>
      <c r="AU171" s="157" t="s">
        <v>81</v>
      </c>
      <c r="AY171" s="20" t="s">
        <v>142</v>
      </c>
      <c r="BE171" s="158">
        <f>IF(N171="základní",J171,0)</f>
        <v>0</v>
      </c>
      <c r="BF171" s="158">
        <f>IF(N171="snížená",J171,0)</f>
        <v>0</v>
      </c>
      <c r="BG171" s="158">
        <f>IF(N171="zákl. přenesená",J171,0)</f>
        <v>0</v>
      </c>
      <c r="BH171" s="158">
        <f>IF(N171="sníž. přenesená",J171,0)</f>
        <v>0</v>
      </c>
      <c r="BI171" s="158">
        <f>IF(N171="nulová",J171,0)</f>
        <v>0</v>
      </c>
      <c r="BJ171" s="20" t="s">
        <v>81</v>
      </c>
      <c r="BK171" s="158">
        <f>ROUND(I171*H171,2)</f>
        <v>0</v>
      </c>
      <c r="BL171" s="20" t="s">
        <v>256</v>
      </c>
      <c r="BM171" s="157" t="s">
        <v>4595</v>
      </c>
    </row>
    <row r="172" spans="1:65" s="14" customFormat="1" ht="11.25">
      <c r="B172" s="172"/>
      <c r="D172" s="165" t="s">
        <v>153</v>
      </c>
      <c r="F172" s="174" t="s">
        <v>4596</v>
      </c>
      <c r="H172" s="175">
        <v>3.0000000000000001E-3</v>
      </c>
      <c r="I172" s="176"/>
      <c r="L172" s="172"/>
      <c r="M172" s="177"/>
      <c r="N172" s="178"/>
      <c r="O172" s="178"/>
      <c r="P172" s="178"/>
      <c r="Q172" s="178"/>
      <c r="R172" s="178"/>
      <c r="S172" s="178"/>
      <c r="T172" s="179"/>
      <c r="AT172" s="173" t="s">
        <v>153</v>
      </c>
      <c r="AU172" s="173" t="s">
        <v>81</v>
      </c>
      <c r="AV172" s="14" t="s">
        <v>81</v>
      </c>
      <c r="AW172" s="14" t="s">
        <v>4</v>
      </c>
      <c r="AX172" s="14" t="s">
        <v>15</v>
      </c>
      <c r="AY172" s="173" t="s">
        <v>142</v>
      </c>
    </row>
    <row r="173" spans="1:65" s="2" customFormat="1" ht="24.2" customHeight="1">
      <c r="A173" s="35"/>
      <c r="B173" s="145"/>
      <c r="C173" s="146" t="s">
        <v>313</v>
      </c>
      <c r="D173" s="146" t="s">
        <v>145</v>
      </c>
      <c r="E173" s="147" t="s">
        <v>4597</v>
      </c>
      <c r="F173" s="148" t="s">
        <v>4598</v>
      </c>
      <c r="G173" s="149" t="s">
        <v>148</v>
      </c>
      <c r="H173" s="150">
        <v>3.24</v>
      </c>
      <c r="I173" s="151"/>
      <c r="J173" s="152">
        <f>ROUND(I173*H173,2)</f>
        <v>0</v>
      </c>
      <c r="K173" s="148" t="s">
        <v>149</v>
      </c>
      <c r="L173" s="36"/>
      <c r="M173" s="153" t="s">
        <v>3</v>
      </c>
      <c r="N173" s="154" t="s">
        <v>43</v>
      </c>
      <c r="O173" s="56"/>
      <c r="P173" s="155">
        <f>O173*H173</f>
        <v>0</v>
      </c>
      <c r="Q173" s="155">
        <v>0</v>
      </c>
      <c r="R173" s="155">
        <f>Q173*H173</f>
        <v>0</v>
      </c>
      <c r="S173" s="155">
        <v>0</v>
      </c>
      <c r="T173" s="156">
        <f>S173*H173</f>
        <v>0</v>
      </c>
      <c r="U173" s="35"/>
      <c r="V173" s="35"/>
      <c r="W173" s="35"/>
      <c r="X173" s="35"/>
      <c r="Y173" s="35"/>
      <c r="Z173" s="35"/>
      <c r="AA173" s="35"/>
      <c r="AB173" s="35"/>
      <c r="AC173" s="35"/>
      <c r="AD173" s="35"/>
      <c r="AE173" s="35"/>
      <c r="AR173" s="157" t="s">
        <v>256</v>
      </c>
      <c r="AT173" s="157" t="s">
        <v>145</v>
      </c>
      <c r="AU173" s="157" t="s">
        <v>81</v>
      </c>
      <c r="AY173" s="20" t="s">
        <v>142</v>
      </c>
      <c r="BE173" s="158">
        <f>IF(N173="základní",J173,0)</f>
        <v>0</v>
      </c>
      <c r="BF173" s="158">
        <f>IF(N173="snížená",J173,0)</f>
        <v>0</v>
      </c>
      <c r="BG173" s="158">
        <f>IF(N173="zákl. přenesená",J173,0)</f>
        <v>0</v>
      </c>
      <c r="BH173" s="158">
        <f>IF(N173="sníž. přenesená",J173,0)</f>
        <v>0</v>
      </c>
      <c r="BI173" s="158">
        <f>IF(N173="nulová",J173,0)</f>
        <v>0</v>
      </c>
      <c r="BJ173" s="20" t="s">
        <v>81</v>
      </c>
      <c r="BK173" s="158">
        <f>ROUND(I173*H173,2)</f>
        <v>0</v>
      </c>
      <c r="BL173" s="20" t="s">
        <v>256</v>
      </c>
      <c r="BM173" s="157" t="s">
        <v>4599</v>
      </c>
    </row>
    <row r="174" spans="1:65" s="2" customFormat="1" ht="11.25">
      <c r="A174" s="35"/>
      <c r="B174" s="36"/>
      <c r="C174" s="35"/>
      <c r="D174" s="159" t="s">
        <v>151</v>
      </c>
      <c r="E174" s="35"/>
      <c r="F174" s="160" t="s">
        <v>4600</v>
      </c>
      <c r="G174" s="35"/>
      <c r="H174" s="35"/>
      <c r="I174" s="161"/>
      <c r="J174" s="35"/>
      <c r="K174" s="35"/>
      <c r="L174" s="36"/>
      <c r="M174" s="162"/>
      <c r="N174" s="163"/>
      <c r="O174" s="56"/>
      <c r="P174" s="56"/>
      <c r="Q174" s="56"/>
      <c r="R174" s="56"/>
      <c r="S174" s="56"/>
      <c r="T174" s="57"/>
      <c r="U174" s="35"/>
      <c r="V174" s="35"/>
      <c r="W174" s="35"/>
      <c r="X174" s="35"/>
      <c r="Y174" s="35"/>
      <c r="Z174" s="35"/>
      <c r="AA174" s="35"/>
      <c r="AB174" s="35"/>
      <c r="AC174" s="35"/>
      <c r="AD174" s="35"/>
      <c r="AE174" s="35"/>
      <c r="AT174" s="20" t="s">
        <v>151</v>
      </c>
      <c r="AU174" s="20" t="s">
        <v>81</v>
      </c>
    </row>
    <row r="175" spans="1:65" s="13" customFormat="1" ht="11.25">
      <c r="B175" s="164"/>
      <c r="D175" s="165" t="s">
        <v>153</v>
      </c>
      <c r="E175" s="166" t="s">
        <v>3</v>
      </c>
      <c r="F175" s="167" t="s">
        <v>4601</v>
      </c>
      <c r="H175" s="166" t="s">
        <v>3</v>
      </c>
      <c r="I175" s="168"/>
      <c r="L175" s="164"/>
      <c r="M175" s="169"/>
      <c r="N175" s="170"/>
      <c r="O175" s="170"/>
      <c r="P175" s="170"/>
      <c r="Q175" s="170"/>
      <c r="R175" s="170"/>
      <c r="S175" s="170"/>
      <c r="T175" s="171"/>
      <c r="AT175" s="166" t="s">
        <v>153</v>
      </c>
      <c r="AU175" s="166" t="s">
        <v>81</v>
      </c>
      <c r="AV175" s="13" t="s">
        <v>15</v>
      </c>
      <c r="AW175" s="13" t="s">
        <v>33</v>
      </c>
      <c r="AX175" s="13" t="s">
        <v>71</v>
      </c>
      <c r="AY175" s="166" t="s">
        <v>142</v>
      </c>
    </row>
    <row r="176" spans="1:65" s="14" customFormat="1" ht="11.25">
      <c r="B176" s="172"/>
      <c r="D176" s="165" t="s">
        <v>153</v>
      </c>
      <c r="E176" s="173" t="s">
        <v>3</v>
      </c>
      <c r="F176" s="174" t="s">
        <v>4602</v>
      </c>
      <c r="H176" s="175">
        <v>2.64</v>
      </c>
      <c r="I176" s="176"/>
      <c r="L176" s="172"/>
      <c r="M176" s="177"/>
      <c r="N176" s="178"/>
      <c r="O176" s="178"/>
      <c r="P176" s="178"/>
      <c r="Q176" s="178"/>
      <c r="R176" s="178"/>
      <c r="S176" s="178"/>
      <c r="T176" s="179"/>
      <c r="AT176" s="173" t="s">
        <v>153</v>
      </c>
      <c r="AU176" s="173" t="s">
        <v>81</v>
      </c>
      <c r="AV176" s="14" t="s">
        <v>81</v>
      </c>
      <c r="AW176" s="14" t="s">
        <v>33</v>
      </c>
      <c r="AX176" s="14" t="s">
        <v>71</v>
      </c>
      <c r="AY176" s="173" t="s">
        <v>142</v>
      </c>
    </row>
    <row r="177" spans="1:65" s="14" customFormat="1" ht="11.25">
      <c r="B177" s="172"/>
      <c r="D177" s="165" t="s">
        <v>153</v>
      </c>
      <c r="E177" s="173" t="s">
        <v>3</v>
      </c>
      <c r="F177" s="174" t="s">
        <v>4603</v>
      </c>
      <c r="H177" s="175">
        <v>0.6</v>
      </c>
      <c r="I177" s="176"/>
      <c r="L177" s="172"/>
      <c r="M177" s="177"/>
      <c r="N177" s="178"/>
      <c r="O177" s="178"/>
      <c r="P177" s="178"/>
      <c r="Q177" s="178"/>
      <c r="R177" s="178"/>
      <c r="S177" s="178"/>
      <c r="T177" s="179"/>
      <c r="AT177" s="173" t="s">
        <v>153</v>
      </c>
      <c r="AU177" s="173" t="s">
        <v>81</v>
      </c>
      <c r="AV177" s="14" t="s">
        <v>81</v>
      </c>
      <c r="AW177" s="14" t="s">
        <v>33</v>
      </c>
      <c r="AX177" s="14" t="s">
        <v>71</v>
      </c>
      <c r="AY177" s="173" t="s">
        <v>142</v>
      </c>
    </row>
    <row r="178" spans="1:65" s="15" customFormat="1" ht="11.25">
      <c r="B178" s="180"/>
      <c r="D178" s="165" t="s">
        <v>153</v>
      </c>
      <c r="E178" s="181" t="s">
        <v>3</v>
      </c>
      <c r="F178" s="182" t="s">
        <v>162</v>
      </c>
      <c r="H178" s="183">
        <v>3.24</v>
      </c>
      <c r="I178" s="184"/>
      <c r="L178" s="180"/>
      <c r="M178" s="185"/>
      <c r="N178" s="186"/>
      <c r="O178" s="186"/>
      <c r="P178" s="186"/>
      <c r="Q178" s="186"/>
      <c r="R178" s="186"/>
      <c r="S178" s="186"/>
      <c r="T178" s="187"/>
      <c r="AT178" s="181" t="s">
        <v>153</v>
      </c>
      <c r="AU178" s="181" t="s">
        <v>81</v>
      </c>
      <c r="AV178" s="15" t="s">
        <v>94</v>
      </c>
      <c r="AW178" s="15" t="s">
        <v>33</v>
      </c>
      <c r="AX178" s="15" t="s">
        <v>15</v>
      </c>
      <c r="AY178" s="181" t="s">
        <v>142</v>
      </c>
    </row>
    <row r="179" spans="1:65" s="2" customFormat="1" ht="24.2" customHeight="1">
      <c r="A179" s="35"/>
      <c r="B179" s="145"/>
      <c r="C179" s="191" t="s">
        <v>323</v>
      </c>
      <c r="D179" s="191" t="s">
        <v>704</v>
      </c>
      <c r="E179" s="192" t="s">
        <v>4604</v>
      </c>
      <c r="F179" s="193" t="s">
        <v>4605</v>
      </c>
      <c r="G179" s="194" t="s">
        <v>148</v>
      </c>
      <c r="H179" s="195">
        <v>3.956</v>
      </c>
      <c r="I179" s="196"/>
      <c r="J179" s="197">
        <f>ROUND(I179*H179,2)</f>
        <v>0</v>
      </c>
      <c r="K179" s="193" t="s">
        <v>149</v>
      </c>
      <c r="L179" s="198"/>
      <c r="M179" s="199" t="s">
        <v>3</v>
      </c>
      <c r="N179" s="200" t="s">
        <v>43</v>
      </c>
      <c r="O179" s="56"/>
      <c r="P179" s="155">
        <f>O179*H179</f>
        <v>0</v>
      </c>
      <c r="Q179" s="155">
        <v>6.4000000000000005E-4</v>
      </c>
      <c r="R179" s="155">
        <f>Q179*H179</f>
        <v>2.53184E-3</v>
      </c>
      <c r="S179" s="155">
        <v>0</v>
      </c>
      <c r="T179" s="156">
        <f>S179*H179</f>
        <v>0</v>
      </c>
      <c r="U179" s="35"/>
      <c r="V179" s="35"/>
      <c r="W179" s="35"/>
      <c r="X179" s="35"/>
      <c r="Y179" s="35"/>
      <c r="Z179" s="35"/>
      <c r="AA179" s="35"/>
      <c r="AB179" s="35"/>
      <c r="AC179" s="35"/>
      <c r="AD179" s="35"/>
      <c r="AE179" s="35"/>
      <c r="AR179" s="157" t="s">
        <v>378</v>
      </c>
      <c r="AT179" s="157" t="s">
        <v>704</v>
      </c>
      <c r="AU179" s="157" t="s">
        <v>81</v>
      </c>
      <c r="AY179" s="20" t="s">
        <v>142</v>
      </c>
      <c r="BE179" s="158">
        <f>IF(N179="základní",J179,0)</f>
        <v>0</v>
      </c>
      <c r="BF179" s="158">
        <f>IF(N179="snížená",J179,0)</f>
        <v>0</v>
      </c>
      <c r="BG179" s="158">
        <f>IF(N179="zákl. přenesená",J179,0)</f>
        <v>0</v>
      </c>
      <c r="BH179" s="158">
        <f>IF(N179="sníž. přenesená",J179,0)</f>
        <v>0</v>
      </c>
      <c r="BI179" s="158">
        <f>IF(N179="nulová",J179,0)</f>
        <v>0</v>
      </c>
      <c r="BJ179" s="20" t="s">
        <v>81</v>
      </c>
      <c r="BK179" s="158">
        <f>ROUND(I179*H179,2)</f>
        <v>0</v>
      </c>
      <c r="BL179" s="20" t="s">
        <v>256</v>
      </c>
      <c r="BM179" s="157" t="s">
        <v>4606</v>
      </c>
    </row>
    <row r="180" spans="1:65" s="14" customFormat="1" ht="11.25">
      <c r="B180" s="172"/>
      <c r="D180" s="165" t="s">
        <v>153</v>
      </c>
      <c r="F180" s="174" t="s">
        <v>4607</v>
      </c>
      <c r="H180" s="175">
        <v>3.956</v>
      </c>
      <c r="I180" s="176"/>
      <c r="L180" s="172"/>
      <c r="M180" s="177"/>
      <c r="N180" s="178"/>
      <c r="O180" s="178"/>
      <c r="P180" s="178"/>
      <c r="Q180" s="178"/>
      <c r="R180" s="178"/>
      <c r="S180" s="178"/>
      <c r="T180" s="179"/>
      <c r="AT180" s="173" t="s">
        <v>153</v>
      </c>
      <c r="AU180" s="173" t="s">
        <v>81</v>
      </c>
      <c r="AV180" s="14" t="s">
        <v>81</v>
      </c>
      <c r="AW180" s="14" t="s">
        <v>4</v>
      </c>
      <c r="AX180" s="14" t="s">
        <v>15</v>
      </c>
      <c r="AY180" s="173" t="s">
        <v>142</v>
      </c>
    </row>
    <row r="181" spans="1:65" s="2" customFormat="1" ht="24.2" customHeight="1">
      <c r="A181" s="35"/>
      <c r="B181" s="145"/>
      <c r="C181" s="146" t="s">
        <v>334</v>
      </c>
      <c r="D181" s="146" t="s">
        <v>145</v>
      </c>
      <c r="E181" s="147" t="s">
        <v>4608</v>
      </c>
      <c r="F181" s="148" t="s">
        <v>4609</v>
      </c>
      <c r="G181" s="149" t="s">
        <v>148</v>
      </c>
      <c r="H181" s="150">
        <v>11.12</v>
      </c>
      <c r="I181" s="151"/>
      <c r="J181" s="152">
        <f>ROUND(I181*H181,2)</f>
        <v>0</v>
      </c>
      <c r="K181" s="148" t="s">
        <v>149</v>
      </c>
      <c r="L181" s="36"/>
      <c r="M181" s="153" t="s">
        <v>3</v>
      </c>
      <c r="N181" s="154" t="s">
        <v>43</v>
      </c>
      <c r="O181" s="56"/>
      <c r="P181" s="155">
        <f>O181*H181</f>
        <v>0</v>
      </c>
      <c r="Q181" s="155">
        <v>4.0000000000000002E-4</v>
      </c>
      <c r="R181" s="155">
        <f>Q181*H181</f>
        <v>4.4479999999999997E-3</v>
      </c>
      <c r="S181" s="155">
        <v>0</v>
      </c>
      <c r="T181" s="156">
        <f>S181*H181</f>
        <v>0</v>
      </c>
      <c r="U181" s="35"/>
      <c r="V181" s="35"/>
      <c r="W181" s="35"/>
      <c r="X181" s="35"/>
      <c r="Y181" s="35"/>
      <c r="Z181" s="35"/>
      <c r="AA181" s="35"/>
      <c r="AB181" s="35"/>
      <c r="AC181" s="35"/>
      <c r="AD181" s="35"/>
      <c r="AE181" s="35"/>
      <c r="AR181" s="157" t="s">
        <v>256</v>
      </c>
      <c r="AT181" s="157" t="s">
        <v>145</v>
      </c>
      <c r="AU181" s="157" t="s">
        <v>81</v>
      </c>
      <c r="AY181" s="20" t="s">
        <v>142</v>
      </c>
      <c r="BE181" s="158">
        <f>IF(N181="základní",J181,0)</f>
        <v>0</v>
      </c>
      <c r="BF181" s="158">
        <f>IF(N181="snížená",J181,0)</f>
        <v>0</v>
      </c>
      <c r="BG181" s="158">
        <f>IF(N181="zákl. přenesená",J181,0)</f>
        <v>0</v>
      </c>
      <c r="BH181" s="158">
        <f>IF(N181="sníž. přenesená",J181,0)</f>
        <v>0</v>
      </c>
      <c r="BI181" s="158">
        <f>IF(N181="nulová",J181,0)</f>
        <v>0</v>
      </c>
      <c r="BJ181" s="20" t="s">
        <v>81</v>
      </c>
      <c r="BK181" s="158">
        <f>ROUND(I181*H181,2)</f>
        <v>0</v>
      </c>
      <c r="BL181" s="20" t="s">
        <v>256</v>
      </c>
      <c r="BM181" s="157" t="s">
        <v>4610</v>
      </c>
    </row>
    <row r="182" spans="1:65" s="2" customFormat="1" ht="11.25">
      <c r="A182" s="35"/>
      <c r="B182" s="36"/>
      <c r="C182" s="35"/>
      <c r="D182" s="159" t="s">
        <v>151</v>
      </c>
      <c r="E182" s="35"/>
      <c r="F182" s="160" t="s">
        <v>4611</v>
      </c>
      <c r="G182" s="35"/>
      <c r="H182" s="35"/>
      <c r="I182" s="161"/>
      <c r="J182" s="35"/>
      <c r="K182" s="35"/>
      <c r="L182" s="36"/>
      <c r="M182" s="162"/>
      <c r="N182" s="163"/>
      <c r="O182" s="56"/>
      <c r="P182" s="56"/>
      <c r="Q182" s="56"/>
      <c r="R182" s="56"/>
      <c r="S182" s="56"/>
      <c r="T182" s="57"/>
      <c r="U182" s="35"/>
      <c r="V182" s="35"/>
      <c r="W182" s="35"/>
      <c r="X182" s="35"/>
      <c r="Y182" s="35"/>
      <c r="Z182" s="35"/>
      <c r="AA182" s="35"/>
      <c r="AB182" s="35"/>
      <c r="AC182" s="35"/>
      <c r="AD182" s="35"/>
      <c r="AE182" s="35"/>
      <c r="AT182" s="20" t="s">
        <v>151</v>
      </c>
      <c r="AU182" s="20" t="s">
        <v>81</v>
      </c>
    </row>
    <row r="183" spans="1:65" s="2" customFormat="1" ht="37.9" customHeight="1">
      <c r="A183" s="35"/>
      <c r="B183" s="145"/>
      <c r="C183" s="191" t="s">
        <v>349</v>
      </c>
      <c r="D183" s="191" t="s">
        <v>704</v>
      </c>
      <c r="E183" s="192" t="s">
        <v>4612</v>
      </c>
      <c r="F183" s="193" t="s">
        <v>4613</v>
      </c>
      <c r="G183" s="194" t="s">
        <v>148</v>
      </c>
      <c r="H183" s="195">
        <v>12.96</v>
      </c>
      <c r="I183" s="196"/>
      <c r="J183" s="197">
        <f>ROUND(I183*H183,2)</f>
        <v>0</v>
      </c>
      <c r="K183" s="193" t="s">
        <v>149</v>
      </c>
      <c r="L183" s="198"/>
      <c r="M183" s="199" t="s">
        <v>3</v>
      </c>
      <c r="N183" s="200" t="s">
        <v>43</v>
      </c>
      <c r="O183" s="56"/>
      <c r="P183" s="155">
        <f>O183*H183</f>
        <v>0</v>
      </c>
      <c r="Q183" s="155">
        <v>4.7999999999999996E-3</v>
      </c>
      <c r="R183" s="155">
        <f>Q183*H183</f>
        <v>6.2207999999999999E-2</v>
      </c>
      <c r="S183" s="155">
        <v>0</v>
      </c>
      <c r="T183" s="156">
        <f>S183*H183</f>
        <v>0</v>
      </c>
      <c r="U183" s="35"/>
      <c r="V183" s="35"/>
      <c r="W183" s="35"/>
      <c r="X183" s="35"/>
      <c r="Y183" s="35"/>
      <c r="Z183" s="35"/>
      <c r="AA183" s="35"/>
      <c r="AB183" s="35"/>
      <c r="AC183" s="35"/>
      <c r="AD183" s="35"/>
      <c r="AE183" s="35"/>
      <c r="AR183" s="157" t="s">
        <v>378</v>
      </c>
      <c r="AT183" s="157" t="s">
        <v>704</v>
      </c>
      <c r="AU183" s="157" t="s">
        <v>81</v>
      </c>
      <c r="AY183" s="20" t="s">
        <v>142</v>
      </c>
      <c r="BE183" s="158">
        <f>IF(N183="základní",J183,0)</f>
        <v>0</v>
      </c>
      <c r="BF183" s="158">
        <f>IF(N183="snížená",J183,0)</f>
        <v>0</v>
      </c>
      <c r="BG183" s="158">
        <f>IF(N183="zákl. přenesená",J183,0)</f>
        <v>0</v>
      </c>
      <c r="BH183" s="158">
        <f>IF(N183="sníž. přenesená",J183,0)</f>
        <v>0</v>
      </c>
      <c r="BI183" s="158">
        <f>IF(N183="nulová",J183,0)</f>
        <v>0</v>
      </c>
      <c r="BJ183" s="20" t="s">
        <v>81</v>
      </c>
      <c r="BK183" s="158">
        <f>ROUND(I183*H183,2)</f>
        <v>0</v>
      </c>
      <c r="BL183" s="20" t="s">
        <v>256</v>
      </c>
      <c r="BM183" s="157" t="s">
        <v>4614</v>
      </c>
    </row>
    <row r="184" spans="1:65" s="14" customFormat="1" ht="11.25">
      <c r="B184" s="172"/>
      <c r="D184" s="165" t="s">
        <v>153</v>
      </c>
      <c r="F184" s="174" t="s">
        <v>4615</v>
      </c>
      <c r="H184" s="175">
        <v>12.96</v>
      </c>
      <c r="I184" s="176"/>
      <c r="L184" s="172"/>
      <c r="M184" s="177"/>
      <c r="N184" s="178"/>
      <c r="O184" s="178"/>
      <c r="P184" s="178"/>
      <c r="Q184" s="178"/>
      <c r="R184" s="178"/>
      <c r="S184" s="178"/>
      <c r="T184" s="179"/>
      <c r="AT184" s="173" t="s">
        <v>153</v>
      </c>
      <c r="AU184" s="173" t="s">
        <v>81</v>
      </c>
      <c r="AV184" s="14" t="s">
        <v>81</v>
      </c>
      <c r="AW184" s="14" t="s">
        <v>4</v>
      </c>
      <c r="AX184" s="14" t="s">
        <v>15</v>
      </c>
      <c r="AY184" s="173" t="s">
        <v>142</v>
      </c>
    </row>
    <row r="185" spans="1:65" s="2" customFormat="1" ht="49.15" customHeight="1">
      <c r="A185" s="35"/>
      <c r="B185" s="145"/>
      <c r="C185" s="146" t="s">
        <v>356</v>
      </c>
      <c r="D185" s="146" t="s">
        <v>145</v>
      </c>
      <c r="E185" s="147" t="s">
        <v>4616</v>
      </c>
      <c r="F185" s="148" t="s">
        <v>4617</v>
      </c>
      <c r="G185" s="149" t="s">
        <v>359</v>
      </c>
      <c r="H185" s="150">
        <v>7.1999999999999995E-2</v>
      </c>
      <c r="I185" s="151"/>
      <c r="J185" s="152">
        <f>ROUND(I185*H185,2)</f>
        <v>0</v>
      </c>
      <c r="K185" s="148" t="s">
        <v>149</v>
      </c>
      <c r="L185" s="36"/>
      <c r="M185" s="153" t="s">
        <v>3</v>
      </c>
      <c r="N185" s="154" t="s">
        <v>43</v>
      </c>
      <c r="O185" s="56"/>
      <c r="P185" s="155">
        <f>O185*H185</f>
        <v>0</v>
      </c>
      <c r="Q185" s="155">
        <v>0</v>
      </c>
      <c r="R185" s="155">
        <f>Q185*H185</f>
        <v>0</v>
      </c>
      <c r="S185" s="155">
        <v>0</v>
      </c>
      <c r="T185" s="156">
        <f>S185*H185</f>
        <v>0</v>
      </c>
      <c r="U185" s="35"/>
      <c r="V185" s="35"/>
      <c r="W185" s="35"/>
      <c r="X185" s="35"/>
      <c r="Y185" s="35"/>
      <c r="Z185" s="35"/>
      <c r="AA185" s="35"/>
      <c r="AB185" s="35"/>
      <c r="AC185" s="35"/>
      <c r="AD185" s="35"/>
      <c r="AE185" s="35"/>
      <c r="AR185" s="157" t="s">
        <v>256</v>
      </c>
      <c r="AT185" s="157" t="s">
        <v>145</v>
      </c>
      <c r="AU185" s="157" t="s">
        <v>81</v>
      </c>
      <c r="AY185" s="20" t="s">
        <v>142</v>
      </c>
      <c r="BE185" s="158">
        <f>IF(N185="základní",J185,0)</f>
        <v>0</v>
      </c>
      <c r="BF185" s="158">
        <f>IF(N185="snížená",J185,0)</f>
        <v>0</v>
      </c>
      <c r="BG185" s="158">
        <f>IF(N185="zákl. přenesená",J185,0)</f>
        <v>0</v>
      </c>
      <c r="BH185" s="158">
        <f>IF(N185="sníž. přenesená",J185,0)</f>
        <v>0</v>
      </c>
      <c r="BI185" s="158">
        <f>IF(N185="nulová",J185,0)</f>
        <v>0</v>
      </c>
      <c r="BJ185" s="20" t="s">
        <v>81</v>
      </c>
      <c r="BK185" s="158">
        <f>ROUND(I185*H185,2)</f>
        <v>0</v>
      </c>
      <c r="BL185" s="20" t="s">
        <v>256</v>
      </c>
      <c r="BM185" s="157" t="s">
        <v>4618</v>
      </c>
    </row>
    <row r="186" spans="1:65" s="2" customFormat="1" ht="11.25">
      <c r="A186" s="35"/>
      <c r="B186" s="36"/>
      <c r="C186" s="35"/>
      <c r="D186" s="159" t="s">
        <v>151</v>
      </c>
      <c r="E186" s="35"/>
      <c r="F186" s="160" t="s">
        <v>4619</v>
      </c>
      <c r="G186" s="35"/>
      <c r="H186" s="35"/>
      <c r="I186" s="161"/>
      <c r="J186" s="35"/>
      <c r="K186" s="35"/>
      <c r="L186" s="36"/>
      <c r="M186" s="162"/>
      <c r="N186" s="163"/>
      <c r="O186" s="56"/>
      <c r="P186" s="56"/>
      <c r="Q186" s="56"/>
      <c r="R186" s="56"/>
      <c r="S186" s="56"/>
      <c r="T186" s="57"/>
      <c r="U186" s="35"/>
      <c r="V186" s="35"/>
      <c r="W186" s="35"/>
      <c r="X186" s="35"/>
      <c r="Y186" s="35"/>
      <c r="Z186" s="35"/>
      <c r="AA186" s="35"/>
      <c r="AB186" s="35"/>
      <c r="AC186" s="35"/>
      <c r="AD186" s="35"/>
      <c r="AE186" s="35"/>
      <c r="AT186" s="20" t="s">
        <v>151</v>
      </c>
      <c r="AU186" s="20" t="s">
        <v>81</v>
      </c>
    </row>
    <row r="187" spans="1:65" s="12" customFormat="1" ht="22.9" customHeight="1">
      <c r="B187" s="132"/>
      <c r="D187" s="133" t="s">
        <v>70</v>
      </c>
      <c r="E187" s="143" t="s">
        <v>576</v>
      </c>
      <c r="F187" s="143" t="s">
        <v>577</v>
      </c>
      <c r="I187" s="135"/>
      <c r="J187" s="144">
        <f>BK187</f>
        <v>0</v>
      </c>
      <c r="L187" s="132"/>
      <c r="M187" s="137"/>
      <c r="N187" s="138"/>
      <c r="O187" s="138"/>
      <c r="P187" s="139">
        <f>SUM(P188:P197)</f>
        <v>0</v>
      </c>
      <c r="Q187" s="138"/>
      <c r="R187" s="139">
        <f>SUM(R188:R197)</f>
        <v>0</v>
      </c>
      <c r="S187" s="138"/>
      <c r="T187" s="140">
        <f>SUM(T188:T197)</f>
        <v>0</v>
      </c>
      <c r="AR187" s="133" t="s">
        <v>81</v>
      </c>
      <c r="AT187" s="141" t="s">
        <v>70</v>
      </c>
      <c r="AU187" s="141" t="s">
        <v>15</v>
      </c>
      <c r="AY187" s="133" t="s">
        <v>142</v>
      </c>
      <c r="BK187" s="142">
        <f>SUM(BK188:BK197)</f>
        <v>0</v>
      </c>
    </row>
    <row r="188" spans="1:65" s="2" customFormat="1" ht="16.5" customHeight="1">
      <c r="A188" s="35"/>
      <c r="B188" s="145"/>
      <c r="C188" s="146" t="s">
        <v>362</v>
      </c>
      <c r="D188" s="146" t="s">
        <v>145</v>
      </c>
      <c r="E188" s="147" t="s">
        <v>4620</v>
      </c>
      <c r="F188" s="148" t="s">
        <v>4621</v>
      </c>
      <c r="G188" s="149" t="s">
        <v>236</v>
      </c>
      <c r="H188" s="150">
        <v>8</v>
      </c>
      <c r="I188" s="151"/>
      <c r="J188" s="152">
        <f t="shared" ref="J188:J194" si="0">ROUND(I188*H188,2)</f>
        <v>0</v>
      </c>
      <c r="K188" s="148" t="s">
        <v>3</v>
      </c>
      <c r="L188" s="36"/>
      <c r="M188" s="153" t="s">
        <v>3</v>
      </c>
      <c r="N188" s="154" t="s">
        <v>43</v>
      </c>
      <c r="O188" s="56"/>
      <c r="P188" s="155">
        <f t="shared" ref="P188:P194" si="1">O188*H188</f>
        <v>0</v>
      </c>
      <c r="Q188" s="155">
        <v>0</v>
      </c>
      <c r="R188" s="155">
        <f t="shared" ref="R188:R194" si="2">Q188*H188</f>
        <v>0</v>
      </c>
      <c r="S188" s="155">
        <v>0</v>
      </c>
      <c r="T188" s="156">
        <f t="shared" ref="T188:T194" si="3">S188*H188</f>
        <v>0</v>
      </c>
      <c r="U188" s="35"/>
      <c r="V188" s="35"/>
      <c r="W188" s="35"/>
      <c r="X188" s="35"/>
      <c r="Y188" s="35"/>
      <c r="Z188" s="35"/>
      <c r="AA188" s="35"/>
      <c r="AB188" s="35"/>
      <c r="AC188" s="35"/>
      <c r="AD188" s="35"/>
      <c r="AE188" s="35"/>
      <c r="AR188" s="157" t="s">
        <v>256</v>
      </c>
      <c r="AT188" s="157" t="s">
        <v>145</v>
      </c>
      <c r="AU188" s="157" t="s">
        <v>81</v>
      </c>
      <c r="AY188" s="20" t="s">
        <v>142</v>
      </c>
      <c r="BE188" s="158">
        <f t="shared" ref="BE188:BE194" si="4">IF(N188="základní",J188,0)</f>
        <v>0</v>
      </c>
      <c r="BF188" s="158">
        <f t="shared" ref="BF188:BF194" si="5">IF(N188="snížená",J188,0)</f>
        <v>0</v>
      </c>
      <c r="BG188" s="158">
        <f t="shared" ref="BG188:BG194" si="6">IF(N188="zákl. přenesená",J188,0)</f>
        <v>0</v>
      </c>
      <c r="BH188" s="158">
        <f t="shared" ref="BH188:BH194" si="7">IF(N188="sníž. přenesená",J188,0)</f>
        <v>0</v>
      </c>
      <c r="BI188" s="158">
        <f t="shared" ref="BI188:BI194" si="8">IF(N188="nulová",J188,0)</f>
        <v>0</v>
      </c>
      <c r="BJ188" s="20" t="s">
        <v>81</v>
      </c>
      <c r="BK188" s="158">
        <f t="shared" ref="BK188:BK194" si="9">ROUND(I188*H188,2)</f>
        <v>0</v>
      </c>
      <c r="BL188" s="20" t="s">
        <v>256</v>
      </c>
      <c r="BM188" s="157" t="s">
        <v>4622</v>
      </c>
    </row>
    <row r="189" spans="1:65" s="2" customFormat="1" ht="24.2" customHeight="1">
      <c r="A189" s="35"/>
      <c r="B189" s="145"/>
      <c r="C189" s="146" t="s">
        <v>367</v>
      </c>
      <c r="D189" s="146" t="s">
        <v>145</v>
      </c>
      <c r="E189" s="147" t="s">
        <v>4623</v>
      </c>
      <c r="F189" s="148" t="s">
        <v>4624</v>
      </c>
      <c r="G189" s="149" t="s">
        <v>236</v>
      </c>
      <c r="H189" s="150">
        <v>1</v>
      </c>
      <c r="I189" s="151"/>
      <c r="J189" s="152">
        <f t="shared" si="0"/>
        <v>0</v>
      </c>
      <c r="K189" s="148" t="s">
        <v>3</v>
      </c>
      <c r="L189" s="36"/>
      <c r="M189" s="153" t="s">
        <v>3</v>
      </c>
      <c r="N189" s="154" t="s">
        <v>43</v>
      </c>
      <c r="O189" s="56"/>
      <c r="P189" s="155">
        <f t="shared" si="1"/>
        <v>0</v>
      </c>
      <c r="Q189" s="155">
        <v>0</v>
      </c>
      <c r="R189" s="155">
        <f t="shared" si="2"/>
        <v>0</v>
      </c>
      <c r="S189" s="155">
        <v>0</v>
      </c>
      <c r="T189" s="156">
        <f t="shared" si="3"/>
        <v>0</v>
      </c>
      <c r="U189" s="35"/>
      <c r="V189" s="35"/>
      <c r="W189" s="35"/>
      <c r="X189" s="35"/>
      <c r="Y189" s="35"/>
      <c r="Z189" s="35"/>
      <c r="AA189" s="35"/>
      <c r="AB189" s="35"/>
      <c r="AC189" s="35"/>
      <c r="AD189" s="35"/>
      <c r="AE189" s="35"/>
      <c r="AR189" s="157" t="s">
        <v>256</v>
      </c>
      <c r="AT189" s="157" t="s">
        <v>145</v>
      </c>
      <c r="AU189" s="157" t="s">
        <v>81</v>
      </c>
      <c r="AY189" s="20" t="s">
        <v>142</v>
      </c>
      <c r="BE189" s="158">
        <f t="shared" si="4"/>
        <v>0</v>
      </c>
      <c r="BF189" s="158">
        <f t="shared" si="5"/>
        <v>0</v>
      </c>
      <c r="BG189" s="158">
        <f t="shared" si="6"/>
        <v>0</v>
      </c>
      <c r="BH189" s="158">
        <f t="shared" si="7"/>
        <v>0</v>
      </c>
      <c r="BI189" s="158">
        <f t="shared" si="8"/>
        <v>0</v>
      </c>
      <c r="BJ189" s="20" t="s">
        <v>81</v>
      </c>
      <c r="BK189" s="158">
        <f t="shared" si="9"/>
        <v>0</v>
      </c>
      <c r="BL189" s="20" t="s">
        <v>256</v>
      </c>
      <c r="BM189" s="157" t="s">
        <v>4625</v>
      </c>
    </row>
    <row r="190" spans="1:65" s="2" customFormat="1" ht="24.2" customHeight="1">
      <c r="A190" s="35"/>
      <c r="B190" s="145"/>
      <c r="C190" s="146" t="s">
        <v>373</v>
      </c>
      <c r="D190" s="146" t="s">
        <v>145</v>
      </c>
      <c r="E190" s="147" t="s">
        <v>4626</v>
      </c>
      <c r="F190" s="148" t="s">
        <v>4627</v>
      </c>
      <c r="G190" s="149" t="s">
        <v>236</v>
      </c>
      <c r="H190" s="150">
        <v>1</v>
      </c>
      <c r="I190" s="151"/>
      <c r="J190" s="152">
        <f t="shared" si="0"/>
        <v>0</v>
      </c>
      <c r="K190" s="148" t="s">
        <v>3</v>
      </c>
      <c r="L190" s="36"/>
      <c r="M190" s="153" t="s">
        <v>3</v>
      </c>
      <c r="N190" s="154" t="s">
        <v>43</v>
      </c>
      <c r="O190" s="56"/>
      <c r="P190" s="155">
        <f t="shared" si="1"/>
        <v>0</v>
      </c>
      <c r="Q190" s="155">
        <v>0</v>
      </c>
      <c r="R190" s="155">
        <f t="shared" si="2"/>
        <v>0</v>
      </c>
      <c r="S190" s="155">
        <v>0</v>
      </c>
      <c r="T190" s="156">
        <f t="shared" si="3"/>
        <v>0</v>
      </c>
      <c r="U190" s="35"/>
      <c r="V190" s="35"/>
      <c r="W190" s="35"/>
      <c r="X190" s="35"/>
      <c r="Y190" s="35"/>
      <c r="Z190" s="35"/>
      <c r="AA190" s="35"/>
      <c r="AB190" s="35"/>
      <c r="AC190" s="35"/>
      <c r="AD190" s="35"/>
      <c r="AE190" s="35"/>
      <c r="AR190" s="157" t="s">
        <v>256</v>
      </c>
      <c r="AT190" s="157" t="s">
        <v>145</v>
      </c>
      <c r="AU190" s="157" t="s">
        <v>81</v>
      </c>
      <c r="AY190" s="20" t="s">
        <v>142</v>
      </c>
      <c r="BE190" s="158">
        <f t="shared" si="4"/>
        <v>0</v>
      </c>
      <c r="BF190" s="158">
        <f t="shared" si="5"/>
        <v>0</v>
      </c>
      <c r="BG190" s="158">
        <f t="shared" si="6"/>
        <v>0</v>
      </c>
      <c r="BH190" s="158">
        <f t="shared" si="7"/>
        <v>0</v>
      </c>
      <c r="BI190" s="158">
        <f t="shared" si="8"/>
        <v>0</v>
      </c>
      <c r="BJ190" s="20" t="s">
        <v>81</v>
      </c>
      <c r="BK190" s="158">
        <f t="shared" si="9"/>
        <v>0</v>
      </c>
      <c r="BL190" s="20" t="s">
        <v>256</v>
      </c>
      <c r="BM190" s="157" t="s">
        <v>4628</v>
      </c>
    </row>
    <row r="191" spans="1:65" s="2" customFormat="1" ht="24.2" customHeight="1">
      <c r="A191" s="35"/>
      <c r="B191" s="145"/>
      <c r="C191" s="146" t="s">
        <v>378</v>
      </c>
      <c r="D191" s="146" t="s">
        <v>145</v>
      </c>
      <c r="E191" s="147" t="s">
        <v>4629</v>
      </c>
      <c r="F191" s="148" t="s">
        <v>4630</v>
      </c>
      <c r="G191" s="149" t="s">
        <v>236</v>
      </c>
      <c r="H191" s="150">
        <v>1</v>
      </c>
      <c r="I191" s="151"/>
      <c r="J191" s="152">
        <f t="shared" si="0"/>
        <v>0</v>
      </c>
      <c r="K191" s="148" t="s">
        <v>3</v>
      </c>
      <c r="L191" s="36"/>
      <c r="M191" s="153" t="s">
        <v>3</v>
      </c>
      <c r="N191" s="154" t="s">
        <v>43</v>
      </c>
      <c r="O191" s="56"/>
      <c r="P191" s="155">
        <f t="shared" si="1"/>
        <v>0</v>
      </c>
      <c r="Q191" s="155">
        <v>0</v>
      </c>
      <c r="R191" s="155">
        <f t="shared" si="2"/>
        <v>0</v>
      </c>
      <c r="S191" s="155">
        <v>0</v>
      </c>
      <c r="T191" s="156">
        <f t="shared" si="3"/>
        <v>0</v>
      </c>
      <c r="U191" s="35"/>
      <c r="V191" s="35"/>
      <c r="W191" s="35"/>
      <c r="X191" s="35"/>
      <c r="Y191" s="35"/>
      <c r="Z191" s="35"/>
      <c r="AA191" s="35"/>
      <c r="AB191" s="35"/>
      <c r="AC191" s="35"/>
      <c r="AD191" s="35"/>
      <c r="AE191" s="35"/>
      <c r="AR191" s="157" t="s">
        <v>256</v>
      </c>
      <c r="AT191" s="157" t="s">
        <v>145</v>
      </c>
      <c r="AU191" s="157" t="s">
        <v>81</v>
      </c>
      <c r="AY191" s="20" t="s">
        <v>142</v>
      </c>
      <c r="BE191" s="158">
        <f t="shared" si="4"/>
        <v>0</v>
      </c>
      <c r="BF191" s="158">
        <f t="shared" si="5"/>
        <v>0</v>
      </c>
      <c r="BG191" s="158">
        <f t="shared" si="6"/>
        <v>0</v>
      </c>
      <c r="BH191" s="158">
        <f t="shared" si="7"/>
        <v>0</v>
      </c>
      <c r="BI191" s="158">
        <f t="shared" si="8"/>
        <v>0</v>
      </c>
      <c r="BJ191" s="20" t="s">
        <v>81</v>
      </c>
      <c r="BK191" s="158">
        <f t="shared" si="9"/>
        <v>0</v>
      </c>
      <c r="BL191" s="20" t="s">
        <v>256</v>
      </c>
      <c r="BM191" s="157" t="s">
        <v>4631</v>
      </c>
    </row>
    <row r="192" spans="1:65" s="2" customFormat="1" ht="24.2" customHeight="1">
      <c r="A192" s="35"/>
      <c r="B192" s="145"/>
      <c r="C192" s="146" t="s">
        <v>383</v>
      </c>
      <c r="D192" s="146" t="s">
        <v>145</v>
      </c>
      <c r="E192" s="147" t="s">
        <v>4632</v>
      </c>
      <c r="F192" s="148" t="s">
        <v>4633</v>
      </c>
      <c r="G192" s="149" t="s">
        <v>236</v>
      </c>
      <c r="H192" s="150">
        <v>1</v>
      </c>
      <c r="I192" s="151"/>
      <c r="J192" s="152">
        <f t="shared" si="0"/>
        <v>0</v>
      </c>
      <c r="K192" s="148" t="s">
        <v>3</v>
      </c>
      <c r="L192" s="36"/>
      <c r="M192" s="153" t="s">
        <v>3</v>
      </c>
      <c r="N192" s="154" t="s">
        <v>43</v>
      </c>
      <c r="O192" s="56"/>
      <c r="P192" s="155">
        <f t="shared" si="1"/>
        <v>0</v>
      </c>
      <c r="Q192" s="155">
        <v>0</v>
      </c>
      <c r="R192" s="155">
        <f t="shared" si="2"/>
        <v>0</v>
      </c>
      <c r="S192" s="155">
        <v>0</v>
      </c>
      <c r="T192" s="156">
        <f t="shared" si="3"/>
        <v>0</v>
      </c>
      <c r="U192" s="35"/>
      <c r="V192" s="35"/>
      <c r="W192" s="35"/>
      <c r="X192" s="35"/>
      <c r="Y192" s="35"/>
      <c r="Z192" s="35"/>
      <c r="AA192" s="35"/>
      <c r="AB192" s="35"/>
      <c r="AC192" s="35"/>
      <c r="AD192" s="35"/>
      <c r="AE192" s="35"/>
      <c r="AR192" s="157" t="s">
        <v>256</v>
      </c>
      <c r="AT192" s="157" t="s">
        <v>145</v>
      </c>
      <c r="AU192" s="157" t="s">
        <v>81</v>
      </c>
      <c r="AY192" s="20" t="s">
        <v>142</v>
      </c>
      <c r="BE192" s="158">
        <f t="shared" si="4"/>
        <v>0</v>
      </c>
      <c r="BF192" s="158">
        <f t="shared" si="5"/>
        <v>0</v>
      </c>
      <c r="BG192" s="158">
        <f t="shared" si="6"/>
        <v>0</v>
      </c>
      <c r="BH192" s="158">
        <f t="shared" si="7"/>
        <v>0</v>
      </c>
      <c r="BI192" s="158">
        <f t="shared" si="8"/>
        <v>0</v>
      </c>
      <c r="BJ192" s="20" t="s">
        <v>81</v>
      </c>
      <c r="BK192" s="158">
        <f t="shared" si="9"/>
        <v>0</v>
      </c>
      <c r="BL192" s="20" t="s">
        <v>256</v>
      </c>
      <c r="BM192" s="157" t="s">
        <v>4634</v>
      </c>
    </row>
    <row r="193" spans="1:65" s="2" customFormat="1" ht="24.2" customHeight="1">
      <c r="A193" s="35"/>
      <c r="B193" s="145"/>
      <c r="C193" s="146" t="s">
        <v>388</v>
      </c>
      <c r="D193" s="146" t="s">
        <v>145</v>
      </c>
      <c r="E193" s="147" t="s">
        <v>4635</v>
      </c>
      <c r="F193" s="148" t="s">
        <v>4636</v>
      </c>
      <c r="G193" s="149" t="s">
        <v>236</v>
      </c>
      <c r="H193" s="150">
        <v>12</v>
      </c>
      <c r="I193" s="151"/>
      <c r="J193" s="152">
        <f t="shared" si="0"/>
        <v>0</v>
      </c>
      <c r="K193" s="148" t="s">
        <v>3</v>
      </c>
      <c r="L193" s="36"/>
      <c r="M193" s="153" t="s">
        <v>3</v>
      </c>
      <c r="N193" s="154" t="s">
        <v>43</v>
      </c>
      <c r="O193" s="56"/>
      <c r="P193" s="155">
        <f t="shared" si="1"/>
        <v>0</v>
      </c>
      <c r="Q193" s="155">
        <v>0</v>
      </c>
      <c r="R193" s="155">
        <f t="shared" si="2"/>
        <v>0</v>
      </c>
      <c r="S193" s="155">
        <v>0</v>
      </c>
      <c r="T193" s="156">
        <f t="shared" si="3"/>
        <v>0</v>
      </c>
      <c r="U193" s="35"/>
      <c r="V193" s="35"/>
      <c r="W193" s="35"/>
      <c r="X193" s="35"/>
      <c r="Y193" s="35"/>
      <c r="Z193" s="35"/>
      <c r="AA193" s="35"/>
      <c r="AB193" s="35"/>
      <c r="AC193" s="35"/>
      <c r="AD193" s="35"/>
      <c r="AE193" s="35"/>
      <c r="AR193" s="157" t="s">
        <v>256</v>
      </c>
      <c r="AT193" s="157" t="s">
        <v>145</v>
      </c>
      <c r="AU193" s="157" t="s">
        <v>81</v>
      </c>
      <c r="AY193" s="20" t="s">
        <v>142</v>
      </c>
      <c r="BE193" s="158">
        <f t="shared" si="4"/>
        <v>0</v>
      </c>
      <c r="BF193" s="158">
        <f t="shared" si="5"/>
        <v>0</v>
      </c>
      <c r="BG193" s="158">
        <f t="shared" si="6"/>
        <v>0</v>
      </c>
      <c r="BH193" s="158">
        <f t="shared" si="7"/>
        <v>0</v>
      </c>
      <c r="BI193" s="158">
        <f t="shared" si="8"/>
        <v>0</v>
      </c>
      <c r="BJ193" s="20" t="s">
        <v>81</v>
      </c>
      <c r="BK193" s="158">
        <f t="shared" si="9"/>
        <v>0</v>
      </c>
      <c r="BL193" s="20" t="s">
        <v>256</v>
      </c>
      <c r="BM193" s="157" t="s">
        <v>4637</v>
      </c>
    </row>
    <row r="194" spans="1:65" s="2" customFormat="1" ht="16.5" customHeight="1">
      <c r="A194" s="35"/>
      <c r="B194" s="145"/>
      <c r="C194" s="146" t="s">
        <v>397</v>
      </c>
      <c r="D194" s="146" t="s">
        <v>145</v>
      </c>
      <c r="E194" s="147" t="s">
        <v>4638</v>
      </c>
      <c r="F194" s="148" t="s">
        <v>4639</v>
      </c>
      <c r="G194" s="149" t="s">
        <v>148</v>
      </c>
      <c r="H194" s="150">
        <v>20</v>
      </c>
      <c r="I194" s="151"/>
      <c r="J194" s="152">
        <f t="shared" si="0"/>
        <v>0</v>
      </c>
      <c r="K194" s="148" t="s">
        <v>3</v>
      </c>
      <c r="L194" s="36"/>
      <c r="M194" s="153" t="s">
        <v>3</v>
      </c>
      <c r="N194" s="154" t="s">
        <v>43</v>
      </c>
      <c r="O194" s="56"/>
      <c r="P194" s="155">
        <f t="shared" si="1"/>
        <v>0</v>
      </c>
      <c r="Q194" s="155">
        <v>0</v>
      </c>
      <c r="R194" s="155">
        <f t="shared" si="2"/>
        <v>0</v>
      </c>
      <c r="S194" s="155">
        <v>0</v>
      </c>
      <c r="T194" s="156">
        <f t="shared" si="3"/>
        <v>0</v>
      </c>
      <c r="U194" s="35"/>
      <c r="V194" s="35"/>
      <c r="W194" s="35"/>
      <c r="X194" s="35"/>
      <c r="Y194" s="35"/>
      <c r="Z194" s="35"/>
      <c r="AA194" s="35"/>
      <c r="AB194" s="35"/>
      <c r="AC194" s="35"/>
      <c r="AD194" s="35"/>
      <c r="AE194" s="35"/>
      <c r="AR194" s="157" t="s">
        <v>256</v>
      </c>
      <c r="AT194" s="157" t="s">
        <v>145</v>
      </c>
      <c r="AU194" s="157" t="s">
        <v>81</v>
      </c>
      <c r="AY194" s="20" t="s">
        <v>142</v>
      </c>
      <c r="BE194" s="158">
        <f t="shared" si="4"/>
        <v>0</v>
      </c>
      <c r="BF194" s="158">
        <f t="shared" si="5"/>
        <v>0</v>
      </c>
      <c r="BG194" s="158">
        <f t="shared" si="6"/>
        <v>0</v>
      </c>
      <c r="BH194" s="158">
        <f t="shared" si="7"/>
        <v>0</v>
      </c>
      <c r="BI194" s="158">
        <f t="shared" si="8"/>
        <v>0</v>
      </c>
      <c r="BJ194" s="20" t="s">
        <v>81</v>
      </c>
      <c r="BK194" s="158">
        <f t="shared" si="9"/>
        <v>0</v>
      </c>
      <c r="BL194" s="20" t="s">
        <v>256</v>
      </c>
      <c r="BM194" s="157" t="s">
        <v>4640</v>
      </c>
    </row>
    <row r="195" spans="1:65" s="14" customFormat="1" ht="11.25">
      <c r="B195" s="172"/>
      <c r="D195" s="165" t="s">
        <v>153</v>
      </c>
      <c r="E195" s="173" t="s">
        <v>3</v>
      </c>
      <c r="F195" s="174" t="s">
        <v>4641</v>
      </c>
      <c r="H195" s="175">
        <v>20</v>
      </c>
      <c r="I195" s="176"/>
      <c r="L195" s="172"/>
      <c r="M195" s="177"/>
      <c r="N195" s="178"/>
      <c r="O195" s="178"/>
      <c r="P195" s="178"/>
      <c r="Q195" s="178"/>
      <c r="R195" s="178"/>
      <c r="S195" s="178"/>
      <c r="T195" s="179"/>
      <c r="AT195" s="173" t="s">
        <v>153</v>
      </c>
      <c r="AU195" s="173" t="s">
        <v>81</v>
      </c>
      <c r="AV195" s="14" t="s">
        <v>81</v>
      </c>
      <c r="AW195" s="14" t="s">
        <v>33</v>
      </c>
      <c r="AX195" s="14" t="s">
        <v>15</v>
      </c>
      <c r="AY195" s="173" t="s">
        <v>142</v>
      </c>
    </row>
    <row r="196" spans="1:65" s="2" customFormat="1" ht="44.25" customHeight="1">
      <c r="A196" s="35"/>
      <c r="B196" s="145"/>
      <c r="C196" s="146" t="s">
        <v>408</v>
      </c>
      <c r="D196" s="146" t="s">
        <v>145</v>
      </c>
      <c r="E196" s="147" t="s">
        <v>4642</v>
      </c>
      <c r="F196" s="148" t="s">
        <v>4643</v>
      </c>
      <c r="G196" s="149" t="s">
        <v>2341</v>
      </c>
      <c r="H196" s="209"/>
      <c r="I196" s="151"/>
      <c r="J196" s="152">
        <f>ROUND(I196*H196,2)</f>
        <v>0</v>
      </c>
      <c r="K196" s="148" t="s">
        <v>149</v>
      </c>
      <c r="L196" s="36"/>
      <c r="M196" s="153" t="s">
        <v>3</v>
      </c>
      <c r="N196" s="154" t="s">
        <v>43</v>
      </c>
      <c r="O196" s="56"/>
      <c r="P196" s="155">
        <f>O196*H196</f>
        <v>0</v>
      </c>
      <c r="Q196" s="155">
        <v>0</v>
      </c>
      <c r="R196" s="155">
        <f>Q196*H196</f>
        <v>0</v>
      </c>
      <c r="S196" s="155">
        <v>0</v>
      </c>
      <c r="T196" s="156">
        <f>S196*H196</f>
        <v>0</v>
      </c>
      <c r="U196" s="35"/>
      <c r="V196" s="35"/>
      <c r="W196" s="35"/>
      <c r="X196" s="35"/>
      <c r="Y196" s="35"/>
      <c r="Z196" s="35"/>
      <c r="AA196" s="35"/>
      <c r="AB196" s="35"/>
      <c r="AC196" s="35"/>
      <c r="AD196" s="35"/>
      <c r="AE196" s="35"/>
      <c r="AR196" s="157" t="s">
        <v>256</v>
      </c>
      <c r="AT196" s="157" t="s">
        <v>145</v>
      </c>
      <c r="AU196" s="157" t="s">
        <v>81</v>
      </c>
      <c r="AY196" s="20" t="s">
        <v>142</v>
      </c>
      <c r="BE196" s="158">
        <f>IF(N196="základní",J196,0)</f>
        <v>0</v>
      </c>
      <c r="BF196" s="158">
        <f>IF(N196="snížená",J196,0)</f>
        <v>0</v>
      </c>
      <c r="BG196" s="158">
        <f>IF(N196="zákl. přenesená",J196,0)</f>
        <v>0</v>
      </c>
      <c r="BH196" s="158">
        <f>IF(N196="sníž. přenesená",J196,0)</f>
        <v>0</v>
      </c>
      <c r="BI196" s="158">
        <f>IF(N196="nulová",J196,0)</f>
        <v>0</v>
      </c>
      <c r="BJ196" s="20" t="s">
        <v>81</v>
      </c>
      <c r="BK196" s="158">
        <f>ROUND(I196*H196,2)</f>
        <v>0</v>
      </c>
      <c r="BL196" s="20" t="s">
        <v>256</v>
      </c>
      <c r="BM196" s="157" t="s">
        <v>4644</v>
      </c>
    </row>
    <row r="197" spans="1:65" s="2" customFormat="1" ht="11.25">
      <c r="A197" s="35"/>
      <c r="B197" s="36"/>
      <c r="C197" s="35"/>
      <c r="D197" s="159" t="s">
        <v>151</v>
      </c>
      <c r="E197" s="35"/>
      <c r="F197" s="160" t="s">
        <v>4645</v>
      </c>
      <c r="G197" s="35"/>
      <c r="H197" s="35"/>
      <c r="I197" s="161"/>
      <c r="J197" s="35"/>
      <c r="K197" s="35"/>
      <c r="L197" s="36"/>
      <c r="M197" s="210"/>
      <c r="N197" s="211"/>
      <c r="O197" s="212"/>
      <c r="P197" s="212"/>
      <c r="Q197" s="212"/>
      <c r="R197" s="212"/>
      <c r="S197" s="212"/>
      <c r="T197" s="213"/>
      <c r="U197" s="35"/>
      <c r="V197" s="35"/>
      <c r="W197" s="35"/>
      <c r="X197" s="35"/>
      <c r="Y197" s="35"/>
      <c r="Z197" s="35"/>
      <c r="AA197" s="35"/>
      <c r="AB197" s="35"/>
      <c r="AC197" s="35"/>
      <c r="AD197" s="35"/>
      <c r="AE197" s="35"/>
      <c r="AT197" s="20" t="s">
        <v>151</v>
      </c>
      <c r="AU197" s="20" t="s">
        <v>81</v>
      </c>
    </row>
    <row r="198" spans="1:65" s="2" customFormat="1" ht="6.95" customHeight="1">
      <c r="A198" s="35"/>
      <c r="B198" s="45"/>
      <c r="C198" s="46"/>
      <c r="D198" s="46"/>
      <c r="E198" s="46"/>
      <c r="F198" s="46"/>
      <c r="G198" s="46"/>
      <c r="H198" s="46"/>
      <c r="I198" s="46"/>
      <c r="J198" s="46"/>
      <c r="K198" s="46"/>
      <c r="L198" s="36"/>
      <c r="M198" s="35"/>
      <c r="O198" s="35"/>
      <c r="P198" s="35"/>
      <c r="Q198" s="35"/>
      <c r="R198" s="35"/>
      <c r="S198" s="35"/>
      <c r="T198" s="35"/>
      <c r="U198" s="35"/>
      <c r="V198" s="35"/>
      <c r="W198" s="35"/>
      <c r="X198" s="35"/>
      <c r="Y198" s="35"/>
      <c r="Z198" s="35"/>
      <c r="AA198" s="35"/>
      <c r="AB198" s="35"/>
      <c r="AC198" s="35"/>
      <c r="AD198" s="35"/>
      <c r="AE198" s="35"/>
    </row>
  </sheetData>
  <autoFilter ref="C86:K197"/>
  <mergeCells count="9">
    <mergeCell ref="E50:H50"/>
    <mergeCell ref="E77:H77"/>
    <mergeCell ref="E79:H79"/>
    <mergeCell ref="L2:V2"/>
    <mergeCell ref="E7:H7"/>
    <mergeCell ref="E9:H9"/>
    <mergeCell ref="E18:H18"/>
    <mergeCell ref="E27:H27"/>
    <mergeCell ref="E48:H48"/>
  </mergeCells>
  <hyperlinks>
    <hyperlink ref="F91" r:id="rId1"/>
    <hyperlink ref="F95" r:id="rId2"/>
    <hyperlink ref="F102" r:id="rId3"/>
    <hyperlink ref="F109" r:id="rId4"/>
    <hyperlink ref="F112" r:id="rId5"/>
    <hyperlink ref="F115" r:id="rId6"/>
    <hyperlink ref="F118" r:id="rId7"/>
    <hyperlink ref="F126" r:id="rId8"/>
    <hyperlink ref="F133" r:id="rId9"/>
    <hyperlink ref="F142" r:id="rId10"/>
    <hyperlink ref="F145" r:id="rId11"/>
    <hyperlink ref="F148" r:id="rId12"/>
    <hyperlink ref="F151" r:id="rId13"/>
    <hyperlink ref="F156" r:id="rId14"/>
    <hyperlink ref="F160" r:id="rId15"/>
    <hyperlink ref="F164" r:id="rId16"/>
    <hyperlink ref="F174" r:id="rId17"/>
    <hyperlink ref="F182" r:id="rId18"/>
    <hyperlink ref="F186" r:id="rId19"/>
    <hyperlink ref="F197" r:id="rId2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21</vt:i4>
      </vt:variant>
    </vt:vector>
  </HeadingPairs>
  <TitlesOfParts>
    <vt:vector size="32" baseType="lpstr">
      <vt:lpstr>Rekapitulace stavby</vt:lpstr>
      <vt:lpstr>1 - Bourací práce</vt:lpstr>
      <vt:lpstr>2 - Nový stav</vt:lpstr>
      <vt:lpstr>1 - Ústřední vytápění</vt:lpstr>
      <vt:lpstr>2 - Elektro</vt:lpstr>
      <vt:lpstr>3 - ZTI</vt:lpstr>
      <vt:lpstr>4 - Vytápění</vt:lpstr>
      <vt:lpstr>3 - Zpevněné plochy</vt:lpstr>
      <vt:lpstr>4 - Oplocení</vt:lpstr>
      <vt:lpstr>VRN - Ostatní a vedlejší ...</vt:lpstr>
      <vt:lpstr>Pokyny pro vyplnění</vt:lpstr>
      <vt:lpstr>'1 - Bourací práce'!Názvy_tisku</vt:lpstr>
      <vt:lpstr>'1 - Ústřední vytápění'!Názvy_tisku</vt:lpstr>
      <vt:lpstr>'2 - Elektro'!Názvy_tisku</vt:lpstr>
      <vt:lpstr>'2 - Nový stav'!Názvy_tisku</vt:lpstr>
      <vt:lpstr>'3 - Zpevněné plochy'!Názvy_tisku</vt:lpstr>
      <vt:lpstr>'3 - ZTI'!Názvy_tisku</vt:lpstr>
      <vt:lpstr>'4 - Oplocení'!Názvy_tisku</vt:lpstr>
      <vt:lpstr>'4 - Vytápění'!Názvy_tisku</vt:lpstr>
      <vt:lpstr>'Rekapitulace stavby'!Názvy_tisku</vt:lpstr>
      <vt:lpstr>'VRN - Ostatní a vedlejší ...'!Názvy_tisku</vt:lpstr>
      <vt:lpstr>'1 - Bourací práce'!Oblast_tisku</vt:lpstr>
      <vt:lpstr>'1 - Ústřední vytápění'!Oblast_tisku</vt:lpstr>
      <vt:lpstr>'2 - Elektro'!Oblast_tisku</vt:lpstr>
      <vt:lpstr>'2 - Nový stav'!Oblast_tisku</vt:lpstr>
      <vt:lpstr>'3 - Zpevněné plochy'!Oblast_tisku</vt:lpstr>
      <vt:lpstr>'3 - ZTI'!Oblast_tisku</vt:lpstr>
      <vt:lpstr>'4 - Oplocení'!Oblast_tisku</vt:lpstr>
      <vt:lpstr>'4 - Vytápění'!Oblast_tisku</vt:lpstr>
      <vt:lpstr>'Pokyny pro vyplnění'!Oblast_tisku</vt:lpstr>
      <vt:lpstr>'Rekapitulace stavby'!Oblast_tisku</vt:lpstr>
      <vt:lpstr>'VRN - Ostatní a vedlejší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Turková</dc:creator>
  <cp:lastModifiedBy>Nowak Petr</cp:lastModifiedBy>
  <dcterms:created xsi:type="dcterms:W3CDTF">2024-05-13T14:47:28Z</dcterms:created>
  <dcterms:modified xsi:type="dcterms:W3CDTF">2025-02-13T13:17:13Z</dcterms:modified>
</cp:coreProperties>
</file>