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-01 - Stavební část" sheetId="2" r:id="rId2"/>
    <sheet name="01-02 - Zdravotně technic..." sheetId="3" r:id="rId3"/>
    <sheet name="01-03 - Silnoproudá elekt..." sheetId="4" r:id="rId4"/>
    <sheet name="01-04 - Slaboproud" sheetId="5" r:id="rId5"/>
    <sheet name="01-05 - Vedlejší náklady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'01-01 - Stavební část'!$C$140:$K$432</definedName>
    <definedName name="_xlnm.Print_Area" localSheetId="1">'01-01 - Stavební část'!$C$4:$J$76,'01-01 - Stavební část'!$C$82:$J$120,'01-01 - Stavební část'!$C$126:$K$432</definedName>
    <definedName name="_xlnm.Print_Titles" localSheetId="1">'01-01 - Stavební část'!$140:$140</definedName>
    <definedName name="_xlnm._FilterDatabase" localSheetId="2" hidden="1">'01-02 - Zdravotně technic...'!$C$130:$K$211</definedName>
    <definedName name="_xlnm.Print_Area" localSheetId="2">'01-02 - Zdravotně technic...'!$C$4:$J$76,'01-02 - Zdravotně technic...'!$C$82:$J$110,'01-02 - Zdravotně technic...'!$C$116:$K$211</definedName>
    <definedName name="_xlnm.Print_Titles" localSheetId="2">'01-02 - Zdravotně technic...'!$130:$130</definedName>
    <definedName name="_xlnm._FilterDatabase" localSheetId="3" hidden="1">'01-03 - Silnoproudá elekt...'!$C$123:$K$219</definedName>
    <definedName name="_xlnm.Print_Area" localSheetId="3">'01-03 - Silnoproudá elekt...'!$C$4:$J$76,'01-03 - Silnoproudá elekt...'!$C$82:$J$103,'01-03 - Silnoproudá elekt...'!$C$109:$K$219</definedName>
    <definedName name="_xlnm.Print_Titles" localSheetId="3">'01-03 - Silnoproudá elekt...'!$123:$123</definedName>
    <definedName name="_xlnm._FilterDatabase" localSheetId="4" hidden="1">'01-04 - Slaboproud'!$C$121:$K$201</definedName>
    <definedName name="_xlnm.Print_Area" localSheetId="4">'01-04 - Slaboproud'!$C$4:$J$76,'01-04 - Slaboproud'!$C$82:$J$101,'01-04 - Slaboproud'!$C$107:$K$201</definedName>
    <definedName name="_xlnm.Print_Titles" localSheetId="4">'01-04 - Slaboproud'!$121:$121</definedName>
    <definedName name="_xlnm._FilterDatabase" localSheetId="5" hidden="1">'01-05 - Vedlejší náklady'!$C$120:$K$131</definedName>
    <definedName name="_xlnm.Print_Area" localSheetId="5">'01-05 - Vedlejší náklady'!$C$4:$J$76,'01-05 - Vedlejší náklady'!$C$82:$J$100,'01-05 - Vedlejší náklady'!$C$106:$K$131</definedName>
    <definedName name="_xlnm.Print_Titles" localSheetId="5">'01-05 - Vedlejší náklady'!$120:$120</definedName>
  </definedNames>
  <calcPr/>
</workbook>
</file>

<file path=xl/calcChain.xml><?xml version="1.0" encoding="utf-8"?>
<calcChain xmlns="http://schemas.openxmlformats.org/spreadsheetml/2006/main">
  <c i="6" l="1" r="J39"/>
  <c r="J38"/>
  <c i="1" r="AY100"/>
  <c i="6" r="J37"/>
  <c i="1" r="AX100"/>
  <c i="6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118"/>
  <c r="J19"/>
  <c r="J17"/>
  <c r="E17"/>
  <c r="F117"/>
  <c r="J16"/>
  <c r="J14"/>
  <c r="J115"/>
  <c r="E7"/>
  <c r="E85"/>
  <c i="5" r="J39"/>
  <c r="J38"/>
  <c i="1" r="AY99"/>
  <c i="5" r="J37"/>
  <c i="1" r="AX99"/>
  <c i="5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94"/>
  <c r="J19"/>
  <c r="J17"/>
  <c r="E17"/>
  <c r="F118"/>
  <c r="J16"/>
  <c r="J14"/>
  <c r="J91"/>
  <c r="E7"/>
  <c r="E110"/>
  <c i="4" r="J39"/>
  <c r="J38"/>
  <c i="1" r="AY98"/>
  <c i="4" r="J37"/>
  <c i="1" r="AX98"/>
  <c i="4"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J121"/>
  <c r="F118"/>
  <c r="E116"/>
  <c r="J94"/>
  <c r="F91"/>
  <c r="E89"/>
  <c r="J23"/>
  <c r="E23"/>
  <c r="J120"/>
  <c r="J22"/>
  <c r="J20"/>
  <c r="E20"/>
  <c r="F94"/>
  <c r="J19"/>
  <c r="J17"/>
  <c r="E17"/>
  <c r="F120"/>
  <c r="J16"/>
  <c r="J14"/>
  <c r="J91"/>
  <c r="E7"/>
  <c r="E112"/>
  <c i="3" r="J39"/>
  <c r="J38"/>
  <c i="1" r="AY97"/>
  <c i="3" r="J37"/>
  <c i="1" r="AX97"/>
  <c i="3"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2" r="J39"/>
  <c r="J38"/>
  <c i="1" r="AY96"/>
  <c i="2" r="J37"/>
  <c i="1" r="AX96"/>
  <c i="2"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0"/>
  <c r="BH410"/>
  <c r="BG410"/>
  <c r="BF410"/>
  <c r="T410"/>
  <c r="T397"/>
  <c r="R410"/>
  <c r="R397"/>
  <c r="P410"/>
  <c r="P397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T320"/>
  <c r="R321"/>
  <c r="R320"/>
  <c r="P321"/>
  <c r="P320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T270"/>
  <c r="R271"/>
  <c r="R270"/>
  <c r="P271"/>
  <c r="P270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J138"/>
  <c r="J137"/>
  <c r="F137"/>
  <c r="F135"/>
  <c r="E133"/>
  <c r="J94"/>
  <c r="J93"/>
  <c r="F93"/>
  <c r="F91"/>
  <c r="E89"/>
  <c r="J20"/>
  <c r="E20"/>
  <c r="F138"/>
  <c r="J19"/>
  <c r="J14"/>
  <c r="J135"/>
  <c r="E7"/>
  <c r="E129"/>
  <c i="1" r="L90"/>
  <c r="AM90"/>
  <c r="AM89"/>
  <c r="L89"/>
  <c r="AM87"/>
  <c r="L87"/>
  <c r="L85"/>
  <c r="L84"/>
  <c i="2" r="J394"/>
  <c r="BK387"/>
  <c r="J358"/>
  <c r="J343"/>
  <c r="BK324"/>
  <c r="J294"/>
  <c r="BK268"/>
  <c r="J257"/>
  <c r="BK236"/>
  <c r="BK219"/>
  <c r="BK211"/>
  <c r="BK194"/>
  <c r="J167"/>
  <c r="BK429"/>
  <c r="BK398"/>
  <c r="J361"/>
  <c r="BK339"/>
  <c r="J331"/>
  <c r="BK309"/>
  <c r="BK280"/>
  <c r="BK252"/>
  <c r="BK223"/>
  <c r="BK212"/>
  <c r="BK183"/>
  <c r="BK146"/>
  <c r="BK431"/>
  <c r="J420"/>
  <c r="BK390"/>
  <c r="J376"/>
  <c r="J363"/>
  <c r="BK334"/>
  <c r="BK294"/>
  <c r="BK260"/>
  <c r="J219"/>
  <c r="BK158"/>
  <c r="J144"/>
  <c r="BK367"/>
  <c r="BK352"/>
  <c r="J339"/>
  <c r="J321"/>
  <c r="BK304"/>
  <c r="J273"/>
  <c r="J252"/>
  <c r="J177"/>
  <c i="3" r="J211"/>
  <c r="BK199"/>
  <c r="J185"/>
  <c r="J171"/>
  <c r="J165"/>
  <c r="BK150"/>
  <c r="J144"/>
  <c r="J206"/>
  <c r="J193"/>
  <c r="BK181"/>
  <c r="BK169"/>
  <c r="BK161"/>
  <c r="BK157"/>
  <c r="J153"/>
  <c r="BK144"/>
  <c r="BK136"/>
  <c r="J199"/>
  <c r="BK191"/>
  <c r="J181"/>
  <c r="BK173"/>
  <c r="BK165"/>
  <c r="BK153"/>
  <c r="J142"/>
  <c r="BK210"/>
  <c r="BK201"/>
  <c r="BK180"/>
  <c r="BK163"/>
  <c r="BK147"/>
  <c r="J138"/>
  <c i="4" r="J217"/>
  <c r="BK204"/>
  <c r="J198"/>
  <c r="BK179"/>
  <c r="J174"/>
  <c r="BK169"/>
  <c r="BK166"/>
  <c r="J160"/>
  <c r="BK143"/>
  <c r="J136"/>
  <c r="BK212"/>
  <c r="BK205"/>
  <c r="J199"/>
  <c r="J195"/>
  <c r="BK188"/>
  <c r="J178"/>
  <c r="J171"/>
  <c r="BK160"/>
  <c r="BK146"/>
  <c r="BK140"/>
  <c r="BK128"/>
  <c r="BK213"/>
  <c r="BK207"/>
  <c r="BK197"/>
  <c r="BK191"/>
  <c r="J182"/>
  <c r="BK180"/>
  <c r="BK162"/>
  <c r="J146"/>
  <c r="BK136"/>
  <c r="BK215"/>
  <c r="J203"/>
  <c r="J192"/>
  <c r="J184"/>
  <c r="J180"/>
  <c r="BK175"/>
  <c r="J168"/>
  <c r="BK153"/>
  <c r="J137"/>
  <c r="BK127"/>
  <c i="5" r="BK191"/>
  <c r="J186"/>
  <c r="BK180"/>
  <c r="BK177"/>
  <c r="BK174"/>
  <c r="J173"/>
  <c r="BK172"/>
  <c r="BK171"/>
  <c r="J170"/>
  <c r="BK164"/>
  <c r="BK162"/>
  <c r="J158"/>
  <c r="BK154"/>
  <c r="J138"/>
  <c r="BK194"/>
  <c r="BK183"/>
  <c r="J174"/>
  <c r="BK170"/>
  <c r="BK166"/>
  <c r="BK158"/>
  <c r="BK144"/>
  <c r="BK130"/>
  <c r="J201"/>
  <c r="J198"/>
  <c r="BK190"/>
  <c r="J185"/>
  <c r="J175"/>
  <c r="J162"/>
  <c r="J154"/>
  <c r="BK135"/>
  <c r="BK198"/>
  <c r="J192"/>
  <c r="J182"/>
  <c r="J172"/>
  <c r="J164"/>
  <c r="J160"/>
  <c r="J144"/>
  <c r="J137"/>
  <c i="6" r="BK131"/>
  <c i="2" r="BK420"/>
  <c r="BK363"/>
  <c r="J356"/>
  <c r="BK337"/>
  <c r="BK321"/>
  <c r="BK273"/>
  <c r="J260"/>
  <c r="BK239"/>
  <c r="BK213"/>
  <c r="BK207"/>
  <c r="J186"/>
  <c r="J431"/>
  <c r="BK410"/>
  <c r="BK392"/>
  <c r="J348"/>
  <c r="J334"/>
  <c r="BK314"/>
  <c r="J277"/>
  <c r="J233"/>
  <c r="J213"/>
  <c r="BK186"/>
  <c r="J158"/>
  <c r="J429"/>
  <c r="BK396"/>
  <c r="J387"/>
  <c r="BK373"/>
  <c r="BK358"/>
  <c r="J314"/>
  <c r="BK271"/>
  <c r="J223"/>
  <c r="J194"/>
  <c r="J146"/>
  <c r="BK369"/>
  <c r="J355"/>
  <c r="BK343"/>
  <c r="J324"/>
  <c r="BK307"/>
  <c r="J266"/>
  <c r="J239"/>
  <c r="BK167"/>
  <c i="3" r="BK207"/>
  <c r="J197"/>
  <c r="J183"/>
  <c r="J170"/>
  <c r="J159"/>
  <c r="J148"/>
  <c r="BK141"/>
  <c r="J204"/>
  <c r="J180"/>
  <c r="BK175"/>
  <c r="J162"/>
  <c r="J158"/>
  <c r="BK152"/>
  <c r="BK148"/>
  <c r="BK211"/>
  <c r="BK197"/>
  <c r="J189"/>
  <c r="BK176"/>
  <c r="BK170"/>
  <c r="BK154"/>
  <c r="J143"/>
  <c r="J136"/>
  <c r="J207"/>
  <c r="BK184"/>
  <c r="BK162"/>
  <c r="BK155"/>
  <c r="J146"/>
  <c r="J134"/>
  <c i="4" r="BK218"/>
  <c r="BK208"/>
  <c r="J191"/>
  <c r="J188"/>
  <c r="BK176"/>
  <c r="BK170"/>
  <c r="J163"/>
  <c r="J145"/>
  <c r="BK137"/>
  <c r="J215"/>
  <c r="J204"/>
  <c r="J197"/>
  <c r="BK192"/>
  <c r="J177"/>
  <c r="J170"/>
  <c r="J162"/>
  <c r="BK149"/>
  <c r="BK139"/>
  <c r="J127"/>
  <c r="J212"/>
  <c r="J208"/>
  <c r="BK198"/>
  <c r="BK183"/>
  <c r="J179"/>
  <c r="J166"/>
  <c r="J153"/>
  <c r="BK138"/>
  <c r="BK217"/>
  <c r="J205"/>
  <c r="J194"/>
  <c r="BK186"/>
  <c r="BK182"/>
  <c r="J176"/>
  <c r="J167"/>
  <c r="J152"/>
  <c r="J134"/>
  <c i="5" r="BK196"/>
  <c r="J189"/>
  <c r="J184"/>
  <c r="J163"/>
  <c r="J161"/>
  <c r="BK151"/>
  <c r="BK125"/>
  <c r="BK195"/>
  <c r="BK184"/>
  <c r="J176"/>
  <c r="J168"/>
  <c r="BK165"/>
  <c r="BK157"/>
  <c r="J147"/>
  <c r="J131"/>
  <c r="BK126"/>
  <c r="J200"/>
  <c r="BK197"/>
  <c r="J191"/>
  <c r="BK188"/>
  <c r="J179"/>
  <c r="BK168"/>
  <c r="BK160"/>
  <c r="J151"/>
  <c r="J130"/>
  <c r="J195"/>
  <c r="BK187"/>
  <c r="J181"/>
  <c r="BK175"/>
  <c r="J166"/>
  <c r="J150"/>
  <c r="BK140"/>
  <c r="J135"/>
  <c i="6" r="J129"/>
  <c r="J130"/>
  <c r="BK126"/>
  <c r="BK130"/>
  <c r="J123"/>
  <c i="2" r="J390"/>
  <c r="J373"/>
  <c r="BK361"/>
  <c r="BK348"/>
  <c r="J307"/>
  <c r="J280"/>
  <c r="BK266"/>
  <c r="J243"/>
  <c r="BK233"/>
  <c r="BK215"/>
  <c r="BK202"/>
  <c r="BK172"/>
  <c r="BK150"/>
  <c r="J423"/>
  <c r="J396"/>
  <c r="BK356"/>
  <c r="BK335"/>
  <c r="BK319"/>
  <c r="J288"/>
  <c r="BK243"/>
  <c r="J226"/>
  <c r="J207"/>
  <c r="J172"/>
  <c r="BK432"/>
  <c r="J427"/>
  <c r="J410"/>
  <c r="J392"/>
  <c r="BK381"/>
  <c r="J367"/>
  <c r="J335"/>
  <c r="J304"/>
  <c r="J268"/>
  <c r="J236"/>
  <c r="J202"/>
  <c r="J150"/>
  <c r="BK376"/>
  <c r="J366"/>
  <c r="J344"/>
  <c r="BK328"/>
  <c r="J319"/>
  <c r="BK299"/>
  <c r="BK263"/>
  <c r="J229"/>
  <c r="J163"/>
  <c i="3" r="BK206"/>
  <c r="J187"/>
  <c r="J172"/>
  <c r="J168"/>
  <c r="J157"/>
  <c r="J147"/>
  <c r="BK134"/>
  <c r="BK196"/>
  <c r="BK187"/>
  <c r="BK177"/>
  <c r="J163"/>
  <c r="BK159"/>
  <c r="J155"/>
  <c r="J150"/>
  <c r="BK143"/>
  <c r="J201"/>
  <c r="BK193"/>
  <c r="BK183"/>
  <c r="BK174"/>
  <c r="BK172"/>
  <c r="BK160"/>
  <c r="J149"/>
  <c r="BK138"/>
  <c r="BK208"/>
  <c r="J191"/>
  <c r="J174"/>
  <c r="J161"/>
  <c r="J154"/>
  <c r="J141"/>
  <c i="4" r="BK219"/>
  <c r="J213"/>
  <c r="J202"/>
  <c r="BK190"/>
  <c r="J185"/>
  <c r="J175"/>
  <c r="BK168"/>
  <c r="J165"/>
  <c r="BK157"/>
  <c r="J140"/>
  <c r="BK132"/>
  <c r="BK210"/>
  <c r="BK200"/>
  <c r="BK194"/>
  <c r="J187"/>
  <c r="J172"/>
  <c r="BK164"/>
  <c r="J156"/>
  <c r="J143"/>
  <c r="BK131"/>
  <c r="J214"/>
  <c r="J210"/>
  <c r="BK199"/>
  <c r="J196"/>
  <c r="J189"/>
  <c r="J181"/>
  <c r="BK172"/>
  <c r="BK156"/>
  <c r="BK141"/>
  <c r="J128"/>
  <c r="BK214"/>
  <c r="BK202"/>
  <c r="J190"/>
  <c r="BK185"/>
  <c r="BK181"/>
  <c r="BK171"/>
  <c r="BK163"/>
  <c r="J149"/>
  <c r="J135"/>
  <c i="5" r="BK200"/>
  <c r="BK192"/>
  <c r="BK185"/>
  <c r="BK181"/>
  <c r="J156"/>
  <c r="BK137"/>
  <c r="J197"/>
  <c r="J187"/>
  <c r="BK178"/>
  <c r="J167"/>
  <c r="J159"/>
  <c r="J155"/>
  <c r="J140"/>
  <c r="J125"/>
  <c r="J199"/>
  <c r="J194"/>
  <c r="BK186"/>
  <c r="J177"/>
  <c r="J171"/>
  <c r="BK159"/>
  <c r="BK150"/>
  <c r="J126"/>
  <c r="J193"/>
  <c r="J183"/>
  <c r="J178"/>
  <c r="BK167"/>
  <c r="BK161"/>
  <c r="BK147"/>
  <c r="BK138"/>
  <c r="BK131"/>
  <c i="6" r="BK124"/>
  <c r="J128"/>
  <c r="J124"/>
  <c r="BK129"/>
  <c r="BK128"/>
  <c i="2" r="J398"/>
  <c r="BK366"/>
  <c r="J352"/>
  <c r="BK331"/>
  <c r="J297"/>
  <c r="BK277"/>
  <c r="J263"/>
  <c r="BK247"/>
  <c r="BK226"/>
  <c r="J212"/>
  <c r="J198"/>
  <c r="BK177"/>
  <c r="J154"/>
  <c r="BK427"/>
  <c r="J381"/>
  <c r="BK355"/>
  <c r="J337"/>
  <c r="J328"/>
  <c r="J299"/>
  <c r="J271"/>
  <c r="BK229"/>
  <c r="J215"/>
  <c r="BK198"/>
  <c r="BK163"/>
  <c r="J432"/>
  <c r="BK423"/>
  <c r="BK394"/>
  <c r="J369"/>
  <c r="BK344"/>
  <c r="BK327"/>
  <c r="BK288"/>
  <c r="J247"/>
  <c r="J211"/>
  <c r="BK154"/>
  <c i="1" r="AS95"/>
  <c i="2" r="J327"/>
  <c r="J309"/>
  <c r="BK297"/>
  <c r="BK257"/>
  <c r="J183"/>
  <c r="BK144"/>
  <c i="3" r="BK204"/>
  <c r="BK189"/>
  <c r="J177"/>
  <c r="J169"/>
  <c r="J152"/>
  <c r="J145"/>
  <c r="J208"/>
  <c r="BK195"/>
  <c r="J184"/>
  <c r="J176"/>
  <c r="BK168"/>
  <c r="J160"/>
  <c r="J156"/>
  <c r="BK149"/>
  <c r="BK142"/>
  <c r="J210"/>
  <c r="J195"/>
  <c r="BK185"/>
  <c r="J175"/>
  <c r="BK171"/>
  <c r="BK158"/>
  <c r="BK146"/>
  <c r="BK137"/>
  <c r="J196"/>
  <c r="J173"/>
  <c r="BK156"/>
  <c r="BK145"/>
  <c r="J137"/>
  <c i="4" r="J219"/>
  <c r="BK203"/>
  <c r="BK201"/>
  <c r="BK189"/>
  <c r="BK177"/>
  <c r="BK173"/>
  <c r="BK167"/>
  <c r="BK161"/>
  <c r="J141"/>
  <c r="BK135"/>
  <c r="J211"/>
  <c r="J201"/>
  <c r="BK196"/>
  <c r="J193"/>
  <c r="J186"/>
  <c r="J173"/>
  <c r="BK165"/>
  <c r="J157"/>
  <c r="BK145"/>
  <c r="BK134"/>
  <c r="J218"/>
  <c r="BK211"/>
  <c r="J200"/>
  <c r="BK193"/>
  <c r="BK184"/>
  <c r="BK174"/>
  <c r="J164"/>
  <c r="BK152"/>
  <c r="J139"/>
  <c r="J132"/>
  <c r="J207"/>
  <c r="BK195"/>
  <c r="BK187"/>
  <c r="J183"/>
  <c r="BK178"/>
  <c r="J169"/>
  <c r="J161"/>
  <c r="J138"/>
  <c r="J131"/>
  <c i="5" r="BK193"/>
  <c r="J188"/>
  <c r="BK182"/>
  <c r="J157"/>
  <c r="BK139"/>
  <c r="BK201"/>
  <c r="J190"/>
  <c r="J180"/>
  <c r="BK173"/>
  <c r="BK169"/>
  <c r="BK176"/>
  <c r="J165"/>
  <c r="BK155"/>
  <c r="BK136"/>
  <c r="BK199"/>
  <c r="J196"/>
  <c r="BK189"/>
  <c r="BK179"/>
  <c r="J169"/>
  <c r="BK163"/>
  <c r="BK156"/>
  <c r="J139"/>
  <c r="J136"/>
  <c i="6" r="J126"/>
  <c r="J131"/>
  <c r="J127"/>
  <c r="BK127"/>
  <c r="BK123"/>
  <c i="2" l="1" r="R143"/>
  <c r="R162"/>
  <c r="P210"/>
  <c r="T214"/>
  <c r="P238"/>
  <c r="P256"/>
  <c r="P272"/>
  <c r="P269"/>
  <c r="T279"/>
  <c r="R323"/>
  <c r="T338"/>
  <c r="T368"/>
  <c r="R380"/>
  <c r="T419"/>
  <c r="T426"/>
  <c i="3" r="T135"/>
  <c r="T132"/>
  <c r="T140"/>
  <c r="R151"/>
  <c r="P164"/>
  <c r="T182"/>
  <c r="R186"/>
  <c r="R205"/>
  <c i="4" r="P126"/>
  <c r="BK206"/>
  <c r="J206"/>
  <c r="J101"/>
  <c r="P216"/>
  <c i="5" r="BK124"/>
  <c r="J124"/>
  <c r="J100"/>
  <c i="2" r="P143"/>
  <c r="T162"/>
  <c r="T210"/>
  <c r="R214"/>
  <c r="T238"/>
  <c r="T256"/>
  <c r="R272"/>
  <c r="R279"/>
  <c r="P323"/>
  <c r="P338"/>
  <c r="BK368"/>
  <c r="J368"/>
  <c r="J115"/>
  <c r="T380"/>
  <c r="R419"/>
  <c r="P426"/>
  <c i="3" r="P135"/>
  <c r="P132"/>
  <c r="R140"/>
  <c r="BK151"/>
  <c r="J151"/>
  <c r="J104"/>
  <c r="T164"/>
  <c r="P182"/>
  <c r="T186"/>
  <c r="P205"/>
  <c i="4" r="T126"/>
  <c r="P206"/>
  <c r="BK216"/>
  <c r="J216"/>
  <c r="J102"/>
  <c i="5" r="P124"/>
  <c r="P123"/>
  <c r="P122"/>
  <c i="1" r="AU99"/>
  <c i="6" r="P122"/>
  <c r="P121"/>
  <c i="1" r="AU100"/>
  <c i="2" r="BK143"/>
  <c r="J143"/>
  <c r="J100"/>
  <c r="BK162"/>
  <c r="J162"/>
  <c r="J101"/>
  <c r="BK210"/>
  <c r="J210"/>
  <c r="J103"/>
  <c r="BK214"/>
  <c r="J214"/>
  <c r="J104"/>
  <c r="R238"/>
  <c r="BK256"/>
  <c r="J256"/>
  <c r="J106"/>
  <c r="BK272"/>
  <c r="J272"/>
  <c r="J110"/>
  <c r="P279"/>
  <c r="BK323"/>
  <c r="J323"/>
  <c r="J113"/>
  <c r="R338"/>
  <c r="R368"/>
  <c r="BK380"/>
  <c r="J380"/>
  <c r="J116"/>
  <c r="BK419"/>
  <c r="J419"/>
  <c r="J118"/>
  <c r="R426"/>
  <c i="3" r="BK135"/>
  <c r="J135"/>
  <c r="J101"/>
  <c r="P140"/>
  <c r="T151"/>
  <c r="R164"/>
  <c r="R182"/>
  <c r="BK186"/>
  <c r="J186"/>
  <c r="J107"/>
  <c r="T205"/>
  <c i="4" r="BK126"/>
  <c r="BK125"/>
  <c r="J125"/>
  <c r="J99"/>
  <c r="R206"/>
  <c r="T216"/>
  <c i="5" r="R124"/>
  <c r="R123"/>
  <c r="R122"/>
  <c i="6" r="R122"/>
  <c r="R121"/>
  <c i="2" r="T143"/>
  <c r="T142"/>
  <c r="P162"/>
  <c r="R210"/>
  <c r="P214"/>
  <c r="BK238"/>
  <c r="J238"/>
  <c r="J105"/>
  <c r="R256"/>
  <c r="T272"/>
  <c r="T269"/>
  <c r="BK279"/>
  <c r="J279"/>
  <c r="J111"/>
  <c r="T323"/>
  <c r="BK338"/>
  <c r="J338"/>
  <c r="J114"/>
  <c r="P368"/>
  <c r="P380"/>
  <c r="P419"/>
  <c r="BK426"/>
  <c r="J426"/>
  <c r="J119"/>
  <c i="3" r="R135"/>
  <c r="R132"/>
  <c r="BK140"/>
  <c r="J140"/>
  <c r="J103"/>
  <c r="P151"/>
  <c r="BK164"/>
  <c r="J164"/>
  <c r="J105"/>
  <c r="BK182"/>
  <c r="J182"/>
  <c r="J106"/>
  <c r="P186"/>
  <c r="BK205"/>
  <c r="J205"/>
  <c r="J109"/>
  <c i="4" r="R126"/>
  <c r="R125"/>
  <c r="R124"/>
  <c r="T206"/>
  <c r="R216"/>
  <c i="5" r="T124"/>
  <c r="T123"/>
  <c r="T122"/>
  <c i="6" r="BK122"/>
  <c r="J122"/>
  <c r="J99"/>
  <c r="T122"/>
  <c r="T121"/>
  <c i="2" r="BK320"/>
  <c r="J320"/>
  <c r="J112"/>
  <c r="BK206"/>
  <c r="J206"/>
  <c r="J102"/>
  <c r="BK267"/>
  <c r="J267"/>
  <c r="J107"/>
  <c r="BK397"/>
  <c r="J397"/>
  <c r="J117"/>
  <c i="3" r="BK203"/>
  <c r="J203"/>
  <c r="J108"/>
  <c i="2" r="BK270"/>
  <c r="J270"/>
  <c r="J109"/>
  <c i="3" r="BK133"/>
  <c r="J133"/>
  <c r="J100"/>
  <c i="6" r="F93"/>
  <c r="E109"/>
  <c r="BE126"/>
  <c r="BE129"/>
  <c r="BE130"/>
  <c r="J93"/>
  <c r="BE124"/>
  <c r="F94"/>
  <c r="BE123"/>
  <c r="BE128"/>
  <c r="BE131"/>
  <c r="J91"/>
  <c r="J94"/>
  <c r="BE127"/>
  <c i="4" r="J126"/>
  <c r="J100"/>
  <c i="5" r="E85"/>
  <c r="J93"/>
  <c r="F119"/>
  <c r="BE125"/>
  <c r="BE126"/>
  <c r="BE138"/>
  <c r="BE154"/>
  <c r="BE157"/>
  <c r="BE164"/>
  <c r="BE170"/>
  <c r="BE174"/>
  <c r="BE177"/>
  <c r="BE181"/>
  <c r="BE182"/>
  <c r="BE184"/>
  <c r="BE185"/>
  <c r="BE190"/>
  <c r="F93"/>
  <c r="J116"/>
  <c r="J119"/>
  <c r="BE137"/>
  <c r="BE144"/>
  <c r="BE156"/>
  <c r="BE158"/>
  <c r="BE163"/>
  <c r="BE166"/>
  <c r="BE169"/>
  <c r="BE172"/>
  <c r="BE180"/>
  <c r="BE183"/>
  <c r="BE192"/>
  <c r="BE195"/>
  <c r="BE197"/>
  <c r="BE199"/>
  <c r="BE200"/>
  <c r="BE201"/>
  <c i="4" r="BK124"/>
  <c r="J124"/>
  <c i="5" r="BE150"/>
  <c r="BE151"/>
  <c r="BE155"/>
  <c r="BE159"/>
  <c r="BE160"/>
  <c r="BE161"/>
  <c r="BE162"/>
  <c r="BE171"/>
  <c r="BE176"/>
  <c r="BE179"/>
  <c r="BE187"/>
  <c r="BE188"/>
  <c r="BE191"/>
  <c r="BE196"/>
  <c r="BE130"/>
  <c r="BE131"/>
  <c r="BE135"/>
  <c r="BE136"/>
  <c r="BE139"/>
  <c r="BE140"/>
  <c r="BE147"/>
  <c r="BE165"/>
  <c r="BE167"/>
  <c r="BE168"/>
  <c r="BE173"/>
  <c r="BE175"/>
  <c r="BE178"/>
  <c r="BE186"/>
  <c r="BE189"/>
  <c r="BE193"/>
  <c r="BE194"/>
  <c r="BE198"/>
  <c i="4" r="E85"/>
  <c r="F121"/>
  <c r="BE131"/>
  <c r="BE132"/>
  <c r="BE139"/>
  <c r="BE140"/>
  <c r="BE145"/>
  <c r="BE149"/>
  <c r="BE156"/>
  <c r="BE164"/>
  <c r="BE165"/>
  <c r="BE169"/>
  <c r="BE172"/>
  <c r="BE173"/>
  <c r="BE176"/>
  <c r="BE179"/>
  <c r="BE188"/>
  <c r="BE193"/>
  <c r="BE196"/>
  <c r="BE198"/>
  <c r="BE203"/>
  <c r="BE207"/>
  <c r="BE208"/>
  <c r="BE210"/>
  <c r="BE212"/>
  <c r="BE218"/>
  <c r="F93"/>
  <c r="J118"/>
  <c r="BE134"/>
  <c r="BE143"/>
  <c r="BE146"/>
  <c r="BE157"/>
  <c r="BE160"/>
  <c r="BE170"/>
  <c r="BE177"/>
  <c r="BE187"/>
  <c r="BE194"/>
  <c r="BE195"/>
  <c r="BE200"/>
  <c r="BE201"/>
  <c r="BE202"/>
  <c r="BE215"/>
  <c r="J93"/>
  <c r="BE135"/>
  <c r="BE136"/>
  <c r="BE137"/>
  <c r="BE141"/>
  <c r="BE152"/>
  <c r="BE161"/>
  <c r="BE162"/>
  <c r="BE166"/>
  <c r="BE167"/>
  <c r="BE168"/>
  <c r="BE175"/>
  <c r="BE178"/>
  <c r="BE180"/>
  <c r="BE181"/>
  <c r="BE183"/>
  <c r="BE184"/>
  <c r="BE185"/>
  <c r="BE189"/>
  <c r="BE190"/>
  <c r="BE204"/>
  <c r="BE213"/>
  <c r="BE217"/>
  <c r="BE127"/>
  <c r="BE128"/>
  <c r="BE138"/>
  <c r="BE153"/>
  <c r="BE163"/>
  <c r="BE171"/>
  <c r="BE174"/>
  <c r="BE182"/>
  <c r="BE186"/>
  <c r="BE191"/>
  <c r="BE192"/>
  <c r="BE197"/>
  <c r="BE199"/>
  <c r="BE205"/>
  <c r="BE211"/>
  <c r="BE214"/>
  <c r="BE219"/>
  <c i="3" r="E119"/>
  <c r="BE134"/>
  <c r="BE142"/>
  <c r="BE143"/>
  <c r="BE148"/>
  <c r="BE149"/>
  <c r="BE150"/>
  <c r="BE152"/>
  <c r="BE157"/>
  <c r="BE158"/>
  <c r="BE165"/>
  <c r="BE169"/>
  <c r="BE170"/>
  <c r="BE171"/>
  <c r="BE173"/>
  <c r="BE174"/>
  <c r="BE175"/>
  <c r="BE176"/>
  <c r="BE181"/>
  <c r="BE185"/>
  <c r="BE187"/>
  <c r="BE193"/>
  <c r="BE197"/>
  <c r="J91"/>
  <c r="BE144"/>
  <c r="BE147"/>
  <c r="BE156"/>
  <c r="BE161"/>
  <c r="BE168"/>
  <c r="BE177"/>
  <c r="BE180"/>
  <c r="BE195"/>
  <c r="BE204"/>
  <c r="BE206"/>
  <c r="BE207"/>
  <c r="BE211"/>
  <c r="F94"/>
  <c r="BE137"/>
  <c r="BE138"/>
  <c r="BE141"/>
  <c r="BE145"/>
  <c r="BE146"/>
  <c r="BE172"/>
  <c r="BE183"/>
  <c r="BE184"/>
  <c r="BE189"/>
  <c r="BE199"/>
  <c r="BE201"/>
  <c r="BE210"/>
  <c r="BE136"/>
  <c r="BE153"/>
  <c r="BE154"/>
  <c r="BE155"/>
  <c r="BE159"/>
  <c r="BE160"/>
  <c r="BE162"/>
  <c r="BE163"/>
  <c r="BE191"/>
  <c r="BE196"/>
  <c r="BE208"/>
  <c i="2" r="J91"/>
  <c r="BE146"/>
  <c r="BE154"/>
  <c r="BE172"/>
  <c r="BE233"/>
  <c r="BE268"/>
  <c r="BE273"/>
  <c r="BE280"/>
  <c r="BE331"/>
  <c r="BE356"/>
  <c r="BE361"/>
  <c r="BE363"/>
  <c r="BE163"/>
  <c r="BE167"/>
  <c r="BE183"/>
  <c r="BE229"/>
  <c r="BE239"/>
  <c r="BE247"/>
  <c r="BE252"/>
  <c r="BE263"/>
  <c r="BE277"/>
  <c r="BE288"/>
  <c r="BE297"/>
  <c r="BE304"/>
  <c r="BE307"/>
  <c r="BE319"/>
  <c r="BE328"/>
  <c r="BE337"/>
  <c r="BE339"/>
  <c r="BE348"/>
  <c r="BE352"/>
  <c r="BE355"/>
  <c r="BE366"/>
  <c r="BE387"/>
  <c r="BE423"/>
  <c r="BE432"/>
  <c r="E85"/>
  <c r="F94"/>
  <c r="BE150"/>
  <c r="BE177"/>
  <c r="BE186"/>
  <c r="BE207"/>
  <c r="BE211"/>
  <c r="BE226"/>
  <c r="BE236"/>
  <c r="BE243"/>
  <c r="BE257"/>
  <c r="BE260"/>
  <c r="BE266"/>
  <c r="BE271"/>
  <c r="BE294"/>
  <c r="BE321"/>
  <c r="BE324"/>
  <c r="BE343"/>
  <c r="BE344"/>
  <c r="BE358"/>
  <c r="BE369"/>
  <c r="BE394"/>
  <c r="BE398"/>
  <c r="BE410"/>
  <c r="BE420"/>
  <c r="BE431"/>
  <c r="BE144"/>
  <c r="BE158"/>
  <c r="BE194"/>
  <c r="BE198"/>
  <c r="BE202"/>
  <c r="BE212"/>
  <c r="BE213"/>
  <c r="BE215"/>
  <c r="BE219"/>
  <c r="BE223"/>
  <c r="BE299"/>
  <c r="BE309"/>
  <c r="BE314"/>
  <c r="BE327"/>
  <c r="BE334"/>
  <c r="BE335"/>
  <c r="BE367"/>
  <c r="BE373"/>
  <c r="BE376"/>
  <c r="BE381"/>
  <c r="BE390"/>
  <c r="BE392"/>
  <c r="BE396"/>
  <c r="BE427"/>
  <c r="BE429"/>
  <c r="F37"/>
  <c i="1" r="BB96"/>
  <c i="3" r="F39"/>
  <c i="1" r="BD97"/>
  <c i="4" r="J36"/>
  <c i="1" r="AW98"/>
  <c i="5" r="J36"/>
  <c i="1" r="AW99"/>
  <c i="5" r="F38"/>
  <c i="1" r="BC99"/>
  <c i="2" r="F39"/>
  <c i="1" r="BD96"/>
  <c i="3" r="F37"/>
  <c i="1" r="BB97"/>
  <c i="4" r="F36"/>
  <c i="1" r="BA98"/>
  <c i="5" r="F39"/>
  <c i="1" r="BD99"/>
  <c i="4" r="J32"/>
  <c i="6" r="F37"/>
  <c i="1" r="BB100"/>
  <c i="6" r="J36"/>
  <c i="1" r="AW100"/>
  <c i="6" r="F38"/>
  <c i="1" r="BC100"/>
  <c i="2" r="F36"/>
  <c i="1" r="BA96"/>
  <c i="3" r="J36"/>
  <c i="1" r="AW97"/>
  <c i="4" r="F39"/>
  <c i="1" r="BD98"/>
  <c i="4" r="F37"/>
  <c i="1" r="BB98"/>
  <c i="5" r="F36"/>
  <c i="1" r="BA99"/>
  <c i="6" r="F36"/>
  <c i="1" r="BA100"/>
  <c i="6" r="F39"/>
  <c i="1" r="BD100"/>
  <c r="AS94"/>
  <c i="2" r="F38"/>
  <c i="1" r="BC96"/>
  <c i="2" r="J36"/>
  <c i="1" r="AW96"/>
  <c i="3" r="F36"/>
  <c i="1" r="BA97"/>
  <c i="3" r="F38"/>
  <c i="1" r="BC97"/>
  <c i="4" r="F38"/>
  <c i="1" r="BC98"/>
  <c i="5" r="F37"/>
  <c i="1" r="BB99"/>
  <c i="2" l="1" r="T141"/>
  <c i="4" r="T125"/>
  <c r="T124"/>
  <c i="2" r="R269"/>
  <c i="4" r="P125"/>
  <c r="P124"/>
  <c i="1" r="AU98"/>
  <c i="3" r="P139"/>
  <c r="P131"/>
  <c i="1" r="AU97"/>
  <c i="3" r="R139"/>
  <c r="R131"/>
  <c i="2" r="P142"/>
  <c r="P141"/>
  <c i="1" r="AU96"/>
  <c i="3" r="T139"/>
  <c r="T131"/>
  <c i="2" r="R142"/>
  <c i="3" r="BK132"/>
  <c r="J132"/>
  <c r="J99"/>
  <c r="BK139"/>
  <c r="J139"/>
  <c r="J102"/>
  <c i="5" r="BK123"/>
  <c r="BK122"/>
  <c r="J122"/>
  <c i="6" r="BK121"/>
  <c r="J121"/>
  <c r="J98"/>
  <c i="2" r="BK269"/>
  <c r="J269"/>
  <c r="J108"/>
  <c r="BK142"/>
  <c r="J142"/>
  <c r="J99"/>
  <c i="1" r="AG98"/>
  <c i="4" r="J98"/>
  <c i="3" r="F35"/>
  <c i="1" r="AZ97"/>
  <c i="4" r="J35"/>
  <c i="1" r="AV98"/>
  <c r="AT98"/>
  <c r="AN98"/>
  <c r="BA95"/>
  <c r="AW95"/>
  <c r="BC95"/>
  <c r="AY95"/>
  <c r="BB95"/>
  <c r="AX95"/>
  <c i="2" r="F35"/>
  <c i="1" r="AZ96"/>
  <c i="5" r="F35"/>
  <c i="1" r="AZ99"/>
  <c i="3" r="J35"/>
  <c i="1" r="AV97"/>
  <c r="AT97"/>
  <c i="4" r="F35"/>
  <c i="1" r="AZ98"/>
  <c i="6" r="J35"/>
  <c i="1" r="AV100"/>
  <c r="AT100"/>
  <c i="6" r="F35"/>
  <c i="1" r="AZ100"/>
  <c r="BD95"/>
  <c r="BD94"/>
  <c r="W33"/>
  <c i="5" r="J32"/>
  <c i="1" r="AG99"/>
  <c i="2" r="J35"/>
  <c i="1" r="AV96"/>
  <c r="AT96"/>
  <c i="5" r="J35"/>
  <c i="1" r="AV99"/>
  <c r="AT99"/>
  <c r="AN99"/>
  <c i="2" l="1" r="R141"/>
  <c r="BK141"/>
  <c r="J141"/>
  <c i="5" r="J123"/>
  <c r="J99"/>
  <c i="3" r="BK131"/>
  <c r="J131"/>
  <c r="J98"/>
  <c i="5" r="J98"/>
  <c r="J41"/>
  <c i="4" r="J41"/>
  <c i="6" r="J32"/>
  <c i="1" r="AG100"/>
  <c i="2" r="J32"/>
  <c i="1" r="AG96"/>
  <c r="BC94"/>
  <c r="W32"/>
  <c r="AU95"/>
  <c r="AU94"/>
  <c r="BB94"/>
  <c r="AX94"/>
  <c r="BA94"/>
  <c r="W30"/>
  <c r="AZ95"/>
  <c r="AZ94"/>
  <c r="W29"/>
  <c i="6" l="1" r="J41"/>
  <c i="2" r="J41"/>
  <c r="J98"/>
  <c i="1" r="AN100"/>
  <c r="AN96"/>
  <c i="3" r="J32"/>
  <c i="1" r="AG97"/>
  <c r="AG95"/>
  <c r="AG94"/>
  <c r="AK26"/>
  <c r="AV95"/>
  <c r="AT95"/>
  <c r="AN95"/>
  <c r="AY94"/>
  <c r="W31"/>
  <c r="AW94"/>
  <c r="AK30"/>
  <c r="AV94"/>
  <c r="AK29"/>
  <c i="3" l="1" r="J41"/>
  <c i="1" r="AK35"/>
  <c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<sst xmlns="http://schemas.openxmlformats.org/spreadsheetml/2006/main">
  <si>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</si>
  <si>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</si>
  <si>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</si>
  <si>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</si>
  <si>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</si>
  <si>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{1da4bf20-6d39-441b-8a8e-fc24c1e2bd67}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</si>
  <si>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</si>
  <si>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</si>
  <si>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</si>
  <si>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</si>
  <si>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</si>
  <si>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</si>
  <si>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</si>
  <si>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SONA6801-1-2025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</si>
  <si>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</si>
  <si>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</si>
  <si>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K.Vary, ZŠ Poštovní - učebna robotiky, dílny, kabinet a sklad - stavební část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</si>
  <si>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</si>
  <si>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</si>
  <si>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</si>
  <si>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</si>
  <si>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</si>
  <si>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</si>
  <si>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</si>
  <si>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</si>
  <si>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</si>
  <si>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</si>
  <si>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</si>
  <si>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</si>
  <si>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</si>
  <si>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projekty 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</si>
  <si>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</si>
  <si>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</si>
  <si>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</si>
  <si>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</si>
  <si>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</si>
  <si>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</si>
  <si>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</si>
  <si>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</si>
  <si>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</si>
  <si>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</si>
  <si>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</si>
  <si>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</si>
  <si>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</si>
  <si>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</si>
  <si>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</si>
  <si>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</si>
  <si>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</si>
  <si>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</si>
  <si>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</si>
  <si>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</si>
  <si>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</si>
  <si>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</si>
  <si>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</si>
  <si>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</si>
  <si>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</si>
  <si>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</si>
  <si>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</si>
  <si>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</si>
  <si>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</si>
  <si>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</si>
  <si>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</si>
  <si>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</si>
  <si>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</si>
  <si>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</si>
  <si>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</si>
  <si>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</si>
  <si>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</si>
  <si>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</si>
  <si>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</si>
  <si>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</si>
  <si>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</si>
  <si>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</si>
  <si>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</si>
  <si>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</si>
  <si>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</si>
  <si>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</si>
  <si>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</si>
  <si>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</si>
  <si>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</si>
  <si>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Stavební část, ZTI, silnoproud, slaboproud</t>
  </si>
  <si>
    <t>STA</t>
  </si>
  <si>
    <t>1</t>
  </si>
  <si>
    <t>{b32c81f4-57e0-4ea2-a56d-2cec2d3ff96b}</t>
  </si>
  <si>
    <t>2</t>
  </si>
  <si>
    <t>/</t>
  </si>
  <si>
    <t>01-01</t>
  </si>
  <si>
    <t>Stavební část</t>
  </si>
  <si>
    <t>Soupis</t>
  </si>
  <si>
    <t>{e6bd2319-ae48-402a-83d1-0861fe9e5619}</t>
  </si>
  <si>
    <t>01-02</t>
  </si>
  <si>
    <t>Zdravotně technické instalace</t>
  </si>
  <si>
    <t>{61178624-c497-41f0-9dab-59bcd69acfdc}</t>
  </si>
  <si>
    <t>01-03</t>
  </si>
  <si>
    <t>Silnoproudá elektrotechnika</t>
  </si>
  <si>
    <t>{0b413913-fa88-4b9f-830b-99eb40115c39}</t>
  </si>
  <si>
    <t>01-04</t>
  </si>
  <si>
    <t>Slaboproud</t>
  </si>
  <si>
    <t>{62b10f6f-1438-4f7c-b621-99bd41957f95}</t>
  </si>
  <si>
    <t>01-05</t>
  </si>
  <si>
    <t>Vedlejší náklady</t>
  </si>
  <si>
    <t>{25d1c103-34ae-4cb9-a35f-754256824de7}</t>
  </si>
  <si>
    <t>KRYCÍ LIST SOUPISU PRACÍ</t>
  </si>
  <si>
    <t>Objekt:</t>
  </si>
  <si>
    <t>01 - Stavební část, ZTI, silnoproud, slaboproud</t>
  </si>
  <si>
    <t>Soupis:</t>
  </si>
  <si>
    <t>01-01 -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</si>
  <si>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</si>
  <si>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</si>
  <si>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</si>
  <si>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</si>
  <si>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</si>
  <si>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</si>
  <si>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</si>
  <si>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</si>
  <si>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</si>
  <si>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</si>
  <si>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</si>
  <si>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</si>
  <si>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</si>
  <si>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</si>
  <si>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</si>
  <si>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</si>
  <si>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</si>
  <si>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</si>
  <si>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</si>
  <si>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</si>
  <si>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</si>
  <si>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</si>
  <si>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</si>
  <si>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</si>
  <si>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DEM - Demontáže</t>
  </si>
  <si>
    <t xml:space="preserve">    OTV - Výplně otvorů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</si>
  <si>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</si>
  <si>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</si>
  <si>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</si>
  <si>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</si>
  <si>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</si>
  <si>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</si>
  <si>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</si>
  <si>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</si>
  <si>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</si>
  <si>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</si>
  <si>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</si>
  <si>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</si>
  <si>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</si>
  <si>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</si>
  <si>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</si>
  <si>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</si>
  <si>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</si>
  <si>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</si>
  <si>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</si>
  <si>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3100000R1</t>
  </si>
  <si>
    <t>Zednické výpomoci pro ZTI a elektroinstalaci</t>
  </si>
  <si>
    <t>kpl</t>
  </si>
  <si>
    <t>4</t>
  </si>
  <si>
    <t>1097627319</t>
  </si>
  <si>
    <t>P</t>
  </si>
  <si>
    <t>Poznámka k položce:_x000d_
- drážky ve stěně a v podlaze pro chráničky elektro_x000d_
- prostupy pro instalace_x000d_
- drážky ve stěnách a podlaze pro profese ZTI a elektro_x000d_
- včetně začištění</t>
  </si>
  <si>
    <t>317944321</t>
  </si>
  <si>
    <t>Válcované nosníky do č.12 dodatečně osazované do připravených otvorů</t>
  </si>
  <si>
    <t>t</t>
  </si>
  <si>
    <t>CS ÚRS 2025 01</t>
  </si>
  <si>
    <t>-91271564</t>
  </si>
  <si>
    <t>VV</t>
  </si>
  <si>
    <t>mezi 1.02 - 1.04</t>
  </si>
  <si>
    <t>v.č.02</t>
  </si>
  <si>
    <t>5,3/1000</t>
  </si>
  <si>
    <t>317234410</t>
  </si>
  <si>
    <t>Vyzdívka mezi nosníky z cihel pálených na MC</t>
  </si>
  <si>
    <t>m3</t>
  </si>
  <si>
    <t>1142996784</t>
  </si>
  <si>
    <t>0,15*1,10*0,04</t>
  </si>
  <si>
    <t>342273111</t>
  </si>
  <si>
    <t>Příčka tl 115 mm z bloků z lehkého keramického betonu tl 115 mm</t>
  </si>
  <si>
    <t>m2</t>
  </si>
  <si>
    <t>-1758615394</t>
  </si>
  <si>
    <t>mezi 1.02 a 1.04</t>
  </si>
  <si>
    <t>v.č.03</t>
  </si>
  <si>
    <t>1,0*2,10</t>
  </si>
  <si>
    <t>5</t>
  </si>
  <si>
    <t>342291121</t>
  </si>
  <si>
    <t>Ukotvení příček k cihelným konstrukcím plochými kotvami</t>
  </si>
  <si>
    <t>m</t>
  </si>
  <si>
    <t>-1124662659</t>
  </si>
  <si>
    <t>1,0+2,1*2</t>
  </si>
  <si>
    <t>6</t>
  </si>
  <si>
    <t>Úpravy povrchů, podlahy a osazování výplní</t>
  </si>
  <si>
    <t>609000R1</t>
  </si>
  <si>
    <t>Zakrývání oken a dveří</t>
  </si>
  <si>
    <t>-1058444363</t>
  </si>
  <si>
    <t xml:space="preserve">Poznámka k položce:_x000d_
 </t>
  </si>
  <si>
    <t>v dotčených místnostech</t>
  </si>
  <si>
    <t>7</t>
  </si>
  <si>
    <t>612321111</t>
  </si>
  <si>
    <t>Vápenocementová omítka hrubá jednovrstvá zatřená vnitřních stěn nanášená ručně</t>
  </si>
  <si>
    <t>1814511487</t>
  </si>
  <si>
    <t>pod keramické obklady</t>
  </si>
  <si>
    <t>výměra dle pol.7814741R1</t>
  </si>
  <si>
    <t>celkem tl.20mm</t>
  </si>
  <si>
    <t>17</t>
  </si>
  <si>
    <t>8</t>
  </si>
  <si>
    <t>612321191</t>
  </si>
  <si>
    <t>Příplatek k vápenocementové omítce vnitřních stěn za každých dalších 5 mm tloušťky ručně</t>
  </si>
  <si>
    <t>763951750</t>
  </si>
  <si>
    <t>17*2</t>
  </si>
  <si>
    <t>9</t>
  </si>
  <si>
    <t>612325225</t>
  </si>
  <si>
    <t>Vápenocementová štuková omítka malých ploch přes 1 do 4 m2 na stěnách</t>
  </si>
  <si>
    <t>kus</t>
  </si>
  <si>
    <t>1453037472</t>
  </si>
  <si>
    <t>na dozdění mezi 1.02 a 1.04</t>
  </si>
  <si>
    <t>1+1</t>
  </si>
  <si>
    <t>stěny nik pro vestavné skříně</t>
  </si>
  <si>
    <t>Součet</t>
  </si>
  <si>
    <t>10</t>
  </si>
  <si>
    <t>611325421</t>
  </si>
  <si>
    <t>Oprava vnitřní vápenocementové štukové omítky tl jádrové omítky do 20 mm a tl štuku do 3 mm stropů v rozsahu plochy do 10 %</t>
  </si>
  <si>
    <t>417451491</t>
  </si>
  <si>
    <t>stropy</t>
  </si>
  <si>
    <t>19,11+7,39+10,59+58,34+3,17+36,33+27,27</t>
  </si>
  <si>
    <t>11</t>
  </si>
  <si>
    <t>612325421</t>
  </si>
  <si>
    <t>Oprava vnitřní vápenocementové štukové omítky tl jádrové omítky do 20 mm a tl štuku do 3 mm stěn v rozsahu plochy do 10 %</t>
  </si>
  <si>
    <t>1495024376</t>
  </si>
  <si>
    <t>stěny</t>
  </si>
  <si>
    <t>3,47*(6,28*2-4,18+3,4*2)-0,8*1,97</t>
  </si>
  <si>
    <t>3,22*(2,84*2+2,4*2+0,42*2+3,73*2)-0,8*1,97*2</t>
  </si>
  <si>
    <t>3,0*(9*2+6,23*2+0,4*2)-0,9*1,97</t>
  </si>
  <si>
    <t>(2,93-1,75)*(1,9+1,6*2)</t>
  </si>
  <si>
    <t>3,5*(6,2*2+25,2*2-2,78)-0,7*1,97*2-0,8*1,97*8-0,9*1,97*4-0,06</t>
  </si>
  <si>
    <t>612142012</t>
  </si>
  <si>
    <t>Pletivo rabicové vnitřních stěn provizorně přichycené</t>
  </si>
  <si>
    <t>2002855854</t>
  </si>
  <si>
    <t>v místě přechodu dozdívky na stávající stěnu</t>
  </si>
  <si>
    <t>mezi 1,02 a 1,04</t>
  </si>
  <si>
    <t>0,30*(1,0+2,1*2)*2</t>
  </si>
  <si>
    <t>13</t>
  </si>
  <si>
    <t>615142012</t>
  </si>
  <si>
    <t>Pletivo rabicové vnitřních nosníků provizorně přichycené</t>
  </si>
  <si>
    <t>875926895</t>
  </si>
  <si>
    <t>(0,05*2+0,15)*0,90</t>
  </si>
  <si>
    <t>14</t>
  </si>
  <si>
    <t>631311125</t>
  </si>
  <si>
    <t>Mazanina tl přes 80 do 120 mm z betonu prostého bez zvýšených nároků na prostředí tř. C 20/25</t>
  </si>
  <si>
    <t>372265800</t>
  </si>
  <si>
    <t xml:space="preserve">po vybourání teraco </t>
  </si>
  <si>
    <t>m.č.1.01</t>
  </si>
  <si>
    <t>19,11*0,10</t>
  </si>
  <si>
    <t>94</t>
  </si>
  <si>
    <t>Lešení a stavební výtahy</t>
  </si>
  <si>
    <t>15</t>
  </si>
  <si>
    <t>949101111</t>
  </si>
  <si>
    <t>Lešení pomocné pro objekty pozemních staveb s lešeňovou podlahou v do 1,9 m zatížení do 150 kg/m2</t>
  </si>
  <si>
    <t>-128151563</t>
  </si>
  <si>
    <t>m.č.1.01 - 1.06</t>
  </si>
  <si>
    <t>162,20</t>
  </si>
  <si>
    <t>95</t>
  </si>
  <si>
    <t>Různé dokončovací konstrukce a práce pozemních staveb</t>
  </si>
  <si>
    <t>16</t>
  </si>
  <si>
    <t>952901111</t>
  </si>
  <si>
    <t>Vyčištění budov bytové a občanské výstavby při výšce podlaží do 4 m</t>
  </si>
  <si>
    <t>-1795126983</t>
  </si>
  <si>
    <t>85</t>
  </si>
  <si>
    <t>953993311</t>
  </si>
  <si>
    <t>Osazení bezpečnostní, orientační nebo informační tabulky samolepicí</t>
  </si>
  <si>
    <t>710343505</t>
  </si>
  <si>
    <t>86</t>
  </si>
  <si>
    <t>M</t>
  </si>
  <si>
    <t>73534562</t>
  </si>
  <si>
    <t>tabulka bezpečnostní fotoluminiscenční 200x87mm samolepící</t>
  </si>
  <si>
    <t>415294328</t>
  </si>
  <si>
    <t>96</t>
  </si>
  <si>
    <t>Bourání konstrukcí</t>
  </si>
  <si>
    <t>962031132</t>
  </si>
  <si>
    <t>Bourání příček nebo přizdívek z cihel pálených tl do 100 mm</t>
  </si>
  <si>
    <t>-963512293</t>
  </si>
  <si>
    <t>2,93*1,50-0,6*1,97</t>
  </si>
  <si>
    <t>3,20*1,15-0,90*1,97</t>
  </si>
  <si>
    <t>18</t>
  </si>
  <si>
    <t>962031133</t>
  </si>
  <si>
    <t>Bourání příček nebo přizdívek z cihel pálených tl přes 100 do 150 mm</t>
  </si>
  <si>
    <t>1537211244</t>
  </si>
  <si>
    <t>3,50*1,90-0,70*1,97</t>
  </si>
  <si>
    <t>3,50*0,50</t>
  </si>
  <si>
    <t>19</t>
  </si>
  <si>
    <t>965081213</t>
  </si>
  <si>
    <t>Bourání podlah z dlaždic keramických nebo xylolitových tl do 10 mm plochy přes 1 m2</t>
  </si>
  <si>
    <t>642838486</t>
  </si>
  <si>
    <t>m.č.1.05</t>
  </si>
  <si>
    <t>2,83</t>
  </si>
  <si>
    <t>20</t>
  </si>
  <si>
    <t>965081313</t>
  </si>
  <si>
    <t>Bourání podlah z dlaždic betonových, teracových nebo čedičových tl do 20 mm plochy přes 1 m2</t>
  </si>
  <si>
    <t>2009796796</t>
  </si>
  <si>
    <t>19,42</t>
  </si>
  <si>
    <t>965042141</t>
  </si>
  <si>
    <t>Bourání podkladů pod dlažby nebo mazanin betonových nebo z litého asfaltu tl do 100 mm pl přes 4 m2</t>
  </si>
  <si>
    <t>1942203644</t>
  </si>
  <si>
    <t>podkladní mazanina</t>
  </si>
  <si>
    <t>19,42*0,10</t>
  </si>
  <si>
    <t>22</t>
  </si>
  <si>
    <t>967031132</t>
  </si>
  <si>
    <t>Přisekání rovných ostění v cihelném zdivu na MV nebo MVC</t>
  </si>
  <si>
    <t>-752312695</t>
  </si>
  <si>
    <t>0,15*(0,90+2,05*2)</t>
  </si>
  <si>
    <t>23</t>
  </si>
  <si>
    <t>968072455</t>
  </si>
  <si>
    <t>Vybourání kovových dveřních zárubní pl do 2 m2</t>
  </si>
  <si>
    <t>295306098</t>
  </si>
  <si>
    <t>0,60*2,0+0,7*2,0+0,8*2,0*2+0,9*2,0*2</t>
  </si>
  <si>
    <t>97</t>
  </si>
  <si>
    <t>Prorážení otvorů a ostatní bourací práce</t>
  </si>
  <si>
    <t>24</t>
  </si>
  <si>
    <t>971033631</t>
  </si>
  <si>
    <t>Vybourání otvorů ve zdivu cihelném pl do 4 m2 na MVC nebo MV tl do 150 mm</t>
  </si>
  <si>
    <t>1067226156</t>
  </si>
  <si>
    <t>0,90*2,05</t>
  </si>
  <si>
    <t>25</t>
  </si>
  <si>
    <t>974031664</t>
  </si>
  <si>
    <t>Vysekání rýh ve zdivu cihelném pro vtahování nosníků hl do 150 mm v do 150 mm</t>
  </si>
  <si>
    <t>310050541</t>
  </si>
  <si>
    <t>1,1*2</t>
  </si>
  <si>
    <t>26</t>
  </si>
  <si>
    <t>978059541</t>
  </si>
  <si>
    <t>Odsekání a odebrání obkladů stěn z vnitřních obkládaček plochy přes 1 m2</t>
  </si>
  <si>
    <t>-1244766383</t>
  </si>
  <si>
    <t>WC + chodba</t>
  </si>
  <si>
    <t>1,75*(0,88*2+0,92*2+1,64*2*2-0,70)</t>
  </si>
  <si>
    <t>1,55*(1,95+0,5*2+1,39+0,37)+0,14</t>
  </si>
  <si>
    <t>27</t>
  </si>
  <si>
    <t>978013191</t>
  </si>
  <si>
    <t>Otlučení (osekání) vnitřní vápenné nebo vápenocementové omítky stěn v rozsahu přes 50 do 100 %</t>
  </si>
  <si>
    <t>1783215165</t>
  </si>
  <si>
    <t>po osekání obkladů</t>
  </si>
  <si>
    <t>výměra dle pol.978059541</t>
  </si>
  <si>
    <t>997</t>
  </si>
  <si>
    <t>Přesun sutě</t>
  </si>
  <si>
    <t>28</t>
  </si>
  <si>
    <t>997013151</t>
  </si>
  <si>
    <t>Vnitrostaveništní doprava suti a vybouraných hmot pro budovy v do 6 m s omezením mechanizace</t>
  </si>
  <si>
    <t>900553419</t>
  </si>
  <si>
    <t>vč.zařizovacích předmětů</t>
  </si>
  <si>
    <t>12,56+0,081</t>
  </si>
  <si>
    <t>29</t>
  </si>
  <si>
    <t>997013501</t>
  </si>
  <si>
    <t>Odvoz suti a vybouraných hmot na skládku nebo meziskládku do 1 km se složením</t>
  </si>
  <si>
    <t>-1448694833</t>
  </si>
  <si>
    <t>30</t>
  </si>
  <si>
    <t>997013509</t>
  </si>
  <si>
    <t>Příplatek k odvozu suti a vybouraných hmot na skládku ZKD 1 km přes 1 km</t>
  </si>
  <si>
    <t>-992521256</t>
  </si>
  <si>
    <t>celkem cca 15km</t>
  </si>
  <si>
    <t>12,64*14</t>
  </si>
  <si>
    <t>31</t>
  </si>
  <si>
    <t>997013631</t>
  </si>
  <si>
    <t>Poplatek za uložení na skládce (skládkovné) stavebního odpadu směsného kód odpadu 17 09 04</t>
  </si>
  <si>
    <t>1895471994</t>
  </si>
  <si>
    <t>998</t>
  </si>
  <si>
    <t>Přesun hmot</t>
  </si>
  <si>
    <t>32</t>
  </si>
  <si>
    <t>998011008</t>
  </si>
  <si>
    <t>Přesun hmot pro budovy zděné s omezením mechanizace pro budovy v do 6 m</t>
  </si>
  <si>
    <t>-1200510346</t>
  </si>
  <si>
    <t>PSV</t>
  </si>
  <si>
    <t>Práce a dodávky PSV</t>
  </si>
  <si>
    <t>711</t>
  </si>
  <si>
    <t>Izolace proti vodě, vlhkosti a plynům</t>
  </si>
  <si>
    <t>33</t>
  </si>
  <si>
    <t>7110000R1</t>
  </si>
  <si>
    <t>Doplnění hydroizolace vč.napojení na stávající v místě nové ležaté kanalizace</t>
  </si>
  <si>
    <t>-77308329</t>
  </si>
  <si>
    <t>713</t>
  </si>
  <si>
    <t>Izolace tepelné</t>
  </si>
  <si>
    <t>34</t>
  </si>
  <si>
    <t>713121211</t>
  </si>
  <si>
    <t>Montáž izolace tepelné podlah volně kladenými okrajovými pásky</t>
  </si>
  <si>
    <t>619957939</t>
  </si>
  <si>
    <t>6,28*2+3,4*2+2,84*2*2+2,4*2+3,73*2+0,42*2</t>
  </si>
  <si>
    <t>8,98*2+6,23*2+0,37*2+1,9*2+1,6*2+0,02</t>
  </si>
  <si>
    <t>35</t>
  </si>
  <si>
    <t>28323180</t>
  </si>
  <si>
    <t>páska okrajová z extrudovaného polyetylenu tl 5mm</t>
  </si>
  <si>
    <t>1687024319</t>
  </si>
  <si>
    <t>82*1,05-0,10</t>
  </si>
  <si>
    <t>763</t>
  </si>
  <si>
    <t>Konstrukce suché výstavby</t>
  </si>
  <si>
    <t>38</t>
  </si>
  <si>
    <t>763121465</t>
  </si>
  <si>
    <t>SDK stěna předsazená tl 75 mm profil CW+UW 50 desky 2xDFH2 12,5 s izolací EI 45</t>
  </si>
  <si>
    <t>-1018090281</t>
  </si>
  <si>
    <t xml:space="preserve">v 1.01 </t>
  </si>
  <si>
    <t>3,5*4,20</t>
  </si>
  <si>
    <t>chodba 1.06a</t>
  </si>
  <si>
    <t>3,50*(2,28+0,50)</t>
  </si>
  <si>
    <t>v 1.04</t>
  </si>
  <si>
    <t>3,0*1,80+0,17</t>
  </si>
  <si>
    <t>39</t>
  </si>
  <si>
    <t>763111431</t>
  </si>
  <si>
    <t>SDK příčka tl 100 mm profil CW+UW 50 desky 2xH2 12,5 s izolací EI 60 Rw do 51 dB</t>
  </si>
  <si>
    <t>521320249</t>
  </si>
  <si>
    <t>mezi 1.02 a 1.03</t>
  </si>
  <si>
    <t>3,25*2,84</t>
  </si>
  <si>
    <t>mezi chodbou a WC</t>
  </si>
  <si>
    <t>3,50*1,90-0,8*2,0</t>
  </si>
  <si>
    <t>40</t>
  </si>
  <si>
    <t>763113341</t>
  </si>
  <si>
    <t>SDK příčka instalační tl 155 - 650 mm zdvojený profil CW+UW 50 desky 2xH2 12,5 s izolací EI 60 Rw do 54 dB</t>
  </si>
  <si>
    <t>-1679081595</t>
  </si>
  <si>
    <t>WC imobilní</t>
  </si>
  <si>
    <t>(0,9+1,6)*1,25</t>
  </si>
  <si>
    <t>41</t>
  </si>
  <si>
    <t>763111717</t>
  </si>
  <si>
    <t>SDK příčka základní penetrační nátěr (oboustranně)</t>
  </si>
  <si>
    <t>-1514590847</t>
  </si>
  <si>
    <t>30/2+14,28</t>
  </si>
  <si>
    <t>42</t>
  </si>
  <si>
    <t>763131411</t>
  </si>
  <si>
    <t>SDK podhled desky 1xA 12,5 bez izolace dvouvrstvá spodní kce profil CD+UD</t>
  </si>
  <si>
    <t>966488212</t>
  </si>
  <si>
    <t>m.č.1.04 po obvodě</t>
  </si>
  <si>
    <t>(0,3+0,4)*(6,23+8,98*2)+0,35*2,50</t>
  </si>
  <si>
    <t>(0,3+0,88)*6,23+0,84</t>
  </si>
  <si>
    <t>43</t>
  </si>
  <si>
    <t>763131451</t>
  </si>
  <si>
    <t>SDK podhled deska 1xH2 12,5 bez izolace dvouvrstvá spodní kce profil CD+UD</t>
  </si>
  <si>
    <t>5898143</t>
  </si>
  <si>
    <t>3,17</t>
  </si>
  <si>
    <t>44</t>
  </si>
  <si>
    <t>763131714</t>
  </si>
  <si>
    <t>SDK podhled základní penetrační nátěr</t>
  </si>
  <si>
    <t>1373983383</t>
  </si>
  <si>
    <t>26+3,17</t>
  </si>
  <si>
    <t>45</t>
  </si>
  <si>
    <t>7634310R1</t>
  </si>
  <si>
    <t>Minerální podhled canopy - desky 2400x1200x40mm na zavěšený rošt (včetně roštu) - montáž a dodávka vč.dopravy</t>
  </si>
  <si>
    <t>2118252291</t>
  </si>
  <si>
    <t>Poznámka k položce:_x000d_
- barva bílá_x000d_
- odrazivost světla 87%_x000d_
- požární odolnost B-s1_x000d_
_x000d_
včetně závěsů a kotvení</t>
  </si>
  <si>
    <t>minerální canopy podhled, m.č.1.04</t>
  </si>
  <si>
    <t>v.č.04</t>
  </si>
  <si>
    <t>1,20*2,40*10</t>
  </si>
  <si>
    <t>46</t>
  </si>
  <si>
    <t>7634310R2</t>
  </si>
  <si>
    <t>Minerální desky canopy na stěně desky 600x600x40mm - montáž a dodávka vč.dopravy</t>
  </si>
  <si>
    <t>-214275126</t>
  </si>
  <si>
    <t>Poznámka k položce:_x000d_
- barva světle žlutá, světle šedá_x000d_
- požární odolnost B-s1_x000d_
_x000d_
včetně závěsů a kotvení</t>
  </si>
  <si>
    <t>m.č.1.04</t>
  </si>
  <si>
    <t>0,60*0,60*9</t>
  </si>
  <si>
    <t>47</t>
  </si>
  <si>
    <t>998763110</t>
  </si>
  <si>
    <t>Přesun hmot tonážní pro dřevostavby s omezením mechanizace v objektech v do 6 m</t>
  </si>
  <si>
    <t>-1557458573</t>
  </si>
  <si>
    <t>767</t>
  </si>
  <si>
    <t>Konstrukce zámečnické</t>
  </si>
  <si>
    <t>48</t>
  </si>
  <si>
    <t>7670000R1</t>
  </si>
  <si>
    <t>Kryt na radiátor - hliníkový rám, přední kryt děrovaný plech tl.2mm, rozměr 2200x600mm - montáž a dodávka vč.dopravy</t>
  </si>
  <si>
    <t>617663428</t>
  </si>
  <si>
    <t>Poznámka k položce:_x000d_
včetně kotvení</t>
  </si>
  <si>
    <t>771</t>
  </si>
  <si>
    <t>Podlahy z dlaždic</t>
  </si>
  <si>
    <t>49</t>
  </si>
  <si>
    <t>771111011</t>
  </si>
  <si>
    <t>Vysátí podkladu před pokládkou dlažby</t>
  </si>
  <si>
    <t>-1890225290</t>
  </si>
  <si>
    <t>50</t>
  </si>
  <si>
    <t>771121011</t>
  </si>
  <si>
    <t>Nátěr penetrační na podlahu</t>
  </si>
  <si>
    <t>-1355279559</t>
  </si>
  <si>
    <t>51</t>
  </si>
  <si>
    <t>771151014</t>
  </si>
  <si>
    <t>Samonivelační stěrka podlah pevnosti 20 MPa tl přes 8 do 10 mm</t>
  </si>
  <si>
    <t>-865311656</t>
  </si>
  <si>
    <t>52</t>
  </si>
  <si>
    <t>7715742R1</t>
  </si>
  <si>
    <t xml:space="preserve">Montáž podlah keramických protiskluzných lepených flexibilním lepidlem </t>
  </si>
  <si>
    <t>1919845410</t>
  </si>
  <si>
    <t>53</t>
  </si>
  <si>
    <t>771577111</t>
  </si>
  <si>
    <t>Příplatek k montáži podlah keramických lepených cementovým flexibilním lepidlem za plochu do 5 m2</t>
  </si>
  <si>
    <t>1408395744</t>
  </si>
  <si>
    <t>54</t>
  </si>
  <si>
    <t>5976140R1</t>
  </si>
  <si>
    <t>Dlažba keramická protiskluzná - dodávka vč.dopravy</t>
  </si>
  <si>
    <t>-1022718093</t>
  </si>
  <si>
    <t>3,17*1,05</t>
  </si>
  <si>
    <t>55</t>
  </si>
  <si>
    <t>998771111</t>
  </si>
  <si>
    <t>Přesun hmot tonážní pro podlahy z dlaždic s omezením mechanizace v objektech v do 6 m</t>
  </si>
  <si>
    <t>177398909</t>
  </si>
  <si>
    <t>776</t>
  </si>
  <si>
    <t>Podlahy povlakové</t>
  </si>
  <si>
    <t>56</t>
  </si>
  <si>
    <t>776111116</t>
  </si>
  <si>
    <t>Odstranění zbytků lepidla z podkladu povlakových podlah broušením</t>
  </si>
  <si>
    <t>1849573446</t>
  </si>
  <si>
    <t>po vybourání PVC</t>
  </si>
  <si>
    <t>m.č.1.02, 1.03, 1.04.,1.06 a+b</t>
  </si>
  <si>
    <t>17,89+18,88+36,76+35,72+26,59+0,16</t>
  </si>
  <si>
    <t>57</t>
  </si>
  <si>
    <t>776111311</t>
  </si>
  <si>
    <t>Vysátí podkladu povlakových podlah</t>
  </si>
  <si>
    <t>-1100450255</t>
  </si>
  <si>
    <t>58</t>
  </si>
  <si>
    <t>776121112</t>
  </si>
  <si>
    <t>Vodou ředitelná penetrace savého podkladu povlakových podlah</t>
  </si>
  <si>
    <t>-993162932</t>
  </si>
  <si>
    <t>59</t>
  </si>
  <si>
    <t>776141114</t>
  </si>
  <si>
    <t>Stěrka podlahová nivelační pro vyrovnání podkladu povlakových podlah pevnosti 20 MPa tl přes 8 do 10 mm</t>
  </si>
  <si>
    <t>1695949921</t>
  </si>
  <si>
    <t>60</t>
  </si>
  <si>
    <t>776221111</t>
  </si>
  <si>
    <t>Lepení pásů z PVC standardním lepidlem</t>
  </si>
  <si>
    <t>-990285173</t>
  </si>
  <si>
    <t>m.č.1.02, 1.03. 1.06 a,b</t>
  </si>
  <si>
    <t>7,39+10,59+36,33+27,27+0,42</t>
  </si>
  <si>
    <t>61</t>
  </si>
  <si>
    <t>776223112</t>
  </si>
  <si>
    <t>Spoj povlakových podlahovin z PVC svařováním za studena</t>
  </si>
  <si>
    <t>-1174908853</t>
  </si>
  <si>
    <t>62</t>
  </si>
  <si>
    <t>28411152R</t>
  </si>
  <si>
    <t>PVC vinyl heterogenní akustická tl 2.5mm nášlapná vrstva 0.70mm, hořlavost Bfl-s1, třída zátěže 34/43, útlum 15dB, bodová zátěž ≤ 0.10mm, protiskluznost R10</t>
  </si>
  <si>
    <t>1329714882</t>
  </si>
  <si>
    <t>82*1,10+0,8</t>
  </si>
  <si>
    <t>63</t>
  </si>
  <si>
    <t>776411112</t>
  </si>
  <si>
    <t>Montáž obvodových soklíků výšky do 100 mm</t>
  </si>
  <si>
    <t>423110286</t>
  </si>
  <si>
    <t>2,84*2*2+2,4*2+3,73*2+6,2*2+25,2*2+0,58</t>
  </si>
  <si>
    <t>64</t>
  </si>
  <si>
    <t>28411010</t>
  </si>
  <si>
    <t>lišta soklová PVC 20x100mm</t>
  </si>
  <si>
    <t>1144984848</t>
  </si>
  <si>
    <t>87*1,02+0,26</t>
  </si>
  <si>
    <t>65</t>
  </si>
  <si>
    <t>776421311</t>
  </si>
  <si>
    <t>Montáž přechodových samolepících lišt</t>
  </si>
  <si>
    <t>-849710044</t>
  </si>
  <si>
    <t>přechod různých nášlapných vrstev</t>
  </si>
  <si>
    <t>0,80*3+0,9</t>
  </si>
  <si>
    <t>66</t>
  </si>
  <si>
    <t>284000001</t>
  </si>
  <si>
    <t>Přechodová lišta různých nášlapných vrstev</t>
  </si>
  <si>
    <t>213776730</t>
  </si>
  <si>
    <t>67</t>
  </si>
  <si>
    <t>998776111</t>
  </si>
  <si>
    <t>Přesun hmot tonážní pro podlahy povlakové s omezením mechanizace v objektech v do 6 m</t>
  </si>
  <si>
    <t>-789847574</t>
  </si>
  <si>
    <t>777</t>
  </si>
  <si>
    <t>Podlahy lité</t>
  </si>
  <si>
    <t>84</t>
  </si>
  <si>
    <t>777131105</t>
  </si>
  <si>
    <t>Penetrační epoxidový nátěr podlahy na podklad z čerstvého betonu</t>
  </si>
  <si>
    <t>1863513326</t>
  </si>
  <si>
    <t>m.č.1.01 a 1.04</t>
  </si>
  <si>
    <t>pod epoxidovou stěrku</t>
  </si>
  <si>
    <t>19,11+58,34</t>
  </si>
  <si>
    <t>68</t>
  </si>
  <si>
    <t>777511105</t>
  </si>
  <si>
    <t>Krycí epoxidová stěrka tloušťky přes 2 do 3 mm dekorativní lité podlahy</t>
  </si>
  <si>
    <t>-1268033575</t>
  </si>
  <si>
    <t>69</t>
  </si>
  <si>
    <t>77791111R1</t>
  </si>
  <si>
    <t>Fabion pohyblivý pro napojení lité podlahy na stěnu nebo sokl</t>
  </si>
  <si>
    <t>-277023449</t>
  </si>
  <si>
    <t>Poznámka k položce:_x000d_
včetně zatmelení PU tmelem</t>
  </si>
  <si>
    <t>6,28*2+3,4*2-0,8+9*2+6,23*2+0,4*2-0,9-0,8+0,88</t>
  </si>
  <si>
    <t>781</t>
  </si>
  <si>
    <t>Dokončovací práce - obklady</t>
  </si>
  <si>
    <t>70</t>
  </si>
  <si>
    <t>7814741R1</t>
  </si>
  <si>
    <t>Montáž obkladů vnitřních keramických lepených flexibilním lepidlem</t>
  </si>
  <si>
    <t>-1411504354</t>
  </si>
  <si>
    <t>1,75*(1,9*2+1,6*2-0,8)+0,15</t>
  </si>
  <si>
    <t>za umyvadly v učebnách</t>
  </si>
  <si>
    <t>1,55*(1,4+0,4+1,0+0,5)+0,88</t>
  </si>
  <si>
    <t>71</t>
  </si>
  <si>
    <t>5976103R1</t>
  </si>
  <si>
    <t>obklad keramický - dodávka vč.dopravy</t>
  </si>
  <si>
    <t>-2021742270</t>
  </si>
  <si>
    <t xml:space="preserve">Poznámka k položce:_x000d_
dle předepsané kvality a rozměrů </t>
  </si>
  <si>
    <t>17*1,05+0,15</t>
  </si>
  <si>
    <t>72</t>
  </si>
  <si>
    <t>7814941R1</t>
  </si>
  <si>
    <t>Nerezové profily rohové lepené flexibilním lepidlem</t>
  </si>
  <si>
    <t>-894729757</t>
  </si>
  <si>
    <t>1,75*5+0,25</t>
  </si>
  <si>
    <t>73</t>
  </si>
  <si>
    <t>7814945R1</t>
  </si>
  <si>
    <t>Nerezové profily ukončovací lepené flexibilním lepidlem</t>
  </si>
  <si>
    <t>233709890</t>
  </si>
  <si>
    <t>1,9*2+1,6*2</t>
  </si>
  <si>
    <t>74</t>
  </si>
  <si>
    <t>7810000R1</t>
  </si>
  <si>
    <t>Pružné utěsnění přechodů mezi obkladem a dlažbou a zařizovacími předměty</t>
  </si>
  <si>
    <t>-1331663804</t>
  </si>
  <si>
    <t>1,9*2+1,6*2+0,6+0,5+0,9</t>
  </si>
  <si>
    <t>75</t>
  </si>
  <si>
    <t>998781111</t>
  </si>
  <si>
    <t>Přesun hmot tonážní pro obklady keramické s omezením mechanizace v objektech v do 6 m</t>
  </si>
  <si>
    <t>2062458190</t>
  </si>
  <si>
    <t>784</t>
  </si>
  <si>
    <t>Dokončovací práce - malby a tapety</t>
  </si>
  <si>
    <t>76</t>
  </si>
  <si>
    <t>784211101</t>
  </si>
  <si>
    <t>Dvojnásobné bílé malby ze směsí za mokra výborně oděruvzdorných v místnostech v do 3,80 m</t>
  </si>
  <si>
    <t>-265428980</t>
  </si>
  <si>
    <t>3,47*(6,28*2+3,4*2)</t>
  </si>
  <si>
    <t>3,22*(2,84*2*2+2,4*2+0,42*2+3,73*2)</t>
  </si>
  <si>
    <t>3,0*(9*2+6,23*2+0,4*2)</t>
  </si>
  <si>
    <t>2,93*(1,9*2+1,6*2)</t>
  </si>
  <si>
    <t>3,5*(6,2*2+25,2*2)</t>
  </si>
  <si>
    <t>odpočet omyvatelného a keramického nátěru</t>
  </si>
  <si>
    <t>-222-11+0,77</t>
  </si>
  <si>
    <t>77</t>
  </si>
  <si>
    <t>7849100R1</t>
  </si>
  <si>
    <t>Omyvatelný nátěr stěn</t>
  </si>
  <si>
    <t>1407748064</t>
  </si>
  <si>
    <t>do v=2m</t>
  </si>
  <si>
    <t>viz legenda místností</t>
  </si>
  <si>
    <t>1.01, 1.02, 1.04, 1.06 a+b</t>
  </si>
  <si>
    <t>2,0*(6,28*2+3,4*2-0,8)</t>
  </si>
  <si>
    <t>2,0*(2,84*2+2,4*2+0,42*2-0,8)</t>
  </si>
  <si>
    <t>2,0*(9*2+6,23*2+0,4*2-0,9)</t>
  </si>
  <si>
    <t>2,0*(6,2*2+25,2*2-0,7*2-0,8*8-0,9*4-0,15)+0,62</t>
  </si>
  <si>
    <t>DEM</t>
  </si>
  <si>
    <t>Demontáže</t>
  </si>
  <si>
    <t>78</t>
  </si>
  <si>
    <t>776201812</t>
  </si>
  <si>
    <t>Demontáž lepených povlakových podlah s podložkou ručně</t>
  </si>
  <si>
    <t>1973475235</t>
  </si>
  <si>
    <t>79</t>
  </si>
  <si>
    <t>763131821</t>
  </si>
  <si>
    <t>Demontáž SDK podhledu s dvouvrstvou nosnou kcí z ocelových profilů opláštění jednoduché</t>
  </si>
  <si>
    <t>-1427500408</t>
  </si>
  <si>
    <t>na WC</t>
  </si>
  <si>
    <t>OTV</t>
  </si>
  <si>
    <t>Výplně otvorů</t>
  </si>
  <si>
    <t>80</t>
  </si>
  <si>
    <t>7600000R1</t>
  </si>
  <si>
    <t xml:space="preserve">Prvek D1 - dřevěné dveře 900/1970mm, plné hladké, povrch HPL laminát vč.ocelové lakované zárubně - doplňky a parametry  viz výkres Výpis dveří - montáž a dodávka vč.dopravy</t>
  </si>
  <si>
    <t>-23744809</t>
  </si>
  <si>
    <t>Poznámka k položce:_x000d_
akustika 32dB</t>
  </si>
  <si>
    <t>81</t>
  </si>
  <si>
    <t>7600000R2</t>
  </si>
  <si>
    <t xml:space="preserve">Prvek D2 - dřevěné dveře 800/1970mm, plné hladké, povrch HPL laminát vč.ocelové lakované zárubně - doplňky a parametry  viz výkres Výpis dveří - montáž a dodávka vč.dopravy</t>
  </si>
  <si>
    <t>-762871448</t>
  </si>
  <si>
    <t>82</t>
  </si>
  <si>
    <t>7600000R3</t>
  </si>
  <si>
    <t xml:space="preserve">Prvek D3 - dřevěné dveře pro imobilní 900/1970mm, plné hladké, povrch HPL laminát vč.ocelové lakované zárubně do SDK - doplňky a parametry  viz výkres Výpis dveří - montáž a dodávka vč.dopravy</t>
  </si>
  <si>
    <t>1675674719</t>
  </si>
  <si>
    <t>83</t>
  </si>
  <si>
    <t>7600000R4</t>
  </si>
  <si>
    <t xml:space="preserve">Prvek D4 - dřevěné dveře 800/1970mm, plné hladké, povrch HPL laminát vč.ocelové lakované zárubně - doplňky a parametry  viz výkres Výpis dveří - montáž a dodávka vč.dopravy</t>
  </si>
  <si>
    <t>-425508136</t>
  </si>
  <si>
    <t>01-02 - Zdravotně technické instalace</t>
  </si>
  <si>
    <t xml:space="preserve">    1 - Zemní práce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</si>
  <si>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</si>
  <si>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</si>
  <si>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</si>
  <si>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</si>
  <si>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</si>
  <si>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VYBZTI - Vybavení pro zdravotní instalace</t>
  </si>
  <si>
    <t>Zemní práce</t>
  </si>
  <si>
    <t>1320000R1</t>
  </si>
  <si>
    <t xml:space="preserve">Výkop pro svodné potrubí š.80cm hl.1,2m, vč.podsypu a obsypu pískem, vč.vybourání a obnovy podlahy </t>
  </si>
  <si>
    <t>-373127268</t>
  </si>
  <si>
    <t>Trubní vedení</t>
  </si>
  <si>
    <t>8900000R1</t>
  </si>
  <si>
    <t>Kopané sondy pro zjištění polohy stávající kanalizace</t>
  </si>
  <si>
    <t>-1047262299</t>
  </si>
  <si>
    <t>8900000R2</t>
  </si>
  <si>
    <t>Kamerový průzkum pro zjištění stávající kanalizace</t>
  </si>
  <si>
    <t>-1636242666</t>
  </si>
  <si>
    <t>8900000R3</t>
  </si>
  <si>
    <t>Demontáž a zpětná montáž krytu potrubí vedeného po zdi</t>
  </si>
  <si>
    <t>-745219038</t>
  </si>
  <si>
    <t>721</t>
  </si>
  <si>
    <t>Zdravotechnika - vnitřní kanalizace</t>
  </si>
  <si>
    <t>721173401</t>
  </si>
  <si>
    <t>Potrubí kanalizační z PVC SN 4 svodné DN 110</t>
  </si>
  <si>
    <t>-1233316068</t>
  </si>
  <si>
    <t>7211719R1</t>
  </si>
  <si>
    <t>Vsazení odbočky na stávající potrubí DN150/100</t>
  </si>
  <si>
    <t>-1363547597</t>
  </si>
  <si>
    <t>7211719R2</t>
  </si>
  <si>
    <t>Vsazení odbočky na stávající potrubí DN 110/50</t>
  </si>
  <si>
    <t>1049635176</t>
  </si>
  <si>
    <t>721171913</t>
  </si>
  <si>
    <t>Potrubí z PP propojení potrubí DN 50</t>
  </si>
  <si>
    <t>-1706835148</t>
  </si>
  <si>
    <t>721171915</t>
  </si>
  <si>
    <t>Potrubí z PP propojení potrubí DN 110</t>
  </si>
  <si>
    <t>-1342945194</t>
  </si>
  <si>
    <t>721174042</t>
  </si>
  <si>
    <t>Potrubí kanalizační z PP připojovací DN 40</t>
  </si>
  <si>
    <t>-348970058</t>
  </si>
  <si>
    <t>721174043</t>
  </si>
  <si>
    <t>Potrubí kanalizační z PP připojovací DN 50</t>
  </si>
  <si>
    <t>801936909</t>
  </si>
  <si>
    <t>721174045</t>
  </si>
  <si>
    <t>Potrubí kanalizační z PP připojovací DN 110</t>
  </si>
  <si>
    <t>326581539</t>
  </si>
  <si>
    <t>7212900R1</t>
  </si>
  <si>
    <t xml:space="preserve">Tlaková zkouška kanalizačního potrubí </t>
  </si>
  <si>
    <t>-1304142285</t>
  </si>
  <si>
    <t>998721111</t>
  </si>
  <si>
    <t>Přesun hmot tonážní pro vnitřní kanalizaci s omezením mechanizace v objektech v do 6 m</t>
  </si>
  <si>
    <t>-1098505245</t>
  </si>
  <si>
    <t>722</t>
  </si>
  <si>
    <t>Zdravotechnika - vnitřní vodovod</t>
  </si>
  <si>
    <t>7220000R1</t>
  </si>
  <si>
    <t>Napojení na stávající ležaté potrubí DN20-25</t>
  </si>
  <si>
    <t>988643254</t>
  </si>
  <si>
    <t>7220000R2</t>
  </si>
  <si>
    <t>Napojení na stávající připojovací potrubí v příčce DN20</t>
  </si>
  <si>
    <t>-973307717</t>
  </si>
  <si>
    <t>7220000R3</t>
  </si>
  <si>
    <t>Vysazení odbočky na stávajícím ležatém potrubí DN20/25</t>
  </si>
  <si>
    <t>763940856</t>
  </si>
  <si>
    <t>722174002</t>
  </si>
  <si>
    <t>Potrubí vodovodní plastové PPR svar polyfúze PN 16 D 20x2,8 mm</t>
  </si>
  <si>
    <t>1915068142</t>
  </si>
  <si>
    <t>722174003</t>
  </si>
  <si>
    <t>Potrubí vodovodní plastové PPR svar polyfúze PN 16 D 25x3,5 mm</t>
  </si>
  <si>
    <t>1077571996</t>
  </si>
  <si>
    <t>722174004</t>
  </si>
  <si>
    <t>Potrubí vodovodní plastové PPR svar polyfúze PN 16 D 32x4,4 mm</t>
  </si>
  <si>
    <t>-1204520518</t>
  </si>
  <si>
    <t>722220121</t>
  </si>
  <si>
    <t>Nástěnka pro baterii G 1/2" s jedním závitem</t>
  </si>
  <si>
    <t>pár</t>
  </si>
  <si>
    <t>1336546126</t>
  </si>
  <si>
    <t>722232044</t>
  </si>
  <si>
    <t>Kohout kulový přímý G 3/4" PN 42 do 185°C vnitřní závit</t>
  </si>
  <si>
    <t>-185687710</t>
  </si>
  <si>
    <t>722181221</t>
  </si>
  <si>
    <t>Ochrana vodovodního potrubí přilepenými termoizolačními trubicemi z PE tl přes 6 do 9 mm DN do 22 mm</t>
  </si>
  <si>
    <t>237996164</t>
  </si>
  <si>
    <t>722181222</t>
  </si>
  <si>
    <t>Ochrana vodovodního potrubí přilepenými termoizolačními trubicemi z PE tl přes 6 do 9 mm DN přes 22 do 45 mm</t>
  </si>
  <si>
    <t>-432937369</t>
  </si>
  <si>
    <t>7222900R1</t>
  </si>
  <si>
    <t>Tlaková zkouška vodovodního potrubí vč.desinfekce</t>
  </si>
  <si>
    <t>-1216280269</t>
  </si>
  <si>
    <t>998722111</t>
  </si>
  <si>
    <t>Přesun hmot tonážní pro vnitřní vodovod s omezením mechanizace v objektech v do 6 m</t>
  </si>
  <si>
    <t>1201028612</t>
  </si>
  <si>
    <t>725</t>
  </si>
  <si>
    <t>Zdravotechnika - zařizovací předměty</t>
  </si>
  <si>
    <t>725119125</t>
  </si>
  <si>
    <t>Montáž klozetových mís závěsných na nosné stěny</t>
  </si>
  <si>
    <t>1624673219</t>
  </si>
  <si>
    <t>pro tělesně postižené</t>
  </si>
  <si>
    <t>64236051</t>
  </si>
  <si>
    <t>klozet keramický bílý závěsný hluboké splachování pro handicapované</t>
  </si>
  <si>
    <t>-288067020</t>
  </si>
  <si>
    <t>55167399</t>
  </si>
  <si>
    <t>sedátko klozetové duroplastové bílé</t>
  </si>
  <si>
    <t>624300010</t>
  </si>
  <si>
    <t>725211615</t>
  </si>
  <si>
    <t>Umyvadlo keramické bílé šířky 500 mm s krytem na sifon připevněné na stěnu šrouby</t>
  </si>
  <si>
    <t>soubor</t>
  </si>
  <si>
    <t>-637806137</t>
  </si>
  <si>
    <t>725211701</t>
  </si>
  <si>
    <t>Umývátko keramické bílé stěnové šířky 400 mm připevněné na stěnu šrouby</t>
  </si>
  <si>
    <t>1311047672</t>
  </si>
  <si>
    <t>725319111</t>
  </si>
  <si>
    <t>Montáž dřezu ostatních typů</t>
  </si>
  <si>
    <t>1720474637</t>
  </si>
  <si>
    <t>55231080R</t>
  </si>
  <si>
    <t>dřez nerez bez odkapávací plochy 500x400mm</t>
  </si>
  <si>
    <t>-1533945664</t>
  </si>
  <si>
    <t>725821311</t>
  </si>
  <si>
    <t>Baterie dřezová nástěnná páková s otáčivým kulatým ústím a délkou ramínka 200 mm</t>
  </si>
  <si>
    <t>197282921</t>
  </si>
  <si>
    <t>725829121</t>
  </si>
  <si>
    <t>Montáž baterie umyvadlové nástěnné pákové a klasické ostatní typ</t>
  </si>
  <si>
    <t>-484567343</t>
  </si>
  <si>
    <t>36</t>
  </si>
  <si>
    <t>55145615</t>
  </si>
  <si>
    <t>baterie umyvadlová nástěnná páková 150mm chrom</t>
  </si>
  <si>
    <t>1728315492</t>
  </si>
  <si>
    <t>37</t>
  </si>
  <si>
    <t>55145611</t>
  </si>
  <si>
    <t>baterie umyvadlová nástěnná páková s otočným ramínkem s prodlouženou pákou 150mm chrom (lékařská)</t>
  </si>
  <si>
    <t>-410316296</t>
  </si>
  <si>
    <t>pro umývátko</t>
  </si>
  <si>
    <t>725813111</t>
  </si>
  <si>
    <t>Ventil rohový bez připojovací trubičky nebo flexi hadičky G 1/2"</t>
  </si>
  <si>
    <t>1726211645</t>
  </si>
  <si>
    <t>998725111</t>
  </si>
  <si>
    <t>Přesun hmot tonážní pro zařizovací předměty s omezením mechanizace v objektech v do 6 m</t>
  </si>
  <si>
    <t>1204107548</t>
  </si>
  <si>
    <t>726</t>
  </si>
  <si>
    <t>Zdravotechnika - předstěnové instalace</t>
  </si>
  <si>
    <t>726131001</t>
  </si>
  <si>
    <t>Instalační předstěna pro umyvadlo do v 1120 mm se stojánkovou baterií do lehkých stěn s kovovou kcí</t>
  </si>
  <si>
    <t>-247278480</t>
  </si>
  <si>
    <t>726131043</t>
  </si>
  <si>
    <t>Instalační předstěna pro klozet závěsný v 1120 mm s ovládáním zepředu pro postižené do stěn s kov kcí</t>
  </si>
  <si>
    <t>1868824084</t>
  </si>
  <si>
    <t>998726121</t>
  </si>
  <si>
    <t>Přesun hmot tonážní pro instalační prefabrikáty s omezením mechanizace v objektech v do 6 m</t>
  </si>
  <si>
    <t>354497367</t>
  </si>
  <si>
    <t>VYBZTI</t>
  </si>
  <si>
    <t>Vybavení pro zdravotní instalace</t>
  </si>
  <si>
    <t>101</t>
  </si>
  <si>
    <t>Madlo sklopné pro imobilní WC nerez</t>
  </si>
  <si>
    <t>-1393938724</t>
  </si>
  <si>
    <t>Poznámka k položce:_x000d_
montáž a dodávka vč.dopravy</t>
  </si>
  <si>
    <t>102</t>
  </si>
  <si>
    <t>Madlo pevné pro imobilní WC nerez</t>
  </si>
  <si>
    <t>994200383</t>
  </si>
  <si>
    <t>103</t>
  </si>
  <si>
    <t>Držák toaletního papíru nerez</t>
  </si>
  <si>
    <t>-1337802198</t>
  </si>
  <si>
    <t>104</t>
  </si>
  <si>
    <t>Štětka WC nástěnná nerez</t>
  </si>
  <si>
    <t>457103528</t>
  </si>
  <si>
    <t>105</t>
  </si>
  <si>
    <t>Háček nerez</t>
  </si>
  <si>
    <t>2069712684</t>
  </si>
  <si>
    <t>106</t>
  </si>
  <si>
    <t>Odpadkový koš na WC nerez</t>
  </si>
  <si>
    <t>-914241458</t>
  </si>
  <si>
    <t>107</t>
  </si>
  <si>
    <t>Dávkovač mýdla nerez</t>
  </si>
  <si>
    <t>-837220917</t>
  </si>
  <si>
    <t>108</t>
  </si>
  <si>
    <t>Zásobník na papírové ručníky nerez</t>
  </si>
  <si>
    <t>2080143569</t>
  </si>
  <si>
    <t>109</t>
  </si>
  <si>
    <t xml:space="preserve">Pevné zrcadlo </t>
  </si>
  <si>
    <t>1009781178</t>
  </si>
  <si>
    <t>Konzoly pro uložení dřezu (2ks) - montáž a dodávka</t>
  </si>
  <si>
    <t>1525286694</t>
  </si>
  <si>
    <t>721171803</t>
  </si>
  <si>
    <t>Demontáž potrubí z PVC D do 75</t>
  </si>
  <si>
    <t>453420547</t>
  </si>
  <si>
    <t>721171808</t>
  </si>
  <si>
    <t>Demontáž potrubí z PVC D přes 75 do 114</t>
  </si>
  <si>
    <t>-181636846</t>
  </si>
  <si>
    <t>722170801</t>
  </si>
  <si>
    <t>Demontáž rozvodů vody z plastů D do 25</t>
  </si>
  <si>
    <t>-1627213344</t>
  </si>
  <si>
    <t>8+4+3</t>
  </si>
  <si>
    <t>725110814</t>
  </si>
  <si>
    <t>Demontáž klozetu Kombi</t>
  </si>
  <si>
    <t>-616494997</t>
  </si>
  <si>
    <t>725210821</t>
  </si>
  <si>
    <t>Demontáž umyvadel bez výtokových armatur</t>
  </si>
  <si>
    <t>1039215731</t>
  </si>
  <si>
    <t>01-03 - Silnoproudá elektrotechnika</t>
  </si>
  <si>
    <t>72270179</t>
  </si>
  <si>
    <t>Klimešová Miroslava</t>
  </si>
  <si>
    <t xml:space="preserve">    741 - Elektroinstalace - silnoproud</t>
  </si>
  <si>
    <t xml:space="preserve">    742 - Elektroinstalace - slaboproud</t>
  </si>
  <si>
    <t>HZS - Hodinové zúčtovací sazby</t>
  </si>
  <si>
    <t>741</t>
  </si>
  <si>
    <t>Elektroinstalace - silnoproud</t>
  </si>
  <si>
    <t>741110041</t>
  </si>
  <si>
    <t>Montáž trubka plastová ohebná D přes 11 do 23 mm uložená pevně</t>
  </si>
  <si>
    <t>637088308</t>
  </si>
  <si>
    <t>34571063</t>
  </si>
  <si>
    <t>trubka elektroinstalační ohebná z PVC bílá d 23mm</t>
  </si>
  <si>
    <t>1270133725</t>
  </si>
  <si>
    <t>Poznámka k položce:_x000d_
(ČSN) 2323</t>
  </si>
  <si>
    <t>4*1,05 'Přepočtené koeficientem množství</t>
  </si>
  <si>
    <t>741110043</t>
  </si>
  <si>
    <t>Montáž trubka plastová ohebná D přes 35 mm uložená pevně</t>
  </si>
  <si>
    <t>-171038203</t>
  </si>
  <si>
    <t>34571157</t>
  </si>
  <si>
    <t>trubka elektroinstalační ohebná z PH, D 35,9/42,2mm</t>
  </si>
  <si>
    <t>804404098</t>
  </si>
  <si>
    <t>16*1,05 'Přepočtené koeficientem množství</t>
  </si>
  <si>
    <t>741112061</t>
  </si>
  <si>
    <t>Montáž krabice přístrojová zapuštěná plastová kruhová</t>
  </si>
  <si>
    <t>-276833188</t>
  </si>
  <si>
    <t>34571450</t>
  </si>
  <si>
    <t>krabice pod omítku PVC přístrojová kruhová D 70mm</t>
  </si>
  <si>
    <t>556544490</t>
  </si>
  <si>
    <t>741112101</t>
  </si>
  <si>
    <t>Montáž rozvodka zapuštěná plastová kruhová</t>
  </si>
  <si>
    <t>1235746765</t>
  </si>
  <si>
    <t>34571521</t>
  </si>
  <si>
    <t>krabice pod omítku PVC odbočná kruhová D 70mm s víčkem a svorkovnicí</t>
  </si>
  <si>
    <t>1895664888</t>
  </si>
  <si>
    <t>741112111</t>
  </si>
  <si>
    <t>Montáž rozvodka nástěnná plastová čtyřhranná vodič D do 4 mm2</t>
  </si>
  <si>
    <t>716881500</t>
  </si>
  <si>
    <t>34571485</t>
  </si>
  <si>
    <t>krabice v uzavřeném provedení PVC s krytím IP 40 čtvercová 80x80mm</t>
  </si>
  <si>
    <t>-620415302</t>
  </si>
  <si>
    <t>741122015</t>
  </si>
  <si>
    <t>Montáž kabel Cu bez ukončení uložený pod omítku plný kulatý 3x1,5 mm2 (např. CYKY)</t>
  </si>
  <si>
    <t>870478704</t>
  </si>
  <si>
    <t>10.048.186</t>
  </si>
  <si>
    <t>CYKY-O 3x1,5 (3Ax1,5)</t>
  </si>
  <si>
    <t>1026893822</t>
  </si>
  <si>
    <t>20*1,15 'Přepočtené koeficientem množství</t>
  </si>
  <si>
    <t>10.051.448</t>
  </si>
  <si>
    <t>CYKY-J 3x1,5 (3Cx 1,5)</t>
  </si>
  <si>
    <t>-524269761</t>
  </si>
  <si>
    <t>190*1,15 'Přepočtené koeficientem množství</t>
  </si>
  <si>
    <t>741122016</t>
  </si>
  <si>
    <t>Montáž kabel Cu bez ukončení uložený pod omítku plný kulatý 3x2,5 až 6 mm2 (např. CYKY)</t>
  </si>
  <si>
    <t>-1803000115</t>
  </si>
  <si>
    <t>34111036</t>
  </si>
  <si>
    <t>kabel instalační jádro Cu plné izolace PVC plášť PVC 450/750V (CYKY) 3x2,5mm2</t>
  </si>
  <si>
    <t>-1224872690</t>
  </si>
  <si>
    <t>Poznámka k položce:_x000d_
CYKY, průměr kabelu 9,5mm</t>
  </si>
  <si>
    <t>350*1,15 'Přepočtené koeficientem množství</t>
  </si>
  <si>
    <t>34111042</t>
  </si>
  <si>
    <t>kabel instalační jádro Cu plné izolace PVC plášť PVC 450/750V (CYKY) 3x4mm2</t>
  </si>
  <si>
    <t>921422081</t>
  </si>
  <si>
    <t>Poznámka k položce:_x000d_
CYKY, průměr kabelu 11,2mm</t>
  </si>
  <si>
    <t>15*1,15 'Přepočtené koeficientem množství</t>
  </si>
  <si>
    <t>741122031</t>
  </si>
  <si>
    <t>Montáž kabel Cu bez ukončení uložený pod omítku plný kulatý 5x1,5 až 2,5 mm2 (např. CYKY)</t>
  </si>
  <si>
    <t>-1349103422</t>
  </si>
  <si>
    <t>34111090</t>
  </si>
  <si>
    <t>kabel instalační jádro Cu plné izolace PVC plášť PVC 450/750V (CYKY) 5x1,5mm2</t>
  </si>
  <si>
    <t>525265391</t>
  </si>
  <si>
    <t>Poznámka k položce:_x000d_
CYKY, průměr kabelu 10,1mm</t>
  </si>
  <si>
    <t>230*1,15 'Přepočtené koeficientem množství</t>
  </si>
  <si>
    <t>741122032</t>
  </si>
  <si>
    <t>Montáž kabel Cu bez ukončení uložený pod omítku plný kulatý 5x4 až 6 mm2 (např. CYKY)</t>
  </si>
  <si>
    <t>-1435468048</t>
  </si>
  <si>
    <t>34111098</t>
  </si>
  <si>
    <t>kabel instalační jádro Cu plné izolace PVC plášť PVC 450/750V (CYKY) 5x4mm2</t>
  </si>
  <si>
    <t>-839490307</t>
  </si>
  <si>
    <t>Poznámka k položce:_x000d_
CYKY, průměr kabelu 13,8mm</t>
  </si>
  <si>
    <t>741130001</t>
  </si>
  <si>
    <t>Ukončení vodič izolovaný do 2,5 mm2 v rozváděči nebo na přístroji</t>
  </si>
  <si>
    <t>1564145161</t>
  </si>
  <si>
    <t>741130003</t>
  </si>
  <si>
    <t>Ukončení vodič izolovaný do 4 mm2 v rozváděči nebo na přístroji</t>
  </si>
  <si>
    <t>-997096242</t>
  </si>
  <si>
    <t>741210001</t>
  </si>
  <si>
    <t>Montáž rozvodnice oceloplechová nebo plastová běžná do 20 kg</t>
  </si>
  <si>
    <t>1503959415</t>
  </si>
  <si>
    <t>RMAT0001</t>
  </si>
  <si>
    <t>Rozvodnice nástěná, 36 Modulů (3x12), plastová plná dvířka, krytí IP41, řada Mistral41W, včetně N+PE svorek (22 + 22), FAB zámek</t>
  </si>
  <si>
    <t>2128119713</t>
  </si>
  <si>
    <t>741310101</t>
  </si>
  <si>
    <t>Montáž spínač (polo)zapuštěný bezšroubové připojení 1-jednopólový se zapojením vodičů</t>
  </si>
  <si>
    <t>-2064035792</t>
  </si>
  <si>
    <t>34539010</t>
  </si>
  <si>
    <t>přístroj spínače jednopólového, řazení 1, 1So bezšroubové svorky</t>
  </si>
  <si>
    <t>-1244802553</t>
  </si>
  <si>
    <t>34539049</t>
  </si>
  <si>
    <t>kryt spínače jednoduchý</t>
  </si>
  <si>
    <t>-1645325699</t>
  </si>
  <si>
    <t>34539059</t>
  </si>
  <si>
    <t>rámeček jednonásobný</t>
  </si>
  <si>
    <t>-62511776</t>
  </si>
  <si>
    <t>741310121</t>
  </si>
  <si>
    <t>Montáž přepínač (polo)zapuštěný bezšroubové připojení 5-sériový se zapojením vodičů</t>
  </si>
  <si>
    <t>-703306840</t>
  </si>
  <si>
    <t>34539012</t>
  </si>
  <si>
    <t>přístroj přepínače sériového, řazení 5 bezšroubové svorky</t>
  </si>
  <si>
    <t>-1224431688</t>
  </si>
  <si>
    <t>34539050</t>
  </si>
  <si>
    <t>kryt spínače dělený</t>
  </si>
  <si>
    <t>997380964</t>
  </si>
  <si>
    <t>417109899</t>
  </si>
  <si>
    <t>741313002</t>
  </si>
  <si>
    <t>Montáž zásuvka (polo)zapuštěná bezšroubové připojení 2P+PE dvojí zapojení - průběžná se zapojením vodičů</t>
  </si>
  <si>
    <t>1506730607</t>
  </si>
  <si>
    <t>34555241</t>
  </si>
  <si>
    <t>přístroj zásuvky zapuštěné jednonásobné, krytka s clonkami, bezšroubové svorky</t>
  </si>
  <si>
    <t>1651735599</t>
  </si>
  <si>
    <t>34539060</t>
  </si>
  <si>
    <t>rámeček dvojnásobný</t>
  </si>
  <si>
    <t>-149276052</t>
  </si>
  <si>
    <t>741313004</t>
  </si>
  <si>
    <t>Montáž zásuvka (polo)zapuštěná bezšroubové připojení 2x(2P+PE) dvojnásobná se zapojením vodičů</t>
  </si>
  <si>
    <t>-86709974</t>
  </si>
  <si>
    <t>34555242</t>
  </si>
  <si>
    <t>zásuvka zapuštěná dvojnásobná, šikmá, s clonkami, bezšroubové svorky</t>
  </si>
  <si>
    <t>-1717528833</t>
  </si>
  <si>
    <t>741313005</t>
  </si>
  <si>
    <t>Montáž zásuvka (polo)zapuštěná bezšroubové připojení 2P + PE s přepěťovou ochranou se zapojením vodičů</t>
  </si>
  <si>
    <t>1001944828</t>
  </si>
  <si>
    <t>34555244</t>
  </si>
  <si>
    <t>přístroj zásuvky zapuštěné jednonásobné s optickou přepěťovou ochranou, krytka s clonkami, bezšroubové svorky</t>
  </si>
  <si>
    <t>-1830289776</t>
  </si>
  <si>
    <t>741320105</t>
  </si>
  <si>
    <t>Montáž jističů jednopólových nn do 25 A ve skříni se zapojením vodičů</t>
  </si>
  <si>
    <t>1094948626</t>
  </si>
  <si>
    <t>35822117</t>
  </si>
  <si>
    <t>jistič 1-pólový 10 A vypínací charakteristika C vypínací schopnost 10 kA</t>
  </si>
  <si>
    <t>863820736</t>
  </si>
  <si>
    <t>35822111</t>
  </si>
  <si>
    <t>jistič 1-pólový 16 A vypínací charakteristika B vypínací schopnost 10 kA</t>
  </si>
  <si>
    <t>679354131</t>
  </si>
  <si>
    <t>35822127</t>
  </si>
  <si>
    <t>jistič 1-pólový 20 A vypínací charakteristika B vypínací schopnost 10 kA</t>
  </si>
  <si>
    <t>1550872992</t>
  </si>
  <si>
    <t>741320165</t>
  </si>
  <si>
    <t>Montáž jističů třípólových nn do 25 A ve skříni se zapojením vodičů</t>
  </si>
  <si>
    <t>1952956324</t>
  </si>
  <si>
    <t>35822403</t>
  </si>
  <si>
    <t>jistič 3-pólový 25 A vypínací charakteristika B vypínací schopnost 10 kA</t>
  </si>
  <si>
    <t>1099581060</t>
  </si>
  <si>
    <t>741320175</t>
  </si>
  <si>
    <t>Montáž jističů třípólových nn do 63 A ve skříni se zapojením vodičů</t>
  </si>
  <si>
    <t>861108863</t>
  </si>
  <si>
    <t>RMAT0002</t>
  </si>
  <si>
    <t>3 pólový odpínač; In: 32A; pro 440V AC; dle IEC/EN 60947-3</t>
  </si>
  <si>
    <t>2034747122</t>
  </si>
  <si>
    <t>741321043</t>
  </si>
  <si>
    <t>Montáž proudových chráničů čtyřpólových nn do 63 A ve skříni se zapojením vodičů</t>
  </si>
  <si>
    <t>1836722241</t>
  </si>
  <si>
    <t>RMAT0003</t>
  </si>
  <si>
    <t>proudový chránič; čtyřpólový; jmenovitý proud: 40 A; citlivost: 30 mA; Typ: AC – pro střídavý reziduální proud (určeno pro obecné zátěže)</t>
  </si>
  <si>
    <t>-1973219899</t>
  </si>
  <si>
    <t>741322111</t>
  </si>
  <si>
    <t>Montáž svodiče přepětí nn typ 2 čtyřpólových jednodílných se zapojením vodičů</t>
  </si>
  <si>
    <t>-13791647</t>
  </si>
  <si>
    <t>RMAT0004</t>
  </si>
  <si>
    <t xml:space="preserve">čtyřpólový varistorový svodič přepětí,vyjímatelný modul, optická signalizace poruchy, možnost blokace modulu, T2, ISCCR50,0 kA, </t>
  </si>
  <si>
    <t>-737932870</t>
  </si>
  <si>
    <t>741330032</t>
  </si>
  <si>
    <t>Montáž stykačů střídavých vestavných jednopólových do 25 A se zapojením vodičů</t>
  </si>
  <si>
    <t>-1603883697</t>
  </si>
  <si>
    <t>RMAT0005</t>
  </si>
  <si>
    <t xml:space="preserve">2-pólový instalační stykač  Ie=40A(AC-1/AC-7a) Ie=22A(AC-3/AC-7b)  2 ZAP kontakty  230V AC/DC</t>
  </si>
  <si>
    <t>-139173780</t>
  </si>
  <si>
    <t>741372061</t>
  </si>
  <si>
    <t>Montáž svítidlo LED interiérové přisazené stropní hranaté nebo kruhové do 0,09 m2 se zapojením vodičů</t>
  </si>
  <si>
    <t>-819817348</t>
  </si>
  <si>
    <t>RMAT0006</t>
  </si>
  <si>
    <t>C - Přisazené LED svítidlo, opálový PMMA kryt, průměr 480mm, 1 x LED, 34W, 3600lm, Ra80, 4000K</t>
  </si>
  <si>
    <t>30614277</t>
  </si>
  <si>
    <t>741372062</t>
  </si>
  <si>
    <t>Montáž svítidlo LED interiérové přisazené stropní hranaté nebo kruhové přes 0,09 do 0,36 m2 se zapojením vodičů</t>
  </si>
  <si>
    <t>-1081408724</t>
  </si>
  <si>
    <t>RMAT0007</t>
  </si>
  <si>
    <t>B - Přisazené/závěsné, LED svítidlo, opálový kryt, 1 x LED, 26W, 3300lm, Ra80, 4000K</t>
  </si>
  <si>
    <t>-1057583711</t>
  </si>
  <si>
    <t>741372073</t>
  </si>
  <si>
    <t>Montáž svítidlo LED interiérové závěsné hranaté nebo kruhové přes 0,09 do 0,36 m2 se zapojením vodičů</t>
  </si>
  <si>
    <t>-1672336688</t>
  </si>
  <si>
    <t>RMAT0008</t>
  </si>
  <si>
    <t>A - Závěsné, LED svítidlo, matná AL mřížka direkt/indirekt, UGR&lt;19, 1 x LED, 54W, 5800lm, Ra80, 4000K</t>
  </si>
  <si>
    <t>-944828473</t>
  </si>
  <si>
    <t>RMAT0009</t>
  </si>
  <si>
    <t>D - Závěsné, LED svítidlo, matná AL mřížka direkt/indirekt, UGR&lt;19, 1 x LED, 79W, 8800lm, Ra80, 4000K</t>
  </si>
  <si>
    <t>1953249904</t>
  </si>
  <si>
    <t>741810002</t>
  </si>
  <si>
    <t>Celková prohlídka elektrického rozvodu a zařízení přes 100 000 do 500 000,- Kč</t>
  </si>
  <si>
    <t>114357173</t>
  </si>
  <si>
    <t>741910412</t>
  </si>
  <si>
    <t>Montáž žlab kovový šířky do 100 mm bez víka</t>
  </si>
  <si>
    <t>2004924640</t>
  </si>
  <si>
    <t>1384266</t>
  </si>
  <si>
    <t>DRATENY ZLAB+SPOJKA DZI 60X60 BZNCR 3M</t>
  </si>
  <si>
    <t>955436287</t>
  </si>
  <si>
    <t>10.530.227</t>
  </si>
  <si>
    <t>KOPOS Závěs DZZ/B pozink</t>
  </si>
  <si>
    <t>-197294767</t>
  </si>
  <si>
    <t>10.549.332</t>
  </si>
  <si>
    <t>KOPOS Kotva KPO 6x50 XX galv.zinek</t>
  </si>
  <si>
    <t>716785923</t>
  </si>
  <si>
    <t>998741101</t>
  </si>
  <si>
    <t>Přesun hmot tonážní pro silnoproud v objektech v do 6 m</t>
  </si>
  <si>
    <t>836605347</t>
  </si>
  <si>
    <t>742</t>
  </si>
  <si>
    <t>Elektroinstalace - slaboproud</t>
  </si>
  <si>
    <t>742121001</t>
  </si>
  <si>
    <t>Montáž kabelů sdělovacích pro vnitřní rozvody do 15 žil</t>
  </si>
  <si>
    <t>-528886013</t>
  </si>
  <si>
    <t>2000000888</t>
  </si>
  <si>
    <t xml:space="preserve">J-Y(St)Y  4x2x0.8 šedá</t>
  </si>
  <si>
    <t>822403496</t>
  </si>
  <si>
    <t>20*1,2 'Přepočtené koeficientem množství</t>
  </si>
  <si>
    <t>742350001</t>
  </si>
  <si>
    <t>Montáž signalizačního světla s elektronikou a akustickou signalizací k zařízení pro ZTP</t>
  </si>
  <si>
    <t>-1376898150</t>
  </si>
  <si>
    <t>742350002</t>
  </si>
  <si>
    <t>Montáž potvrzovacího tlačítka k zařízení pro ZTP</t>
  </si>
  <si>
    <t>688226309</t>
  </si>
  <si>
    <t>742350003</t>
  </si>
  <si>
    <t>Montáž volacího tlačítka do výšky 900 mm a táhla do výšky 150 mm k zařízení pro ZTP</t>
  </si>
  <si>
    <t>1914261164</t>
  </si>
  <si>
    <t>742350004</t>
  </si>
  <si>
    <t>Montáž napájecího zdroje 24 V k zařízení pro ZTP</t>
  </si>
  <si>
    <t>-1695956623</t>
  </si>
  <si>
    <t>742350006</t>
  </si>
  <si>
    <t>Montáž instalační krabice pro DHM</t>
  </si>
  <si>
    <t>-1143019425</t>
  </si>
  <si>
    <t>1305479</t>
  </si>
  <si>
    <t xml:space="preserve">SADA NOUZOVE SIGNALIZACE </t>
  </si>
  <si>
    <t>73896473</t>
  </si>
  <si>
    <t>HZS</t>
  </si>
  <si>
    <t>Hodinové zúčtovací sazby</t>
  </si>
  <si>
    <t>HZS2231</t>
  </si>
  <si>
    <t>Hodinová zúčtovací sazba elektrikář</t>
  </si>
  <si>
    <t>hod</t>
  </si>
  <si>
    <t>512</t>
  </si>
  <si>
    <t>1315318436</t>
  </si>
  <si>
    <t>HZS2232</t>
  </si>
  <si>
    <t>Hodinová zúčtovací sazba elektrikář odborný</t>
  </si>
  <si>
    <t>1962490574</t>
  </si>
  <si>
    <t>HZS2491</t>
  </si>
  <si>
    <t>Hodinová zúčtovací sazba dělník zednických výpomocí</t>
  </si>
  <si>
    <t>-1987157940</t>
  </si>
  <si>
    <t>01-04 - Slaboproud</t>
  </si>
  <si>
    <t>742110002</t>
  </si>
  <si>
    <t>Montáž trubek pro slaboproud plastových ohebných uložených pod omítku</t>
  </si>
  <si>
    <t>200*1,05 "Přepočtené koeficientem množství</t>
  </si>
  <si>
    <t>742110003</t>
  </si>
  <si>
    <t>Montáž trubek pro slaboproud plastových ohebných uložených volně na příchytky</t>
  </si>
  <si>
    <t>100*1,05 "Přepočtené koeficientem množství</t>
  </si>
  <si>
    <t>742111001</t>
  </si>
  <si>
    <t>Montáž příchytky pro kabely samostatné ohniodolné pro slaboproud</t>
  </si>
  <si>
    <t>34571741</t>
  </si>
  <si>
    <t>příchytka kovová jednostranná s dírou, požárně odolná, průměr vodiče 6mm</t>
  </si>
  <si>
    <t>54879420</t>
  </si>
  <si>
    <t>hmoždinka kovová do pórobetonu, požární odolnost, 6x32</t>
  </si>
  <si>
    <t>100 kus</t>
  </si>
  <si>
    <t>30930020</t>
  </si>
  <si>
    <t>šroub do betonu, požárně odolný, 6,3x35mm</t>
  </si>
  <si>
    <t>34121046</t>
  </si>
  <si>
    <t>kabel sdělovací stíněný laminovanou Al fólií s příložným Cu drátem jádro Cu plné izolace PVC plášť PVC 100V (SYKFY) 3x2x0,5mm2</t>
  </si>
  <si>
    <t>Poznámka k položce:_x000d_
SYKFY, průměr kabelu 5,5mm</t>
  </si>
  <si>
    <t>200*1,2 "Přepočtené koeficientem množství</t>
  </si>
  <si>
    <t>10.051.139</t>
  </si>
  <si>
    <t>Kabel JYTY 2O1 (2Dx1)</t>
  </si>
  <si>
    <t>10.781.222</t>
  </si>
  <si>
    <t>Kabel UTP 4x2x0,5 CAT6 LSOH (balení 500m/cívka)</t>
  </si>
  <si>
    <t>1600*1,2 "Přepočtené koeficientem množství</t>
  </si>
  <si>
    <t>742110005</t>
  </si>
  <si>
    <t>Montáž trubek pro slaboproud plastových ohebných uložených v podlaze</t>
  </si>
  <si>
    <t>34571350</t>
  </si>
  <si>
    <t>trubka elektroinstalační ohebná dvouplášťová korugovaná HDPE (chránička) D 32/40mm</t>
  </si>
  <si>
    <t>25*1,05 "Přepočtené koeficientem množství</t>
  </si>
  <si>
    <t>742430031</t>
  </si>
  <si>
    <t>Montáž kabelu HDMI se zakončením v zásuvce nebo krabici</t>
  </si>
  <si>
    <t>34199014</t>
  </si>
  <si>
    <t>kabel propojovací HDMI 1.4 M/M podpora Ethernetu a 4K délka 25m</t>
  </si>
  <si>
    <t>742222832</t>
  </si>
  <si>
    <t>Demontáž detektoru ze stěny nebo ze stropu</t>
  </si>
  <si>
    <t>742220231</t>
  </si>
  <si>
    <t>Montáž kloubového držáku na strop nebo na stěnu pro pohybový detektor</t>
  </si>
  <si>
    <t>742340801</t>
  </si>
  <si>
    <t>Demontáž závěsných hodin oboustranných nebo nástěnných</t>
  </si>
  <si>
    <t>742340002</t>
  </si>
  <si>
    <t>Montáž nástěnných hodin</t>
  </si>
  <si>
    <t>39444010</t>
  </si>
  <si>
    <t>hodiny podružné kruhové ručičkové analogové jednostranné průměr 400mm řízené ML24</t>
  </si>
  <si>
    <t>742310806</t>
  </si>
  <si>
    <t>Demontáž domácího nástěnného audio/video telefonu</t>
  </si>
  <si>
    <t>742310006</t>
  </si>
  <si>
    <t>Montáž domácího nástěnného audio/video telefonu</t>
  </si>
  <si>
    <t>742190001</t>
  </si>
  <si>
    <t>Vyhledání vývodu nebo krabice pro slaboproud</t>
  </si>
  <si>
    <t>742190002</t>
  </si>
  <si>
    <t>Značení trasy vedení pro slaboproud</t>
  </si>
  <si>
    <t>742124006</t>
  </si>
  <si>
    <t>Montáž kabelů datových FTP, UTP, STP ukončení kabelu spojkou</t>
  </si>
  <si>
    <t>35436045</t>
  </si>
  <si>
    <t>spojka RJ-45/RJ-45 keystone otvor UTP Cat6</t>
  </si>
  <si>
    <t>742124005</t>
  </si>
  <si>
    <t>Montáž kabelů datových FTP, UTP, STP ukončení kabelu konektorem</t>
  </si>
  <si>
    <t>37459020</t>
  </si>
  <si>
    <t>konektor na drát/lanko s vložkou RJ45 UTP Cat6 nestíněný</t>
  </si>
  <si>
    <t>742330004</t>
  </si>
  <si>
    <t>Montáž rozvaděče stojanového do 30U</t>
  </si>
  <si>
    <t>35712029</t>
  </si>
  <si>
    <t>rozvaděč stojanový 19" celoskleněné dveře 27U/600x800mm</t>
  </si>
  <si>
    <t>742330012</t>
  </si>
  <si>
    <t>Montáž zařízení do rozvaděče (switch, UPS, DVR, server) bez nastavení</t>
  </si>
  <si>
    <t>742330022</t>
  </si>
  <si>
    <t>Montáž napájecího panelu do rozvaděče</t>
  </si>
  <si>
    <t>35712106</t>
  </si>
  <si>
    <t>panel rozvodný 19" 8x zásuvka dle ČSN max 16A kabel 3x1,5mm 2m</t>
  </si>
  <si>
    <t>742330024</t>
  </si>
  <si>
    <t>Montáž patch panelu 24 portů</t>
  </si>
  <si>
    <t>37451110</t>
  </si>
  <si>
    <t>patch panel Cat6 PCB 1U 24 portů 19" UTP</t>
  </si>
  <si>
    <t>742330801</t>
  </si>
  <si>
    <t>Demontáž rozvaděče nástěnného</t>
  </si>
  <si>
    <t>742330811</t>
  </si>
  <si>
    <t>Demontáž zařízení do rozvaděče switche, UPS, DVR, serveru</t>
  </si>
  <si>
    <t>742330023</t>
  </si>
  <si>
    <t>Montáž vyvazovacího panelu 1U</t>
  </si>
  <si>
    <t>37451145</t>
  </si>
  <si>
    <t>panel vyvazovací 5x plastové oko s průchody 1U 19"</t>
  </si>
  <si>
    <t>742330044</t>
  </si>
  <si>
    <t>Montáž datové zásuvky 1 až 6 pozic</t>
  </si>
  <si>
    <t>ADI.0051237.URS</t>
  </si>
  <si>
    <t>Zásuvka - rámeček bílý</t>
  </si>
  <si>
    <t>ADI.0051238.URS</t>
  </si>
  <si>
    <t>Zásuvka - kryt pro až 2 keystone bílý</t>
  </si>
  <si>
    <t>ADI.0051240.URS</t>
  </si>
  <si>
    <t xml:space="preserve">Zásuvka  - maska pro 2 keystone</t>
  </si>
  <si>
    <t>88</t>
  </si>
  <si>
    <t>ADI.0051305.URS</t>
  </si>
  <si>
    <t>Samořezný keystone CAT6 UTP, černý</t>
  </si>
  <si>
    <t>90</t>
  </si>
  <si>
    <t>742330051</t>
  </si>
  <si>
    <t>Popis portu datové zásuvky</t>
  </si>
  <si>
    <t>92</t>
  </si>
  <si>
    <t>742330052</t>
  </si>
  <si>
    <t>Popis portů patchpanelu</t>
  </si>
  <si>
    <t>742330101</t>
  </si>
  <si>
    <t>Měření metalického segmentu s vyhotovením protokolu</t>
  </si>
  <si>
    <t>742110504</t>
  </si>
  <si>
    <t>Montáž krabic pro slaboproud zapuštěných plastových odbočných kruhových s víčkem</t>
  </si>
  <si>
    <t>98</t>
  </si>
  <si>
    <t>34571451</t>
  </si>
  <si>
    <t>krabice pod omítku PVC přístrojová kruhová D 70mm hluboká</t>
  </si>
  <si>
    <t>100</t>
  </si>
  <si>
    <t>998742201</t>
  </si>
  <si>
    <t>Přesun hmot procentní pro slaboproud v objektech v do 6 m</t>
  </si>
  <si>
    <t>%</t>
  </si>
  <si>
    <t>HZS3221</t>
  </si>
  <si>
    <t>Hodinová zúčtovací sazba montér slaboproudých zařízení</t>
  </si>
  <si>
    <t>HZS3222</t>
  </si>
  <si>
    <t>Hodinová zúčtovací sazba montér slaboproudých zařízení odborný</t>
  </si>
  <si>
    <t>HZS4231</t>
  </si>
  <si>
    <t>Hodinová zúčtovací sazba technik</t>
  </si>
  <si>
    <t>HZS4232</t>
  </si>
  <si>
    <t>Hodinová zúčtovací sazba technik odborný</t>
  </si>
  <si>
    <t>110</t>
  </si>
  <si>
    <t>HZS4211</t>
  </si>
  <si>
    <t>Hodinová zúčtovací sazba revizní technik</t>
  </si>
  <si>
    <t>112</t>
  </si>
  <si>
    <t>HZS4212</t>
  </si>
  <si>
    <t>Hodinová zúčtovací sazba revizní technik specialista</t>
  </si>
  <si>
    <t>114</t>
  </si>
  <si>
    <t>116</t>
  </si>
  <si>
    <t>118</t>
  </si>
  <si>
    <t>HZS2492</t>
  </si>
  <si>
    <t>Hodinová zúčtovací sazba pomocný dělník PSV</t>
  </si>
  <si>
    <t>120</t>
  </si>
  <si>
    <t>122</t>
  </si>
  <si>
    <t>081002000</t>
  </si>
  <si>
    <t>Doprava zaměstnanců</t>
  </si>
  <si>
    <t>…</t>
  </si>
  <si>
    <t>124</t>
  </si>
  <si>
    <t>01-05 - Vedlejší náklady</t>
  </si>
  <si>
    <t>VRN - Vedlejší rozpočtové náklady</t>
  </si>
  <si>
    <t>VRN</t>
  </si>
  <si>
    <t>Vedlejší rozpočtové náklady</t>
  </si>
  <si>
    <t>0312030R1</t>
  </si>
  <si>
    <t>Vybudování příjezdu přes trávník k vlastní stavbě (36metrů) + obratiště, jeho likvidace a úprava trávníku do původní podoby</t>
  </si>
  <si>
    <t>1024</t>
  </si>
  <si>
    <t>1429087033</t>
  </si>
  <si>
    <t>0300010R1</t>
  </si>
  <si>
    <t>Zařízení staveniště - vybavení, zabezpečení, ohražení, připojení a spotřeba energií, zrušení</t>
  </si>
  <si>
    <t>1207627238</t>
  </si>
  <si>
    <t>0300010R2</t>
  </si>
  <si>
    <t>Zabezpečení staveniště proti vniknutí cizí osoby</t>
  </si>
  <si>
    <t>-606455628</t>
  </si>
  <si>
    <t>0300010R3</t>
  </si>
  <si>
    <t>Označení stavby cedulí, uvedení staveniště do původního stavu</t>
  </si>
  <si>
    <t>873136724</t>
  </si>
  <si>
    <t>0132540R1</t>
  </si>
  <si>
    <t>Dokumentace skutečného provedení stavby</t>
  </si>
  <si>
    <t>1475817976</t>
  </si>
  <si>
    <t>0450020R1</t>
  </si>
  <si>
    <t>Kompletační a koordinační činnost</t>
  </si>
  <si>
    <t>407267120</t>
  </si>
  <si>
    <t>0710020R1</t>
  </si>
  <si>
    <t>Provoz investora, třetích osob</t>
  </si>
  <si>
    <t>621853330</t>
  </si>
  <si>
    <t>0910000R1</t>
  </si>
  <si>
    <t>Náklady na vyklizení objektu</t>
  </si>
  <si>
    <t>-1606971297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</si>
</sst>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SONA6801-1-2025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K.Vary, ZŠ Poštovní - učebna robotiky, dílny, kabinet a sklad - stavební část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28. 1. 2025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DPT projekty Ostrov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Neubauerová Soňa, SK-Projekt Ostrov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7"/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ROUND(SUM(AG96:AG100),2)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81</v>
      </c>
      <c r="AR95" s="126"/>
      <c r="AS95" s="127">
        <f>ROUND(SUM(AS96:AS100),2)</f>
        <v>0</v>
      </c>
      <c r="AT95" s="128">
        <f>ROUND(SUM(AV95:AW95),2)</f>
        <v>0</v>
      </c>
      <c r="AU95" s="129">
        <f>ROUND(SUM(AU96:AU100),5)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ROUND(SUM(AZ96:AZ100),2)</f>
        <v>0</v>
      </c>
      <c r="BA95" s="128">
        <f>ROUND(SUM(BA96:BA100),2)</f>
        <v>0</v>
      </c>
      <c r="BB95" s="128">
        <f>ROUND(SUM(BB96:BB100),2)</f>
        <v>0</v>
      </c>
      <c r="BC95" s="128">
        <f>ROUND(SUM(BC96:BC100),2)</f>
        <v>0</v>
      </c>
      <c r="BD95" s="130">
        <f>ROUND(SUM(BD96:BD100),2)</f>
        <v>0</v>
      </c>
      <c r="BE95" s="7"/>
      <c r="BS95" s="131" t="s">
        <v>74</v>
      </c>
      <c r="BT95" s="131" t="s">
        <v>82</v>
      </c>
      <c r="BU95" s="131" t="s">
        <v>76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'01-01 - Stavební část'!J32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'01-01 - Stavební část'!P141</f>
        <v>0</v>
      </c>
      <c r="AV96" s="138">
        <f>'01-01 - Stavební část'!J35</f>
        <v>0</v>
      </c>
      <c r="AW96" s="138">
        <f>'01-01 - Stavební část'!J36</f>
        <v>0</v>
      </c>
      <c r="AX96" s="138">
        <f>'01-01 - Stavební část'!J37</f>
        <v>0</v>
      </c>
      <c r="AY96" s="138">
        <f>'01-01 - Stavební část'!J38</f>
        <v>0</v>
      </c>
      <c r="AZ96" s="138">
        <f>'01-01 - Stavební část'!F35</f>
        <v>0</v>
      </c>
      <c r="BA96" s="138">
        <f>'01-01 - Stavební část'!F36</f>
        <v>0</v>
      </c>
      <c r="BB96" s="138">
        <f>'01-01 - Stavební část'!F37</f>
        <v>0</v>
      </c>
      <c r="BC96" s="138">
        <f>'01-01 - Stavební část'!F38</f>
        <v>0</v>
      </c>
      <c r="BD96" s="140">
        <f>'01-01 - Stavební část'!F39</f>
        <v>0</v>
      </c>
      <c r="BE96" s="4"/>
      <c r="BT96" s="141" t="s">
        <v>84</v>
      </c>
      <c r="BV96" s="141" t="s">
        <v>77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'01-02 - Zdravotně technic...'!J32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'01-02 - Zdravotně technic...'!P131</f>
        <v>0</v>
      </c>
      <c r="AV97" s="138">
        <f>'01-02 - Zdravotně technic...'!J35</f>
        <v>0</v>
      </c>
      <c r="AW97" s="138">
        <f>'01-02 - Zdravotně technic...'!J36</f>
        <v>0</v>
      </c>
      <c r="AX97" s="138">
        <f>'01-02 - Zdravotně technic...'!J37</f>
        <v>0</v>
      </c>
      <c r="AY97" s="138">
        <f>'01-02 - Zdravotně technic...'!J38</f>
        <v>0</v>
      </c>
      <c r="AZ97" s="138">
        <f>'01-02 - Zdravotně technic...'!F35</f>
        <v>0</v>
      </c>
      <c r="BA97" s="138">
        <f>'01-02 - Zdravotně technic...'!F36</f>
        <v>0</v>
      </c>
      <c r="BB97" s="138">
        <f>'01-02 - Zdravotně technic...'!F37</f>
        <v>0</v>
      </c>
      <c r="BC97" s="138">
        <f>'01-02 - Zdravotně technic...'!F38</f>
        <v>0</v>
      </c>
      <c r="BD97" s="140">
        <f>'01-02 - Zdravotně technic...'!F39</f>
        <v>0</v>
      </c>
      <c r="BE97" s="4"/>
      <c r="BT97" s="141" t="s">
        <v>84</v>
      </c>
      <c r="BV97" s="141" t="s">
        <v>77</v>
      </c>
      <c r="BW97" s="141" t="s">
        <v>92</v>
      </c>
      <c r="BX97" s="141" t="s">
        <v>83</v>
      </c>
      <c r="CL97" s="141" t="s">
        <v>1</v>
      </c>
    </row>
    <row r="98" s="4" customFormat="1" ht="16.5" customHeight="1">
      <c r="A98" s="132" t="s">
        <v>85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'01-03 - Silnoproudá elekt...'!J32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'01-03 - Silnoproudá elekt...'!P124</f>
        <v>0</v>
      </c>
      <c r="AV98" s="138">
        <f>'01-03 - Silnoproudá elekt...'!J35</f>
        <v>0</v>
      </c>
      <c r="AW98" s="138">
        <f>'01-03 - Silnoproudá elekt...'!J36</f>
        <v>0</v>
      </c>
      <c r="AX98" s="138">
        <f>'01-03 - Silnoproudá elekt...'!J37</f>
        <v>0</v>
      </c>
      <c r="AY98" s="138">
        <f>'01-03 - Silnoproudá elekt...'!J38</f>
        <v>0</v>
      </c>
      <c r="AZ98" s="138">
        <f>'01-03 - Silnoproudá elekt...'!F35</f>
        <v>0</v>
      </c>
      <c r="BA98" s="138">
        <f>'01-03 - Silnoproudá elekt...'!F36</f>
        <v>0</v>
      </c>
      <c r="BB98" s="138">
        <f>'01-03 - Silnoproudá elekt...'!F37</f>
        <v>0</v>
      </c>
      <c r="BC98" s="138">
        <f>'01-03 - Silnoproudá elekt...'!F38</f>
        <v>0</v>
      </c>
      <c r="BD98" s="140">
        <f>'01-03 - Silnoproudá elekt...'!F39</f>
        <v>0</v>
      </c>
      <c r="BE98" s="4"/>
      <c r="BT98" s="141" t="s">
        <v>84</v>
      </c>
      <c r="BV98" s="141" t="s">
        <v>77</v>
      </c>
      <c r="BW98" s="141" t="s">
        <v>95</v>
      </c>
      <c r="BX98" s="141" t="s">
        <v>83</v>
      </c>
      <c r="CL98" s="141" t="s">
        <v>1</v>
      </c>
    </row>
    <row r="99" s="4" customFormat="1" ht="16.5" customHeight="1">
      <c r="A99" s="132" t="s">
        <v>85</v>
      </c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'01-04 - Slaboproud'!J32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v>0</v>
      </c>
      <c r="AT99" s="138">
        <f>ROUND(SUM(AV99:AW99),2)</f>
        <v>0</v>
      </c>
      <c r="AU99" s="139">
        <f>'01-04 - Slaboproud'!P122</f>
        <v>0</v>
      </c>
      <c r="AV99" s="138">
        <f>'01-04 - Slaboproud'!J35</f>
        <v>0</v>
      </c>
      <c r="AW99" s="138">
        <f>'01-04 - Slaboproud'!J36</f>
        <v>0</v>
      </c>
      <c r="AX99" s="138">
        <f>'01-04 - Slaboproud'!J37</f>
        <v>0</v>
      </c>
      <c r="AY99" s="138">
        <f>'01-04 - Slaboproud'!J38</f>
        <v>0</v>
      </c>
      <c r="AZ99" s="138">
        <f>'01-04 - Slaboproud'!F35</f>
        <v>0</v>
      </c>
      <c r="BA99" s="138">
        <f>'01-04 - Slaboproud'!F36</f>
        <v>0</v>
      </c>
      <c r="BB99" s="138">
        <f>'01-04 - Slaboproud'!F37</f>
        <v>0</v>
      </c>
      <c r="BC99" s="138">
        <f>'01-04 - Slaboproud'!F38</f>
        <v>0</v>
      </c>
      <c r="BD99" s="140">
        <f>'01-04 - Slaboproud'!F39</f>
        <v>0</v>
      </c>
      <c r="BE99" s="4"/>
      <c r="BT99" s="141" t="s">
        <v>84</v>
      </c>
      <c r="BV99" s="141" t="s">
        <v>77</v>
      </c>
      <c r="BW99" s="141" t="s">
        <v>98</v>
      </c>
      <c r="BX99" s="141" t="s">
        <v>83</v>
      </c>
      <c r="CL99" s="141" t="s">
        <v>1</v>
      </c>
    </row>
    <row r="100" s="4" customFormat="1" ht="16.5" customHeight="1">
      <c r="A100" s="132" t="s">
        <v>85</v>
      </c>
      <c r="B100" s="70"/>
      <c r="C100" s="133"/>
      <c r="D100" s="133"/>
      <c r="E100" s="134" t="s">
        <v>99</v>
      </c>
      <c r="F100" s="134"/>
      <c r="G100" s="134"/>
      <c r="H100" s="134"/>
      <c r="I100" s="134"/>
      <c r="J100" s="133"/>
      <c r="K100" s="134" t="s">
        <v>100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'01-05 - Vedlejší náklady'!J32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42">
        <v>0</v>
      </c>
      <c r="AT100" s="143">
        <f>ROUND(SUM(AV100:AW100),2)</f>
        <v>0</v>
      </c>
      <c r="AU100" s="144">
        <f>'01-05 - Vedlejší náklady'!P121</f>
        <v>0</v>
      </c>
      <c r="AV100" s="143">
        <f>'01-05 - Vedlejší náklady'!J35</f>
        <v>0</v>
      </c>
      <c r="AW100" s="143">
        <f>'01-05 - Vedlejší náklady'!J36</f>
        <v>0</v>
      </c>
      <c r="AX100" s="143">
        <f>'01-05 - Vedlejší náklady'!J37</f>
        <v>0</v>
      </c>
      <c r="AY100" s="143">
        <f>'01-05 - Vedlejší náklady'!J38</f>
        <v>0</v>
      </c>
      <c r="AZ100" s="143">
        <f>'01-05 - Vedlejší náklady'!F35</f>
        <v>0</v>
      </c>
      <c r="BA100" s="143">
        <f>'01-05 - Vedlejší náklady'!F36</f>
        <v>0</v>
      </c>
      <c r="BB100" s="143">
        <f>'01-05 - Vedlejší náklady'!F37</f>
        <v>0</v>
      </c>
      <c r="BC100" s="143">
        <f>'01-05 - Vedlejší náklady'!F38</f>
        <v>0</v>
      </c>
      <c r="BD100" s="145">
        <f>'01-05 - Vedlejší náklady'!F39</f>
        <v>0</v>
      </c>
      <c r="BE100" s="4"/>
      <c r="BT100" s="141" t="s">
        <v>84</v>
      </c>
      <c r="BV100" s="141" t="s">
        <v>77</v>
      </c>
      <c r="BW100" s="141" t="s">
        <v>101</v>
      </c>
      <c r="BX100" s="141" t="s">
        <v>83</v>
      </c>
      <c r="CL100" s="141" t="s">
        <v>1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rOBXmo1M32PcuyllxkR/C/kS/6g06dUusma3bC/fJISF5AmXdtEdvHYtAzgvNHx56EZGNAlKAW3yHHf2UC0veg==" hashValue="AIWXuEEv8yyDwNqay5Su8yUHLke0vtAJGi8hTZAnvl2LWDW3Ji5VxuseLi5kz6M8cf6gbTPZikNU+w6mE/1Qgw==" algorithmName="SHA-512" password="CC35"/>
  <mergeCells count="62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-01 - Stavební část'!C2" display="/"/>
    <hyperlink ref="A97" location="'01-02 - Zdravotně technic...'!C2" display="/"/>
    <hyperlink ref="A98" location="'01-03 - Silnoproudá elekt...'!C2" display="/"/>
    <hyperlink ref="A99" location="'01-04 - Slaboproud'!C2" display="/"/>
    <hyperlink ref="A100" location="'01-0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26.25" customHeight="1">
      <c r="B7" s="20"/>
      <c r="E7" s="151" t="str">
        <f>'Rekapitulace stavby'!K6</f>
        <v>K.Vary, ZŠ Poštovní - učebna robotiky, dílny, kabinet a sklad - stavební část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28. 1. 2025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30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ROUND(J141,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ROUND((SUM(BE141:BE432)),  2)</f>
        <v>0</v>
      </c>
      <c r="G35" s="38"/>
      <c r="H35" s="38"/>
      <c r="I35" s="164">
        <v>0.20999999999999999</v>
      </c>
      <c r="J35" s="163">
        <f>ROUND(((SUM(BE141:BE432))*I35),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ROUND((SUM(BF141:BF432)),  2)</f>
        <v>0</v>
      </c>
      <c r="G36" s="38"/>
      <c r="H36" s="38"/>
      <c r="I36" s="164">
        <v>0.12</v>
      </c>
      <c r="J36" s="163">
        <f>ROUND(((SUM(BF141:BF432))*I36),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ROUND((SUM(BG141:BG432)),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ROUND((SUM(BH141:BH432)),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ROUND((SUM(BI141:BI432)),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K.Vary, ZŠ Poštovní - učebna robotiky, dílny, kabinet a sklad - stavební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01-01 -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28. 1. 2025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Statutární město Karlovy Vary</v>
      </c>
      <c r="G93" s="40"/>
      <c r="H93" s="40"/>
      <c r="I93" s="32" t="s">
        <v>29</v>
      </c>
      <c r="J93" s="36" t="str">
        <f>E23</f>
        <v>DPT projekty Ostrov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J141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112</v>
      </c>
      <c r="E99" s="191"/>
      <c r="F99" s="191"/>
      <c r="G99" s="191"/>
      <c r="H99" s="191"/>
      <c r="I99" s="191"/>
      <c r="J99" s="192">
        <f>J142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113</v>
      </c>
      <c r="E100" s="196"/>
      <c r="F100" s="196"/>
      <c r="G100" s="196"/>
      <c r="H100" s="196"/>
      <c r="I100" s="196"/>
      <c r="J100" s="197">
        <f>J143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114</v>
      </c>
      <c r="E101" s="196"/>
      <c r="F101" s="196"/>
      <c r="G101" s="196"/>
      <c r="H101" s="196"/>
      <c r="I101" s="196"/>
      <c r="J101" s="197">
        <f>J162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J206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116</v>
      </c>
      <c r="E103" s="196"/>
      <c r="F103" s="196"/>
      <c r="G103" s="196"/>
      <c r="H103" s="196"/>
      <c r="I103" s="196"/>
      <c r="J103" s="197">
        <f>J210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117</v>
      </c>
      <c r="E104" s="196"/>
      <c r="F104" s="196"/>
      <c r="G104" s="196"/>
      <c r="H104" s="196"/>
      <c r="I104" s="196"/>
      <c r="J104" s="197">
        <f>J214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118</v>
      </c>
      <c r="E105" s="196"/>
      <c r="F105" s="196"/>
      <c r="G105" s="196"/>
      <c r="H105" s="196"/>
      <c r="I105" s="196"/>
      <c r="J105" s="197">
        <f>J238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119</v>
      </c>
      <c r="E106" s="196"/>
      <c r="F106" s="196"/>
      <c r="G106" s="196"/>
      <c r="H106" s="196"/>
      <c r="I106" s="196"/>
      <c r="J106" s="197">
        <f>J256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120</v>
      </c>
      <c r="E107" s="196"/>
      <c r="F107" s="196"/>
      <c r="G107" s="196"/>
      <c r="H107" s="196"/>
      <c r="I107" s="196"/>
      <c r="J107" s="197">
        <f>J267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121</v>
      </c>
      <c r="E108" s="191"/>
      <c r="F108" s="191"/>
      <c r="G108" s="191"/>
      <c r="H108" s="191"/>
      <c r="I108" s="191"/>
      <c r="J108" s="192">
        <f>J269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33"/>
      <c r="D109" s="195" t="s">
        <v>122</v>
      </c>
      <c r="E109" s="196"/>
      <c r="F109" s="196"/>
      <c r="G109" s="196"/>
      <c r="H109" s="196"/>
      <c r="I109" s="196"/>
      <c r="J109" s="197">
        <f>J270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123</v>
      </c>
      <c r="E110" s="196"/>
      <c r="F110" s="196"/>
      <c r="G110" s="196"/>
      <c r="H110" s="196"/>
      <c r="I110" s="196"/>
      <c r="J110" s="197">
        <f>J272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124</v>
      </c>
      <c r="E111" s="196"/>
      <c r="F111" s="196"/>
      <c r="G111" s="196"/>
      <c r="H111" s="196"/>
      <c r="I111" s="196"/>
      <c r="J111" s="197">
        <f>J279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125</v>
      </c>
      <c r="E112" s="196"/>
      <c r="F112" s="196"/>
      <c r="G112" s="196"/>
      <c r="H112" s="196"/>
      <c r="I112" s="196"/>
      <c r="J112" s="197">
        <f>J320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126</v>
      </c>
      <c r="E113" s="196"/>
      <c r="F113" s="196"/>
      <c r="G113" s="196"/>
      <c r="H113" s="196"/>
      <c r="I113" s="196"/>
      <c r="J113" s="197">
        <f>J323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127</v>
      </c>
      <c r="E114" s="196"/>
      <c r="F114" s="196"/>
      <c r="G114" s="196"/>
      <c r="H114" s="196"/>
      <c r="I114" s="196"/>
      <c r="J114" s="197">
        <f>J338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128</v>
      </c>
      <c r="E115" s="196"/>
      <c r="F115" s="196"/>
      <c r="G115" s="196"/>
      <c r="H115" s="196"/>
      <c r="I115" s="196"/>
      <c r="J115" s="197">
        <f>J368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129</v>
      </c>
      <c r="E116" s="196"/>
      <c r="F116" s="196"/>
      <c r="G116" s="196"/>
      <c r="H116" s="196"/>
      <c r="I116" s="196"/>
      <c r="J116" s="197">
        <f>J380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130</v>
      </c>
      <c r="E117" s="196"/>
      <c r="F117" s="196"/>
      <c r="G117" s="196"/>
      <c r="H117" s="196"/>
      <c r="I117" s="196"/>
      <c r="J117" s="197">
        <f>J397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131</v>
      </c>
      <c r="E118" s="196"/>
      <c r="F118" s="196"/>
      <c r="G118" s="196"/>
      <c r="H118" s="196"/>
      <c r="I118" s="196"/>
      <c r="J118" s="197">
        <f>J419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132</v>
      </c>
      <c r="E119" s="196"/>
      <c r="F119" s="196"/>
      <c r="G119" s="196"/>
      <c r="H119" s="196"/>
      <c r="I119" s="196"/>
      <c r="J119" s="197">
        <f>J426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133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15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6.25" customHeight="1">
      <c r="A129" s="38"/>
      <c r="B129" s="39"/>
      <c r="C129" s="40"/>
      <c r="D129" s="40"/>
      <c r="E129" s="183" t="str">
        <f>E7</f>
        <v>K.Vary, ZŠ Poštovní - učebna robotiky, dílny, kabinet a sklad - stavební část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" customFormat="1" ht="12" customHeight="1">
      <c r="B130" s="21"/>
      <c r="C130" s="32" t="s">
        <v>103</v>
      </c>
      <c r="D130" s="22"/>
      <c r="E130" s="22"/>
      <c r="F130" s="22"/>
      <c r="G130" s="22"/>
      <c r="H130" s="22"/>
      <c r="I130" s="22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183" t="s">
        <v>104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105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E11</f>
        <v>01-01 - Stavební část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19</v>
      </c>
      <c r="D135" s="40"/>
      <c r="E135" s="40"/>
      <c r="F135" s="27" t="str">
        <f>F14</f>
        <v xml:space="preserve"> </v>
      </c>
      <c r="G135" s="40"/>
      <c r="H135" s="40"/>
      <c r="I135" s="32" t="s">
        <v>21</v>
      </c>
      <c r="J135" s="79" t="str">
        <f>IF(J14="","",J14)</f>
        <v>28. 1. 2025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23</v>
      </c>
      <c r="D137" s="40"/>
      <c r="E137" s="40"/>
      <c r="F137" s="27" t="str">
        <f>E17</f>
        <v>Statutární město Karlovy Vary</v>
      </c>
      <c r="G137" s="40"/>
      <c r="H137" s="40"/>
      <c r="I137" s="32" t="s">
        <v>29</v>
      </c>
      <c r="J137" s="36" t="str">
        <f>E23</f>
        <v>DPT projekty Ostrov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5.65" customHeight="1">
      <c r="A138" s="38"/>
      <c r="B138" s="39"/>
      <c r="C138" s="32" t="s">
        <v>27</v>
      </c>
      <c r="D138" s="40"/>
      <c r="E138" s="40"/>
      <c r="F138" s="27" t="str">
        <f>IF(E20="","",E20)</f>
        <v>Vyplň údaj</v>
      </c>
      <c r="G138" s="40"/>
      <c r="H138" s="40"/>
      <c r="I138" s="32" t="s">
        <v>32</v>
      </c>
      <c r="J138" s="36" t="str">
        <f>E26</f>
        <v>Neubauerová Soňa, SK-Projekt Ostrov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9"/>
      <c r="B140" s="200"/>
      <c r="C140" s="201" t="s">
        <v>134</v>
      </c>
      <c r="D140" s="202" t="s">
        <v>60</v>
      </c>
      <c r="E140" s="202" t="s">
        <v>56</v>
      </c>
      <c r="F140" s="202" t="s">
        <v>57</v>
      </c>
      <c r="G140" s="202" t="s">
        <v>135</v>
      </c>
      <c r="H140" s="202" t="s">
        <v>136</v>
      </c>
      <c r="I140" s="202" t="s">
        <v>137</v>
      </c>
      <c r="J140" s="202" t="s">
        <v>109</v>
      </c>
      <c r="K140" s="203" t="s">
        <v>138</v>
      </c>
      <c r="L140" s="204"/>
      <c r="M140" s="100" t="s">
        <v>1</v>
      </c>
      <c r="N140" s="101" t="s">
        <v>39</v>
      </c>
      <c r="O140" s="101" t="s">
        <v>139</v>
      </c>
      <c r="P140" s="101" t="s">
        <v>140</v>
      </c>
      <c r="Q140" s="101" t="s">
        <v>141</v>
      </c>
      <c r="R140" s="101" t="s">
        <v>142</v>
      </c>
      <c r="S140" s="101" t="s">
        <v>143</v>
      </c>
      <c r="T140" s="102" t="s">
        <v>144</v>
      </c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</row>
    <row r="141" s="2" customFormat="1" ht="22.8" customHeight="1">
      <c r="A141" s="38"/>
      <c r="B141" s="39"/>
      <c r="C141" s="107" t="s">
        <v>145</v>
      </c>
      <c r="D141" s="40"/>
      <c r="E141" s="40"/>
      <c r="F141" s="40"/>
      <c r="G141" s="40"/>
      <c r="H141" s="40"/>
      <c r="I141" s="40"/>
      <c r="J141" s="205">
        <f>BK141</f>
        <v>0</v>
      </c>
      <c r="K141" s="40"/>
      <c r="L141" s="44"/>
      <c r="M141" s="103"/>
      <c r="N141" s="206"/>
      <c r="O141" s="104"/>
      <c r="P141" s="207">
        <f>P142+P269</f>
        <v>0</v>
      </c>
      <c r="Q141" s="104"/>
      <c r="R141" s="207">
        <f>R142+R269</f>
        <v>15.1120968</v>
      </c>
      <c r="S141" s="104"/>
      <c r="T141" s="208">
        <f>T142+T269</f>
        <v>13.280204299999999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74</v>
      </c>
      <c r="AU141" s="17" t="s">
        <v>111</v>
      </c>
      <c r="BK141" s="209">
        <f>BK142+BK269</f>
        <v>0</v>
      </c>
    </row>
    <row r="142" s="12" customFormat="1" ht="25.92" customHeight="1">
      <c r="A142" s="12"/>
      <c r="B142" s="210"/>
      <c r="C142" s="211"/>
      <c r="D142" s="212" t="s">
        <v>74</v>
      </c>
      <c r="E142" s="213" t="s">
        <v>146</v>
      </c>
      <c r="F142" s="213" t="s">
        <v>147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P143+P162+P206+P210+P214+P238+P256+P267</f>
        <v>0</v>
      </c>
      <c r="Q142" s="218"/>
      <c r="R142" s="219">
        <f>R143+R162+R206+R210+R214+R238+R256+R267</f>
        <v>9.5072831999999998</v>
      </c>
      <c r="S142" s="218"/>
      <c r="T142" s="220">
        <f>T143+T162+T206+T210+T214+T238+T256+T267</f>
        <v>12.823499999999999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74</v>
      </c>
      <c r="AU142" s="222" t="s">
        <v>75</v>
      </c>
      <c r="AY142" s="221" t="s">
        <v>148</v>
      </c>
      <c r="BK142" s="223">
        <f>BK143+BK162+BK206+BK210+BK214+BK238+BK256+BK267</f>
        <v>0</v>
      </c>
    </row>
    <row r="143" s="12" customFormat="1" ht="22.8" customHeight="1">
      <c r="A143" s="12"/>
      <c r="B143" s="210"/>
      <c r="C143" s="211"/>
      <c r="D143" s="212" t="s">
        <v>74</v>
      </c>
      <c r="E143" s="224" t="s">
        <v>149</v>
      </c>
      <c r="F143" s="224" t="s">
        <v>150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SUM(P144:P161)</f>
        <v>0</v>
      </c>
      <c r="Q143" s="218"/>
      <c r="R143" s="219">
        <f>SUM(R144:R161)</f>
        <v>0.34397920000000004</v>
      </c>
      <c r="S143" s="218"/>
      <c r="T143" s="220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74</v>
      </c>
      <c r="AU143" s="222" t="s">
        <v>82</v>
      </c>
      <c r="AY143" s="221" t="s">
        <v>148</v>
      </c>
      <c r="BK143" s="223">
        <f>SUM(BK144:BK161)</f>
        <v>0</v>
      </c>
    </row>
    <row r="144" s="2" customFormat="1" ht="16.5" customHeight="1">
      <c r="A144" s="38"/>
      <c r="B144" s="39"/>
      <c r="C144" s="226" t="s">
        <v>82</v>
      </c>
      <c r="D144" s="226" t="s">
        <v>151</v>
      </c>
      <c r="E144" s="227" t="s">
        <v>152</v>
      </c>
      <c r="F144" s="228" t="s">
        <v>153</v>
      </c>
      <c r="G144" s="229" t="s">
        <v>154</v>
      </c>
      <c r="H144" s="230">
        <v>1</v>
      </c>
      <c r="I144" s="231"/>
      <c r="J144" s="230">
        <f>ROUND(I144*H144,2)</f>
        <v>0</v>
      </c>
      <c r="K144" s="228" t="s">
        <v>1</v>
      </c>
      <c r="L144" s="44"/>
      <c r="M144" s="232" t="s">
        <v>1</v>
      </c>
      <c r="N144" s="233" t="s">
        <v>40</v>
      </c>
      <c r="O144" s="91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6" t="s">
        <v>155</v>
      </c>
      <c r="AT144" s="236" t="s">
        <v>151</v>
      </c>
      <c r="AU144" s="236" t="s">
        <v>84</v>
      </c>
      <c r="AY144" s="17" t="s">
        <v>148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82</v>
      </c>
      <c r="BK144" s="237">
        <f>ROUND(I144*H144,2)</f>
        <v>0</v>
      </c>
      <c r="BL144" s="17" t="s">
        <v>155</v>
      </c>
      <c r="BM144" s="236" t="s">
        <v>156</v>
      </c>
    </row>
    <row r="145" s="2" customFormat="1">
      <c r="A145" s="38"/>
      <c r="B145" s="39"/>
      <c r="C145" s="40"/>
      <c r="D145" s="238" t="s">
        <v>157</v>
      </c>
      <c r="E145" s="40"/>
      <c r="F145" s="239" t="s">
        <v>158</v>
      </c>
      <c r="G145" s="40"/>
      <c r="H145" s="40"/>
      <c r="I145" s="240"/>
      <c r="J145" s="40"/>
      <c r="K145" s="40"/>
      <c r="L145" s="44"/>
      <c r="M145" s="241"/>
      <c r="N145" s="242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84</v>
      </c>
    </row>
    <row r="146" s="2" customFormat="1" ht="24.15" customHeight="1">
      <c r="A146" s="38"/>
      <c r="B146" s="39"/>
      <c r="C146" s="226" t="s">
        <v>84</v>
      </c>
      <c r="D146" s="226" t="s">
        <v>151</v>
      </c>
      <c r="E146" s="227" t="s">
        <v>159</v>
      </c>
      <c r="F146" s="228" t="s">
        <v>160</v>
      </c>
      <c r="G146" s="229" t="s">
        <v>161</v>
      </c>
      <c r="H146" s="230">
        <v>0.01</v>
      </c>
      <c r="I146" s="231"/>
      <c r="J146" s="230">
        <f>ROUND(I146*H146,2)</f>
        <v>0</v>
      </c>
      <c r="K146" s="228" t="s">
        <v>162</v>
      </c>
      <c r="L146" s="44"/>
      <c r="M146" s="232" t="s">
        <v>1</v>
      </c>
      <c r="N146" s="233" t="s">
        <v>40</v>
      </c>
      <c r="O146" s="91"/>
      <c r="P146" s="234">
        <f>O146*H146</f>
        <v>0</v>
      </c>
      <c r="Q146" s="234">
        <v>1.0900000000000001</v>
      </c>
      <c r="R146" s="234">
        <f>Q146*H146</f>
        <v>0.010900000000000002</v>
      </c>
      <c r="S146" s="234">
        <v>0</v>
      </c>
      <c r="T146" s="23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6" t="s">
        <v>155</v>
      </c>
      <c r="AT146" s="236" t="s">
        <v>151</v>
      </c>
      <c r="AU146" s="236" t="s">
        <v>84</v>
      </c>
      <c r="AY146" s="17" t="s">
        <v>148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82</v>
      </c>
      <c r="BK146" s="237">
        <f>ROUND(I146*H146,2)</f>
        <v>0</v>
      </c>
      <c r="BL146" s="17" t="s">
        <v>155</v>
      </c>
      <c r="BM146" s="236" t="s">
        <v>163</v>
      </c>
    </row>
    <row r="147" s="13" customFormat="1">
      <c r="A147" s="13"/>
      <c r="B147" s="243"/>
      <c r="C147" s="244"/>
      <c r="D147" s="238" t="s">
        <v>164</v>
      </c>
      <c r="E147" s="245" t="s">
        <v>1</v>
      </c>
      <c r="F147" s="246" t="s">
        <v>165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164</v>
      </c>
      <c r="AU147" s="252" t="s">
        <v>84</v>
      </c>
      <c r="AV147" s="13" t="s">
        <v>82</v>
      </c>
      <c r="AW147" s="13" t="s">
        <v>31</v>
      </c>
      <c r="AX147" s="13" t="s">
        <v>75</v>
      </c>
      <c r="AY147" s="252" t="s">
        <v>148</v>
      </c>
    </row>
    <row r="148" s="13" customFormat="1">
      <c r="A148" s="13"/>
      <c r="B148" s="243"/>
      <c r="C148" s="244"/>
      <c r="D148" s="238" t="s">
        <v>164</v>
      </c>
      <c r="E148" s="245" t="s">
        <v>1</v>
      </c>
      <c r="F148" s="246" t="s">
        <v>166</v>
      </c>
      <c r="G148" s="244"/>
      <c r="H148" s="245" t="s">
        <v>1</v>
      </c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164</v>
      </c>
      <c r="AU148" s="252" t="s">
        <v>84</v>
      </c>
      <c r="AV148" s="13" t="s">
        <v>82</v>
      </c>
      <c r="AW148" s="13" t="s">
        <v>31</v>
      </c>
      <c r="AX148" s="13" t="s">
        <v>75</v>
      </c>
      <c r="AY148" s="252" t="s">
        <v>148</v>
      </c>
    </row>
    <row r="149" s="14" customFormat="1">
      <c r="A149" s="14"/>
      <c r="B149" s="253"/>
      <c r="C149" s="254"/>
      <c r="D149" s="238" t="s">
        <v>164</v>
      </c>
      <c r="E149" s="255" t="s">
        <v>1</v>
      </c>
      <c r="F149" s="256" t="s">
        <v>167</v>
      </c>
      <c r="G149" s="254"/>
      <c r="H149" s="257">
        <v>0.01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164</v>
      </c>
      <c r="AU149" s="263" t="s">
        <v>84</v>
      </c>
      <c r="AV149" s="14" t="s">
        <v>84</v>
      </c>
      <c r="AW149" s="14" t="s">
        <v>31</v>
      </c>
      <c r="AX149" s="14" t="s">
        <v>82</v>
      </c>
      <c r="AY149" s="263" t="s">
        <v>148</v>
      </c>
    </row>
    <row r="150" s="2" customFormat="1" ht="16.5" customHeight="1">
      <c r="A150" s="38"/>
      <c r="B150" s="39"/>
      <c r="C150" s="226" t="s">
        <v>149</v>
      </c>
      <c r="D150" s="226" t="s">
        <v>151</v>
      </c>
      <c r="E150" s="227" t="s">
        <v>168</v>
      </c>
      <c r="F150" s="228" t="s">
        <v>169</v>
      </c>
      <c r="G150" s="229" t="s">
        <v>170</v>
      </c>
      <c r="H150" s="230">
        <v>0.01</v>
      </c>
      <c r="I150" s="231"/>
      <c r="J150" s="230">
        <f>ROUND(I150*H150,2)</f>
        <v>0</v>
      </c>
      <c r="K150" s="228" t="s">
        <v>162</v>
      </c>
      <c r="L150" s="44"/>
      <c r="M150" s="232" t="s">
        <v>1</v>
      </c>
      <c r="N150" s="233" t="s">
        <v>40</v>
      </c>
      <c r="O150" s="91"/>
      <c r="P150" s="234">
        <f>O150*H150</f>
        <v>0</v>
      </c>
      <c r="Q150" s="234">
        <v>1.94302</v>
      </c>
      <c r="R150" s="234">
        <f>Q150*H150</f>
        <v>0.019430200000000002</v>
      </c>
      <c r="S150" s="234">
        <v>0</v>
      </c>
      <c r="T150" s="23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6" t="s">
        <v>155</v>
      </c>
      <c r="AT150" s="236" t="s">
        <v>151</v>
      </c>
      <c r="AU150" s="236" t="s">
        <v>84</v>
      </c>
      <c r="AY150" s="17" t="s">
        <v>148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82</v>
      </c>
      <c r="BK150" s="237">
        <f>ROUND(I150*H150,2)</f>
        <v>0</v>
      </c>
      <c r="BL150" s="17" t="s">
        <v>155</v>
      </c>
      <c r="BM150" s="236" t="s">
        <v>171</v>
      </c>
    </row>
    <row r="151" s="13" customFormat="1">
      <c r="A151" s="13"/>
      <c r="B151" s="243"/>
      <c r="C151" s="244"/>
      <c r="D151" s="238" t="s">
        <v>164</v>
      </c>
      <c r="E151" s="245" t="s">
        <v>1</v>
      </c>
      <c r="F151" s="246" t="s">
        <v>165</v>
      </c>
      <c r="G151" s="244"/>
      <c r="H151" s="245" t="s">
        <v>1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164</v>
      </c>
      <c r="AU151" s="252" t="s">
        <v>84</v>
      </c>
      <c r="AV151" s="13" t="s">
        <v>82</v>
      </c>
      <c r="AW151" s="13" t="s">
        <v>31</v>
      </c>
      <c r="AX151" s="13" t="s">
        <v>75</v>
      </c>
      <c r="AY151" s="252" t="s">
        <v>148</v>
      </c>
    </row>
    <row r="152" s="13" customFormat="1">
      <c r="A152" s="13"/>
      <c r="B152" s="243"/>
      <c r="C152" s="244"/>
      <c r="D152" s="238" t="s">
        <v>164</v>
      </c>
      <c r="E152" s="245" t="s">
        <v>1</v>
      </c>
      <c r="F152" s="246" t="s">
        <v>166</v>
      </c>
      <c r="G152" s="244"/>
      <c r="H152" s="245" t="s">
        <v>1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164</v>
      </c>
      <c r="AU152" s="252" t="s">
        <v>84</v>
      </c>
      <c r="AV152" s="13" t="s">
        <v>82</v>
      </c>
      <c r="AW152" s="13" t="s">
        <v>31</v>
      </c>
      <c r="AX152" s="13" t="s">
        <v>75</v>
      </c>
      <c r="AY152" s="252" t="s">
        <v>148</v>
      </c>
    </row>
    <row r="153" s="14" customFormat="1">
      <c r="A153" s="14"/>
      <c r="B153" s="253"/>
      <c r="C153" s="254"/>
      <c r="D153" s="238" t="s">
        <v>164</v>
      </c>
      <c r="E153" s="255" t="s">
        <v>1</v>
      </c>
      <c r="F153" s="256" t="s">
        <v>172</v>
      </c>
      <c r="G153" s="254"/>
      <c r="H153" s="257">
        <v>0.01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164</v>
      </c>
      <c r="AU153" s="263" t="s">
        <v>84</v>
      </c>
      <c r="AV153" s="14" t="s">
        <v>84</v>
      </c>
      <c r="AW153" s="14" t="s">
        <v>31</v>
      </c>
      <c r="AX153" s="14" t="s">
        <v>82</v>
      </c>
      <c r="AY153" s="263" t="s">
        <v>148</v>
      </c>
    </row>
    <row r="154" s="2" customFormat="1" ht="24.15" customHeight="1">
      <c r="A154" s="38"/>
      <c r="B154" s="39"/>
      <c r="C154" s="226" t="s">
        <v>155</v>
      </c>
      <c r="D154" s="226" t="s">
        <v>151</v>
      </c>
      <c r="E154" s="227" t="s">
        <v>173</v>
      </c>
      <c r="F154" s="228" t="s">
        <v>174</v>
      </c>
      <c r="G154" s="229" t="s">
        <v>175</v>
      </c>
      <c r="H154" s="230">
        <v>2.1000000000000001</v>
      </c>
      <c r="I154" s="231"/>
      <c r="J154" s="230">
        <f>ROUND(I154*H154,2)</f>
        <v>0</v>
      </c>
      <c r="K154" s="228" t="s">
        <v>162</v>
      </c>
      <c r="L154" s="44"/>
      <c r="M154" s="232" t="s">
        <v>1</v>
      </c>
      <c r="N154" s="233" t="s">
        <v>40</v>
      </c>
      <c r="O154" s="91"/>
      <c r="P154" s="234">
        <f>O154*H154</f>
        <v>0</v>
      </c>
      <c r="Q154" s="234">
        <v>0.14901</v>
      </c>
      <c r="R154" s="234">
        <f>Q154*H154</f>
        <v>0.312921</v>
      </c>
      <c r="S154" s="234">
        <v>0</v>
      </c>
      <c r="T154" s="23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6" t="s">
        <v>155</v>
      </c>
      <c r="AT154" s="236" t="s">
        <v>151</v>
      </c>
      <c r="AU154" s="236" t="s">
        <v>84</v>
      </c>
      <c r="AY154" s="17" t="s">
        <v>148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82</v>
      </c>
      <c r="BK154" s="237">
        <f>ROUND(I154*H154,2)</f>
        <v>0</v>
      </c>
      <c r="BL154" s="17" t="s">
        <v>155</v>
      </c>
      <c r="BM154" s="236" t="s">
        <v>176</v>
      </c>
    </row>
    <row r="155" s="13" customFormat="1">
      <c r="A155" s="13"/>
      <c r="B155" s="243"/>
      <c r="C155" s="244"/>
      <c r="D155" s="238" t="s">
        <v>164</v>
      </c>
      <c r="E155" s="245" t="s">
        <v>1</v>
      </c>
      <c r="F155" s="246" t="s">
        <v>177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164</v>
      </c>
      <c r="AU155" s="252" t="s">
        <v>84</v>
      </c>
      <c r="AV155" s="13" t="s">
        <v>82</v>
      </c>
      <c r="AW155" s="13" t="s">
        <v>31</v>
      </c>
      <c r="AX155" s="13" t="s">
        <v>75</v>
      </c>
      <c r="AY155" s="252" t="s">
        <v>148</v>
      </c>
    </row>
    <row r="156" s="13" customFormat="1">
      <c r="A156" s="13"/>
      <c r="B156" s="243"/>
      <c r="C156" s="244"/>
      <c r="D156" s="238" t="s">
        <v>164</v>
      </c>
      <c r="E156" s="245" t="s">
        <v>1</v>
      </c>
      <c r="F156" s="246" t="s">
        <v>178</v>
      </c>
      <c r="G156" s="244"/>
      <c r="H156" s="245" t="s">
        <v>1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164</v>
      </c>
      <c r="AU156" s="252" t="s">
        <v>84</v>
      </c>
      <c r="AV156" s="13" t="s">
        <v>82</v>
      </c>
      <c r="AW156" s="13" t="s">
        <v>31</v>
      </c>
      <c r="AX156" s="13" t="s">
        <v>75</v>
      </c>
      <c r="AY156" s="252" t="s">
        <v>148</v>
      </c>
    </row>
    <row r="157" s="14" customFormat="1">
      <c r="A157" s="14"/>
      <c r="B157" s="253"/>
      <c r="C157" s="254"/>
      <c r="D157" s="238" t="s">
        <v>164</v>
      </c>
      <c r="E157" s="255" t="s">
        <v>1</v>
      </c>
      <c r="F157" s="256" t="s">
        <v>179</v>
      </c>
      <c r="G157" s="254"/>
      <c r="H157" s="257">
        <v>2.1000000000000001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164</v>
      </c>
      <c r="AU157" s="263" t="s">
        <v>84</v>
      </c>
      <c r="AV157" s="14" t="s">
        <v>84</v>
      </c>
      <c r="AW157" s="14" t="s">
        <v>31</v>
      </c>
      <c r="AX157" s="14" t="s">
        <v>82</v>
      </c>
      <c r="AY157" s="263" t="s">
        <v>148</v>
      </c>
    </row>
    <row r="158" s="2" customFormat="1" ht="24.15" customHeight="1">
      <c r="A158" s="38"/>
      <c r="B158" s="39"/>
      <c r="C158" s="226" t="s">
        <v>180</v>
      </c>
      <c r="D158" s="226" t="s">
        <v>151</v>
      </c>
      <c r="E158" s="227" t="s">
        <v>181</v>
      </c>
      <c r="F158" s="228" t="s">
        <v>182</v>
      </c>
      <c r="G158" s="229" t="s">
        <v>183</v>
      </c>
      <c r="H158" s="230">
        <v>5.2000000000000002</v>
      </c>
      <c r="I158" s="231"/>
      <c r="J158" s="230">
        <f>ROUND(I158*H158,2)</f>
        <v>0</v>
      </c>
      <c r="K158" s="228" t="s">
        <v>162</v>
      </c>
      <c r="L158" s="44"/>
      <c r="M158" s="232" t="s">
        <v>1</v>
      </c>
      <c r="N158" s="233" t="s">
        <v>40</v>
      </c>
      <c r="O158" s="91"/>
      <c r="P158" s="234">
        <f>O158*H158</f>
        <v>0</v>
      </c>
      <c r="Q158" s="234">
        <v>0.00013999999999999999</v>
      </c>
      <c r="R158" s="234">
        <f>Q158*H158</f>
        <v>0.00072799999999999991</v>
      </c>
      <c r="S158" s="234">
        <v>0</v>
      </c>
      <c r="T158" s="23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6" t="s">
        <v>155</v>
      </c>
      <c r="AT158" s="236" t="s">
        <v>151</v>
      </c>
      <c r="AU158" s="236" t="s">
        <v>84</v>
      </c>
      <c r="AY158" s="17" t="s">
        <v>148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82</v>
      </c>
      <c r="BK158" s="237">
        <f>ROUND(I158*H158,2)</f>
        <v>0</v>
      </c>
      <c r="BL158" s="17" t="s">
        <v>155</v>
      </c>
      <c r="BM158" s="236" t="s">
        <v>184</v>
      </c>
    </row>
    <row r="159" s="13" customFormat="1">
      <c r="A159" s="13"/>
      <c r="B159" s="243"/>
      <c r="C159" s="244"/>
      <c r="D159" s="238" t="s">
        <v>164</v>
      </c>
      <c r="E159" s="245" t="s">
        <v>1</v>
      </c>
      <c r="F159" s="246" t="s">
        <v>177</v>
      </c>
      <c r="G159" s="244"/>
      <c r="H159" s="245" t="s">
        <v>1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164</v>
      </c>
      <c r="AU159" s="252" t="s">
        <v>84</v>
      </c>
      <c r="AV159" s="13" t="s">
        <v>82</v>
      </c>
      <c r="AW159" s="13" t="s">
        <v>31</v>
      </c>
      <c r="AX159" s="13" t="s">
        <v>75</v>
      </c>
      <c r="AY159" s="252" t="s">
        <v>148</v>
      </c>
    </row>
    <row r="160" s="13" customFormat="1">
      <c r="A160" s="13"/>
      <c r="B160" s="243"/>
      <c r="C160" s="244"/>
      <c r="D160" s="238" t="s">
        <v>164</v>
      </c>
      <c r="E160" s="245" t="s">
        <v>1</v>
      </c>
      <c r="F160" s="246" t="s">
        <v>178</v>
      </c>
      <c r="G160" s="244"/>
      <c r="H160" s="245" t="s">
        <v>1</v>
      </c>
      <c r="I160" s="247"/>
      <c r="J160" s="244"/>
      <c r="K160" s="244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164</v>
      </c>
      <c r="AU160" s="252" t="s">
        <v>84</v>
      </c>
      <c r="AV160" s="13" t="s">
        <v>82</v>
      </c>
      <c r="AW160" s="13" t="s">
        <v>31</v>
      </c>
      <c r="AX160" s="13" t="s">
        <v>75</v>
      </c>
      <c r="AY160" s="252" t="s">
        <v>148</v>
      </c>
    </row>
    <row r="161" s="14" customFormat="1">
      <c r="A161" s="14"/>
      <c r="B161" s="253"/>
      <c r="C161" s="254"/>
      <c r="D161" s="238" t="s">
        <v>164</v>
      </c>
      <c r="E161" s="255" t="s">
        <v>1</v>
      </c>
      <c r="F161" s="256" t="s">
        <v>185</v>
      </c>
      <c r="G161" s="254"/>
      <c r="H161" s="257">
        <v>5.2000000000000002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164</v>
      </c>
      <c r="AU161" s="263" t="s">
        <v>84</v>
      </c>
      <c r="AV161" s="14" t="s">
        <v>84</v>
      </c>
      <c r="AW161" s="14" t="s">
        <v>31</v>
      </c>
      <c r="AX161" s="14" t="s">
        <v>82</v>
      </c>
      <c r="AY161" s="263" t="s">
        <v>148</v>
      </c>
    </row>
    <row r="162" s="12" customFormat="1" ht="22.8" customHeight="1">
      <c r="A162" s="12"/>
      <c r="B162" s="210"/>
      <c r="C162" s="211"/>
      <c r="D162" s="212" t="s">
        <v>74</v>
      </c>
      <c r="E162" s="224" t="s">
        <v>186</v>
      </c>
      <c r="F162" s="224" t="s">
        <v>187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SUM(P163:P205)</f>
        <v>0</v>
      </c>
      <c r="Q162" s="218"/>
      <c r="R162" s="219">
        <f>SUM(R163:R205)</f>
        <v>9.1562160000000006</v>
      </c>
      <c r="S162" s="218"/>
      <c r="T162" s="220">
        <f>SUM(T163:T205)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82</v>
      </c>
      <c r="AT162" s="222" t="s">
        <v>74</v>
      </c>
      <c r="AU162" s="222" t="s">
        <v>82</v>
      </c>
      <c r="AY162" s="221" t="s">
        <v>148</v>
      </c>
      <c r="BK162" s="223">
        <f>SUM(BK163:BK205)</f>
        <v>0</v>
      </c>
    </row>
    <row r="163" s="2" customFormat="1" ht="16.5" customHeight="1">
      <c r="A163" s="38"/>
      <c r="B163" s="39"/>
      <c r="C163" s="226" t="s">
        <v>186</v>
      </c>
      <c r="D163" s="226" t="s">
        <v>151</v>
      </c>
      <c r="E163" s="227" t="s">
        <v>188</v>
      </c>
      <c r="F163" s="228" t="s">
        <v>189</v>
      </c>
      <c r="G163" s="229" t="s">
        <v>154</v>
      </c>
      <c r="H163" s="230">
        <v>1</v>
      </c>
      <c r="I163" s="231"/>
      <c r="J163" s="230">
        <f>ROUND(I163*H163,2)</f>
        <v>0</v>
      </c>
      <c r="K163" s="228" t="s">
        <v>1</v>
      </c>
      <c r="L163" s="44"/>
      <c r="M163" s="232" t="s">
        <v>1</v>
      </c>
      <c r="N163" s="233" t="s">
        <v>40</v>
      </c>
      <c r="O163" s="91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6" t="s">
        <v>155</v>
      </c>
      <c r="AT163" s="236" t="s">
        <v>151</v>
      </c>
      <c r="AU163" s="236" t="s">
        <v>84</v>
      </c>
      <c r="AY163" s="17" t="s">
        <v>148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82</v>
      </c>
      <c r="BK163" s="237">
        <f>ROUND(I163*H163,2)</f>
        <v>0</v>
      </c>
      <c r="BL163" s="17" t="s">
        <v>155</v>
      </c>
      <c r="BM163" s="236" t="s">
        <v>190</v>
      </c>
    </row>
    <row r="164" s="2" customFormat="1">
      <c r="A164" s="38"/>
      <c r="B164" s="39"/>
      <c r="C164" s="40"/>
      <c r="D164" s="238" t="s">
        <v>157</v>
      </c>
      <c r="E164" s="40"/>
      <c r="F164" s="239" t="s">
        <v>191</v>
      </c>
      <c r="G164" s="40"/>
      <c r="H164" s="40"/>
      <c r="I164" s="240"/>
      <c r="J164" s="40"/>
      <c r="K164" s="40"/>
      <c r="L164" s="44"/>
      <c r="M164" s="241"/>
      <c r="N164" s="242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84</v>
      </c>
    </row>
    <row r="165" s="13" customFormat="1">
      <c r="A165" s="13"/>
      <c r="B165" s="243"/>
      <c r="C165" s="244"/>
      <c r="D165" s="238" t="s">
        <v>164</v>
      </c>
      <c r="E165" s="245" t="s">
        <v>1</v>
      </c>
      <c r="F165" s="246" t="s">
        <v>192</v>
      </c>
      <c r="G165" s="244"/>
      <c r="H165" s="245" t="s">
        <v>1</v>
      </c>
      <c r="I165" s="247"/>
      <c r="J165" s="244"/>
      <c r="K165" s="244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164</v>
      </c>
      <c r="AU165" s="252" t="s">
        <v>84</v>
      </c>
      <c r="AV165" s="13" t="s">
        <v>82</v>
      </c>
      <c r="AW165" s="13" t="s">
        <v>31</v>
      </c>
      <c r="AX165" s="13" t="s">
        <v>75</v>
      </c>
      <c r="AY165" s="252" t="s">
        <v>148</v>
      </c>
    </row>
    <row r="166" s="14" customFormat="1">
      <c r="A166" s="14"/>
      <c r="B166" s="253"/>
      <c r="C166" s="254"/>
      <c r="D166" s="238" t="s">
        <v>164</v>
      </c>
      <c r="E166" s="255" t="s">
        <v>1</v>
      </c>
      <c r="F166" s="256" t="s">
        <v>82</v>
      </c>
      <c r="G166" s="254"/>
      <c r="H166" s="257">
        <v>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164</v>
      </c>
      <c r="AU166" s="263" t="s">
        <v>84</v>
      </c>
      <c r="AV166" s="14" t="s">
        <v>84</v>
      </c>
      <c r="AW166" s="14" t="s">
        <v>31</v>
      </c>
      <c r="AX166" s="14" t="s">
        <v>82</v>
      </c>
      <c r="AY166" s="263" t="s">
        <v>148</v>
      </c>
    </row>
    <row r="167" s="2" customFormat="1" ht="24.15" customHeight="1">
      <c r="A167" s="38"/>
      <c r="B167" s="39"/>
      <c r="C167" s="226" t="s">
        <v>193</v>
      </c>
      <c r="D167" s="226" t="s">
        <v>151</v>
      </c>
      <c r="E167" s="227" t="s">
        <v>194</v>
      </c>
      <c r="F167" s="228" t="s">
        <v>195</v>
      </c>
      <c r="G167" s="229" t="s">
        <v>175</v>
      </c>
      <c r="H167" s="230">
        <v>17</v>
      </c>
      <c r="I167" s="231"/>
      <c r="J167" s="230">
        <f>ROUND(I167*H167,2)</f>
        <v>0</v>
      </c>
      <c r="K167" s="228" t="s">
        <v>162</v>
      </c>
      <c r="L167" s="44"/>
      <c r="M167" s="232" t="s">
        <v>1</v>
      </c>
      <c r="N167" s="233" t="s">
        <v>40</v>
      </c>
      <c r="O167" s="91"/>
      <c r="P167" s="234">
        <f>O167*H167</f>
        <v>0</v>
      </c>
      <c r="Q167" s="234">
        <v>0.01575</v>
      </c>
      <c r="R167" s="234">
        <f>Q167*H167</f>
        <v>0.26774999999999999</v>
      </c>
      <c r="S167" s="234">
        <v>0</v>
      </c>
      <c r="T167" s="23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6" t="s">
        <v>155</v>
      </c>
      <c r="AT167" s="236" t="s">
        <v>151</v>
      </c>
      <c r="AU167" s="236" t="s">
        <v>84</v>
      </c>
      <c r="AY167" s="17" t="s">
        <v>148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82</v>
      </c>
      <c r="BK167" s="237">
        <f>ROUND(I167*H167,2)</f>
        <v>0</v>
      </c>
      <c r="BL167" s="17" t="s">
        <v>155</v>
      </c>
      <c r="BM167" s="236" t="s">
        <v>196</v>
      </c>
    </row>
    <row r="168" s="13" customFormat="1">
      <c r="A168" s="13"/>
      <c r="B168" s="243"/>
      <c r="C168" s="244"/>
      <c r="D168" s="238" t="s">
        <v>164</v>
      </c>
      <c r="E168" s="245" t="s">
        <v>1</v>
      </c>
      <c r="F168" s="246" t="s">
        <v>197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164</v>
      </c>
      <c r="AU168" s="252" t="s">
        <v>84</v>
      </c>
      <c r="AV168" s="13" t="s">
        <v>82</v>
      </c>
      <c r="AW168" s="13" t="s">
        <v>31</v>
      </c>
      <c r="AX168" s="13" t="s">
        <v>75</v>
      </c>
      <c r="AY168" s="252" t="s">
        <v>148</v>
      </c>
    </row>
    <row r="169" s="13" customFormat="1">
      <c r="A169" s="13"/>
      <c r="B169" s="243"/>
      <c r="C169" s="244"/>
      <c r="D169" s="238" t="s">
        <v>164</v>
      </c>
      <c r="E169" s="245" t="s">
        <v>1</v>
      </c>
      <c r="F169" s="246" t="s">
        <v>198</v>
      </c>
      <c r="G169" s="244"/>
      <c r="H169" s="245" t="s">
        <v>1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164</v>
      </c>
      <c r="AU169" s="252" t="s">
        <v>84</v>
      </c>
      <c r="AV169" s="13" t="s">
        <v>82</v>
      </c>
      <c r="AW169" s="13" t="s">
        <v>31</v>
      </c>
      <c r="AX169" s="13" t="s">
        <v>75</v>
      </c>
      <c r="AY169" s="252" t="s">
        <v>148</v>
      </c>
    </row>
    <row r="170" s="13" customFormat="1">
      <c r="A170" s="13"/>
      <c r="B170" s="243"/>
      <c r="C170" s="244"/>
      <c r="D170" s="238" t="s">
        <v>164</v>
      </c>
      <c r="E170" s="245" t="s">
        <v>1</v>
      </c>
      <c r="F170" s="246" t="s">
        <v>199</v>
      </c>
      <c r="G170" s="244"/>
      <c r="H170" s="245" t="s">
        <v>1</v>
      </c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164</v>
      </c>
      <c r="AU170" s="252" t="s">
        <v>84</v>
      </c>
      <c r="AV170" s="13" t="s">
        <v>82</v>
      </c>
      <c r="AW170" s="13" t="s">
        <v>31</v>
      </c>
      <c r="AX170" s="13" t="s">
        <v>75</v>
      </c>
      <c r="AY170" s="252" t="s">
        <v>148</v>
      </c>
    </row>
    <row r="171" s="14" customFormat="1">
      <c r="A171" s="14"/>
      <c r="B171" s="253"/>
      <c r="C171" s="254"/>
      <c r="D171" s="238" t="s">
        <v>164</v>
      </c>
      <c r="E171" s="255" t="s">
        <v>1</v>
      </c>
      <c r="F171" s="256" t="s">
        <v>200</v>
      </c>
      <c r="G171" s="254"/>
      <c r="H171" s="257">
        <v>17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164</v>
      </c>
      <c r="AU171" s="263" t="s">
        <v>84</v>
      </c>
      <c r="AV171" s="14" t="s">
        <v>84</v>
      </c>
      <c r="AW171" s="14" t="s">
        <v>31</v>
      </c>
      <c r="AX171" s="14" t="s">
        <v>82</v>
      </c>
      <c r="AY171" s="263" t="s">
        <v>148</v>
      </c>
    </row>
    <row r="172" s="2" customFormat="1" ht="24.15" customHeight="1">
      <c r="A172" s="38"/>
      <c r="B172" s="39"/>
      <c r="C172" s="226" t="s">
        <v>201</v>
      </c>
      <c r="D172" s="226" t="s">
        <v>151</v>
      </c>
      <c r="E172" s="227" t="s">
        <v>202</v>
      </c>
      <c r="F172" s="228" t="s">
        <v>203</v>
      </c>
      <c r="G172" s="229" t="s">
        <v>175</v>
      </c>
      <c r="H172" s="230">
        <v>34</v>
      </c>
      <c r="I172" s="231"/>
      <c r="J172" s="230">
        <f>ROUND(I172*H172,2)</f>
        <v>0</v>
      </c>
      <c r="K172" s="228" t="s">
        <v>162</v>
      </c>
      <c r="L172" s="44"/>
      <c r="M172" s="232" t="s">
        <v>1</v>
      </c>
      <c r="N172" s="233" t="s">
        <v>40</v>
      </c>
      <c r="O172" s="91"/>
      <c r="P172" s="234">
        <f>O172*H172</f>
        <v>0</v>
      </c>
      <c r="Q172" s="234">
        <v>0.0079000000000000008</v>
      </c>
      <c r="R172" s="234">
        <f>Q172*H172</f>
        <v>0.26860000000000001</v>
      </c>
      <c r="S172" s="234">
        <v>0</v>
      </c>
      <c r="T172" s="23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6" t="s">
        <v>155</v>
      </c>
      <c r="AT172" s="236" t="s">
        <v>151</v>
      </c>
      <c r="AU172" s="236" t="s">
        <v>84</v>
      </c>
      <c r="AY172" s="17" t="s">
        <v>148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82</v>
      </c>
      <c r="BK172" s="237">
        <f>ROUND(I172*H172,2)</f>
        <v>0</v>
      </c>
      <c r="BL172" s="17" t="s">
        <v>155</v>
      </c>
      <c r="BM172" s="236" t="s">
        <v>204</v>
      </c>
    </row>
    <row r="173" s="13" customFormat="1">
      <c r="A173" s="13"/>
      <c r="B173" s="243"/>
      <c r="C173" s="244"/>
      <c r="D173" s="238" t="s">
        <v>164</v>
      </c>
      <c r="E173" s="245" t="s">
        <v>1</v>
      </c>
      <c r="F173" s="246" t="s">
        <v>197</v>
      </c>
      <c r="G173" s="244"/>
      <c r="H173" s="245" t="s">
        <v>1</v>
      </c>
      <c r="I173" s="247"/>
      <c r="J173" s="244"/>
      <c r="K173" s="244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164</v>
      </c>
      <c r="AU173" s="252" t="s">
        <v>84</v>
      </c>
      <c r="AV173" s="13" t="s">
        <v>82</v>
      </c>
      <c r="AW173" s="13" t="s">
        <v>31</v>
      </c>
      <c r="AX173" s="13" t="s">
        <v>75</v>
      </c>
      <c r="AY173" s="252" t="s">
        <v>148</v>
      </c>
    </row>
    <row r="174" s="13" customFormat="1">
      <c r="A174" s="13"/>
      <c r="B174" s="243"/>
      <c r="C174" s="244"/>
      <c r="D174" s="238" t="s">
        <v>164</v>
      </c>
      <c r="E174" s="245" t="s">
        <v>1</v>
      </c>
      <c r="F174" s="246" t="s">
        <v>198</v>
      </c>
      <c r="G174" s="244"/>
      <c r="H174" s="245" t="s">
        <v>1</v>
      </c>
      <c r="I174" s="247"/>
      <c r="J174" s="244"/>
      <c r="K174" s="244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164</v>
      </c>
      <c r="AU174" s="252" t="s">
        <v>84</v>
      </c>
      <c r="AV174" s="13" t="s">
        <v>82</v>
      </c>
      <c r="AW174" s="13" t="s">
        <v>31</v>
      </c>
      <c r="AX174" s="13" t="s">
        <v>75</v>
      </c>
      <c r="AY174" s="252" t="s">
        <v>148</v>
      </c>
    </row>
    <row r="175" s="13" customFormat="1">
      <c r="A175" s="13"/>
      <c r="B175" s="243"/>
      <c r="C175" s="244"/>
      <c r="D175" s="238" t="s">
        <v>164</v>
      </c>
      <c r="E175" s="245" t="s">
        <v>1</v>
      </c>
      <c r="F175" s="246" t="s">
        <v>199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164</v>
      </c>
      <c r="AU175" s="252" t="s">
        <v>84</v>
      </c>
      <c r="AV175" s="13" t="s">
        <v>82</v>
      </c>
      <c r="AW175" s="13" t="s">
        <v>31</v>
      </c>
      <c r="AX175" s="13" t="s">
        <v>75</v>
      </c>
      <c r="AY175" s="252" t="s">
        <v>148</v>
      </c>
    </row>
    <row r="176" s="14" customFormat="1">
      <c r="A176" s="14"/>
      <c r="B176" s="253"/>
      <c r="C176" s="254"/>
      <c r="D176" s="238" t="s">
        <v>164</v>
      </c>
      <c r="E176" s="255" t="s">
        <v>1</v>
      </c>
      <c r="F176" s="256" t="s">
        <v>205</v>
      </c>
      <c r="G176" s="254"/>
      <c r="H176" s="257">
        <v>34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164</v>
      </c>
      <c r="AU176" s="263" t="s">
        <v>84</v>
      </c>
      <c r="AV176" s="14" t="s">
        <v>84</v>
      </c>
      <c r="AW176" s="14" t="s">
        <v>31</v>
      </c>
      <c r="AX176" s="14" t="s">
        <v>82</v>
      </c>
      <c r="AY176" s="263" t="s">
        <v>148</v>
      </c>
    </row>
    <row r="177" s="2" customFormat="1" ht="24.15" customHeight="1">
      <c r="A177" s="38"/>
      <c r="B177" s="39"/>
      <c r="C177" s="226" t="s">
        <v>206</v>
      </c>
      <c r="D177" s="226" t="s">
        <v>151</v>
      </c>
      <c r="E177" s="227" t="s">
        <v>207</v>
      </c>
      <c r="F177" s="228" t="s">
        <v>208</v>
      </c>
      <c r="G177" s="229" t="s">
        <v>209</v>
      </c>
      <c r="H177" s="230">
        <v>4</v>
      </c>
      <c r="I177" s="231"/>
      <c r="J177" s="230">
        <f>ROUND(I177*H177,2)</f>
        <v>0</v>
      </c>
      <c r="K177" s="228" t="s">
        <v>162</v>
      </c>
      <c r="L177" s="44"/>
      <c r="M177" s="232" t="s">
        <v>1</v>
      </c>
      <c r="N177" s="233" t="s">
        <v>40</v>
      </c>
      <c r="O177" s="91"/>
      <c r="P177" s="234">
        <f>O177*H177</f>
        <v>0</v>
      </c>
      <c r="Q177" s="234">
        <v>0.1658</v>
      </c>
      <c r="R177" s="234">
        <f>Q177*H177</f>
        <v>0.66320000000000001</v>
      </c>
      <c r="S177" s="234">
        <v>0</v>
      </c>
      <c r="T177" s="23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6" t="s">
        <v>155</v>
      </c>
      <c r="AT177" s="236" t="s">
        <v>151</v>
      </c>
      <c r="AU177" s="236" t="s">
        <v>84</v>
      </c>
      <c r="AY177" s="17" t="s">
        <v>148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82</v>
      </c>
      <c r="BK177" s="237">
        <f>ROUND(I177*H177,2)</f>
        <v>0</v>
      </c>
      <c r="BL177" s="17" t="s">
        <v>155</v>
      </c>
      <c r="BM177" s="236" t="s">
        <v>210</v>
      </c>
    </row>
    <row r="178" s="13" customFormat="1">
      <c r="A178" s="13"/>
      <c r="B178" s="243"/>
      <c r="C178" s="244"/>
      <c r="D178" s="238" t="s">
        <v>164</v>
      </c>
      <c r="E178" s="245" t="s">
        <v>1</v>
      </c>
      <c r="F178" s="246" t="s">
        <v>211</v>
      </c>
      <c r="G178" s="244"/>
      <c r="H178" s="245" t="s">
        <v>1</v>
      </c>
      <c r="I178" s="247"/>
      <c r="J178" s="244"/>
      <c r="K178" s="244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164</v>
      </c>
      <c r="AU178" s="252" t="s">
        <v>84</v>
      </c>
      <c r="AV178" s="13" t="s">
        <v>82</v>
      </c>
      <c r="AW178" s="13" t="s">
        <v>31</v>
      </c>
      <c r="AX178" s="13" t="s">
        <v>75</v>
      </c>
      <c r="AY178" s="252" t="s">
        <v>148</v>
      </c>
    </row>
    <row r="179" s="14" customFormat="1">
      <c r="A179" s="14"/>
      <c r="B179" s="253"/>
      <c r="C179" s="254"/>
      <c r="D179" s="238" t="s">
        <v>164</v>
      </c>
      <c r="E179" s="255" t="s">
        <v>1</v>
      </c>
      <c r="F179" s="256" t="s">
        <v>212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164</v>
      </c>
      <c r="AU179" s="263" t="s">
        <v>84</v>
      </c>
      <c r="AV179" s="14" t="s">
        <v>84</v>
      </c>
      <c r="AW179" s="14" t="s">
        <v>31</v>
      </c>
      <c r="AX179" s="14" t="s">
        <v>75</v>
      </c>
      <c r="AY179" s="263" t="s">
        <v>148</v>
      </c>
    </row>
    <row r="180" s="13" customFormat="1">
      <c r="A180" s="13"/>
      <c r="B180" s="243"/>
      <c r="C180" s="244"/>
      <c r="D180" s="238" t="s">
        <v>164</v>
      </c>
      <c r="E180" s="245" t="s">
        <v>1</v>
      </c>
      <c r="F180" s="246" t="s">
        <v>213</v>
      </c>
      <c r="G180" s="244"/>
      <c r="H180" s="245" t="s">
        <v>1</v>
      </c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164</v>
      </c>
      <c r="AU180" s="252" t="s">
        <v>84</v>
      </c>
      <c r="AV180" s="13" t="s">
        <v>82</v>
      </c>
      <c r="AW180" s="13" t="s">
        <v>31</v>
      </c>
      <c r="AX180" s="13" t="s">
        <v>75</v>
      </c>
      <c r="AY180" s="252" t="s">
        <v>148</v>
      </c>
    </row>
    <row r="181" s="14" customFormat="1">
      <c r="A181" s="14"/>
      <c r="B181" s="253"/>
      <c r="C181" s="254"/>
      <c r="D181" s="238" t="s">
        <v>164</v>
      </c>
      <c r="E181" s="255" t="s">
        <v>1</v>
      </c>
      <c r="F181" s="256" t="s">
        <v>84</v>
      </c>
      <c r="G181" s="254"/>
      <c r="H181" s="257">
        <v>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164</v>
      </c>
      <c r="AU181" s="263" t="s">
        <v>84</v>
      </c>
      <c r="AV181" s="14" t="s">
        <v>84</v>
      </c>
      <c r="AW181" s="14" t="s">
        <v>31</v>
      </c>
      <c r="AX181" s="14" t="s">
        <v>75</v>
      </c>
      <c r="AY181" s="263" t="s">
        <v>148</v>
      </c>
    </row>
    <row r="182" s="15" customFormat="1">
      <c r="A182" s="15"/>
      <c r="B182" s="264"/>
      <c r="C182" s="265"/>
      <c r="D182" s="238" t="s">
        <v>164</v>
      </c>
      <c r="E182" s="266" t="s">
        <v>1</v>
      </c>
      <c r="F182" s="267" t="s">
        <v>214</v>
      </c>
      <c r="G182" s="265"/>
      <c r="H182" s="268">
        <v>4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4" t="s">
        <v>164</v>
      </c>
      <c r="AU182" s="274" t="s">
        <v>84</v>
      </c>
      <c r="AV182" s="15" t="s">
        <v>155</v>
      </c>
      <c r="AW182" s="15" t="s">
        <v>31</v>
      </c>
      <c r="AX182" s="15" t="s">
        <v>82</v>
      </c>
      <c r="AY182" s="274" t="s">
        <v>148</v>
      </c>
    </row>
    <row r="183" s="2" customFormat="1" ht="37.8" customHeight="1">
      <c r="A183" s="38"/>
      <c r="B183" s="39"/>
      <c r="C183" s="226" t="s">
        <v>215</v>
      </c>
      <c r="D183" s="226" t="s">
        <v>151</v>
      </c>
      <c r="E183" s="227" t="s">
        <v>216</v>
      </c>
      <c r="F183" s="228" t="s">
        <v>217</v>
      </c>
      <c r="G183" s="229" t="s">
        <v>175</v>
      </c>
      <c r="H183" s="230">
        <v>162.19999999999999</v>
      </c>
      <c r="I183" s="231"/>
      <c r="J183" s="230">
        <f>ROUND(I183*H183,2)</f>
        <v>0</v>
      </c>
      <c r="K183" s="228" t="s">
        <v>162</v>
      </c>
      <c r="L183" s="44"/>
      <c r="M183" s="232" t="s">
        <v>1</v>
      </c>
      <c r="N183" s="233" t="s">
        <v>40</v>
      </c>
      <c r="O183" s="91"/>
      <c r="P183" s="234">
        <f>O183*H183</f>
        <v>0</v>
      </c>
      <c r="Q183" s="234">
        <v>0.0057099999999999998</v>
      </c>
      <c r="R183" s="234">
        <f>Q183*H183</f>
        <v>0.92616199999999993</v>
      </c>
      <c r="S183" s="234">
        <v>0</v>
      </c>
      <c r="T183" s="23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6" t="s">
        <v>155</v>
      </c>
      <c r="AT183" s="236" t="s">
        <v>151</v>
      </c>
      <c r="AU183" s="236" t="s">
        <v>84</v>
      </c>
      <c r="AY183" s="17" t="s">
        <v>148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82</v>
      </c>
      <c r="BK183" s="237">
        <f>ROUND(I183*H183,2)</f>
        <v>0</v>
      </c>
      <c r="BL183" s="17" t="s">
        <v>155</v>
      </c>
      <c r="BM183" s="236" t="s">
        <v>218</v>
      </c>
    </row>
    <row r="184" s="13" customFormat="1">
      <c r="A184" s="13"/>
      <c r="B184" s="243"/>
      <c r="C184" s="244"/>
      <c r="D184" s="238" t="s">
        <v>164</v>
      </c>
      <c r="E184" s="245" t="s">
        <v>1</v>
      </c>
      <c r="F184" s="246" t="s">
        <v>219</v>
      </c>
      <c r="G184" s="244"/>
      <c r="H184" s="245" t="s">
        <v>1</v>
      </c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164</v>
      </c>
      <c r="AU184" s="252" t="s">
        <v>84</v>
      </c>
      <c r="AV184" s="13" t="s">
        <v>82</v>
      </c>
      <c r="AW184" s="13" t="s">
        <v>31</v>
      </c>
      <c r="AX184" s="13" t="s">
        <v>75</v>
      </c>
      <c r="AY184" s="252" t="s">
        <v>148</v>
      </c>
    </row>
    <row r="185" s="14" customFormat="1">
      <c r="A185" s="14"/>
      <c r="B185" s="253"/>
      <c r="C185" s="254"/>
      <c r="D185" s="238" t="s">
        <v>164</v>
      </c>
      <c r="E185" s="255" t="s">
        <v>1</v>
      </c>
      <c r="F185" s="256" t="s">
        <v>220</v>
      </c>
      <c r="G185" s="254"/>
      <c r="H185" s="257">
        <v>162.19999999999999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164</v>
      </c>
      <c r="AU185" s="263" t="s">
        <v>84</v>
      </c>
      <c r="AV185" s="14" t="s">
        <v>84</v>
      </c>
      <c r="AW185" s="14" t="s">
        <v>31</v>
      </c>
      <c r="AX185" s="14" t="s">
        <v>82</v>
      </c>
      <c r="AY185" s="263" t="s">
        <v>148</v>
      </c>
    </row>
    <row r="186" s="2" customFormat="1" ht="37.8" customHeight="1">
      <c r="A186" s="38"/>
      <c r="B186" s="39"/>
      <c r="C186" s="226" t="s">
        <v>221</v>
      </c>
      <c r="D186" s="226" t="s">
        <v>151</v>
      </c>
      <c r="E186" s="227" t="s">
        <v>222</v>
      </c>
      <c r="F186" s="228" t="s">
        <v>223</v>
      </c>
      <c r="G186" s="229" t="s">
        <v>175</v>
      </c>
      <c r="H186" s="230">
        <v>394</v>
      </c>
      <c r="I186" s="231"/>
      <c r="J186" s="230">
        <f>ROUND(I186*H186,2)</f>
        <v>0</v>
      </c>
      <c r="K186" s="228" t="s">
        <v>162</v>
      </c>
      <c r="L186" s="44"/>
      <c r="M186" s="232" t="s">
        <v>1</v>
      </c>
      <c r="N186" s="233" t="s">
        <v>40</v>
      </c>
      <c r="O186" s="91"/>
      <c r="P186" s="234">
        <f>O186*H186</f>
        <v>0</v>
      </c>
      <c r="Q186" s="234">
        <v>0.0057099999999999998</v>
      </c>
      <c r="R186" s="234">
        <f>Q186*H186</f>
        <v>2.2497400000000001</v>
      </c>
      <c r="S186" s="234">
        <v>0</v>
      </c>
      <c r="T186" s="23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6" t="s">
        <v>155</v>
      </c>
      <c r="AT186" s="236" t="s">
        <v>151</v>
      </c>
      <c r="AU186" s="236" t="s">
        <v>84</v>
      </c>
      <c r="AY186" s="17" t="s">
        <v>148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82</v>
      </c>
      <c r="BK186" s="237">
        <f>ROUND(I186*H186,2)</f>
        <v>0</v>
      </c>
      <c r="BL186" s="17" t="s">
        <v>155</v>
      </c>
      <c r="BM186" s="236" t="s">
        <v>224</v>
      </c>
    </row>
    <row r="187" s="13" customFormat="1">
      <c r="A187" s="13"/>
      <c r="B187" s="243"/>
      <c r="C187" s="244"/>
      <c r="D187" s="238" t="s">
        <v>164</v>
      </c>
      <c r="E187" s="245" t="s">
        <v>1</v>
      </c>
      <c r="F187" s="246" t="s">
        <v>225</v>
      </c>
      <c r="G187" s="244"/>
      <c r="H187" s="245" t="s">
        <v>1</v>
      </c>
      <c r="I187" s="247"/>
      <c r="J187" s="244"/>
      <c r="K187" s="244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164</v>
      </c>
      <c r="AU187" s="252" t="s">
        <v>84</v>
      </c>
      <c r="AV187" s="13" t="s">
        <v>82</v>
      </c>
      <c r="AW187" s="13" t="s">
        <v>31</v>
      </c>
      <c r="AX187" s="13" t="s">
        <v>75</v>
      </c>
      <c r="AY187" s="252" t="s">
        <v>148</v>
      </c>
    </row>
    <row r="188" s="14" customFormat="1">
      <c r="A188" s="14"/>
      <c r="B188" s="253"/>
      <c r="C188" s="254"/>
      <c r="D188" s="238" t="s">
        <v>164</v>
      </c>
      <c r="E188" s="255" t="s">
        <v>1</v>
      </c>
      <c r="F188" s="256" t="s">
        <v>226</v>
      </c>
      <c r="G188" s="254"/>
      <c r="H188" s="257">
        <v>51.100000000000001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164</v>
      </c>
      <c r="AU188" s="263" t="s">
        <v>84</v>
      </c>
      <c r="AV188" s="14" t="s">
        <v>84</v>
      </c>
      <c r="AW188" s="14" t="s">
        <v>31</v>
      </c>
      <c r="AX188" s="14" t="s">
        <v>75</v>
      </c>
      <c r="AY188" s="263" t="s">
        <v>148</v>
      </c>
    </row>
    <row r="189" s="14" customFormat="1">
      <c r="A189" s="14"/>
      <c r="B189" s="253"/>
      <c r="C189" s="254"/>
      <c r="D189" s="238" t="s">
        <v>164</v>
      </c>
      <c r="E189" s="255" t="s">
        <v>1</v>
      </c>
      <c r="F189" s="256" t="s">
        <v>227</v>
      </c>
      <c r="G189" s="254"/>
      <c r="H189" s="257">
        <v>57.32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164</v>
      </c>
      <c r="AU189" s="263" t="s">
        <v>84</v>
      </c>
      <c r="AV189" s="14" t="s">
        <v>84</v>
      </c>
      <c r="AW189" s="14" t="s">
        <v>31</v>
      </c>
      <c r="AX189" s="14" t="s">
        <v>75</v>
      </c>
      <c r="AY189" s="263" t="s">
        <v>148</v>
      </c>
    </row>
    <row r="190" s="14" customFormat="1">
      <c r="A190" s="14"/>
      <c r="B190" s="253"/>
      <c r="C190" s="254"/>
      <c r="D190" s="238" t="s">
        <v>164</v>
      </c>
      <c r="E190" s="255" t="s">
        <v>1</v>
      </c>
      <c r="F190" s="256" t="s">
        <v>228</v>
      </c>
      <c r="G190" s="254"/>
      <c r="H190" s="257">
        <v>92.010000000000005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164</v>
      </c>
      <c r="AU190" s="263" t="s">
        <v>84</v>
      </c>
      <c r="AV190" s="14" t="s">
        <v>84</v>
      </c>
      <c r="AW190" s="14" t="s">
        <v>31</v>
      </c>
      <c r="AX190" s="14" t="s">
        <v>75</v>
      </c>
      <c r="AY190" s="263" t="s">
        <v>148</v>
      </c>
    </row>
    <row r="191" s="14" customFormat="1">
      <c r="A191" s="14"/>
      <c r="B191" s="253"/>
      <c r="C191" s="254"/>
      <c r="D191" s="238" t="s">
        <v>164</v>
      </c>
      <c r="E191" s="255" t="s">
        <v>1</v>
      </c>
      <c r="F191" s="256" t="s">
        <v>229</v>
      </c>
      <c r="G191" s="254"/>
      <c r="H191" s="257">
        <v>6.0199999999999996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164</v>
      </c>
      <c r="AU191" s="263" t="s">
        <v>84</v>
      </c>
      <c r="AV191" s="14" t="s">
        <v>84</v>
      </c>
      <c r="AW191" s="14" t="s">
        <v>31</v>
      </c>
      <c r="AX191" s="14" t="s">
        <v>75</v>
      </c>
      <c r="AY191" s="263" t="s">
        <v>148</v>
      </c>
    </row>
    <row r="192" s="14" customFormat="1">
      <c r="A192" s="14"/>
      <c r="B192" s="253"/>
      <c r="C192" s="254"/>
      <c r="D192" s="238" t="s">
        <v>164</v>
      </c>
      <c r="E192" s="255" t="s">
        <v>1</v>
      </c>
      <c r="F192" s="256" t="s">
        <v>230</v>
      </c>
      <c r="G192" s="254"/>
      <c r="H192" s="257">
        <v>187.55000000000001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164</v>
      </c>
      <c r="AU192" s="263" t="s">
        <v>84</v>
      </c>
      <c r="AV192" s="14" t="s">
        <v>84</v>
      </c>
      <c r="AW192" s="14" t="s">
        <v>31</v>
      </c>
      <c r="AX192" s="14" t="s">
        <v>75</v>
      </c>
      <c r="AY192" s="263" t="s">
        <v>148</v>
      </c>
    </row>
    <row r="193" s="15" customFormat="1">
      <c r="A193" s="15"/>
      <c r="B193" s="264"/>
      <c r="C193" s="265"/>
      <c r="D193" s="238" t="s">
        <v>164</v>
      </c>
      <c r="E193" s="266" t="s">
        <v>1</v>
      </c>
      <c r="F193" s="267" t="s">
        <v>214</v>
      </c>
      <c r="G193" s="265"/>
      <c r="H193" s="268">
        <v>394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164</v>
      </c>
      <c r="AU193" s="274" t="s">
        <v>84</v>
      </c>
      <c r="AV193" s="15" t="s">
        <v>155</v>
      </c>
      <c r="AW193" s="15" t="s">
        <v>31</v>
      </c>
      <c r="AX193" s="15" t="s">
        <v>82</v>
      </c>
      <c r="AY193" s="274" t="s">
        <v>148</v>
      </c>
    </row>
    <row r="194" s="2" customFormat="1" ht="21.75" customHeight="1">
      <c r="A194" s="38"/>
      <c r="B194" s="39"/>
      <c r="C194" s="226" t="s">
        <v>8</v>
      </c>
      <c r="D194" s="226" t="s">
        <v>151</v>
      </c>
      <c r="E194" s="227" t="s">
        <v>231</v>
      </c>
      <c r="F194" s="228" t="s">
        <v>232</v>
      </c>
      <c r="G194" s="229" t="s">
        <v>175</v>
      </c>
      <c r="H194" s="230">
        <v>3.1200000000000001</v>
      </c>
      <c r="I194" s="231"/>
      <c r="J194" s="230">
        <f>ROUND(I194*H194,2)</f>
        <v>0</v>
      </c>
      <c r="K194" s="228" t="s">
        <v>162</v>
      </c>
      <c r="L194" s="44"/>
      <c r="M194" s="232" t="s">
        <v>1</v>
      </c>
      <c r="N194" s="233" t="s">
        <v>40</v>
      </c>
      <c r="O194" s="91"/>
      <c r="P194" s="234">
        <f>O194*H194</f>
        <v>0</v>
      </c>
      <c r="Q194" s="234">
        <v>0.00064000000000000005</v>
      </c>
      <c r="R194" s="234">
        <f>Q194*H194</f>
        <v>0.0019968000000000004</v>
      </c>
      <c r="S194" s="234">
        <v>0</v>
      </c>
      <c r="T194" s="23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6" t="s">
        <v>155</v>
      </c>
      <c r="AT194" s="236" t="s">
        <v>151</v>
      </c>
      <c r="AU194" s="236" t="s">
        <v>84</v>
      </c>
      <c r="AY194" s="17" t="s">
        <v>148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82</v>
      </c>
      <c r="BK194" s="237">
        <f>ROUND(I194*H194,2)</f>
        <v>0</v>
      </c>
      <c r="BL194" s="17" t="s">
        <v>155</v>
      </c>
      <c r="BM194" s="236" t="s">
        <v>233</v>
      </c>
    </row>
    <row r="195" s="13" customFormat="1">
      <c r="A195" s="13"/>
      <c r="B195" s="243"/>
      <c r="C195" s="244"/>
      <c r="D195" s="238" t="s">
        <v>164</v>
      </c>
      <c r="E195" s="245" t="s">
        <v>1</v>
      </c>
      <c r="F195" s="246" t="s">
        <v>234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164</v>
      </c>
      <c r="AU195" s="252" t="s">
        <v>84</v>
      </c>
      <c r="AV195" s="13" t="s">
        <v>82</v>
      </c>
      <c r="AW195" s="13" t="s">
        <v>31</v>
      </c>
      <c r="AX195" s="13" t="s">
        <v>75</v>
      </c>
      <c r="AY195" s="252" t="s">
        <v>148</v>
      </c>
    </row>
    <row r="196" s="13" customFormat="1">
      <c r="A196" s="13"/>
      <c r="B196" s="243"/>
      <c r="C196" s="244"/>
      <c r="D196" s="238" t="s">
        <v>164</v>
      </c>
      <c r="E196" s="245" t="s">
        <v>1</v>
      </c>
      <c r="F196" s="246" t="s">
        <v>235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164</v>
      </c>
      <c r="AU196" s="252" t="s">
        <v>84</v>
      </c>
      <c r="AV196" s="13" t="s">
        <v>82</v>
      </c>
      <c r="AW196" s="13" t="s">
        <v>31</v>
      </c>
      <c r="AX196" s="13" t="s">
        <v>75</v>
      </c>
      <c r="AY196" s="252" t="s">
        <v>148</v>
      </c>
    </row>
    <row r="197" s="14" customFormat="1">
      <c r="A197" s="14"/>
      <c r="B197" s="253"/>
      <c r="C197" s="254"/>
      <c r="D197" s="238" t="s">
        <v>164</v>
      </c>
      <c r="E197" s="255" t="s">
        <v>1</v>
      </c>
      <c r="F197" s="256" t="s">
        <v>236</v>
      </c>
      <c r="G197" s="254"/>
      <c r="H197" s="257">
        <v>3.1200000000000001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164</v>
      </c>
      <c r="AU197" s="263" t="s">
        <v>84</v>
      </c>
      <c r="AV197" s="14" t="s">
        <v>84</v>
      </c>
      <c r="AW197" s="14" t="s">
        <v>31</v>
      </c>
      <c r="AX197" s="14" t="s">
        <v>82</v>
      </c>
      <c r="AY197" s="263" t="s">
        <v>148</v>
      </c>
    </row>
    <row r="198" s="2" customFormat="1" ht="24.15" customHeight="1">
      <c r="A198" s="38"/>
      <c r="B198" s="39"/>
      <c r="C198" s="226" t="s">
        <v>237</v>
      </c>
      <c r="D198" s="226" t="s">
        <v>151</v>
      </c>
      <c r="E198" s="227" t="s">
        <v>238</v>
      </c>
      <c r="F198" s="228" t="s">
        <v>239</v>
      </c>
      <c r="G198" s="229" t="s">
        <v>175</v>
      </c>
      <c r="H198" s="230">
        <v>0.23000000000000001</v>
      </c>
      <c r="I198" s="231"/>
      <c r="J198" s="230">
        <f>ROUND(I198*H198,2)</f>
        <v>0</v>
      </c>
      <c r="K198" s="228" t="s">
        <v>162</v>
      </c>
      <c r="L198" s="44"/>
      <c r="M198" s="232" t="s">
        <v>1</v>
      </c>
      <c r="N198" s="233" t="s">
        <v>40</v>
      </c>
      <c r="O198" s="91"/>
      <c r="P198" s="234">
        <f>O198*H198</f>
        <v>0</v>
      </c>
      <c r="Q198" s="234">
        <v>0.00084999999999999995</v>
      </c>
      <c r="R198" s="234">
        <f>Q198*H198</f>
        <v>0.00019550000000000001</v>
      </c>
      <c r="S198" s="234">
        <v>0</v>
      </c>
      <c r="T198" s="23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6" t="s">
        <v>155</v>
      </c>
      <c r="AT198" s="236" t="s">
        <v>151</v>
      </c>
      <c r="AU198" s="236" t="s">
        <v>84</v>
      </c>
      <c r="AY198" s="17" t="s">
        <v>148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82</v>
      </c>
      <c r="BK198" s="237">
        <f>ROUND(I198*H198,2)</f>
        <v>0</v>
      </c>
      <c r="BL198" s="17" t="s">
        <v>155</v>
      </c>
      <c r="BM198" s="236" t="s">
        <v>240</v>
      </c>
    </row>
    <row r="199" s="13" customFormat="1">
      <c r="A199" s="13"/>
      <c r="B199" s="243"/>
      <c r="C199" s="244"/>
      <c r="D199" s="238" t="s">
        <v>164</v>
      </c>
      <c r="E199" s="245" t="s">
        <v>1</v>
      </c>
      <c r="F199" s="246" t="s">
        <v>165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164</v>
      </c>
      <c r="AU199" s="252" t="s">
        <v>84</v>
      </c>
      <c r="AV199" s="13" t="s">
        <v>82</v>
      </c>
      <c r="AW199" s="13" t="s">
        <v>31</v>
      </c>
      <c r="AX199" s="13" t="s">
        <v>75</v>
      </c>
      <c r="AY199" s="252" t="s">
        <v>148</v>
      </c>
    </row>
    <row r="200" s="13" customFormat="1">
      <c r="A200" s="13"/>
      <c r="B200" s="243"/>
      <c r="C200" s="244"/>
      <c r="D200" s="238" t="s">
        <v>164</v>
      </c>
      <c r="E200" s="245" t="s">
        <v>1</v>
      </c>
      <c r="F200" s="246" t="s">
        <v>166</v>
      </c>
      <c r="G200" s="244"/>
      <c r="H200" s="245" t="s">
        <v>1</v>
      </c>
      <c r="I200" s="247"/>
      <c r="J200" s="244"/>
      <c r="K200" s="244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164</v>
      </c>
      <c r="AU200" s="252" t="s">
        <v>84</v>
      </c>
      <c r="AV200" s="13" t="s">
        <v>82</v>
      </c>
      <c r="AW200" s="13" t="s">
        <v>31</v>
      </c>
      <c r="AX200" s="13" t="s">
        <v>75</v>
      </c>
      <c r="AY200" s="252" t="s">
        <v>148</v>
      </c>
    </row>
    <row r="201" s="14" customFormat="1">
      <c r="A201" s="14"/>
      <c r="B201" s="253"/>
      <c r="C201" s="254"/>
      <c r="D201" s="238" t="s">
        <v>164</v>
      </c>
      <c r="E201" s="255" t="s">
        <v>1</v>
      </c>
      <c r="F201" s="256" t="s">
        <v>241</v>
      </c>
      <c r="G201" s="254"/>
      <c r="H201" s="257">
        <v>0.23000000000000001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164</v>
      </c>
      <c r="AU201" s="263" t="s">
        <v>84</v>
      </c>
      <c r="AV201" s="14" t="s">
        <v>84</v>
      </c>
      <c r="AW201" s="14" t="s">
        <v>31</v>
      </c>
      <c r="AX201" s="14" t="s">
        <v>82</v>
      </c>
      <c r="AY201" s="263" t="s">
        <v>148</v>
      </c>
    </row>
    <row r="202" s="2" customFormat="1" ht="33" customHeight="1">
      <c r="A202" s="38"/>
      <c r="B202" s="39"/>
      <c r="C202" s="226" t="s">
        <v>242</v>
      </c>
      <c r="D202" s="226" t="s">
        <v>151</v>
      </c>
      <c r="E202" s="227" t="s">
        <v>243</v>
      </c>
      <c r="F202" s="228" t="s">
        <v>244</v>
      </c>
      <c r="G202" s="229" t="s">
        <v>170</v>
      </c>
      <c r="H202" s="230">
        <v>1.9099999999999999</v>
      </c>
      <c r="I202" s="231"/>
      <c r="J202" s="230">
        <f>ROUND(I202*H202,2)</f>
        <v>0</v>
      </c>
      <c r="K202" s="228" t="s">
        <v>162</v>
      </c>
      <c r="L202" s="44"/>
      <c r="M202" s="232" t="s">
        <v>1</v>
      </c>
      <c r="N202" s="233" t="s">
        <v>40</v>
      </c>
      <c r="O202" s="91"/>
      <c r="P202" s="234">
        <f>O202*H202</f>
        <v>0</v>
      </c>
      <c r="Q202" s="234">
        <v>2.5018699999999998</v>
      </c>
      <c r="R202" s="234">
        <f>Q202*H202</f>
        <v>4.7785716999999996</v>
      </c>
      <c r="S202" s="234">
        <v>0</v>
      </c>
      <c r="T202" s="23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6" t="s">
        <v>155</v>
      </c>
      <c r="AT202" s="236" t="s">
        <v>151</v>
      </c>
      <c r="AU202" s="236" t="s">
        <v>84</v>
      </c>
      <c r="AY202" s="17" t="s">
        <v>148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7" t="s">
        <v>82</v>
      </c>
      <c r="BK202" s="237">
        <f>ROUND(I202*H202,2)</f>
        <v>0</v>
      </c>
      <c r="BL202" s="17" t="s">
        <v>155</v>
      </c>
      <c r="BM202" s="236" t="s">
        <v>245</v>
      </c>
    </row>
    <row r="203" s="13" customFormat="1">
      <c r="A203" s="13"/>
      <c r="B203" s="243"/>
      <c r="C203" s="244"/>
      <c r="D203" s="238" t="s">
        <v>164</v>
      </c>
      <c r="E203" s="245" t="s">
        <v>1</v>
      </c>
      <c r="F203" s="246" t="s">
        <v>246</v>
      </c>
      <c r="G203" s="244"/>
      <c r="H203" s="245" t="s">
        <v>1</v>
      </c>
      <c r="I203" s="247"/>
      <c r="J203" s="244"/>
      <c r="K203" s="244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164</v>
      </c>
      <c r="AU203" s="252" t="s">
        <v>84</v>
      </c>
      <c r="AV203" s="13" t="s">
        <v>82</v>
      </c>
      <c r="AW203" s="13" t="s">
        <v>31</v>
      </c>
      <c r="AX203" s="13" t="s">
        <v>75</v>
      </c>
      <c r="AY203" s="252" t="s">
        <v>148</v>
      </c>
    </row>
    <row r="204" s="13" customFormat="1">
      <c r="A204" s="13"/>
      <c r="B204" s="243"/>
      <c r="C204" s="244"/>
      <c r="D204" s="238" t="s">
        <v>164</v>
      </c>
      <c r="E204" s="245" t="s">
        <v>1</v>
      </c>
      <c r="F204" s="246" t="s">
        <v>247</v>
      </c>
      <c r="G204" s="244"/>
      <c r="H204" s="245" t="s">
        <v>1</v>
      </c>
      <c r="I204" s="247"/>
      <c r="J204" s="244"/>
      <c r="K204" s="244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164</v>
      </c>
      <c r="AU204" s="252" t="s">
        <v>84</v>
      </c>
      <c r="AV204" s="13" t="s">
        <v>82</v>
      </c>
      <c r="AW204" s="13" t="s">
        <v>31</v>
      </c>
      <c r="AX204" s="13" t="s">
        <v>75</v>
      </c>
      <c r="AY204" s="252" t="s">
        <v>148</v>
      </c>
    </row>
    <row r="205" s="14" customFormat="1">
      <c r="A205" s="14"/>
      <c r="B205" s="253"/>
      <c r="C205" s="254"/>
      <c r="D205" s="238" t="s">
        <v>164</v>
      </c>
      <c r="E205" s="255" t="s">
        <v>1</v>
      </c>
      <c r="F205" s="256" t="s">
        <v>248</v>
      </c>
      <c r="G205" s="254"/>
      <c r="H205" s="257">
        <v>1.9099999999999999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164</v>
      </c>
      <c r="AU205" s="263" t="s">
        <v>84</v>
      </c>
      <c r="AV205" s="14" t="s">
        <v>84</v>
      </c>
      <c r="AW205" s="14" t="s">
        <v>31</v>
      </c>
      <c r="AX205" s="14" t="s">
        <v>82</v>
      </c>
      <c r="AY205" s="263" t="s">
        <v>148</v>
      </c>
    </row>
    <row r="206" s="12" customFormat="1" ht="22.8" customHeight="1">
      <c r="A206" s="12"/>
      <c r="B206" s="210"/>
      <c r="C206" s="211"/>
      <c r="D206" s="212" t="s">
        <v>74</v>
      </c>
      <c r="E206" s="224" t="s">
        <v>249</v>
      </c>
      <c r="F206" s="224" t="s">
        <v>250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SUM(P207:P209)</f>
        <v>0</v>
      </c>
      <c r="Q206" s="218"/>
      <c r="R206" s="219">
        <f>SUM(R207:R209)</f>
        <v>0</v>
      </c>
      <c r="S206" s="218"/>
      <c r="T206" s="22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82</v>
      </c>
      <c r="AT206" s="222" t="s">
        <v>74</v>
      </c>
      <c r="AU206" s="222" t="s">
        <v>82</v>
      </c>
      <c r="AY206" s="221" t="s">
        <v>148</v>
      </c>
      <c r="BK206" s="223">
        <f>SUM(BK207:BK209)</f>
        <v>0</v>
      </c>
    </row>
    <row r="207" s="2" customFormat="1" ht="33" customHeight="1">
      <c r="A207" s="38"/>
      <c r="B207" s="39"/>
      <c r="C207" s="226" t="s">
        <v>251</v>
      </c>
      <c r="D207" s="226" t="s">
        <v>151</v>
      </c>
      <c r="E207" s="227" t="s">
        <v>252</v>
      </c>
      <c r="F207" s="228" t="s">
        <v>253</v>
      </c>
      <c r="G207" s="229" t="s">
        <v>175</v>
      </c>
      <c r="H207" s="230">
        <v>162.19999999999999</v>
      </c>
      <c r="I207" s="231"/>
      <c r="J207" s="230">
        <f>ROUND(I207*H207,2)</f>
        <v>0</v>
      </c>
      <c r="K207" s="228" t="s">
        <v>162</v>
      </c>
      <c r="L207" s="44"/>
      <c r="M207" s="232" t="s">
        <v>1</v>
      </c>
      <c r="N207" s="233" t="s">
        <v>40</v>
      </c>
      <c r="O207" s="91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6" t="s">
        <v>155</v>
      </c>
      <c r="AT207" s="236" t="s">
        <v>151</v>
      </c>
      <c r="AU207" s="236" t="s">
        <v>84</v>
      </c>
      <c r="AY207" s="17" t="s">
        <v>148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7" t="s">
        <v>82</v>
      </c>
      <c r="BK207" s="237">
        <f>ROUND(I207*H207,2)</f>
        <v>0</v>
      </c>
      <c r="BL207" s="17" t="s">
        <v>155</v>
      </c>
      <c r="BM207" s="236" t="s">
        <v>254</v>
      </c>
    </row>
    <row r="208" s="13" customFormat="1">
      <c r="A208" s="13"/>
      <c r="B208" s="243"/>
      <c r="C208" s="244"/>
      <c r="D208" s="238" t="s">
        <v>164</v>
      </c>
      <c r="E208" s="245" t="s">
        <v>1</v>
      </c>
      <c r="F208" s="246" t="s">
        <v>255</v>
      </c>
      <c r="G208" s="244"/>
      <c r="H208" s="245" t="s">
        <v>1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164</v>
      </c>
      <c r="AU208" s="252" t="s">
        <v>84</v>
      </c>
      <c r="AV208" s="13" t="s">
        <v>82</v>
      </c>
      <c r="AW208" s="13" t="s">
        <v>31</v>
      </c>
      <c r="AX208" s="13" t="s">
        <v>75</v>
      </c>
      <c r="AY208" s="252" t="s">
        <v>148</v>
      </c>
    </row>
    <row r="209" s="14" customFormat="1">
      <c r="A209" s="14"/>
      <c r="B209" s="253"/>
      <c r="C209" s="254"/>
      <c r="D209" s="238" t="s">
        <v>164</v>
      </c>
      <c r="E209" s="255" t="s">
        <v>1</v>
      </c>
      <c r="F209" s="256" t="s">
        <v>256</v>
      </c>
      <c r="G209" s="254"/>
      <c r="H209" s="257">
        <v>162.19999999999999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164</v>
      </c>
      <c r="AU209" s="263" t="s">
        <v>84</v>
      </c>
      <c r="AV209" s="14" t="s">
        <v>84</v>
      </c>
      <c r="AW209" s="14" t="s">
        <v>31</v>
      </c>
      <c r="AX209" s="14" t="s">
        <v>82</v>
      </c>
      <c r="AY209" s="263" t="s">
        <v>148</v>
      </c>
    </row>
    <row r="210" s="12" customFormat="1" ht="22.8" customHeight="1">
      <c r="A210" s="12"/>
      <c r="B210" s="210"/>
      <c r="C210" s="211"/>
      <c r="D210" s="212" t="s">
        <v>74</v>
      </c>
      <c r="E210" s="224" t="s">
        <v>257</v>
      </c>
      <c r="F210" s="224" t="s">
        <v>258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SUM(P211:P213)</f>
        <v>0</v>
      </c>
      <c r="Q210" s="218"/>
      <c r="R210" s="219">
        <f>SUM(R211:R213)</f>
        <v>0.0070879999999999997</v>
      </c>
      <c r="S210" s="218"/>
      <c r="T210" s="22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82</v>
      </c>
      <c r="AT210" s="222" t="s">
        <v>74</v>
      </c>
      <c r="AU210" s="222" t="s">
        <v>82</v>
      </c>
      <c r="AY210" s="221" t="s">
        <v>148</v>
      </c>
      <c r="BK210" s="223">
        <f>SUM(BK211:BK213)</f>
        <v>0</v>
      </c>
    </row>
    <row r="211" s="2" customFormat="1" ht="24.15" customHeight="1">
      <c r="A211" s="38"/>
      <c r="B211" s="39"/>
      <c r="C211" s="226" t="s">
        <v>259</v>
      </c>
      <c r="D211" s="226" t="s">
        <v>151</v>
      </c>
      <c r="E211" s="227" t="s">
        <v>260</v>
      </c>
      <c r="F211" s="228" t="s">
        <v>261</v>
      </c>
      <c r="G211" s="229" t="s">
        <v>175</v>
      </c>
      <c r="H211" s="230">
        <v>162.19999999999999</v>
      </c>
      <c r="I211" s="231"/>
      <c r="J211" s="230">
        <f>ROUND(I211*H211,2)</f>
        <v>0</v>
      </c>
      <c r="K211" s="228" t="s">
        <v>162</v>
      </c>
      <c r="L211" s="44"/>
      <c r="M211" s="232" t="s">
        <v>1</v>
      </c>
      <c r="N211" s="233" t="s">
        <v>40</v>
      </c>
      <c r="O211" s="91"/>
      <c r="P211" s="234">
        <f>O211*H211</f>
        <v>0</v>
      </c>
      <c r="Q211" s="234">
        <v>4.0000000000000003E-05</v>
      </c>
      <c r="R211" s="234">
        <f>Q211*H211</f>
        <v>0.0064879999999999998</v>
      </c>
      <c r="S211" s="234">
        <v>0</v>
      </c>
      <c r="T211" s="23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6" t="s">
        <v>155</v>
      </c>
      <c r="AT211" s="236" t="s">
        <v>151</v>
      </c>
      <c r="AU211" s="236" t="s">
        <v>84</v>
      </c>
      <c r="AY211" s="17" t="s">
        <v>148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82</v>
      </c>
      <c r="BK211" s="237">
        <f>ROUND(I211*H211,2)</f>
        <v>0</v>
      </c>
      <c r="BL211" s="17" t="s">
        <v>155</v>
      </c>
      <c r="BM211" s="236" t="s">
        <v>262</v>
      </c>
    </row>
    <row r="212" s="2" customFormat="1" ht="24.15" customHeight="1">
      <c r="A212" s="38"/>
      <c r="B212" s="39"/>
      <c r="C212" s="226" t="s">
        <v>263</v>
      </c>
      <c r="D212" s="226" t="s">
        <v>151</v>
      </c>
      <c r="E212" s="227" t="s">
        <v>264</v>
      </c>
      <c r="F212" s="228" t="s">
        <v>265</v>
      </c>
      <c r="G212" s="229" t="s">
        <v>209</v>
      </c>
      <c r="H212" s="230">
        <v>10</v>
      </c>
      <c r="I212" s="231"/>
      <c r="J212" s="230">
        <f>ROUND(I212*H212,2)</f>
        <v>0</v>
      </c>
      <c r="K212" s="228" t="s">
        <v>162</v>
      </c>
      <c r="L212" s="44"/>
      <c r="M212" s="232" t="s">
        <v>1</v>
      </c>
      <c r="N212" s="233" t="s">
        <v>40</v>
      </c>
      <c r="O212" s="91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6" t="s">
        <v>155</v>
      </c>
      <c r="AT212" s="236" t="s">
        <v>151</v>
      </c>
      <c r="AU212" s="236" t="s">
        <v>84</v>
      </c>
      <c r="AY212" s="17" t="s">
        <v>148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7" t="s">
        <v>82</v>
      </c>
      <c r="BK212" s="237">
        <f>ROUND(I212*H212,2)</f>
        <v>0</v>
      </c>
      <c r="BL212" s="17" t="s">
        <v>155</v>
      </c>
      <c r="BM212" s="236" t="s">
        <v>266</v>
      </c>
    </row>
    <row r="213" s="2" customFormat="1" ht="24.15" customHeight="1">
      <c r="A213" s="38"/>
      <c r="B213" s="39"/>
      <c r="C213" s="275" t="s">
        <v>267</v>
      </c>
      <c r="D213" s="275" t="s">
        <v>268</v>
      </c>
      <c r="E213" s="276" t="s">
        <v>269</v>
      </c>
      <c r="F213" s="277" t="s">
        <v>270</v>
      </c>
      <c r="G213" s="278" t="s">
        <v>209</v>
      </c>
      <c r="H213" s="279">
        <v>10</v>
      </c>
      <c r="I213" s="280"/>
      <c r="J213" s="279">
        <f>ROUND(I213*H213,2)</f>
        <v>0</v>
      </c>
      <c r="K213" s="277" t="s">
        <v>162</v>
      </c>
      <c r="L213" s="281"/>
      <c r="M213" s="282" t="s">
        <v>1</v>
      </c>
      <c r="N213" s="283" t="s">
        <v>40</v>
      </c>
      <c r="O213" s="91"/>
      <c r="P213" s="234">
        <f>O213*H213</f>
        <v>0</v>
      </c>
      <c r="Q213" s="234">
        <v>6.0000000000000002E-05</v>
      </c>
      <c r="R213" s="234">
        <f>Q213*H213</f>
        <v>0.00060000000000000006</v>
      </c>
      <c r="S213" s="234">
        <v>0</v>
      </c>
      <c r="T213" s="23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6" t="s">
        <v>201</v>
      </c>
      <c r="AT213" s="236" t="s">
        <v>268</v>
      </c>
      <c r="AU213" s="236" t="s">
        <v>84</v>
      </c>
      <c r="AY213" s="17" t="s">
        <v>148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7" t="s">
        <v>82</v>
      </c>
      <c r="BK213" s="237">
        <f>ROUND(I213*H213,2)</f>
        <v>0</v>
      </c>
      <c r="BL213" s="17" t="s">
        <v>155</v>
      </c>
      <c r="BM213" s="236" t="s">
        <v>271</v>
      </c>
    </row>
    <row r="214" s="12" customFormat="1" ht="22.8" customHeight="1">
      <c r="A214" s="12"/>
      <c r="B214" s="210"/>
      <c r="C214" s="211"/>
      <c r="D214" s="212" t="s">
        <v>74</v>
      </c>
      <c r="E214" s="224" t="s">
        <v>272</v>
      </c>
      <c r="F214" s="224" t="s">
        <v>273</v>
      </c>
      <c r="G214" s="211"/>
      <c r="H214" s="211"/>
      <c r="I214" s="214"/>
      <c r="J214" s="225">
        <f>BK214</f>
        <v>0</v>
      </c>
      <c r="K214" s="211"/>
      <c r="L214" s="216"/>
      <c r="M214" s="217"/>
      <c r="N214" s="218"/>
      <c r="O214" s="218"/>
      <c r="P214" s="219">
        <f>SUM(P215:P237)</f>
        <v>0</v>
      </c>
      <c r="Q214" s="218"/>
      <c r="R214" s="219">
        <f>SUM(R215:R237)</f>
        <v>0</v>
      </c>
      <c r="S214" s="218"/>
      <c r="T214" s="220">
        <f>SUM(T215:T237)</f>
        <v>9.4955999999999978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82</v>
      </c>
      <c r="AT214" s="222" t="s">
        <v>74</v>
      </c>
      <c r="AU214" s="222" t="s">
        <v>82</v>
      </c>
      <c r="AY214" s="221" t="s">
        <v>148</v>
      </c>
      <c r="BK214" s="223">
        <f>SUM(BK215:BK237)</f>
        <v>0</v>
      </c>
    </row>
    <row r="215" s="2" customFormat="1" ht="24.15" customHeight="1">
      <c r="A215" s="38"/>
      <c r="B215" s="39"/>
      <c r="C215" s="226" t="s">
        <v>200</v>
      </c>
      <c r="D215" s="226" t="s">
        <v>151</v>
      </c>
      <c r="E215" s="227" t="s">
        <v>274</v>
      </c>
      <c r="F215" s="228" t="s">
        <v>275</v>
      </c>
      <c r="G215" s="229" t="s">
        <v>175</v>
      </c>
      <c r="H215" s="230">
        <v>5.1200000000000001</v>
      </c>
      <c r="I215" s="231"/>
      <c r="J215" s="230">
        <f>ROUND(I215*H215,2)</f>
        <v>0</v>
      </c>
      <c r="K215" s="228" t="s">
        <v>162</v>
      </c>
      <c r="L215" s="44"/>
      <c r="M215" s="232" t="s">
        <v>1</v>
      </c>
      <c r="N215" s="233" t="s">
        <v>40</v>
      </c>
      <c r="O215" s="91"/>
      <c r="P215" s="234">
        <f>O215*H215</f>
        <v>0</v>
      </c>
      <c r="Q215" s="234">
        <v>0</v>
      </c>
      <c r="R215" s="234">
        <f>Q215*H215</f>
        <v>0</v>
      </c>
      <c r="S215" s="234">
        <v>0.20799999999999999</v>
      </c>
      <c r="T215" s="235">
        <f>S215*H215</f>
        <v>1.0649599999999999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6" t="s">
        <v>155</v>
      </c>
      <c r="AT215" s="236" t="s">
        <v>151</v>
      </c>
      <c r="AU215" s="236" t="s">
        <v>84</v>
      </c>
      <c r="AY215" s="17" t="s">
        <v>148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7" t="s">
        <v>82</v>
      </c>
      <c r="BK215" s="237">
        <f>ROUND(I215*H215,2)</f>
        <v>0</v>
      </c>
      <c r="BL215" s="17" t="s">
        <v>155</v>
      </c>
      <c r="BM215" s="236" t="s">
        <v>276</v>
      </c>
    </row>
    <row r="216" s="14" customFormat="1">
      <c r="A216" s="14"/>
      <c r="B216" s="253"/>
      <c r="C216" s="254"/>
      <c r="D216" s="238" t="s">
        <v>164</v>
      </c>
      <c r="E216" s="255" t="s">
        <v>1</v>
      </c>
      <c r="F216" s="256" t="s">
        <v>277</v>
      </c>
      <c r="G216" s="254"/>
      <c r="H216" s="257">
        <v>3.21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164</v>
      </c>
      <c r="AU216" s="263" t="s">
        <v>84</v>
      </c>
      <c r="AV216" s="14" t="s">
        <v>84</v>
      </c>
      <c r="AW216" s="14" t="s">
        <v>31</v>
      </c>
      <c r="AX216" s="14" t="s">
        <v>75</v>
      </c>
      <c r="AY216" s="263" t="s">
        <v>148</v>
      </c>
    </row>
    <row r="217" s="14" customFormat="1">
      <c r="A217" s="14"/>
      <c r="B217" s="253"/>
      <c r="C217" s="254"/>
      <c r="D217" s="238" t="s">
        <v>164</v>
      </c>
      <c r="E217" s="255" t="s">
        <v>1</v>
      </c>
      <c r="F217" s="256" t="s">
        <v>278</v>
      </c>
      <c r="G217" s="254"/>
      <c r="H217" s="257">
        <v>1.9099999999999999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164</v>
      </c>
      <c r="AU217" s="263" t="s">
        <v>84</v>
      </c>
      <c r="AV217" s="14" t="s">
        <v>84</v>
      </c>
      <c r="AW217" s="14" t="s">
        <v>31</v>
      </c>
      <c r="AX217" s="14" t="s">
        <v>75</v>
      </c>
      <c r="AY217" s="263" t="s">
        <v>148</v>
      </c>
    </row>
    <row r="218" s="15" customFormat="1">
      <c r="A218" s="15"/>
      <c r="B218" s="264"/>
      <c r="C218" s="265"/>
      <c r="D218" s="238" t="s">
        <v>164</v>
      </c>
      <c r="E218" s="266" t="s">
        <v>1</v>
      </c>
      <c r="F218" s="267" t="s">
        <v>214</v>
      </c>
      <c r="G218" s="265"/>
      <c r="H218" s="268">
        <v>5.1200000000000001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4" t="s">
        <v>164</v>
      </c>
      <c r="AU218" s="274" t="s">
        <v>84</v>
      </c>
      <c r="AV218" s="15" t="s">
        <v>155</v>
      </c>
      <c r="AW218" s="15" t="s">
        <v>31</v>
      </c>
      <c r="AX218" s="15" t="s">
        <v>82</v>
      </c>
      <c r="AY218" s="274" t="s">
        <v>148</v>
      </c>
    </row>
    <row r="219" s="2" customFormat="1" ht="24.15" customHeight="1">
      <c r="A219" s="38"/>
      <c r="B219" s="39"/>
      <c r="C219" s="226" t="s">
        <v>279</v>
      </c>
      <c r="D219" s="226" t="s">
        <v>151</v>
      </c>
      <c r="E219" s="227" t="s">
        <v>280</v>
      </c>
      <c r="F219" s="228" t="s">
        <v>281</v>
      </c>
      <c r="G219" s="229" t="s">
        <v>175</v>
      </c>
      <c r="H219" s="230">
        <v>7.0199999999999996</v>
      </c>
      <c r="I219" s="231"/>
      <c r="J219" s="230">
        <f>ROUND(I219*H219,2)</f>
        <v>0</v>
      </c>
      <c r="K219" s="228" t="s">
        <v>162</v>
      </c>
      <c r="L219" s="44"/>
      <c r="M219" s="232" t="s">
        <v>1</v>
      </c>
      <c r="N219" s="233" t="s">
        <v>40</v>
      </c>
      <c r="O219" s="91"/>
      <c r="P219" s="234">
        <f>O219*H219</f>
        <v>0</v>
      </c>
      <c r="Q219" s="234">
        <v>0</v>
      </c>
      <c r="R219" s="234">
        <f>Q219*H219</f>
        <v>0</v>
      </c>
      <c r="S219" s="234">
        <v>0.308</v>
      </c>
      <c r="T219" s="235">
        <f>S219*H219</f>
        <v>2.1621599999999996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6" t="s">
        <v>155</v>
      </c>
      <c r="AT219" s="236" t="s">
        <v>151</v>
      </c>
      <c r="AU219" s="236" t="s">
        <v>84</v>
      </c>
      <c r="AY219" s="17" t="s">
        <v>148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7" t="s">
        <v>82</v>
      </c>
      <c r="BK219" s="237">
        <f>ROUND(I219*H219,2)</f>
        <v>0</v>
      </c>
      <c r="BL219" s="17" t="s">
        <v>155</v>
      </c>
      <c r="BM219" s="236" t="s">
        <v>282</v>
      </c>
    </row>
    <row r="220" s="14" customFormat="1">
      <c r="A220" s="14"/>
      <c r="B220" s="253"/>
      <c r="C220" s="254"/>
      <c r="D220" s="238" t="s">
        <v>164</v>
      </c>
      <c r="E220" s="255" t="s">
        <v>1</v>
      </c>
      <c r="F220" s="256" t="s">
        <v>283</v>
      </c>
      <c r="G220" s="254"/>
      <c r="H220" s="257">
        <v>5.2699999999999996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164</v>
      </c>
      <c r="AU220" s="263" t="s">
        <v>84</v>
      </c>
      <c r="AV220" s="14" t="s">
        <v>84</v>
      </c>
      <c r="AW220" s="14" t="s">
        <v>31</v>
      </c>
      <c r="AX220" s="14" t="s">
        <v>75</v>
      </c>
      <c r="AY220" s="263" t="s">
        <v>148</v>
      </c>
    </row>
    <row r="221" s="14" customFormat="1">
      <c r="A221" s="14"/>
      <c r="B221" s="253"/>
      <c r="C221" s="254"/>
      <c r="D221" s="238" t="s">
        <v>164</v>
      </c>
      <c r="E221" s="255" t="s">
        <v>1</v>
      </c>
      <c r="F221" s="256" t="s">
        <v>284</v>
      </c>
      <c r="G221" s="254"/>
      <c r="H221" s="257">
        <v>1.75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164</v>
      </c>
      <c r="AU221" s="263" t="s">
        <v>84</v>
      </c>
      <c r="AV221" s="14" t="s">
        <v>84</v>
      </c>
      <c r="AW221" s="14" t="s">
        <v>31</v>
      </c>
      <c r="AX221" s="14" t="s">
        <v>75</v>
      </c>
      <c r="AY221" s="263" t="s">
        <v>148</v>
      </c>
    </row>
    <row r="222" s="15" customFormat="1">
      <c r="A222" s="15"/>
      <c r="B222" s="264"/>
      <c r="C222" s="265"/>
      <c r="D222" s="238" t="s">
        <v>164</v>
      </c>
      <c r="E222" s="266" t="s">
        <v>1</v>
      </c>
      <c r="F222" s="267" t="s">
        <v>214</v>
      </c>
      <c r="G222" s="265"/>
      <c r="H222" s="268">
        <v>7.0199999999999996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164</v>
      </c>
      <c r="AU222" s="274" t="s">
        <v>84</v>
      </c>
      <c r="AV222" s="15" t="s">
        <v>155</v>
      </c>
      <c r="AW222" s="15" t="s">
        <v>31</v>
      </c>
      <c r="AX222" s="15" t="s">
        <v>82</v>
      </c>
      <c r="AY222" s="274" t="s">
        <v>148</v>
      </c>
    </row>
    <row r="223" s="2" customFormat="1" ht="24.15" customHeight="1">
      <c r="A223" s="38"/>
      <c r="B223" s="39"/>
      <c r="C223" s="226" t="s">
        <v>285</v>
      </c>
      <c r="D223" s="226" t="s">
        <v>151</v>
      </c>
      <c r="E223" s="227" t="s">
        <v>286</v>
      </c>
      <c r="F223" s="228" t="s">
        <v>287</v>
      </c>
      <c r="G223" s="229" t="s">
        <v>175</v>
      </c>
      <c r="H223" s="230">
        <v>2.8300000000000001</v>
      </c>
      <c r="I223" s="231"/>
      <c r="J223" s="230">
        <f>ROUND(I223*H223,2)</f>
        <v>0</v>
      </c>
      <c r="K223" s="228" t="s">
        <v>162</v>
      </c>
      <c r="L223" s="44"/>
      <c r="M223" s="232" t="s">
        <v>1</v>
      </c>
      <c r="N223" s="233" t="s">
        <v>40</v>
      </c>
      <c r="O223" s="91"/>
      <c r="P223" s="234">
        <f>O223*H223</f>
        <v>0</v>
      </c>
      <c r="Q223" s="234">
        <v>0</v>
      </c>
      <c r="R223" s="234">
        <f>Q223*H223</f>
        <v>0</v>
      </c>
      <c r="S223" s="234">
        <v>0.035000000000000003</v>
      </c>
      <c r="T223" s="235">
        <f>S223*H223</f>
        <v>0.099050000000000013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6" t="s">
        <v>155</v>
      </c>
      <c r="AT223" s="236" t="s">
        <v>151</v>
      </c>
      <c r="AU223" s="236" t="s">
        <v>84</v>
      </c>
      <c r="AY223" s="17" t="s">
        <v>148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7" t="s">
        <v>82</v>
      </c>
      <c r="BK223" s="237">
        <f>ROUND(I223*H223,2)</f>
        <v>0</v>
      </c>
      <c r="BL223" s="17" t="s">
        <v>155</v>
      </c>
      <c r="BM223" s="236" t="s">
        <v>288</v>
      </c>
    </row>
    <row r="224" s="13" customFormat="1">
      <c r="A224" s="13"/>
      <c r="B224" s="243"/>
      <c r="C224" s="244"/>
      <c r="D224" s="238" t="s">
        <v>164</v>
      </c>
      <c r="E224" s="245" t="s">
        <v>1</v>
      </c>
      <c r="F224" s="246" t="s">
        <v>289</v>
      </c>
      <c r="G224" s="244"/>
      <c r="H224" s="245" t="s">
        <v>1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164</v>
      </c>
      <c r="AU224" s="252" t="s">
        <v>84</v>
      </c>
      <c r="AV224" s="13" t="s">
        <v>82</v>
      </c>
      <c r="AW224" s="13" t="s">
        <v>31</v>
      </c>
      <c r="AX224" s="13" t="s">
        <v>75</v>
      </c>
      <c r="AY224" s="252" t="s">
        <v>148</v>
      </c>
    </row>
    <row r="225" s="14" customFormat="1">
      <c r="A225" s="14"/>
      <c r="B225" s="253"/>
      <c r="C225" s="254"/>
      <c r="D225" s="238" t="s">
        <v>164</v>
      </c>
      <c r="E225" s="255" t="s">
        <v>1</v>
      </c>
      <c r="F225" s="256" t="s">
        <v>290</v>
      </c>
      <c r="G225" s="254"/>
      <c r="H225" s="257">
        <v>2.8300000000000001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164</v>
      </c>
      <c r="AU225" s="263" t="s">
        <v>84</v>
      </c>
      <c r="AV225" s="14" t="s">
        <v>84</v>
      </c>
      <c r="AW225" s="14" t="s">
        <v>31</v>
      </c>
      <c r="AX225" s="14" t="s">
        <v>82</v>
      </c>
      <c r="AY225" s="263" t="s">
        <v>148</v>
      </c>
    </row>
    <row r="226" s="2" customFormat="1" ht="33" customHeight="1">
      <c r="A226" s="38"/>
      <c r="B226" s="39"/>
      <c r="C226" s="226" t="s">
        <v>291</v>
      </c>
      <c r="D226" s="226" t="s">
        <v>151</v>
      </c>
      <c r="E226" s="227" t="s">
        <v>292</v>
      </c>
      <c r="F226" s="228" t="s">
        <v>293</v>
      </c>
      <c r="G226" s="229" t="s">
        <v>175</v>
      </c>
      <c r="H226" s="230">
        <v>19.420000000000002</v>
      </c>
      <c r="I226" s="231"/>
      <c r="J226" s="230">
        <f>ROUND(I226*H226,2)</f>
        <v>0</v>
      </c>
      <c r="K226" s="228" t="s">
        <v>162</v>
      </c>
      <c r="L226" s="44"/>
      <c r="M226" s="232" t="s">
        <v>1</v>
      </c>
      <c r="N226" s="233" t="s">
        <v>40</v>
      </c>
      <c r="O226" s="91"/>
      <c r="P226" s="234">
        <f>O226*H226</f>
        <v>0</v>
      </c>
      <c r="Q226" s="234">
        <v>0</v>
      </c>
      <c r="R226" s="234">
        <f>Q226*H226</f>
        <v>0</v>
      </c>
      <c r="S226" s="234">
        <v>0.058999999999999997</v>
      </c>
      <c r="T226" s="235">
        <f>S226*H226</f>
        <v>1.14578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6" t="s">
        <v>155</v>
      </c>
      <c r="AT226" s="236" t="s">
        <v>151</v>
      </c>
      <c r="AU226" s="236" t="s">
        <v>84</v>
      </c>
      <c r="AY226" s="17" t="s">
        <v>148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7" t="s">
        <v>82</v>
      </c>
      <c r="BK226" s="237">
        <f>ROUND(I226*H226,2)</f>
        <v>0</v>
      </c>
      <c r="BL226" s="17" t="s">
        <v>155</v>
      </c>
      <c r="BM226" s="236" t="s">
        <v>294</v>
      </c>
    </row>
    <row r="227" s="13" customFormat="1">
      <c r="A227" s="13"/>
      <c r="B227" s="243"/>
      <c r="C227" s="244"/>
      <c r="D227" s="238" t="s">
        <v>164</v>
      </c>
      <c r="E227" s="245" t="s">
        <v>1</v>
      </c>
      <c r="F227" s="246" t="s">
        <v>247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164</v>
      </c>
      <c r="AU227" s="252" t="s">
        <v>84</v>
      </c>
      <c r="AV227" s="13" t="s">
        <v>82</v>
      </c>
      <c r="AW227" s="13" t="s">
        <v>31</v>
      </c>
      <c r="AX227" s="13" t="s">
        <v>75</v>
      </c>
      <c r="AY227" s="252" t="s">
        <v>148</v>
      </c>
    </row>
    <row r="228" s="14" customFormat="1">
      <c r="A228" s="14"/>
      <c r="B228" s="253"/>
      <c r="C228" s="254"/>
      <c r="D228" s="238" t="s">
        <v>164</v>
      </c>
      <c r="E228" s="255" t="s">
        <v>1</v>
      </c>
      <c r="F228" s="256" t="s">
        <v>295</v>
      </c>
      <c r="G228" s="254"/>
      <c r="H228" s="257">
        <v>19.420000000000002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164</v>
      </c>
      <c r="AU228" s="263" t="s">
        <v>84</v>
      </c>
      <c r="AV228" s="14" t="s">
        <v>84</v>
      </c>
      <c r="AW228" s="14" t="s">
        <v>31</v>
      </c>
      <c r="AX228" s="14" t="s">
        <v>82</v>
      </c>
      <c r="AY228" s="263" t="s">
        <v>148</v>
      </c>
    </row>
    <row r="229" s="2" customFormat="1" ht="37.8" customHeight="1">
      <c r="A229" s="38"/>
      <c r="B229" s="39"/>
      <c r="C229" s="226" t="s">
        <v>7</v>
      </c>
      <c r="D229" s="226" t="s">
        <v>151</v>
      </c>
      <c r="E229" s="227" t="s">
        <v>296</v>
      </c>
      <c r="F229" s="228" t="s">
        <v>297</v>
      </c>
      <c r="G229" s="229" t="s">
        <v>170</v>
      </c>
      <c r="H229" s="230">
        <v>1.94</v>
      </c>
      <c r="I229" s="231"/>
      <c r="J229" s="230">
        <f>ROUND(I229*H229,2)</f>
        <v>0</v>
      </c>
      <c r="K229" s="228" t="s">
        <v>162</v>
      </c>
      <c r="L229" s="44"/>
      <c r="M229" s="232" t="s">
        <v>1</v>
      </c>
      <c r="N229" s="233" t="s">
        <v>40</v>
      </c>
      <c r="O229" s="91"/>
      <c r="P229" s="234">
        <f>O229*H229</f>
        <v>0</v>
      </c>
      <c r="Q229" s="234">
        <v>0</v>
      </c>
      <c r="R229" s="234">
        <f>Q229*H229</f>
        <v>0</v>
      </c>
      <c r="S229" s="234">
        <v>2.2000000000000002</v>
      </c>
      <c r="T229" s="235">
        <f>S229*H229</f>
        <v>4.2679999999999998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6" t="s">
        <v>155</v>
      </c>
      <c r="AT229" s="236" t="s">
        <v>151</v>
      </c>
      <c r="AU229" s="236" t="s">
        <v>84</v>
      </c>
      <c r="AY229" s="17" t="s">
        <v>148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7" t="s">
        <v>82</v>
      </c>
      <c r="BK229" s="237">
        <f>ROUND(I229*H229,2)</f>
        <v>0</v>
      </c>
      <c r="BL229" s="17" t="s">
        <v>155</v>
      </c>
      <c r="BM229" s="236" t="s">
        <v>298</v>
      </c>
    </row>
    <row r="230" s="13" customFormat="1">
      <c r="A230" s="13"/>
      <c r="B230" s="243"/>
      <c r="C230" s="244"/>
      <c r="D230" s="238" t="s">
        <v>164</v>
      </c>
      <c r="E230" s="245" t="s">
        <v>1</v>
      </c>
      <c r="F230" s="246" t="s">
        <v>247</v>
      </c>
      <c r="G230" s="244"/>
      <c r="H230" s="245" t="s">
        <v>1</v>
      </c>
      <c r="I230" s="247"/>
      <c r="J230" s="244"/>
      <c r="K230" s="244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164</v>
      </c>
      <c r="AU230" s="252" t="s">
        <v>84</v>
      </c>
      <c r="AV230" s="13" t="s">
        <v>82</v>
      </c>
      <c r="AW230" s="13" t="s">
        <v>31</v>
      </c>
      <c r="AX230" s="13" t="s">
        <v>75</v>
      </c>
      <c r="AY230" s="252" t="s">
        <v>148</v>
      </c>
    </row>
    <row r="231" s="13" customFormat="1">
      <c r="A231" s="13"/>
      <c r="B231" s="243"/>
      <c r="C231" s="244"/>
      <c r="D231" s="238" t="s">
        <v>164</v>
      </c>
      <c r="E231" s="245" t="s">
        <v>1</v>
      </c>
      <c r="F231" s="246" t="s">
        <v>299</v>
      </c>
      <c r="G231" s="244"/>
      <c r="H231" s="245" t="s">
        <v>1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164</v>
      </c>
      <c r="AU231" s="252" t="s">
        <v>84</v>
      </c>
      <c r="AV231" s="13" t="s">
        <v>82</v>
      </c>
      <c r="AW231" s="13" t="s">
        <v>31</v>
      </c>
      <c r="AX231" s="13" t="s">
        <v>75</v>
      </c>
      <c r="AY231" s="252" t="s">
        <v>148</v>
      </c>
    </row>
    <row r="232" s="14" customFormat="1">
      <c r="A232" s="14"/>
      <c r="B232" s="253"/>
      <c r="C232" s="254"/>
      <c r="D232" s="238" t="s">
        <v>164</v>
      </c>
      <c r="E232" s="255" t="s">
        <v>1</v>
      </c>
      <c r="F232" s="256" t="s">
        <v>300</v>
      </c>
      <c r="G232" s="254"/>
      <c r="H232" s="257">
        <v>1.94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164</v>
      </c>
      <c r="AU232" s="263" t="s">
        <v>84</v>
      </c>
      <c r="AV232" s="14" t="s">
        <v>84</v>
      </c>
      <c r="AW232" s="14" t="s">
        <v>31</v>
      </c>
      <c r="AX232" s="14" t="s">
        <v>82</v>
      </c>
      <c r="AY232" s="263" t="s">
        <v>148</v>
      </c>
    </row>
    <row r="233" s="2" customFormat="1" ht="24.15" customHeight="1">
      <c r="A233" s="38"/>
      <c r="B233" s="39"/>
      <c r="C233" s="226" t="s">
        <v>301</v>
      </c>
      <c r="D233" s="226" t="s">
        <v>151</v>
      </c>
      <c r="E233" s="227" t="s">
        <v>302</v>
      </c>
      <c r="F233" s="228" t="s">
        <v>303</v>
      </c>
      <c r="G233" s="229" t="s">
        <v>175</v>
      </c>
      <c r="H233" s="230">
        <v>0.75</v>
      </c>
      <c r="I233" s="231"/>
      <c r="J233" s="230">
        <f>ROUND(I233*H233,2)</f>
        <v>0</v>
      </c>
      <c r="K233" s="228" t="s">
        <v>162</v>
      </c>
      <c r="L233" s="44"/>
      <c r="M233" s="232" t="s">
        <v>1</v>
      </c>
      <c r="N233" s="233" t="s">
        <v>40</v>
      </c>
      <c r="O233" s="91"/>
      <c r="P233" s="234">
        <f>O233*H233</f>
        <v>0</v>
      </c>
      <c r="Q233" s="234">
        <v>0</v>
      </c>
      <c r="R233" s="234">
        <f>Q233*H233</f>
        <v>0</v>
      </c>
      <c r="S233" s="234">
        <v>0.055</v>
      </c>
      <c r="T233" s="235">
        <f>S233*H233</f>
        <v>0.041250000000000002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6" t="s">
        <v>155</v>
      </c>
      <c r="AT233" s="236" t="s">
        <v>151</v>
      </c>
      <c r="AU233" s="236" t="s">
        <v>84</v>
      </c>
      <c r="AY233" s="17" t="s">
        <v>148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7" t="s">
        <v>82</v>
      </c>
      <c r="BK233" s="237">
        <f>ROUND(I233*H233,2)</f>
        <v>0</v>
      </c>
      <c r="BL233" s="17" t="s">
        <v>155</v>
      </c>
      <c r="BM233" s="236" t="s">
        <v>304</v>
      </c>
    </row>
    <row r="234" s="13" customFormat="1">
      <c r="A234" s="13"/>
      <c r="B234" s="243"/>
      <c r="C234" s="244"/>
      <c r="D234" s="238" t="s">
        <v>164</v>
      </c>
      <c r="E234" s="245" t="s">
        <v>1</v>
      </c>
      <c r="F234" s="246" t="s">
        <v>165</v>
      </c>
      <c r="G234" s="244"/>
      <c r="H234" s="245" t="s">
        <v>1</v>
      </c>
      <c r="I234" s="247"/>
      <c r="J234" s="244"/>
      <c r="K234" s="244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164</v>
      </c>
      <c r="AU234" s="252" t="s">
        <v>84</v>
      </c>
      <c r="AV234" s="13" t="s">
        <v>82</v>
      </c>
      <c r="AW234" s="13" t="s">
        <v>31</v>
      </c>
      <c r="AX234" s="13" t="s">
        <v>75</v>
      </c>
      <c r="AY234" s="252" t="s">
        <v>148</v>
      </c>
    </row>
    <row r="235" s="14" customFormat="1">
      <c r="A235" s="14"/>
      <c r="B235" s="253"/>
      <c r="C235" s="254"/>
      <c r="D235" s="238" t="s">
        <v>164</v>
      </c>
      <c r="E235" s="255" t="s">
        <v>1</v>
      </c>
      <c r="F235" s="256" t="s">
        <v>305</v>
      </c>
      <c r="G235" s="254"/>
      <c r="H235" s="257">
        <v>0.75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164</v>
      </c>
      <c r="AU235" s="263" t="s">
        <v>84</v>
      </c>
      <c r="AV235" s="14" t="s">
        <v>84</v>
      </c>
      <c r="AW235" s="14" t="s">
        <v>31</v>
      </c>
      <c r="AX235" s="14" t="s">
        <v>82</v>
      </c>
      <c r="AY235" s="263" t="s">
        <v>148</v>
      </c>
    </row>
    <row r="236" s="2" customFormat="1" ht="21.75" customHeight="1">
      <c r="A236" s="38"/>
      <c r="B236" s="39"/>
      <c r="C236" s="226" t="s">
        <v>306</v>
      </c>
      <c r="D236" s="226" t="s">
        <v>151</v>
      </c>
      <c r="E236" s="227" t="s">
        <v>307</v>
      </c>
      <c r="F236" s="228" t="s">
        <v>308</v>
      </c>
      <c r="G236" s="229" t="s">
        <v>175</v>
      </c>
      <c r="H236" s="230">
        <v>9.4000000000000004</v>
      </c>
      <c r="I236" s="231"/>
      <c r="J236" s="230">
        <f>ROUND(I236*H236,2)</f>
        <v>0</v>
      </c>
      <c r="K236" s="228" t="s">
        <v>162</v>
      </c>
      <c r="L236" s="44"/>
      <c r="M236" s="232" t="s">
        <v>1</v>
      </c>
      <c r="N236" s="233" t="s">
        <v>40</v>
      </c>
      <c r="O236" s="91"/>
      <c r="P236" s="234">
        <f>O236*H236</f>
        <v>0</v>
      </c>
      <c r="Q236" s="234">
        <v>0</v>
      </c>
      <c r="R236" s="234">
        <f>Q236*H236</f>
        <v>0</v>
      </c>
      <c r="S236" s="234">
        <v>0.075999999999999998</v>
      </c>
      <c r="T236" s="235">
        <f>S236*H236</f>
        <v>0.71440000000000004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6" t="s">
        <v>155</v>
      </c>
      <c r="AT236" s="236" t="s">
        <v>151</v>
      </c>
      <c r="AU236" s="236" t="s">
        <v>84</v>
      </c>
      <c r="AY236" s="17" t="s">
        <v>148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7" t="s">
        <v>82</v>
      </c>
      <c r="BK236" s="237">
        <f>ROUND(I236*H236,2)</f>
        <v>0</v>
      </c>
      <c r="BL236" s="17" t="s">
        <v>155</v>
      </c>
      <c r="BM236" s="236" t="s">
        <v>309</v>
      </c>
    </row>
    <row r="237" s="14" customFormat="1">
      <c r="A237" s="14"/>
      <c r="B237" s="253"/>
      <c r="C237" s="254"/>
      <c r="D237" s="238" t="s">
        <v>164</v>
      </c>
      <c r="E237" s="255" t="s">
        <v>1</v>
      </c>
      <c r="F237" s="256" t="s">
        <v>310</v>
      </c>
      <c r="G237" s="254"/>
      <c r="H237" s="257">
        <v>9.4000000000000004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164</v>
      </c>
      <c r="AU237" s="263" t="s">
        <v>84</v>
      </c>
      <c r="AV237" s="14" t="s">
        <v>84</v>
      </c>
      <c r="AW237" s="14" t="s">
        <v>31</v>
      </c>
      <c r="AX237" s="14" t="s">
        <v>82</v>
      </c>
      <c r="AY237" s="263" t="s">
        <v>148</v>
      </c>
    </row>
    <row r="238" s="12" customFormat="1" ht="22.8" customHeight="1">
      <c r="A238" s="12"/>
      <c r="B238" s="210"/>
      <c r="C238" s="211"/>
      <c r="D238" s="212" t="s">
        <v>74</v>
      </c>
      <c r="E238" s="224" t="s">
        <v>311</v>
      </c>
      <c r="F238" s="224" t="s">
        <v>312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SUM(P239:P255)</f>
        <v>0</v>
      </c>
      <c r="Q238" s="218"/>
      <c r="R238" s="219">
        <f>SUM(R239:R255)</f>
        <v>0</v>
      </c>
      <c r="S238" s="218"/>
      <c r="T238" s="220">
        <f>SUM(T239:T255)</f>
        <v>3.3279000000000005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82</v>
      </c>
      <c r="AT238" s="222" t="s">
        <v>74</v>
      </c>
      <c r="AU238" s="222" t="s">
        <v>82</v>
      </c>
      <c r="AY238" s="221" t="s">
        <v>148</v>
      </c>
      <c r="BK238" s="223">
        <f>SUM(BK239:BK255)</f>
        <v>0</v>
      </c>
    </row>
    <row r="239" s="2" customFormat="1" ht="24.15" customHeight="1">
      <c r="A239" s="38"/>
      <c r="B239" s="39"/>
      <c r="C239" s="226" t="s">
        <v>313</v>
      </c>
      <c r="D239" s="226" t="s">
        <v>151</v>
      </c>
      <c r="E239" s="227" t="s">
        <v>314</v>
      </c>
      <c r="F239" s="228" t="s">
        <v>315</v>
      </c>
      <c r="G239" s="229" t="s">
        <v>175</v>
      </c>
      <c r="H239" s="230">
        <v>1.8500000000000001</v>
      </c>
      <c r="I239" s="231"/>
      <c r="J239" s="230">
        <f>ROUND(I239*H239,2)</f>
        <v>0</v>
      </c>
      <c r="K239" s="228" t="s">
        <v>162</v>
      </c>
      <c r="L239" s="44"/>
      <c r="M239" s="232" t="s">
        <v>1</v>
      </c>
      <c r="N239" s="233" t="s">
        <v>40</v>
      </c>
      <c r="O239" s="91"/>
      <c r="P239" s="234">
        <f>O239*H239</f>
        <v>0</v>
      </c>
      <c r="Q239" s="234">
        <v>0</v>
      </c>
      <c r="R239" s="234">
        <f>Q239*H239</f>
        <v>0</v>
      </c>
      <c r="S239" s="234">
        <v>0.27000000000000002</v>
      </c>
      <c r="T239" s="235">
        <f>S239*H239</f>
        <v>0.49950000000000006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6" t="s">
        <v>155</v>
      </c>
      <c r="AT239" s="236" t="s">
        <v>151</v>
      </c>
      <c r="AU239" s="236" t="s">
        <v>84</v>
      </c>
      <c r="AY239" s="17" t="s">
        <v>148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7" t="s">
        <v>82</v>
      </c>
      <c r="BK239" s="237">
        <f>ROUND(I239*H239,2)</f>
        <v>0</v>
      </c>
      <c r="BL239" s="17" t="s">
        <v>155</v>
      </c>
      <c r="BM239" s="236" t="s">
        <v>316</v>
      </c>
    </row>
    <row r="240" s="13" customFormat="1">
      <c r="A240" s="13"/>
      <c r="B240" s="243"/>
      <c r="C240" s="244"/>
      <c r="D240" s="238" t="s">
        <v>164</v>
      </c>
      <c r="E240" s="245" t="s">
        <v>1</v>
      </c>
      <c r="F240" s="246" t="s">
        <v>165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164</v>
      </c>
      <c r="AU240" s="252" t="s">
        <v>84</v>
      </c>
      <c r="AV240" s="13" t="s">
        <v>82</v>
      </c>
      <c r="AW240" s="13" t="s">
        <v>31</v>
      </c>
      <c r="AX240" s="13" t="s">
        <v>75</v>
      </c>
      <c r="AY240" s="252" t="s">
        <v>148</v>
      </c>
    </row>
    <row r="241" s="13" customFormat="1">
      <c r="A241" s="13"/>
      <c r="B241" s="243"/>
      <c r="C241" s="244"/>
      <c r="D241" s="238" t="s">
        <v>164</v>
      </c>
      <c r="E241" s="245" t="s">
        <v>1</v>
      </c>
      <c r="F241" s="246" t="s">
        <v>166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164</v>
      </c>
      <c r="AU241" s="252" t="s">
        <v>84</v>
      </c>
      <c r="AV241" s="13" t="s">
        <v>82</v>
      </c>
      <c r="AW241" s="13" t="s">
        <v>31</v>
      </c>
      <c r="AX241" s="13" t="s">
        <v>75</v>
      </c>
      <c r="AY241" s="252" t="s">
        <v>148</v>
      </c>
    </row>
    <row r="242" s="14" customFormat="1">
      <c r="A242" s="14"/>
      <c r="B242" s="253"/>
      <c r="C242" s="254"/>
      <c r="D242" s="238" t="s">
        <v>164</v>
      </c>
      <c r="E242" s="255" t="s">
        <v>1</v>
      </c>
      <c r="F242" s="256" t="s">
        <v>317</v>
      </c>
      <c r="G242" s="254"/>
      <c r="H242" s="257">
        <v>1.8500000000000001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164</v>
      </c>
      <c r="AU242" s="263" t="s">
        <v>84</v>
      </c>
      <c r="AV242" s="14" t="s">
        <v>84</v>
      </c>
      <c r="AW242" s="14" t="s">
        <v>31</v>
      </c>
      <c r="AX242" s="14" t="s">
        <v>82</v>
      </c>
      <c r="AY242" s="263" t="s">
        <v>148</v>
      </c>
    </row>
    <row r="243" s="2" customFormat="1" ht="24.15" customHeight="1">
      <c r="A243" s="38"/>
      <c r="B243" s="39"/>
      <c r="C243" s="226" t="s">
        <v>318</v>
      </c>
      <c r="D243" s="226" t="s">
        <v>151</v>
      </c>
      <c r="E243" s="227" t="s">
        <v>319</v>
      </c>
      <c r="F243" s="228" t="s">
        <v>320</v>
      </c>
      <c r="G243" s="229" t="s">
        <v>183</v>
      </c>
      <c r="H243" s="230">
        <v>2.2000000000000002</v>
      </c>
      <c r="I243" s="231"/>
      <c r="J243" s="230">
        <f>ROUND(I243*H243,2)</f>
        <v>0</v>
      </c>
      <c r="K243" s="228" t="s">
        <v>162</v>
      </c>
      <c r="L243" s="44"/>
      <c r="M243" s="232" t="s">
        <v>1</v>
      </c>
      <c r="N243" s="233" t="s">
        <v>40</v>
      </c>
      <c r="O243" s="91"/>
      <c r="P243" s="234">
        <f>O243*H243</f>
        <v>0</v>
      </c>
      <c r="Q243" s="234">
        <v>0</v>
      </c>
      <c r="R243" s="234">
        <f>Q243*H243</f>
        <v>0</v>
      </c>
      <c r="S243" s="234">
        <v>0.042000000000000003</v>
      </c>
      <c r="T243" s="235">
        <f>S243*H243</f>
        <v>0.09240000000000001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6" t="s">
        <v>155</v>
      </c>
      <c r="AT243" s="236" t="s">
        <v>151</v>
      </c>
      <c r="AU243" s="236" t="s">
        <v>84</v>
      </c>
      <c r="AY243" s="17" t="s">
        <v>148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7" t="s">
        <v>82</v>
      </c>
      <c r="BK243" s="237">
        <f>ROUND(I243*H243,2)</f>
        <v>0</v>
      </c>
      <c r="BL243" s="17" t="s">
        <v>155</v>
      </c>
      <c r="BM243" s="236" t="s">
        <v>321</v>
      </c>
    </row>
    <row r="244" s="13" customFormat="1">
      <c r="A244" s="13"/>
      <c r="B244" s="243"/>
      <c r="C244" s="244"/>
      <c r="D244" s="238" t="s">
        <v>164</v>
      </c>
      <c r="E244" s="245" t="s">
        <v>1</v>
      </c>
      <c r="F244" s="246" t="s">
        <v>165</v>
      </c>
      <c r="G244" s="244"/>
      <c r="H244" s="245" t="s">
        <v>1</v>
      </c>
      <c r="I244" s="247"/>
      <c r="J244" s="244"/>
      <c r="K244" s="244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164</v>
      </c>
      <c r="AU244" s="252" t="s">
        <v>84</v>
      </c>
      <c r="AV244" s="13" t="s">
        <v>82</v>
      </c>
      <c r="AW244" s="13" t="s">
        <v>31</v>
      </c>
      <c r="AX244" s="13" t="s">
        <v>75</v>
      </c>
      <c r="AY244" s="252" t="s">
        <v>148</v>
      </c>
    </row>
    <row r="245" s="13" customFormat="1">
      <c r="A245" s="13"/>
      <c r="B245" s="243"/>
      <c r="C245" s="244"/>
      <c r="D245" s="238" t="s">
        <v>164</v>
      </c>
      <c r="E245" s="245" t="s">
        <v>1</v>
      </c>
      <c r="F245" s="246" t="s">
        <v>166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164</v>
      </c>
      <c r="AU245" s="252" t="s">
        <v>84</v>
      </c>
      <c r="AV245" s="13" t="s">
        <v>82</v>
      </c>
      <c r="AW245" s="13" t="s">
        <v>31</v>
      </c>
      <c r="AX245" s="13" t="s">
        <v>75</v>
      </c>
      <c r="AY245" s="252" t="s">
        <v>148</v>
      </c>
    </row>
    <row r="246" s="14" customFormat="1">
      <c r="A246" s="14"/>
      <c r="B246" s="253"/>
      <c r="C246" s="254"/>
      <c r="D246" s="238" t="s">
        <v>164</v>
      </c>
      <c r="E246" s="255" t="s">
        <v>1</v>
      </c>
      <c r="F246" s="256" t="s">
        <v>322</v>
      </c>
      <c r="G246" s="254"/>
      <c r="H246" s="257">
        <v>2.2000000000000002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164</v>
      </c>
      <c r="AU246" s="263" t="s">
        <v>84</v>
      </c>
      <c r="AV246" s="14" t="s">
        <v>84</v>
      </c>
      <c r="AW246" s="14" t="s">
        <v>31</v>
      </c>
      <c r="AX246" s="14" t="s">
        <v>82</v>
      </c>
      <c r="AY246" s="263" t="s">
        <v>148</v>
      </c>
    </row>
    <row r="247" s="2" customFormat="1" ht="24.15" customHeight="1">
      <c r="A247" s="38"/>
      <c r="B247" s="39"/>
      <c r="C247" s="226" t="s">
        <v>323</v>
      </c>
      <c r="D247" s="226" t="s">
        <v>151</v>
      </c>
      <c r="E247" s="227" t="s">
        <v>324</v>
      </c>
      <c r="F247" s="228" t="s">
        <v>325</v>
      </c>
      <c r="G247" s="229" t="s">
        <v>175</v>
      </c>
      <c r="H247" s="230">
        <v>24</v>
      </c>
      <c r="I247" s="231"/>
      <c r="J247" s="230">
        <f>ROUND(I247*H247,2)</f>
        <v>0</v>
      </c>
      <c r="K247" s="228" t="s">
        <v>162</v>
      </c>
      <c r="L247" s="44"/>
      <c r="M247" s="232" t="s">
        <v>1</v>
      </c>
      <c r="N247" s="233" t="s">
        <v>40</v>
      </c>
      <c r="O247" s="91"/>
      <c r="P247" s="234">
        <f>O247*H247</f>
        <v>0</v>
      </c>
      <c r="Q247" s="234">
        <v>0</v>
      </c>
      <c r="R247" s="234">
        <f>Q247*H247</f>
        <v>0</v>
      </c>
      <c r="S247" s="234">
        <v>0.068000000000000005</v>
      </c>
      <c r="T247" s="235">
        <f>S247*H247</f>
        <v>1.6320000000000001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6" t="s">
        <v>155</v>
      </c>
      <c r="AT247" s="236" t="s">
        <v>151</v>
      </c>
      <c r="AU247" s="236" t="s">
        <v>84</v>
      </c>
      <c r="AY247" s="17" t="s">
        <v>148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7" t="s">
        <v>82</v>
      </c>
      <c r="BK247" s="237">
        <f>ROUND(I247*H247,2)</f>
        <v>0</v>
      </c>
      <c r="BL247" s="17" t="s">
        <v>155</v>
      </c>
      <c r="BM247" s="236" t="s">
        <v>326</v>
      </c>
    </row>
    <row r="248" s="13" customFormat="1">
      <c r="A248" s="13"/>
      <c r="B248" s="243"/>
      <c r="C248" s="244"/>
      <c r="D248" s="238" t="s">
        <v>164</v>
      </c>
      <c r="E248" s="245" t="s">
        <v>1</v>
      </c>
      <c r="F248" s="246" t="s">
        <v>327</v>
      </c>
      <c r="G248" s="244"/>
      <c r="H248" s="245" t="s">
        <v>1</v>
      </c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164</v>
      </c>
      <c r="AU248" s="252" t="s">
        <v>84</v>
      </c>
      <c r="AV248" s="13" t="s">
        <v>82</v>
      </c>
      <c r="AW248" s="13" t="s">
        <v>31</v>
      </c>
      <c r="AX248" s="13" t="s">
        <v>75</v>
      </c>
      <c r="AY248" s="252" t="s">
        <v>148</v>
      </c>
    </row>
    <row r="249" s="14" customFormat="1">
      <c r="A249" s="14"/>
      <c r="B249" s="253"/>
      <c r="C249" s="254"/>
      <c r="D249" s="238" t="s">
        <v>164</v>
      </c>
      <c r="E249" s="255" t="s">
        <v>1</v>
      </c>
      <c r="F249" s="256" t="s">
        <v>328</v>
      </c>
      <c r="G249" s="254"/>
      <c r="H249" s="257">
        <v>16.559999999999999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164</v>
      </c>
      <c r="AU249" s="263" t="s">
        <v>84</v>
      </c>
      <c r="AV249" s="14" t="s">
        <v>84</v>
      </c>
      <c r="AW249" s="14" t="s">
        <v>31</v>
      </c>
      <c r="AX249" s="14" t="s">
        <v>75</v>
      </c>
      <c r="AY249" s="263" t="s">
        <v>148</v>
      </c>
    </row>
    <row r="250" s="14" customFormat="1">
      <c r="A250" s="14"/>
      <c r="B250" s="253"/>
      <c r="C250" s="254"/>
      <c r="D250" s="238" t="s">
        <v>164</v>
      </c>
      <c r="E250" s="255" t="s">
        <v>1</v>
      </c>
      <c r="F250" s="256" t="s">
        <v>329</v>
      </c>
      <c r="G250" s="254"/>
      <c r="H250" s="257">
        <v>7.4400000000000004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164</v>
      </c>
      <c r="AU250" s="263" t="s">
        <v>84</v>
      </c>
      <c r="AV250" s="14" t="s">
        <v>84</v>
      </c>
      <c r="AW250" s="14" t="s">
        <v>31</v>
      </c>
      <c r="AX250" s="14" t="s">
        <v>75</v>
      </c>
      <c r="AY250" s="263" t="s">
        <v>148</v>
      </c>
    </row>
    <row r="251" s="15" customFormat="1">
      <c r="A251" s="15"/>
      <c r="B251" s="264"/>
      <c r="C251" s="265"/>
      <c r="D251" s="238" t="s">
        <v>164</v>
      </c>
      <c r="E251" s="266" t="s">
        <v>1</v>
      </c>
      <c r="F251" s="267" t="s">
        <v>214</v>
      </c>
      <c r="G251" s="265"/>
      <c r="H251" s="268">
        <v>24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164</v>
      </c>
      <c r="AU251" s="274" t="s">
        <v>84</v>
      </c>
      <c r="AV251" s="15" t="s">
        <v>155</v>
      </c>
      <c r="AW251" s="15" t="s">
        <v>31</v>
      </c>
      <c r="AX251" s="15" t="s">
        <v>82</v>
      </c>
      <c r="AY251" s="274" t="s">
        <v>148</v>
      </c>
    </row>
    <row r="252" s="2" customFormat="1" ht="37.8" customHeight="1">
      <c r="A252" s="38"/>
      <c r="B252" s="39"/>
      <c r="C252" s="226" t="s">
        <v>330</v>
      </c>
      <c r="D252" s="226" t="s">
        <v>151</v>
      </c>
      <c r="E252" s="227" t="s">
        <v>331</v>
      </c>
      <c r="F252" s="228" t="s">
        <v>332</v>
      </c>
      <c r="G252" s="229" t="s">
        <v>175</v>
      </c>
      <c r="H252" s="230">
        <v>24</v>
      </c>
      <c r="I252" s="231"/>
      <c r="J252" s="230">
        <f>ROUND(I252*H252,2)</f>
        <v>0</v>
      </c>
      <c r="K252" s="228" t="s">
        <v>162</v>
      </c>
      <c r="L252" s="44"/>
      <c r="M252" s="232" t="s">
        <v>1</v>
      </c>
      <c r="N252" s="233" t="s">
        <v>40</v>
      </c>
      <c r="O252" s="91"/>
      <c r="P252" s="234">
        <f>O252*H252</f>
        <v>0</v>
      </c>
      <c r="Q252" s="234">
        <v>0</v>
      </c>
      <c r="R252" s="234">
        <f>Q252*H252</f>
        <v>0</v>
      </c>
      <c r="S252" s="234">
        <v>0.045999999999999999</v>
      </c>
      <c r="T252" s="235">
        <f>S252*H252</f>
        <v>1.1040000000000001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6" t="s">
        <v>155</v>
      </c>
      <c r="AT252" s="236" t="s">
        <v>151</v>
      </c>
      <c r="AU252" s="236" t="s">
        <v>84</v>
      </c>
      <c r="AY252" s="17" t="s">
        <v>148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7" t="s">
        <v>82</v>
      </c>
      <c r="BK252" s="237">
        <f>ROUND(I252*H252,2)</f>
        <v>0</v>
      </c>
      <c r="BL252" s="17" t="s">
        <v>155</v>
      </c>
      <c r="BM252" s="236" t="s">
        <v>333</v>
      </c>
    </row>
    <row r="253" s="13" customFormat="1">
      <c r="A253" s="13"/>
      <c r="B253" s="243"/>
      <c r="C253" s="244"/>
      <c r="D253" s="238" t="s">
        <v>164</v>
      </c>
      <c r="E253" s="245" t="s">
        <v>1</v>
      </c>
      <c r="F253" s="246" t="s">
        <v>334</v>
      </c>
      <c r="G253" s="244"/>
      <c r="H253" s="245" t="s">
        <v>1</v>
      </c>
      <c r="I253" s="247"/>
      <c r="J253" s="244"/>
      <c r="K253" s="244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164</v>
      </c>
      <c r="AU253" s="252" t="s">
        <v>84</v>
      </c>
      <c r="AV253" s="13" t="s">
        <v>82</v>
      </c>
      <c r="AW253" s="13" t="s">
        <v>31</v>
      </c>
      <c r="AX253" s="13" t="s">
        <v>75</v>
      </c>
      <c r="AY253" s="252" t="s">
        <v>148</v>
      </c>
    </row>
    <row r="254" s="13" customFormat="1">
      <c r="A254" s="13"/>
      <c r="B254" s="243"/>
      <c r="C254" s="244"/>
      <c r="D254" s="238" t="s">
        <v>164</v>
      </c>
      <c r="E254" s="245" t="s">
        <v>1</v>
      </c>
      <c r="F254" s="246" t="s">
        <v>335</v>
      </c>
      <c r="G254" s="244"/>
      <c r="H254" s="245" t="s">
        <v>1</v>
      </c>
      <c r="I254" s="247"/>
      <c r="J254" s="244"/>
      <c r="K254" s="244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164</v>
      </c>
      <c r="AU254" s="252" t="s">
        <v>84</v>
      </c>
      <c r="AV254" s="13" t="s">
        <v>82</v>
      </c>
      <c r="AW254" s="13" t="s">
        <v>31</v>
      </c>
      <c r="AX254" s="13" t="s">
        <v>75</v>
      </c>
      <c r="AY254" s="252" t="s">
        <v>148</v>
      </c>
    </row>
    <row r="255" s="14" customFormat="1">
      <c r="A255" s="14"/>
      <c r="B255" s="253"/>
      <c r="C255" s="254"/>
      <c r="D255" s="238" t="s">
        <v>164</v>
      </c>
      <c r="E255" s="255" t="s">
        <v>1</v>
      </c>
      <c r="F255" s="256" t="s">
        <v>313</v>
      </c>
      <c r="G255" s="254"/>
      <c r="H255" s="257">
        <v>24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164</v>
      </c>
      <c r="AU255" s="263" t="s">
        <v>84</v>
      </c>
      <c r="AV255" s="14" t="s">
        <v>84</v>
      </c>
      <c r="AW255" s="14" t="s">
        <v>31</v>
      </c>
      <c r="AX255" s="14" t="s">
        <v>82</v>
      </c>
      <c r="AY255" s="263" t="s">
        <v>148</v>
      </c>
    </row>
    <row r="256" s="12" customFormat="1" ht="22.8" customHeight="1">
      <c r="A256" s="12"/>
      <c r="B256" s="210"/>
      <c r="C256" s="211"/>
      <c r="D256" s="212" t="s">
        <v>74</v>
      </c>
      <c r="E256" s="224" t="s">
        <v>336</v>
      </c>
      <c r="F256" s="224" t="s">
        <v>337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SUM(P257:P266)</f>
        <v>0</v>
      </c>
      <c r="Q256" s="218"/>
      <c r="R256" s="219">
        <f>SUM(R257:R266)</f>
        <v>0</v>
      </c>
      <c r="S256" s="218"/>
      <c r="T256" s="220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82</v>
      </c>
      <c r="AT256" s="222" t="s">
        <v>74</v>
      </c>
      <c r="AU256" s="222" t="s">
        <v>82</v>
      </c>
      <c r="AY256" s="221" t="s">
        <v>148</v>
      </c>
      <c r="BK256" s="223">
        <f>SUM(BK257:BK266)</f>
        <v>0</v>
      </c>
    </row>
    <row r="257" s="2" customFormat="1" ht="33" customHeight="1">
      <c r="A257" s="38"/>
      <c r="B257" s="39"/>
      <c r="C257" s="226" t="s">
        <v>338</v>
      </c>
      <c r="D257" s="226" t="s">
        <v>151</v>
      </c>
      <c r="E257" s="227" t="s">
        <v>339</v>
      </c>
      <c r="F257" s="228" t="s">
        <v>340</v>
      </c>
      <c r="G257" s="229" t="s">
        <v>161</v>
      </c>
      <c r="H257" s="230">
        <v>12.640000000000001</v>
      </c>
      <c r="I257" s="231"/>
      <c r="J257" s="230">
        <f>ROUND(I257*H257,2)</f>
        <v>0</v>
      </c>
      <c r="K257" s="228" t="s">
        <v>162</v>
      </c>
      <c r="L257" s="44"/>
      <c r="M257" s="232" t="s">
        <v>1</v>
      </c>
      <c r="N257" s="233" t="s">
        <v>40</v>
      </c>
      <c r="O257" s="91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6" t="s">
        <v>155</v>
      </c>
      <c r="AT257" s="236" t="s">
        <v>151</v>
      </c>
      <c r="AU257" s="236" t="s">
        <v>84</v>
      </c>
      <c r="AY257" s="17" t="s">
        <v>148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7" t="s">
        <v>82</v>
      </c>
      <c r="BK257" s="237">
        <f>ROUND(I257*H257,2)</f>
        <v>0</v>
      </c>
      <c r="BL257" s="17" t="s">
        <v>155</v>
      </c>
      <c r="BM257" s="236" t="s">
        <v>341</v>
      </c>
    </row>
    <row r="258" s="13" customFormat="1">
      <c r="A258" s="13"/>
      <c r="B258" s="243"/>
      <c r="C258" s="244"/>
      <c r="D258" s="238" t="s">
        <v>164</v>
      </c>
      <c r="E258" s="245" t="s">
        <v>1</v>
      </c>
      <c r="F258" s="246" t="s">
        <v>342</v>
      </c>
      <c r="G258" s="244"/>
      <c r="H258" s="245" t="s">
        <v>1</v>
      </c>
      <c r="I258" s="247"/>
      <c r="J258" s="244"/>
      <c r="K258" s="244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164</v>
      </c>
      <c r="AU258" s="252" t="s">
        <v>84</v>
      </c>
      <c r="AV258" s="13" t="s">
        <v>82</v>
      </c>
      <c r="AW258" s="13" t="s">
        <v>31</v>
      </c>
      <c r="AX258" s="13" t="s">
        <v>75</v>
      </c>
      <c r="AY258" s="252" t="s">
        <v>148</v>
      </c>
    </row>
    <row r="259" s="14" customFormat="1">
      <c r="A259" s="14"/>
      <c r="B259" s="253"/>
      <c r="C259" s="254"/>
      <c r="D259" s="238" t="s">
        <v>164</v>
      </c>
      <c r="E259" s="255" t="s">
        <v>1</v>
      </c>
      <c r="F259" s="256" t="s">
        <v>343</v>
      </c>
      <c r="G259" s="254"/>
      <c r="H259" s="257">
        <v>12.640000000000001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164</v>
      </c>
      <c r="AU259" s="263" t="s">
        <v>84</v>
      </c>
      <c r="AV259" s="14" t="s">
        <v>84</v>
      </c>
      <c r="AW259" s="14" t="s">
        <v>31</v>
      </c>
      <c r="AX259" s="14" t="s">
        <v>82</v>
      </c>
      <c r="AY259" s="263" t="s">
        <v>148</v>
      </c>
    </row>
    <row r="260" s="2" customFormat="1" ht="24.15" customHeight="1">
      <c r="A260" s="38"/>
      <c r="B260" s="39"/>
      <c r="C260" s="226" t="s">
        <v>344</v>
      </c>
      <c r="D260" s="226" t="s">
        <v>151</v>
      </c>
      <c r="E260" s="227" t="s">
        <v>345</v>
      </c>
      <c r="F260" s="228" t="s">
        <v>346</v>
      </c>
      <c r="G260" s="229" t="s">
        <v>161</v>
      </c>
      <c r="H260" s="230">
        <v>12.640000000000001</v>
      </c>
      <c r="I260" s="231"/>
      <c r="J260" s="230">
        <f>ROUND(I260*H260,2)</f>
        <v>0</v>
      </c>
      <c r="K260" s="228" t="s">
        <v>162</v>
      </c>
      <c r="L260" s="44"/>
      <c r="M260" s="232" t="s">
        <v>1</v>
      </c>
      <c r="N260" s="233" t="s">
        <v>40</v>
      </c>
      <c r="O260" s="91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6" t="s">
        <v>155</v>
      </c>
      <c r="AT260" s="236" t="s">
        <v>151</v>
      </c>
      <c r="AU260" s="236" t="s">
        <v>84</v>
      </c>
      <c r="AY260" s="17" t="s">
        <v>148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7" t="s">
        <v>82</v>
      </c>
      <c r="BK260" s="237">
        <f>ROUND(I260*H260,2)</f>
        <v>0</v>
      </c>
      <c r="BL260" s="17" t="s">
        <v>155</v>
      </c>
      <c r="BM260" s="236" t="s">
        <v>347</v>
      </c>
    </row>
    <row r="261" s="13" customFormat="1">
      <c r="A261" s="13"/>
      <c r="B261" s="243"/>
      <c r="C261" s="244"/>
      <c r="D261" s="238" t="s">
        <v>164</v>
      </c>
      <c r="E261" s="245" t="s">
        <v>1</v>
      </c>
      <c r="F261" s="246" t="s">
        <v>342</v>
      </c>
      <c r="G261" s="244"/>
      <c r="H261" s="245" t="s">
        <v>1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164</v>
      </c>
      <c r="AU261" s="252" t="s">
        <v>84</v>
      </c>
      <c r="AV261" s="13" t="s">
        <v>82</v>
      </c>
      <c r="AW261" s="13" t="s">
        <v>31</v>
      </c>
      <c r="AX261" s="13" t="s">
        <v>75</v>
      </c>
      <c r="AY261" s="252" t="s">
        <v>148</v>
      </c>
    </row>
    <row r="262" s="14" customFormat="1">
      <c r="A262" s="14"/>
      <c r="B262" s="253"/>
      <c r="C262" s="254"/>
      <c r="D262" s="238" t="s">
        <v>164</v>
      </c>
      <c r="E262" s="255" t="s">
        <v>1</v>
      </c>
      <c r="F262" s="256" t="s">
        <v>343</v>
      </c>
      <c r="G262" s="254"/>
      <c r="H262" s="257">
        <v>12.640000000000001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164</v>
      </c>
      <c r="AU262" s="263" t="s">
        <v>84</v>
      </c>
      <c r="AV262" s="14" t="s">
        <v>84</v>
      </c>
      <c r="AW262" s="14" t="s">
        <v>31</v>
      </c>
      <c r="AX262" s="14" t="s">
        <v>82</v>
      </c>
      <c r="AY262" s="263" t="s">
        <v>148</v>
      </c>
    </row>
    <row r="263" s="2" customFormat="1" ht="24.15" customHeight="1">
      <c r="A263" s="38"/>
      <c r="B263" s="39"/>
      <c r="C263" s="226" t="s">
        <v>348</v>
      </c>
      <c r="D263" s="226" t="s">
        <v>151</v>
      </c>
      <c r="E263" s="227" t="s">
        <v>349</v>
      </c>
      <c r="F263" s="228" t="s">
        <v>350</v>
      </c>
      <c r="G263" s="229" t="s">
        <v>161</v>
      </c>
      <c r="H263" s="230">
        <v>176.96000000000001</v>
      </c>
      <c r="I263" s="231"/>
      <c r="J263" s="230">
        <f>ROUND(I263*H263,2)</f>
        <v>0</v>
      </c>
      <c r="K263" s="228" t="s">
        <v>162</v>
      </c>
      <c r="L263" s="44"/>
      <c r="M263" s="232" t="s">
        <v>1</v>
      </c>
      <c r="N263" s="233" t="s">
        <v>40</v>
      </c>
      <c r="O263" s="91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6" t="s">
        <v>155</v>
      </c>
      <c r="AT263" s="236" t="s">
        <v>151</v>
      </c>
      <c r="AU263" s="236" t="s">
        <v>84</v>
      </c>
      <c r="AY263" s="17" t="s">
        <v>148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7" t="s">
        <v>82</v>
      </c>
      <c r="BK263" s="237">
        <f>ROUND(I263*H263,2)</f>
        <v>0</v>
      </c>
      <c r="BL263" s="17" t="s">
        <v>155</v>
      </c>
      <c r="BM263" s="236" t="s">
        <v>351</v>
      </c>
    </row>
    <row r="264" s="13" customFormat="1">
      <c r="A264" s="13"/>
      <c r="B264" s="243"/>
      <c r="C264" s="244"/>
      <c r="D264" s="238" t="s">
        <v>164</v>
      </c>
      <c r="E264" s="245" t="s">
        <v>1</v>
      </c>
      <c r="F264" s="246" t="s">
        <v>352</v>
      </c>
      <c r="G264" s="244"/>
      <c r="H264" s="245" t="s">
        <v>1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164</v>
      </c>
      <c r="AU264" s="252" t="s">
        <v>84</v>
      </c>
      <c r="AV264" s="13" t="s">
        <v>82</v>
      </c>
      <c r="AW264" s="13" t="s">
        <v>31</v>
      </c>
      <c r="AX264" s="13" t="s">
        <v>75</v>
      </c>
      <c r="AY264" s="252" t="s">
        <v>148</v>
      </c>
    </row>
    <row r="265" s="14" customFormat="1">
      <c r="A265" s="14"/>
      <c r="B265" s="253"/>
      <c r="C265" s="254"/>
      <c r="D265" s="238" t="s">
        <v>164</v>
      </c>
      <c r="E265" s="255" t="s">
        <v>1</v>
      </c>
      <c r="F265" s="256" t="s">
        <v>353</v>
      </c>
      <c r="G265" s="254"/>
      <c r="H265" s="257">
        <v>176.96000000000001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164</v>
      </c>
      <c r="AU265" s="263" t="s">
        <v>84</v>
      </c>
      <c r="AV265" s="14" t="s">
        <v>84</v>
      </c>
      <c r="AW265" s="14" t="s">
        <v>31</v>
      </c>
      <c r="AX265" s="14" t="s">
        <v>82</v>
      </c>
      <c r="AY265" s="263" t="s">
        <v>148</v>
      </c>
    </row>
    <row r="266" s="2" customFormat="1" ht="33" customHeight="1">
      <c r="A266" s="38"/>
      <c r="B266" s="39"/>
      <c r="C266" s="226" t="s">
        <v>354</v>
      </c>
      <c r="D266" s="226" t="s">
        <v>151</v>
      </c>
      <c r="E266" s="227" t="s">
        <v>355</v>
      </c>
      <c r="F266" s="228" t="s">
        <v>356</v>
      </c>
      <c r="G266" s="229" t="s">
        <v>161</v>
      </c>
      <c r="H266" s="230">
        <v>12.640000000000001</v>
      </c>
      <c r="I266" s="231"/>
      <c r="J266" s="230">
        <f>ROUND(I266*H266,2)</f>
        <v>0</v>
      </c>
      <c r="K266" s="228" t="s">
        <v>162</v>
      </c>
      <c r="L266" s="44"/>
      <c r="M266" s="232" t="s">
        <v>1</v>
      </c>
      <c r="N266" s="233" t="s">
        <v>40</v>
      </c>
      <c r="O266" s="91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6" t="s">
        <v>155</v>
      </c>
      <c r="AT266" s="236" t="s">
        <v>151</v>
      </c>
      <c r="AU266" s="236" t="s">
        <v>84</v>
      </c>
      <c r="AY266" s="17" t="s">
        <v>148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7" t="s">
        <v>82</v>
      </c>
      <c r="BK266" s="237">
        <f>ROUND(I266*H266,2)</f>
        <v>0</v>
      </c>
      <c r="BL266" s="17" t="s">
        <v>155</v>
      </c>
      <c r="BM266" s="236" t="s">
        <v>357</v>
      </c>
    </row>
    <row r="267" s="12" customFormat="1" ht="22.8" customHeight="1">
      <c r="A267" s="12"/>
      <c r="B267" s="210"/>
      <c r="C267" s="211"/>
      <c r="D267" s="212" t="s">
        <v>74</v>
      </c>
      <c r="E267" s="224" t="s">
        <v>358</v>
      </c>
      <c r="F267" s="224" t="s">
        <v>359</v>
      </c>
      <c r="G267" s="211"/>
      <c r="H267" s="211"/>
      <c r="I267" s="214"/>
      <c r="J267" s="225">
        <f>BK267</f>
        <v>0</v>
      </c>
      <c r="K267" s="211"/>
      <c r="L267" s="216"/>
      <c r="M267" s="217"/>
      <c r="N267" s="218"/>
      <c r="O267" s="218"/>
      <c r="P267" s="219">
        <f>P268</f>
        <v>0</v>
      </c>
      <c r="Q267" s="218"/>
      <c r="R267" s="219">
        <f>R268</f>
        <v>0</v>
      </c>
      <c r="S267" s="218"/>
      <c r="T267" s="220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1" t="s">
        <v>82</v>
      </c>
      <c r="AT267" s="222" t="s">
        <v>74</v>
      </c>
      <c r="AU267" s="222" t="s">
        <v>82</v>
      </c>
      <c r="AY267" s="221" t="s">
        <v>148</v>
      </c>
      <c r="BK267" s="223">
        <f>BK268</f>
        <v>0</v>
      </c>
    </row>
    <row r="268" s="2" customFormat="1" ht="24.15" customHeight="1">
      <c r="A268" s="38"/>
      <c r="B268" s="39"/>
      <c r="C268" s="226" t="s">
        <v>360</v>
      </c>
      <c r="D268" s="226" t="s">
        <v>151</v>
      </c>
      <c r="E268" s="227" t="s">
        <v>361</v>
      </c>
      <c r="F268" s="228" t="s">
        <v>362</v>
      </c>
      <c r="G268" s="229" t="s">
        <v>161</v>
      </c>
      <c r="H268" s="230">
        <v>9.5500000000000007</v>
      </c>
      <c r="I268" s="231"/>
      <c r="J268" s="230">
        <f>ROUND(I268*H268,2)</f>
        <v>0</v>
      </c>
      <c r="K268" s="228" t="s">
        <v>162</v>
      </c>
      <c r="L268" s="44"/>
      <c r="M268" s="232" t="s">
        <v>1</v>
      </c>
      <c r="N268" s="233" t="s">
        <v>40</v>
      </c>
      <c r="O268" s="91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6" t="s">
        <v>155</v>
      </c>
      <c r="AT268" s="236" t="s">
        <v>151</v>
      </c>
      <c r="AU268" s="236" t="s">
        <v>84</v>
      </c>
      <c r="AY268" s="17" t="s">
        <v>148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7" t="s">
        <v>82</v>
      </c>
      <c r="BK268" s="237">
        <f>ROUND(I268*H268,2)</f>
        <v>0</v>
      </c>
      <c r="BL268" s="17" t="s">
        <v>155</v>
      </c>
      <c r="BM268" s="236" t="s">
        <v>363</v>
      </c>
    </row>
    <row r="269" s="12" customFormat="1" ht="25.92" customHeight="1">
      <c r="A269" s="12"/>
      <c r="B269" s="210"/>
      <c r="C269" s="211"/>
      <c r="D269" s="212" t="s">
        <v>74</v>
      </c>
      <c r="E269" s="213" t="s">
        <v>364</v>
      </c>
      <c r="F269" s="213" t="s">
        <v>365</v>
      </c>
      <c r="G269" s="211"/>
      <c r="H269" s="211"/>
      <c r="I269" s="214"/>
      <c r="J269" s="215">
        <f>BK269</f>
        <v>0</v>
      </c>
      <c r="K269" s="211"/>
      <c r="L269" s="216"/>
      <c r="M269" s="217"/>
      <c r="N269" s="218"/>
      <c r="O269" s="218"/>
      <c r="P269" s="219">
        <f>P270+P272+P279+P320+P323+P338+P368+P380+P397+P419+P426</f>
        <v>0</v>
      </c>
      <c r="Q269" s="218"/>
      <c r="R269" s="219">
        <f>R270+R272+R279+R320+R323+R338+R368+R380+R397+R419+R426</f>
        <v>5.6048135999999991</v>
      </c>
      <c r="S269" s="218"/>
      <c r="T269" s="220">
        <f>T270+T272+T279+T320+T323+T338+T368+T380+T397+T419+T426</f>
        <v>0.45670430000000001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1" t="s">
        <v>84</v>
      </c>
      <c r="AT269" s="222" t="s">
        <v>74</v>
      </c>
      <c r="AU269" s="222" t="s">
        <v>75</v>
      </c>
      <c r="AY269" s="221" t="s">
        <v>148</v>
      </c>
      <c r="BK269" s="223">
        <f>BK270+BK272+BK279+BK320+BK323+BK338+BK368+BK380+BK397+BK419+BK426</f>
        <v>0</v>
      </c>
    </row>
    <row r="270" s="12" customFormat="1" ht="22.8" customHeight="1">
      <c r="A270" s="12"/>
      <c r="B270" s="210"/>
      <c r="C270" s="211"/>
      <c r="D270" s="212" t="s">
        <v>74</v>
      </c>
      <c r="E270" s="224" t="s">
        <v>366</v>
      </c>
      <c r="F270" s="224" t="s">
        <v>367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P271</f>
        <v>0</v>
      </c>
      <c r="Q270" s="218"/>
      <c r="R270" s="219">
        <f>R271</f>
        <v>0</v>
      </c>
      <c r="S270" s="218"/>
      <c r="T270" s="220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84</v>
      </c>
      <c r="AT270" s="222" t="s">
        <v>74</v>
      </c>
      <c r="AU270" s="222" t="s">
        <v>82</v>
      </c>
      <c r="AY270" s="221" t="s">
        <v>148</v>
      </c>
      <c r="BK270" s="223">
        <f>BK271</f>
        <v>0</v>
      </c>
    </row>
    <row r="271" s="2" customFormat="1" ht="24.15" customHeight="1">
      <c r="A271" s="38"/>
      <c r="B271" s="39"/>
      <c r="C271" s="226" t="s">
        <v>368</v>
      </c>
      <c r="D271" s="226" t="s">
        <v>151</v>
      </c>
      <c r="E271" s="227" t="s">
        <v>369</v>
      </c>
      <c r="F271" s="228" t="s">
        <v>370</v>
      </c>
      <c r="G271" s="229" t="s">
        <v>175</v>
      </c>
      <c r="H271" s="230">
        <v>4</v>
      </c>
      <c r="I271" s="231"/>
      <c r="J271" s="230">
        <f>ROUND(I271*H271,2)</f>
        <v>0</v>
      </c>
      <c r="K271" s="228" t="s">
        <v>1</v>
      </c>
      <c r="L271" s="44"/>
      <c r="M271" s="232" t="s">
        <v>1</v>
      </c>
      <c r="N271" s="233" t="s">
        <v>40</v>
      </c>
      <c r="O271" s="91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6" t="s">
        <v>259</v>
      </c>
      <c r="AT271" s="236" t="s">
        <v>151</v>
      </c>
      <c r="AU271" s="236" t="s">
        <v>84</v>
      </c>
      <c r="AY271" s="17" t="s">
        <v>148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7" t="s">
        <v>82</v>
      </c>
      <c r="BK271" s="237">
        <f>ROUND(I271*H271,2)</f>
        <v>0</v>
      </c>
      <c r="BL271" s="17" t="s">
        <v>259</v>
      </c>
      <c r="BM271" s="236" t="s">
        <v>371</v>
      </c>
    </row>
    <row r="272" s="12" customFormat="1" ht="22.8" customHeight="1">
      <c r="A272" s="12"/>
      <c r="B272" s="210"/>
      <c r="C272" s="211"/>
      <c r="D272" s="212" t="s">
        <v>74</v>
      </c>
      <c r="E272" s="224" t="s">
        <v>372</v>
      </c>
      <c r="F272" s="224" t="s">
        <v>373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SUM(P273:P278)</f>
        <v>0</v>
      </c>
      <c r="Q272" s="218"/>
      <c r="R272" s="219">
        <f>SUM(R273:R278)</f>
        <v>0.040419999999999998</v>
      </c>
      <c r="S272" s="218"/>
      <c r="T272" s="220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84</v>
      </c>
      <c r="AT272" s="222" t="s">
        <v>74</v>
      </c>
      <c r="AU272" s="222" t="s">
        <v>82</v>
      </c>
      <c r="AY272" s="221" t="s">
        <v>148</v>
      </c>
      <c r="BK272" s="223">
        <f>SUM(BK273:BK278)</f>
        <v>0</v>
      </c>
    </row>
    <row r="273" s="2" customFormat="1" ht="24.15" customHeight="1">
      <c r="A273" s="38"/>
      <c r="B273" s="39"/>
      <c r="C273" s="226" t="s">
        <v>374</v>
      </c>
      <c r="D273" s="226" t="s">
        <v>151</v>
      </c>
      <c r="E273" s="227" t="s">
        <v>375</v>
      </c>
      <c r="F273" s="228" t="s">
        <v>376</v>
      </c>
      <c r="G273" s="229" t="s">
        <v>183</v>
      </c>
      <c r="H273" s="230">
        <v>82</v>
      </c>
      <c r="I273" s="231"/>
      <c r="J273" s="230">
        <f>ROUND(I273*H273,2)</f>
        <v>0</v>
      </c>
      <c r="K273" s="228" t="s">
        <v>162</v>
      </c>
      <c r="L273" s="44"/>
      <c r="M273" s="232" t="s">
        <v>1</v>
      </c>
      <c r="N273" s="233" t="s">
        <v>40</v>
      </c>
      <c r="O273" s="91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6" t="s">
        <v>155</v>
      </c>
      <c r="AT273" s="236" t="s">
        <v>151</v>
      </c>
      <c r="AU273" s="236" t="s">
        <v>84</v>
      </c>
      <c r="AY273" s="17" t="s">
        <v>148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7" t="s">
        <v>82</v>
      </c>
      <c r="BK273" s="237">
        <f>ROUND(I273*H273,2)</f>
        <v>0</v>
      </c>
      <c r="BL273" s="17" t="s">
        <v>155</v>
      </c>
      <c r="BM273" s="236" t="s">
        <v>377</v>
      </c>
    </row>
    <row r="274" s="14" customFormat="1">
      <c r="A274" s="14"/>
      <c r="B274" s="253"/>
      <c r="C274" s="254"/>
      <c r="D274" s="238" t="s">
        <v>164</v>
      </c>
      <c r="E274" s="255" t="s">
        <v>1</v>
      </c>
      <c r="F274" s="256" t="s">
        <v>378</v>
      </c>
      <c r="G274" s="254"/>
      <c r="H274" s="257">
        <v>43.82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164</v>
      </c>
      <c r="AU274" s="263" t="s">
        <v>84</v>
      </c>
      <c r="AV274" s="14" t="s">
        <v>84</v>
      </c>
      <c r="AW274" s="14" t="s">
        <v>31</v>
      </c>
      <c r="AX274" s="14" t="s">
        <v>75</v>
      </c>
      <c r="AY274" s="263" t="s">
        <v>148</v>
      </c>
    </row>
    <row r="275" s="14" customFormat="1">
      <c r="A275" s="14"/>
      <c r="B275" s="253"/>
      <c r="C275" s="254"/>
      <c r="D275" s="238" t="s">
        <v>164</v>
      </c>
      <c r="E275" s="255" t="s">
        <v>1</v>
      </c>
      <c r="F275" s="256" t="s">
        <v>379</v>
      </c>
      <c r="G275" s="254"/>
      <c r="H275" s="257">
        <v>38.18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164</v>
      </c>
      <c r="AU275" s="263" t="s">
        <v>84</v>
      </c>
      <c r="AV275" s="14" t="s">
        <v>84</v>
      </c>
      <c r="AW275" s="14" t="s">
        <v>31</v>
      </c>
      <c r="AX275" s="14" t="s">
        <v>75</v>
      </c>
      <c r="AY275" s="263" t="s">
        <v>148</v>
      </c>
    </row>
    <row r="276" s="15" customFormat="1">
      <c r="A276" s="15"/>
      <c r="B276" s="264"/>
      <c r="C276" s="265"/>
      <c r="D276" s="238" t="s">
        <v>164</v>
      </c>
      <c r="E276" s="266" t="s">
        <v>1</v>
      </c>
      <c r="F276" s="267" t="s">
        <v>214</v>
      </c>
      <c r="G276" s="265"/>
      <c r="H276" s="268">
        <v>82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164</v>
      </c>
      <c r="AU276" s="274" t="s">
        <v>84</v>
      </c>
      <c r="AV276" s="15" t="s">
        <v>155</v>
      </c>
      <c r="AW276" s="15" t="s">
        <v>31</v>
      </c>
      <c r="AX276" s="15" t="s">
        <v>82</v>
      </c>
      <c r="AY276" s="274" t="s">
        <v>148</v>
      </c>
    </row>
    <row r="277" s="2" customFormat="1" ht="21.75" customHeight="1">
      <c r="A277" s="38"/>
      <c r="B277" s="39"/>
      <c r="C277" s="275" t="s">
        <v>380</v>
      </c>
      <c r="D277" s="275" t="s">
        <v>268</v>
      </c>
      <c r="E277" s="276" t="s">
        <v>381</v>
      </c>
      <c r="F277" s="277" t="s">
        <v>382</v>
      </c>
      <c r="G277" s="278" t="s">
        <v>183</v>
      </c>
      <c r="H277" s="279">
        <v>86</v>
      </c>
      <c r="I277" s="280"/>
      <c r="J277" s="279">
        <f>ROUND(I277*H277,2)</f>
        <v>0</v>
      </c>
      <c r="K277" s="277" t="s">
        <v>162</v>
      </c>
      <c r="L277" s="281"/>
      <c r="M277" s="282" t="s">
        <v>1</v>
      </c>
      <c r="N277" s="283" t="s">
        <v>40</v>
      </c>
      <c r="O277" s="91"/>
      <c r="P277" s="234">
        <f>O277*H277</f>
        <v>0</v>
      </c>
      <c r="Q277" s="234">
        <v>0.00046999999999999999</v>
      </c>
      <c r="R277" s="234">
        <f>Q277*H277</f>
        <v>0.040419999999999998</v>
      </c>
      <c r="S277" s="234">
        <v>0</v>
      </c>
      <c r="T277" s="23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6" t="s">
        <v>201</v>
      </c>
      <c r="AT277" s="236" t="s">
        <v>268</v>
      </c>
      <c r="AU277" s="236" t="s">
        <v>84</v>
      </c>
      <c r="AY277" s="17" t="s">
        <v>148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7" t="s">
        <v>82</v>
      </c>
      <c r="BK277" s="237">
        <f>ROUND(I277*H277,2)</f>
        <v>0</v>
      </c>
      <c r="BL277" s="17" t="s">
        <v>155</v>
      </c>
      <c r="BM277" s="236" t="s">
        <v>383</v>
      </c>
    </row>
    <row r="278" s="14" customFormat="1">
      <c r="A278" s="14"/>
      <c r="B278" s="253"/>
      <c r="C278" s="254"/>
      <c r="D278" s="238" t="s">
        <v>164</v>
      </c>
      <c r="E278" s="255" t="s">
        <v>1</v>
      </c>
      <c r="F278" s="256" t="s">
        <v>384</v>
      </c>
      <c r="G278" s="254"/>
      <c r="H278" s="257">
        <v>86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164</v>
      </c>
      <c r="AU278" s="263" t="s">
        <v>84</v>
      </c>
      <c r="AV278" s="14" t="s">
        <v>84</v>
      </c>
      <c r="AW278" s="14" t="s">
        <v>31</v>
      </c>
      <c r="AX278" s="14" t="s">
        <v>82</v>
      </c>
      <c r="AY278" s="263" t="s">
        <v>148</v>
      </c>
    </row>
    <row r="279" s="12" customFormat="1" ht="22.8" customHeight="1">
      <c r="A279" s="12"/>
      <c r="B279" s="210"/>
      <c r="C279" s="211"/>
      <c r="D279" s="212" t="s">
        <v>74</v>
      </c>
      <c r="E279" s="224" t="s">
        <v>385</v>
      </c>
      <c r="F279" s="224" t="s">
        <v>386</v>
      </c>
      <c r="G279" s="211"/>
      <c r="H279" s="211"/>
      <c r="I279" s="214"/>
      <c r="J279" s="225">
        <f>BK279</f>
        <v>0</v>
      </c>
      <c r="K279" s="211"/>
      <c r="L279" s="216"/>
      <c r="M279" s="217"/>
      <c r="N279" s="218"/>
      <c r="O279" s="218"/>
      <c r="P279" s="219">
        <f>SUM(P280:P319)</f>
        <v>0</v>
      </c>
      <c r="Q279" s="218"/>
      <c r="R279" s="219">
        <f>SUM(R280:R319)</f>
        <v>2.0267597999999998</v>
      </c>
      <c r="S279" s="218"/>
      <c r="T279" s="220">
        <f>SUM(T280:T319)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1" t="s">
        <v>84</v>
      </c>
      <c r="AT279" s="222" t="s">
        <v>74</v>
      </c>
      <c r="AU279" s="222" t="s">
        <v>82</v>
      </c>
      <c r="AY279" s="221" t="s">
        <v>148</v>
      </c>
      <c r="BK279" s="223">
        <f>SUM(BK280:BK319)</f>
        <v>0</v>
      </c>
    </row>
    <row r="280" s="2" customFormat="1" ht="24.15" customHeight="1">
      <c r="A280" s="38"/>
      <c r="B280" s="39"/>
      <c r="C280" s="226" t="s">
        <v>387</v>
      </c>
      <c r="D280" s="226" t="s">
        <v>151</v>
      </c>
      <c r="E280" s="227" t="s">
        <v>388</v>
      </c>
      <c r="F280" s="228" t="s">
        <v>389</v>
      </c>
      <c r="G280" s="229" t="s">
        <v>175</v>
      </c>
      <c r="H280" s="230">
        <v>30</v>
      </c>
      <c r="I280" s="231"/>
      <c r="J280" s="230">
        <f>ROUND(I280*H280,2)</f>
        <v>0</v>
      </c>
      <c r="K280" s="228" t="s">
        <v>162</v>
      </c>
      <c r="L280" s="44"/>
      <c r="M280" s="232" t="s">
        <v>1</v>
      </c>
      <c r="N280" s="233" t="s">
        <v>40</v>
      </c>
      <c r="O280" s="91"/>
      <c r="P280" s="234">
        <f>O280*H280</f>
        <v>0</v>
      </c>
      <c r="Q280" s="234">
        <v>0.027199999999999998</v>
      </c>
      <c r="R280" s="234">
        <f>Q280*H280</f>
        <v>0.81599999999999995</v>
      </c>
      <c r="S280" s="234">
        <v>0</v>
      </c>
      <c r="T280" s="23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6" t="s">
        <v>259</v>
      </c>
      <c r="AT280" s="236" t="s">
        <v>151</v>
      </c>
      <c r="AU280" s="236" t="s">
        <v>84</v>
      </c>
      <c r="AY280" s="17" t="s">
        <v>148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7" t="s">
        <v>82</v>
      </c>
      <c r="BK280" s="237">
        <f>ROUND(I280*H280,2)</f>
        <v>0</v>
      </c>
      <c r="BL280" s="17" t="s">
        <v>259</v>
      </c>
      <c r="BM280" s="236" t="s">
        <v>390</v>
      </c>
    </row>
    <row r="281" s="13" customFormat="1">
      <c r="A281" s="13"/>
      <c r="B281" s="243"/>
      <c r="C281" s="244"/>
      <c r="D281" s="238" t="s">
        <v>164</v>
      </c>
      <c r="E281" s="245" t="s">
        <v>1</v>
      </c>
      <c r="F281" s="246" t="s">
        <v>391</v>
      </c>
      <c r="G281" s="244"/>
      <c r="H281" s="245" t="s">
        <v>1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164</v>
      </c>
      <c r="AU281" s="252" t="s">
        <v>84</v>
      </c>
      <c r="AV281" s="13" t="s">
        <v>82</v>
      </c>
      <c r="AW281" s="13" t="s">
        <v>31</v>
      </c>
      <c r="AX281" s="13" t="s">
        <v>75</v>
      </c>
      <c r="AY281" s="252" t="s">
        <v>148</v>
      </c>
    </row>
    <row r="282" s="14" customFormat="1">
      <c r="A282" s="14"/>
      <c r="B282" s="253"/>
      <c r="C282" s="254"/>
      <c r="D282" s="238" t="s">
        <v>164</v>
      </c>
      <c r="E282" s="255" t="s">
        <v>1</v>
      </c>
      <c r="F282" s="256" t="s">
        <v>392</v>
      </c>
      <c r="G282" s="254"/>
      <c r="H282" s="257">
        <v>14.699999999999999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164</v>
      </c>
      <c r="AU282" s="263" t="s">
        <v>84</v>
      </c>
      <c r="AV282" s="14" t="s">
        <v>84</v>
      </c>
      <c r="AW282" s="14" t="s">
        <v>31</v>
      </c>
      <c r="AX282" s="14" t="s">
        <v>75</v>
      </c>
      <c r="AY282" s="263" t="s">
        <v>148</v>
      </c>
    </row>
    <row r="283" s="13" customFormat="1">
      <c r="A283" s="13"/>
      <c r="B283" s="243"/>
      <c r="C283" s="244"/>
      <c r="D283" s="238" t="s">
        <v>164</v>
      </c>
      <c r="E283" s="245" t="s">
        <v>1</v>
      </c>
      <c r="F283" s="246" t="s">
        <v>393</v>
      </c>
      <c r="G283" s="244"/>
      <c r="H283" s="245" t="s">
        <v>1</v>
      </c>
      <c r="I283" s="247"/>
      <c r="J283" s="244"/>
      <c r="K283" s="244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164</v>
      </c>
      <c r="AU283" s="252" t="s">
        <v>84</v>
      </c>
      <c r="AV283" s="13" t="s">
        <v>82</v>
      </c>
      <c r="AW283" s="13" t="s">
        <v>31</v>
      </c>
      <c r="AX283" s="13" t="s">
        <v>75</v>
      </c>
      <c r="AY283" s="252" t="s">
        <v>148</v>
      </c>
    </row>
    <row r="284" s="14" customFormat="1">
      <c r="A284" s="14"/>
      <c r="B284" s="253"/>
      <c r="C284" s="254"/>
      <c r="D284" s="238" t="s">
        <v>164</v>
      </c>
      <c r="E284" s="255" t="s">
        <v>1</v>
      </c>
      <c r="F284" s="256" t="s">
        <v>394</v>
      </c>
      <c r="G284" s="254"/>
      <c r="H284" s="257">
        <v>9.7300000000000004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164</v>
      </c>
      <c r="AU284" s="263" t="s">
        <v>84</v>
      </c>
      <c r="AV284" s="14" t="s">
        <v>84</v>
      </c>
      <c r="AW284" s="14" t="s">
        <v>31</v>
      </c>
      <c r="AX284" s="14" t="s">
        <v>75</v>
      </c>
      <c r="AY284" s="263" t="s">
        <v>148</v>
      </c>
    </row>
    <row r="285" s="13" customFormat="1">
      <c r="A285" s="13"/>
      <c r="B285" s="243"/>
      <c r="C285" s="244"/>
      <c r="D285" s="238" t="s">
        <v>164</v>
      </c>
      <c r="E285" s="245" t="s">
        <v>1</v>
      </c>
      <c r="F285" s="246" t="s">
        <v>395</v>
      </c>
      <c r="G285" s="244"/>
      <c r="H285" s="245" t="s">
        <v>1</v>
      </c>
      <c r="I285" s="247"/>
      <c r="J285" s="244"/>
      <c r="K285" s="244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164</v>
      </c>
      <c r="AU285" s="252" t="s">
        <v>84</v>
      </c>
      <c r="AV285" s="13" t="s">
        <v>82</v>
      </c>
      <c r="AW285" s="13" t="s">
        <v>31</v>
      </c>
      <c r="AX285" s="13" t="s">
        <v>75</v>
      </c>
      <c r="AY285" s="252" t="s">
        <v>148</v>
      </c>
    </row>
    <row r="286" s="14" customFormat="1">
      <c r="A286" s="14"/>
      <c r="B286" s="253"/>
      <c r="C286" s="254"/>
      <c r="D286" s="238" t="s">
        <v>164</v>
      </c>
      <c r="E286" s="255" t="s">
        <v>1</v>
      </c>
      <c r="F286" s="256" t="s">
        <v>396</v>
      </c>
      <c r="G286" s="254"/>
      <c r="H286" s="257">
        <v>5.5700000000000003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164</v>
      </c>
      <c r="AU286" s="263" t="s">
        <v>84</v>
      </c>
      <c r="AV286" s="14" t="s">
        <v>84</v>
      </c>
      <c r="AW286" s="14" t="s">
        <v>31</v>
      </c>
      <c r="AX286" s="14" t="s">
        <v>75</v>
      </c>
      <c r="AY286" s="263" t="s">
        <v>148</v>
      </c>
    </row>
    <row r="287" s="15" customFormat="1">
      <c r="A287" s="15"/>
      <c r="B287" s="264"/>
      <c r="C287" s="265"/>
      <c r="D287" s="238" t="s">
        <v>164</v>
      </c>
      <c r="E287" s="266" t="s">
        <v>1</v>
      </c>
      <c r="F287" s="267" t="s">
        <v>214</v>
      </c>
      <c r="G287" s="265"/>
      <c r="H287" s="268">
        <v>30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164</v>
      </c>
      <c r="AU287" s="274" t="s">
        <v>84</v>
      </c>
      <c r="AV287" s="15" t="s">
        <v>155</v>
      </c>
      <c r="AW287" s="15" t="s">
        <v>31</v>
      </c>
      <c r="AX287" s="15" t="s">
        <v>82</v>
      </c>
      <c r="AY287" s="274" t="s">
        <v>148</v>
      </c>
    </row>
    <row r="288" s="2" customFormat="1" ht="24.15" customHeight="1">
      <c r="A288" s="38"/>
      <c r="B288" s="39"/>
      <c r="C288" s="226" t="s">
        <v>397</v>
      </c>
      <c r="D288" s="226" t="s">
        <v>151</v>
      </c>
      <c r="E288" s="227" t="s">
        <v>398</v>
      </c>
      <c r="F288" s="228" t="s">
        <v>399</v>
      </c>
      <c r="G288" s="229" t="s">
        <v>175</v>
      </c>
      <c r="H288" s="230">
        <v>14.279999999999999</v>
      </c>
      <c r="I288" s="231"/>
      <c r="J288" s="230">
        <f>ROUND(I288*H288,2)</f>
        <v>0</v>
      </c>
      <c r="K288" s="228" t="s">
        <v>162</v>
      </c>
      <c r="L288" s="44"/>
      <c r="M288" s="232" t="s">
        <v>1</v>
      </c>
      <c r="N288" s="233" t="s">
        <v>40</v>
      </c>
      <c r="O288" s="91"/>
      <c r="P288" s="234">
        <f>O288*H288</f>
        <v>0</v>
      </c>
      <c r="Q288" s="234">
        <v>0.04555</v>
      </c>
      <c r="R288" s="234">
        <f>Q288*H288</f>
        <v>0.65045399999999998</v>
      </c>
      <c r="S288" s="234">
        <v>0</v>
      </c>
      <c r="T288" s="23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6" t="s">
        <v>259</v>
      </c>
      <c r="AT288" s="236" t="s">
        <v>151</v>
      </c>
      <c r="AU288" s="236" t="s">
        <v>84</v>
      </c>
      <c r="AY288" s="17" t="s">
        <v>148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7" t="s">
        <v>82</v>
      </c>
      <c r="BK288" s="237">
        <f>ROUND(I288*H288,2)</f>
        <v>0</v>
      </c>
      <c r="BL288" s="17" t="s">
        <v>259</v>
      </c>
      <c r="BM288" s="236" t="s">
        <v>400</v>
      </c>
    </row>
    <row r="289" s="13" customFormat="1">
      <c r="A289" s="13"/>
      <c r="B289" s="243"/>
      <c r="C289" s="244"/>
      <c r="D289" s="238" t="s">
        <v>164</v>
      </c>
      <c r="E289" s="245" t="s">
        <v>1</v>
      </c>
      <c r="F289" s="246" t="s">
        <v>401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164</v>
      </c>
      <c r="AU289" s="252" t="s">
        <v>84</v>
      </c>
      <c r="AV289" s="13" t="s">
        <v>82</v>
      </c>
      <c r="AW289" s="13" t="s">
        <v>31</v>
      </c>
      <c r="AX289" s="13" t="s">
        <v>75</v>
      </c>
      <c r="AY289" s="252" t="s">
        <v>148</v>
      </c>
    </row>
    <row r="290" s="14" customFormat="1">
      <c r="A290" s="14"/>
      <c r="B290" s="253"/>
      <c r="C290" s="254"/>
      <c r="D290" s="238" t="s">
        <v>164</v>
      </c>
      <c r="E290" s="255" t="s">
        <v>1</v>
      </c>
      <c r="F290" s="256" t="s">
        <v>402</v>
      </c>
      <c r="G290" s="254"/>
      <c r="H290" s="257">
        <v>9.2300000000000004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164</v>
      </c>
      <c r="AU290" s="263" t="s">
        <v>84</v>
      </c>
      <c r="AV290" s="14" t="s">
        <v>84</v>
      </c>
      <c r="AW290" s="14" t="s">
        <v>31</v>
      </c>
      <c r="AX290" s="14" t="s">
        <v>75</v>
      </c>
      <c r="AY290" s="263" t="s">
        <v>148</v>
      </c>
    </row>
    <row r="291" s="13" customFormat="1">
      <c r="A291" s="13"/>
      <c r="B291" s="243"/>
      <c r="C291" s="244"/>
      <c r="D291" s="238" t="s">
        <v>164</v>
      </c>
      <c r="E291" s="245" t="s">
        <v>1</v>
      </c>
      <c r="F291" s="246" t="s">
        <v>403</v>
      </c>
      <c r="G291" s="244"/>
      <c r="H291" s="245" t="s">
        <v>1</v>
      </c>
      <c r="I291" s="247"/>
      <c r="J291" s="244"/>
      <c r="K291" s="244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164</v>
      </c>
      <c r="AU291" s="252" t="s">
        <v>84</v>
      </c>
      <c r="AV291" s="13" t="s">
        <v>82</v>
      </c>
      <c r="AW291" s="13" t="s">
        <v>31</v>
      </c>
      <c r="AX291" s="13" t="s">
        <v>75</v>
      </c>
      <c r="AY291" s="252" t="s">
        <v>148</v>
      </c>
    </row>
    <row r="292" s="14" customFormat="1">
      <c r="A292" s="14"/>
      <c r="B292" s="253"/>
      <c r="C292" s="254"/>
      <c r="D292" s="238" t="s">
        <v>164</v>
      </c>
      <c r="E292" s="255" t="s">
        <v>1</v>
      </c>
      <c r="F292" s="256" t="s">
        <v>404</v>
      </c>
      <c r="G292" s="254"/>
      <c r="H292" s="257">
        <v>5.0499999999999998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164</v>
      </c>
      <c r="AU292" s="263" t="s">
        <v>84</v>
      </c>
      <c r="AV292" s="14" t="s">
        <v>84</v>
      </c>
      <c r="AW292" s="14" t="s">
        <v>31</v>
      </c>
      <c r="AX292" s="14" t="s">
        <v>75</v>
      </c>
      <c r="AY292" s="263" t="s">
        <v>148</v>
      </c>
    </row>
    <row r="293" s="15" customFormat="1">
      <c r="A293" s="15"/>
      <c r="B293" s="264"/>
      <c r="C293" s="265"/>
      <c r="D293" s="238" t="s">
        <v>164</v>
      </c>
      <c r="E293" s="266" t="s">
        <v>1</v>
      </c>
      <c r="F293" s="267" t="s">
        <v>214</v>
      </c>
      <c r="G293" s="265"/>
      <c r="H293" s="268">
        <v>14.280000000000001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4" t="s">
        <v>164</v>
      </c>
      <c r="AU293" s="274" t="s">
        <v>84</v>
      </c>
      <c r="AV293" s="15" t="s">
        <v>155</v>
      </c>
      <c r="AW293" s="15" t="s">
        <v>31</v>
      </c>
      <c r="AX293" s="15" t="s">
        <v>82</v>
      </c>
      <c r="AY293" s="274" t="s">
        <v>148</v>
      </c>
    </row>
    <row r="294" s="2" customFormat="1" ht="37.8" customHeight="1">
      <c r="A294" s="38"/>
      <c r="B294" s="39"/>
      <c r="C294" s="226" t="s">
        <v>405</v>
      </c>
      <c r="D294" s="226" t="s">
        <v>151</v>
      </c>
      <c r="E294" s="227" t="s">
        <v>406</v>
      </c>
      <c r="F294" s="228" t="s">
        <v>407</v>
      </c>
      <c r="G294" s="229" t="s">
        <v>175</v>
      </c>
      <c r="H294" s="230">
        <v>3.1299999999999999</v>
      </c>
      <c r="I294" s="231"/>
      <c r="J294" s="230">
        <f>ROUND(I294*H294,2)</f>
        <v>0</v>
      </c>
      <c r="K294" s="228" t="s">
        <v>162</v>
      </c>
      <c r="L294" s="44"/>
      <c r="M294" s="232" t="s">
        <v>1</v>
      </c>
      <c r="N294" s="233" t="s">
        <v>40</v>
      </c>
      <c r="O294" s="91"/>
      <c r="P294" s="234">
        <f>O294*H294</f>
        <v>0</v>
      </c>
      <c r="Q294" s="234">
        <v>0.049959999999999997</v>
      </c>
      <c r="R294" s="234">
        <f>Q294*H294</f>
        <v>0.15637479999999998</v>
      </c>
      <c r="S294" s="234">
        <v>0</v>
      </c>
      <c r="T294" s="23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6" t="s">
        <v>259</v>
      </c>
      <c r="AT294" s="236" t="s">
        <v>151</v>
      </c>
      <c r="AU294" s="236" t="s">
        <v>84</v>
      </c>
      <c r="AY294" s="17" t="s">
        <v>148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7" t="s">
        <v>82</v>
      </c>
      <c r="BK294" s="237">
        <f>ROUND(I294*H294,2)</f>
        <v>0</v>
      </c>
      <c r="BL294" s="17" t="s">
        <v>259</v>
      </c>
      <c r="BM294" s="236" t="s">
        <v>408</v>
      </c>
    </row>
    <row r="295" s="13" customFormat="1">
      <c r="A295" s="13"/>
      <c r="B295" s="243"/>
      <c r="C295" s="244"/>
      <c r="D295" s="238" t="s">
        <v>164</v>
      </c>
      <c r="E295" s="245" t="s">
        <v>1</v>
      </c>
      <c r="F295" s="246" t="s">
        <v>409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164</v>
      </c>
      <c r="AU295" s="252" t="s">
        <v>84</v>
      </c>
      <c r="AV295" s="13" t="s">
        <v>82</v>
      </c>
      <c r="AW295" s="13" t="s">
        <v>31</v>
      </c>
      <c r="AX295" s="13" t="s">
        <v>75</v>
      </c>
      <c r="AY295" s="252" t="s">
        <v>148</v>
      </c>
    </row>
    <row r="296" s="14" customFormat="1">
      <c r="A296" s="14"/>
      <c r="B296" s="253"/>
      <c r="C296" s="254"/>
      <c r="D296" s="238" t="s">
        <v>164</v>
      </c>
      <c r="E296" s="255" t="s">
        <v>1</v>
      </c>
      <c r="F296" s="256" t="s">
        <v>410</v>
      </c>
      <c r="G296" s="254"/>
      <c r="H296" s="257">
        <v>3.1299999999999999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164</v>
      </c>
      <c r="AU296" s="263" t="s">
        <v>84</v>
      </c>
      <c r="AV296" s="14" t="s">
        <v>84</v>
      </c>
      <c r="AW296" s="14" t="s">
        <v>31</v>
      </c>
      <c r="AX296" s="14" t="s">
        <v>82</v>
      </c>
      <c r="AY296" s="263" t="s">
        <v>148</v>
      </c>
    </row>
    <row r="297" s="2" customFormat="1" ht="21.75" customHeight="1">
      <c r="A297" s="38"/>
      <c r="B297" s="39"/>
      <c r="C297" s="226" t="s">
        <v>411</v>
      </c>
      <c r="D297" s="226" t="s">
        <v>151</v>
      </c>
      <c r="E297" s="227" t="s">
        <v>412</v>
      </c>
      <c r="F297" s="228" t="s">
        <v>413</v>
      </c>
      <c r="G297" s="229" t="s">
        <v>175</v>
      </c>
      <c r="H297" s="230">
        <v>29.280000000000001</v>
      </c>
      <c r="I297" s="231"/>
      <c r="J297" s="230">
        <f>ROUND(I297*H297,2)</f>
        <v>0</v>
      </c>
      <c r="K297" s="228" t="s">
        <v>162</v>
      </c>
      <c r="L297" s="44"/>
      <c r="M297" s="232" t="s">
        <v>1</v>
      </c>
      <c r="N297" s="233" t="s">
        <v>40</v>
      </c>
      <c r="O297" s="91"/>
      <c r="P297" s="234">
        <f>O297*H297</f>
        <v>0</v>
      </c>
      <c r="Q297" s="234">
        <v>0.00020000000000000001</v>
      </c>
      <c r="R297" s="234">
        <f>Q297*H297</f>
        <v>0.0058560000000000001</v>
      </c>
      <c r="S297" s="234">
        <v>0</v>
      </c>
      <c r="T297" s="23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6" t="s">
        <v>259</v>
      </c>
      <c r="AT297" s="236" t="s">
        <v>151</v>
      </c>
      <c r="AU297" s="236" t="s">
        <v>84</v>
      </c>
      <c r="AY297" s="17" t="s">
        <v>148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7" t="s">
        <v>82</v>
      </c>
      <c r="BK297" s="237">
        <f>ROUND(I297*H297,2)</f>
        <v>0</v>
      </c>
      <c r="BL297" s="17" t="s">
        <v>259</v>
      </c>
      <c r="BM297" s="236" t="s">
        <v>414</v>
      </c>
    </row>
    <row r="298" s="14" customFormat="1">
      <c r="A298" s="14"/>
      <c r="B298" s="253"/>
      <c r="C298" s="254"/>
      <c r="D298" s="238" t="s">
        <v>164</v>
      </c>
      <c r="E298" s="255" t="s">
        <v>1</v>
      </c>
      <c r="F298" s="256" t="s">
        <v>415</v>
      </c>
      <c r="G298" s="254"/>
      <c r="H298" s="257">
        <v>29.280000000000001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164</v>
      </c>
      <c r="AU298" s="263" t="s">
        <v>84</v>
      </c>
      <c r="AV298" s="14" t="s">
        <v>84</v>
      </c>
      <c r="AW298" s="14" t="s">
        <v>31</v>
      </c>
      <c r="AX298" s="14" t="s">
        <v>82</v>
      </c>
      <c r="AY298" s="263" t="s">
        <v>148</v>
      </c>
    </row>
    <row r="299" s="2" customFormat="1" ht="24.15" customHeight="1">
      <c r="A299" s="38"/>
      <c r="B299" s="39"/>
      <c r="C299" s="226" t="s">
        <v>416</v>
      </c>
      <c r="D299" s="226" t="s">
        <v>151</v>
      </c>
      <c r="E299" s="227" t="s">
        <v>417</v>
      </c>
      <c r="F299" s="228" t="s">
        <v>418</v>
      </c>
      <c r="G299" s="229" t="s">
        <v>175</v>
      </c>
      <c r="H299" s="230">
        <v>26</v>
      </c>
      <c r="I299" s="231"/>
      <c r="J299" s="230">
        <f>ROUND(I299*H299,2)</f>
        <v>0</v>
      </c>
      <c r="K299" s="228" t="s">
        <v>162</v>
      </c>
      <c r="L299" s="44"/>
      <c r="M299" s="232" t="s">
        <v>1</v>
      </c>
      <c r="N299" s="233" t="s">
        <v>40</v>
      </c>
      <c r="O299" s="91"/>
      <c r="P299" s="234">
        <f>O299*H299</f>
        <v>0</v>
      </c>
      <c r="Q299" s="234">
        <v>0.012200000000000001</v>
      </c>
      <c r="R299" s="234">
        <f>Q299*H299</f>
        <v>0.31720000000000004</v>
      </c>
      <c r="S299" s="234">
        <v>0</v>
      </c>
      <c r="T299" s="23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6" t="s">
        <v>259</v>
      </c>
      <c r="AT299" s="236" t="s">
        <v>151</v>
      </c>
      <c r="AU299" s="236" t="s">
        <v>84</v>
      </c>
      <c r="AY299" s="17" t="s">
        <v>148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7" t="s">
        <v>82</v>
      </c>
      <c r="BK299" s="237">
        <f>ROUND(I299*H299,2)</f>
        <v>0</v>
      </c>
      <c r="BL299" s="17" t="s">
        <v>259</v>
      </c>
      <c r="BM299" s="236" t="s">
        <v>419</v>
      </c>
    </row>
    <row r="300" s="13" customFormat="1">
      <c r="A300" s="13"/>
      <c r="B300" s="243"/>
      <c r="C300" s="244"/>
      <c r="D300" s="238" t="s">
        <v>164</v>
      </c>
      <c r="E300" s="245" t="s">
        <v>1</v>
      </c>
      <c r="F300" s="246" t="s">
        <v>420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164</v>
      </c>
      <c r="AU300" s="252" t="s">
        <v>84</v>
      </c>
      <c r="AV300" s="13" t="s">
        <v>82</v>
      </c>
      <c r="AW300" s="13" t="s">
        <v>31</v>
      </c>
      <c r="AX300" s="13" t="s">
        <v>75</v>
      </c>
      <c r="AY300" s="252" t="s">
        <v>148</v>
      </c>
    </row>
    <row r="301" s="14" customFormat="1">
      <c r="A301" s="14"/>
      <c r="B301" s="253"/>
      <c r="C301" s="254"/>
      <c r="D301" s="238" t="s">
        <v>164</v>
      </c>
      <c r="E301" s="255" t="s">
        <v>1</v>
      </c>
      <c r="F301" s="256" t="s">
        <v>421</v>
      </c>
      <c r="G301" s="254"/>
      <c r="H301" s="257">
        <v>17.809999999999999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164</v>
      </c>
      <c r="AU301" s="263" t="s">
        <v>84</v>
      </c>
      <c r="AV301" s="14" t="s">
        <v>84</v>
      </c>
      <c r="AW301" s="14" t="s">
        <v>31</v>
      </c>
      <c r="AX301" s="14" t="s">
        <v>75</v>
      </c>
      <c r="AY301" s="263" t="s">
        <v>148</v>
      </c>
    </row>
    <row r="302" s="14" customFormat="1">
      <c r="A302" s="14"/>
      <c r="B302" s="253"/>
      <c r="C302" s="254"/>
      <c r="D302" s="238" t="s">
        <v>164</v>
      </c>
      <c r="E302" s="255" t="s">
        <v>1</v>
      </c>
      <c r="F302" s="256" t="s">
        <v>422</v>
      </c>
      <c r="G302" s="254"/>
      <c r="H302" s="257">
        <v>8.1899999999999995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164</v>
      </c>
      <c r="AU302" s="263" t="s">
        <v>84</v>
      </c>
      <c r="AV302" s="14" t="s">
        <v>84</v>
      </c>
      <c r="AW302" s="14" t="s">
        <v>31</v>
      </c>
      <c r="AX302" s="14" t="s">
        <v>75</v>
      </c>
      <c r="AY302" s="263" t="s">
        <v>148</v>
      </c>
    </row>
    <row r="303" s="15" customFormat="1">
      <c r="A303" s="15"/>
      <c r="B303" s="264"/>
      <c r="C303" s="265"/>
      <c r="D303" s="238" t="s">
        <v>164</v>
      </c>
      <c r="E303" s="266" t="s">
        <v>1</v>
      </c>
      <c r="F303" s="267" t="s">
        <v>214</v>
      </c>
      <c r="G303" s="265"/>
      <c r="H303" s="268">
        <v>26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4" t="s">
        <v>164</v>
      </c>
      <c r="AU303" s="274" t="s">
        <v>84</v>
      </c>
      <c r="AV303" s="15" t="s">
        <v>155</v>
      </c>
      <c r="AW303" s="15" t="s">
        <v>31</v>
      </c>
      <c r="AX303" s="15" t="s">
        <v>82</v>
      </c>
      <c r="AY303" s="274" t="s">
        <v>148</v>
      </c>
    </row>
    <row r="304" s="2" customFormat="1" ht="24.15" customHeight="1">
      <c r="A304" s="38"/>
      <c r="B304" s="39"/>
      <c r="C304" s="226" t="s">
        <v>423</v>
      </c>
      <c r="D304" s="226" t="s">
        <v>151</v>
      </c>
      <c r="E304" s="227" t="s">
        <v>424</v>
      </c>
      <c r="F304" s="228" t="s">
        <v>425</v>
      </c>
      <c r="G304" s="229" t="s">
        <v>175</v>
      </c>
      <c r="H304" s="230">
        <v>3.1699999999999999</v>
      </c>
      <c r="I304" s="231"/>
      <c r="J304" s="230">
        <f>ROUND(I304*H304,2)</f>
        <v>0</v>
      </c>
      <c r="K304" s="228" t="s">
        <v>162</v>
      </c>
      <c r="L304" s="44"/>
      <c r="M304" s="232" t="s">
        <v>1</v>
      </c>
      <c r="N304" s="233" t="s">
        <v>40</v>
      </c>
      <c r="O304" s="91"/>
      <c r="P304" s="234">
        <f>O304*H304</f>
        <v>0</v>
      </c>
      <c r="Q304" s="234">
        <v>0.0126</v>
      </c>
      <c r="R304" s="234">
        <f>Q304*H304</f>
        <v>0.039941999999999998</v>
      </c>
      <c r="S304" s="234">
        <v>0</v>
      </c>
      <c r="T304" s="235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6" t="s">
        <v>259</v>
      </c>
      <c r="AT304" s="236" t="s">
        <v>151</v>
      </c>
      <c r="AU304" s="236" t="s">
        <v>84</v>
      </c>
      <c r="AY304" s="17" t="s">
        <v>148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7" t="s">
        <v>82</v>
      </c>
      <c r="BK304" s="237">
        <f>ROUND(I304*H304,2)</f>
        <v>0</v>
      </c>
      <c r="BL304" s="17" t="s">
        <v>259</v>
      </c>
      <c r="BM304" s="236" t="s">
        <v>426</v>
      </c>
    </row>
    <row r="305" s="13" customFormat="1">
      <c r="A305" s="13"/>
      <c r="B305" s="243"/>
      <c r="C305" s="244"/>
      <c r="D305" s="238" t="s">
        <v>164</v>
      </c>
      <c r="E305" s="245" t="s">
        <v>1</v>
      </c>
      <c r="F305" s="246" t="s">
        <v>409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164</v>
      </c>
      <c r="AU305" s="252" t="s">
        <v>84</v>
      </c>
      <c r="AV305" s="13" t="s">
        <v>82</v>
      </c>
      <c r="AW305" s="13" t="s">
        <v>31</v>
      </c>
      <c r="AX305" s="13" t="s">
        <v>75</v>
      </c>
      <c r="AY305" s="252" t="s">
        <v>148</v>
      </c>
    </row>
    <row r="306" s="14" customFormat="1">
      <c r="A306" s="14"/>
      <c r="B306" s="253"/>
      <c r="C306" s="254"/>
      <c r="D306" s="238" t="s">
        <v>164</v>
      </c>
      <c r="E306" s="255" t="s">
        <v>1</v>
      </c>
      <c r="F306" s="256" t="s">
        <v>427</v>
      </c>
      <c r="G306" s="254"/>
      <c r="H306" s="257">
        <v>3.1699999999999999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164</v>
      </c>
      <c r="AU306" s="263" t="s">
        <v>84</v>
      </c>
      <c r="AV306" s="14" t="s">
        <v>84</v>
      </c>
      <c r="AW306" s="14" t="s">
        <v>31</v>
      </c>
      <c r="AX306" s="14" t="s">
        <v>82</v>
      </c>
      <c r="AY306" s="263" t="s">
        <v>148</v>
      </c>
    </row>
    <row r="307" s="2" customFormat="1" ht="16.5" customHeight="1">
      <c r="A307" s="38"/>
      <c r="B307" s="39"/>
      <c r="C307" s="226" t="s">
        <v>428</v>
      </c>
      <c r="D307" s="226" t="s">
        <v>151</v>
      </c>
      <c r="E307" s="227" t="s">
        <v>429</v>
      </c>
      <c r="F307" s="228" t="s">
        <v>430</v>
      </c>
      <c r="G307" s="229" t="s">
        <v>175</v>
      </c>
      <c r="H307" s="230">
        <v>29.170000000000002</v>
      </c>
      <c r="I307" s="231"/>
      <c r="J307" s="230">
        <f>ROUND(I307*H307,2)</f>
        <v>0</v>
      </c>
      <c r="K307" s="228" t="s">
        <v>162</v>
      </c>
      <c r="L307" s="44"/>
      <c r="M307" s="232" t="s">
        <v>1</v>
      </c>
      <c r="N307" s="233" t="s">
        <v>40</v>
      </c>
      <c r="O307" s="91"/>
      <c r="P307" s="234">
        <f>O307*H307</f>
        <v>0</v>
      </c>
      <c r="Q307" s="234">
        <v>0.00010000000000000001</v>
      </c>
      <c r="R307" s="234">
        <f>Q307*H307</f>
        <v>0.0029170000000000003</v>
      </c>
      <c r="S307" s="234">
        <v>0</v>
      </c>
      <c r="T307" s="23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6" t="s">
        <v>259</v>
      </c>
      <c r="AT307" s="236" t="s">
        <v>151</v>
      </c>
      <c r="AU307" s="236" t="s">
        <v>84</v>
      </c>
      <c r="AY307" s="17" t="s">
        <v>148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7" t="s">
        <v>82</v>
      </c>
      <c r="BK307" s="237">
        <f>ROUND(I307*H307,2)</f>
        <v>0</v>
      </c>
      <c r="BL307" s="17" t="s">
        <v>259</v>
      </c>
      <c r="BM307" s="236" t="s">
        <v>431</v>
      </c>
    </row>
    <row r="308" s="14" customFormat="1">
      <c r="A308" s="14"/>
      <c r="B308" s="253"/>
      <c r="C308" s="254"/>
      <c r="D308" s="238" t="s">
        <v>164</v>
      </c>
      <c r="E308" s="255" t="s">
        <v>1</v>
      </c>
      <c r="F308" s="256" t="s">
        <v>432</v>
      </c>
      <c r="G308" s="254"/>
      <c r="H308" s="257">
        <v>29.170000000000002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164</v>
      </c>
      <c r="AU308" s="263" t="s">
        <v>84</v>
      </c>
      <c r="AV308" s="14" t="s">
        <v>84</v>
      </c>
      <c r="AW308" s="14" t="s">
        <v>31</v>
      </c>
      <c r="AX308" s="14" t="s">
        <v>82</v>
      </c>
      <c r="AY308" s="263" t="s">
        <v>148</v>
      </c>
    </row>
    <row r="309" s="2" customFormat="1" ht="37.8" customHeight="1">
      <c r="A309" s="38"/>
      <c r="B309" s="39"/>
      <c r="C309" s="226" t="s">
        <v>433</v>
      </c>
      <c r="D309" s="226" t="s">
        <v>151</v>
      </c>
      <c r="E309" s="227" t="s">
        <v>434</v>
      </c>
      <c r="F309" s="228" t="s">
        <v>435</v>
      </c>
      <c r="G309" s="229" t="s">
        <v>175</v>
      </c>
      <c r="H309" s="230">
        <v>28.800000000000001</v>
      </c>
      <c r="I309" s="231"/>
      <c r="J309" s="230">
        <f>ROUND(I309*H309,2)</f>
        <v>0</v>
      </c>
      <c r="K309" s="228" t="s">
        <v>1</v>
      </c>
      <c r="L309" s="44"/>
      <c r="M309" s="232" t="s">
        <v>1</v>
      </c>
      <c r="N309" s="233" t="s">
        <v>40</v>
      </c>
      <c r="O309" s="91"/>
      <c r="P309" s="234">
        <f>O309*H309</f>
        <v>0</v>
      </c>
      <c r="Q309" s="234">
        <v>0.00132</v>
      </c>
      <c r="R309" s="234">
        <f>Q309*H309</f>
        <v>0.038016000000000001</v>
      </c>
      <c r="S309" s="234">
        <v>0</v>
      </c>
      <c r="T309" s="23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6" t="s">
        <v>259</v>
      </c>
      <c r="AT309" s="236" t="s">
        <v>151</v>
      </c>
      <c r="AU309" s="236" t="s">
        <v>84</v>
      </c>
      <c r="AY309" s="17" t="s">
        <v>148</v>
      </c>
      <c r="BE309" s="237">
        <f>IF(N309="základní",J309,0)</f>
        <v>0</v>
      </c>
      <c r="BF309" s="237">
        <f>IF(N309="snížená",J309,0)</f>
        <v>0</v>
      </c>
      <c r="BG309" s="237">
        <f>IF(N309="zákl. přenesená",J309,0)</f>
        <v>0</v>
      </c>
      <c r="BH309" s="237">
        <f>IF(N309="sníž. přenesená",J309,0)</f>
        <v>0</v>
      </c>
      <c r="BI309" s="237">
        <f>IF(N309="nulová",J309,0)</f>
        <v>0</v>
      </c>
      <c r="BJ309" s="17" t="s">
        <v>82</v>
      </c>
      <c r="BK309" s="237">
        <f>ROUND(I309*H309,2)</f>
        <v>0</v>
      </c>
      <c r="BL309" s="17" t="s">
        <v>259</v>
      </c>
      <c r="BM309" s="236" t="s">
        <v>436</v>
      </c>
    </row>
    <row r="310" s="2" customFormat="1">
      <c r="A310" s="38"/>
      <c r="B310" s="39"/>
      <c r="C310" s="40"/>
      <c r="D310" s="238" t="s">
        <v>157</v>
      </c>
      <c r="E310" s="40"/>
      <c r="F310" s="239" t="s">
        <v>437</v>
      </c>
      <c r="G310" s="40"/>
      <c r="H310" s="40"/>
      <c r="I310" s="240"/>
      <c r="J310" s="40"/>
      <c r="K310" s="40"/>
      <c r="L310" s="44"/>
      <c r="M310" s="241"/>
      <c r="N310" s="242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157</v>
      </c>
      <c r="AU310" s="17" t="s">
        <v>84</v>
      </c>
    </row>
    <row r="311" s="13" customFormat="1">
      <c r="A311" s="13"/>
      <c r="B311" s="243"/>
      <c r="C311" s="244"/>
      <c r="D311" s="238" t="s">
        <v>164</v>
      </c>
      <c r="E311" s="245" t="s">
        <v>1</v>
      </c>
      <c r="F311" s="246" t="s">
        <v>438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164</v>
      </c>
      <c r="AU311" s="252" t="s">
        <v>84</v>
      </c>
      <c r="AV311" s="13" t="s">
        <v>82</v>
      </c>
      <c r="AW311" s="13" t="s">
        <v>31</v>
      </c>
      <c r="AX311" s="13" t="s">
        <v>75</v>
      </c>
      <c r="AY311" s="252" t="s">
        <v>148</v>
      </c>
    </row>
    <row r="312" s="13" customFormat="1">
      <c r="A312" s="13"/>
      <c r="B312" s="243"/>
      <c r="C312" s="244"/>
      <c r="D312" s="238" t="s">
        <v>164</v>
      </c>
      <c r="E312" s="245" t="s">
        <v>1</v>
      </c>
      <c r="F312" s="246" t="s">
        <v>439</v>
      </c>
      <c r="G312" s="244"/>
      <c r="H312" s="245" t="s">
        <v>1</v>
      </c>
      <c r="I312" s="247"/>
      <c r="J312" s="244"/>
      <c r="K312" s="244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164</v>
      </c>
      <c r="AU312" s="252" t="s">
        <v>84</v>
      </c>
      <c r="AV312" s="13" t="s">
        <v>82</v>
      </c>
      <c r="AW312" s="13" t="s">
        <v>31</v>
      </c>
      <c r="AX312" s="13" t="s">
        <v>75</v>
      </c>
      <c r="AY312" s="252" t="s">
        <v>148</v>
      </c>
    </row>
    <row r="313" s="14" customFormat="1">
      <c r="A313" s="14"/>
      <c r="B313" s="253"/>
      <c r="C313" s="254"/>
      <c r="D313" s="238" t="s">
        <v>164</v>
      </c>
      <c r="E313" s="255" t="s">
        <v>1</v>
      </c>
      <c r="F313" s="256" t="s">
        <v>440</v>
      </c>
      <c r="G313" s="254"/>
      <c r="H313" s="257">
        <v>28.800000000000001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164</v>
      </c>
      <c r="AU313" s="263" t="s">
        <v>84</v>
      </c>
      <c r="AV313" s="14" t="s">
        <v>84</v>
      </c>
      <c r="AW313" s="14" t="s">
        <v>31</v>
      </c>
      <c r="AX313" s="14" t="s">
        <v>82</v>
      </c>
      <c r="AY313" s="263" t="s">
        <v>148</v>
      </c>
    </row>
    <row r="314" s="2" customFormat="1" ht="24.15" customHeight="1">
      <c r="A314" s="38"/>
      <c r="B314" s="39"/>
      <c r="C314" s="226" t="s">
        <v>441</v>
      </c>
      <c r="D314" s="226" t="s">
        <v>151</v>
      </c>
      <c r="E314" s="227" t="s">
        <v>442</v>
      </c>
      <c r="F314" s="228" t="s">
        <v>443</v>
      </c>
      <c r="G314" s="229" t="s">
        <v>175</v>
      </c>
      <c r="H314" s="230">
        <v>3.2400000000000002</v>
      </c>
      <c r="I314" s="231"/>
      <c r="J314" s="230">
        <f>ROUND(I314*H314,2)</f>
        <v>0</v>
      </c>
      <c r="K314" s="228" t="s">
        <v>1</v>
      </c>
      <c r="L314" s="44"/>
      <c r="M314" s="232" t="s">
        <v>1</v>
      </c>
      <c r="N314" s="233" t="s">
        <v>40</v>
      </c>
      <c r="O314" s="91"/>
      <c r="P314" s="234">
        <f>O314*H314</f>
        <v>0</v>
      </c>
      <c r="Q314" s="234">
        <v>0</v>
      </c>
      <c r="R314" s="234">
        <f>Q314*H314</f>
        <v>0</v>
      </c>
      <c r="S314" s="234">
        <v>0</v>
      </c>
      <c r="T314" s="23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6" t="s">
        <v>259</v>
      </c>
      <c r="AT314" s="236" t="s">
        <v>151</v>
      </c>
      <c r="AU314" s="236" t="s">
        <v>84</v>
      </c>
      <c r="AY314" s="17" t="s">
        <v>148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7" t="s">
        <v>82</v>
      </c>
      <c r="BK314" s="237">
        <f>ROUND(I314*H314,2)</f>
        <v>0</v>
      </c>
      <c r="BL314" s="17" t="s">
        <v>259</v>
      </c>
      <c r="BM314" s="236" t="s">
        <v>444</v>
      </c>
    </row>
    <row r="315" s="2" customFormat="1">
      <c r="A315" s="38"/>
      <c r="B315" s="39"/>
      <c r="C315" s="40"/>
      <c r="D315" s="238" t="s">
        <v>157</v>
      </c>
      <c r="E315" s="40"/>
      <c r="F315" s="239" t="s">
        <v>445</v>
      </c>
      <c r="G315" s="40"/>
      <c r="H315" s="40"/>
      <c r="I315" s="240"/>
      <c r="J315" s="40"/>
      <c r="K315" s="40"/>
      <c r="L315" s="44"/>
      <c r="M315" s="241"/>
      <c r="N315" s="242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157</v>
      </c>
      <c r="AU315" s="17" t="s">
        <v>84</v>
      </c>
    </row>
    <row r="316" s="13" customFormat="1">
      <c r="A316" s="13"/>
      <c r="B316" s="243"/>
      <c r="C316" s="244"/>
      <c r="D316" s="238" t="s">
        <v>164</v>
      </c>
      <c r="E316" s="245" t="s">
        <v>1</v>
      </c>
      <c r="F316" s="246" t="s">
        <v>446</v>
      </c>
      <c r="G316" s="244"/>
      <c r="H316" s="245" t="s">
        <v>1</v>
      </c>
      <c r="I316" s="247"/>
      <c r="J316" s="244"/>
      <c r="K316" s="244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164</v>
      </c>
      <c r="AU316" s="252" t="s">
        <v>84</v>
      </c>
      <c r="AV316" s="13" t="s">
        <v>82</v>
      </c>
      <c r="AW316" s="13" t="s">
        <v>31</v>
      </c>
      <c r="AX316" s="13" t="s">
        <v>75</v>
      </c>
      <c r="AY316" s="252" t="s">
        <v>148</v>
      </c>
    </row>
    <row r="317" s="13" customFormat="1">
      <c r="A317" s="13"/>
      <c r="B317" s="243"/>
      <c r="C317" s="244"/>
      <c r="D317" s="238" t="s">
        <v>164</v>
      </c>
      <c r="E317" s="245" t="s">
        <v>1</v>
      </c>
      <c r="F317" s="246" t="s">
        <v>439</v>
      </c>
      <c r="G317" s="244"/>
      <c r="H317" s="245" t="s">
        <v>1</v>
      </c>
      <c r="I317" s="247"/>
      <c r="J317" s="244"/>
      <c r="K317" s="244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164</v>
      </c>
      <c r="AU317" s="252" t="s">
        <v>84</v>
      </c>
      <c r="AV317" s="13" t="s">
        <v>82</v>
      </c>
      <c r="AW317" s="13" t="s">
        <v>31</v>
      </c>
      <c r="AX317" s="13" t="s">
        <v>75</v>
      </c>
      <c r="AY317" s="252" t="s">
        <v>148</v>
      </c>
    </row>
    <row r="318" s="14" customFormat="1">
      <c r="A318" s="14"/>
      <c r="B318" s="253"/>
      <c r="C318" s="254"/>
      <c r="D318" s="238" t="s">
        <v>164</v>
      </c>
      <c r="E318" s="255" t="s">
        <v>1</v>
      </c>
      <c r="F318" s="256" t="s">
        <v>447</v>
      </c>
      <c r="G318" s="254"/>
      <c r="H318" s="257">
        <v>3.2400000000000002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164</v>
      </c>
      <c r="AU318" s="263" t="s">
        <v>84</v>
      </c>
      <c r="AV318" s="14" t="s">
        <v>84</v>
      </c>
      <c r="AW318" s="14" t="s">
        <v>31</v>
      </c>
      <c r="AX318" s="14" t="s">
        <v>82</v>
      </c>
      <c r="AY318" s="263" t="s">
        <v>148</v>
      </c>
    </row>
    <row r="319" s="2" customFormat="1" ht="24.15" customHeight="1">
      <c r="A319" s="38"/>
      <c r="B319" s="39"/>
      <c r="C319" s="226" t="s">
        <v>448</v>
      </c>
      <c r="D319" s="226" t="s">
        <v>151</v>
      </c>
      <c r="E319" s="227" t="s">
        <v>449</v>
      </c>
      <c r="F319" s="228" t="s">
        <v>450</v>
      </c>
      <c r="G319" s="229" t="s">
        <v>161</v>
      </c>
      <c r="H319" s="230">
        <v>2.0299999999999998</v>
      </c>
      <c r="I319" s="231"/>
      <c r="J319" s="230">
        <f>ROUND(I319*H319,2)</f>
        <v>0</v>
      </c>
      <c r="K319" s="228" t="s">
        <v>162</v>
      </c>
      <c r="L319" s="44"/>
      <c r="M319" s="232" t="s">
        <v>1</v>
      </c>
      <c r="N319" s="233" t="s">
        <v>40</v>
      </c>
      <c r="O319" s="91"/>
      <c r="P319" s="234">
        <f>O319*H319</f>
        <v>0</v>
      </c>
      <c r="Q319" s="234">
        <v>0</v>
      </c>
      <c r="R319" s="234">
        <f>Q319*H319</f>
        <v>0</v>
      </c>
      <c r="S319" s="234">
        <v>0</v>
      </c>
      <c r="T319" s="23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6" t="s">
        <v>259</v>
      </c>
      <c r="AT319" s="236" t="s">
        <v>151</v>
      </c>
      <c r="AU319" s="236" t="s">
        <v>84</v>
      </c>
      <c r="AY319" s="17" t="s">
        <v>148</v>
      </c>
      <c r="BE319" s="237">
        <f>IF(N319="základní",J319,0)</f>
        <v>0</v>
      </c>
      <c r="BF319" s="237">
        <f>IF(N319="snížená",J319,0)</f>
        <v>0</v>
      </c>
      <c r="BG319" s="237">
        <f>IF(N319="zákl. přenesená",J319,0)</f>
        <v>0</v>
      </c>
      <c r="BH319" s="237">
        <f>IF(N319="sníž. přenesená",J319,0)</f>
        <v>0</v>
      </c>
      <c r="BI319" s="237">
        <f>IF(N319="nulová",J319,0)</f>
        <v>0</v>
      </c>
      <c r="BJ319" s="17" t="s">
        <v>82</v>
      </c>
      <c r="BK319" s="237">
        <f>ROUND(I319*H319,2)</f>
        <v>0</v>
      </c>
      <c r="BL319" s="17" t="s">
        <v>259</v>
      </c>
      <c r="BM319" s="236" t="s">
        <v>451</v>
      </c>
    </row>
    <row r="320" s="12" customFormat="1" ht="22.8" customHeight="1">
      <c r="A320" s="12"/>
      <c r="B320" s="210"/>
      <c r="C320" s="211"/>
      <c r="D320" s="212" t="s">
        <v>74</v>
      </c>
      <c r="E320" s="224" t="s">
        <v>452</v>
      </c>
      <c r="F320" s="224" t="s">
        <v>453</v>
      </c>
      <c r="G320" s="211"/>
      <c r="H320" s="211"/>
      <c r="I320" s="214"/>
      <c r="J320" s="225">
        <f>BK320</f>
        <v>0</v>
      </c>
      <c r="K320" s="211"/>
      <c r="L320" s="216"/>
      <c r="M320" s="217"/>
      <c r="N320" s="218"/>
      <c r="O320" s="218"/>
      <c r="P320" s="219">
        <f>SUM(P321:P322)</f>
        <v>0</v>
      </c>
      <c r="Q320" s="218"/>
      <c r="R320" s="219">
        <f>SUM(R321:R322)</f>
        <v>0</v>
      </c>
      <c r="S320" s="218"/>
      <c r="T320" s="220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1" t="s">
        <v>84</v>
      </c>
      <c r="AT320" s="222" t="s">
        <v>74</v>
      </c>
      <c r="AU320" s="222" t="s">
        <v>82</v>
      </c>
      <c r="AY320" s="221" t="s">
        <v>148</v>
      </c>
      <c r="BK320" s="223">
        <f>SUM(BK321:BK322)</f>
        <v>0</v>
      </c>
    </row>
    <row r="321" s="2" customFormat="1" ht="37.8" customHeight="1">
      <c r="A321" s="38"/>
      <c r="B321" s="39"/>
      <c r="C321" s="226" t="s">
        <v>454</v>
      </c>
      <c r="D321" s="226" t="s">
        <v>151</v>
      </c>
      <c r="E321" s="227" t="s">
        <v>455</v>
      </c>
      <c r="F321" s="228" t="s">
        <v>456</v>
      </c>
      <c r="G321" s="229" t="s">
        <v>209</v>
      </c>
      <c r="H321" s="230">
        <v>4</v>
      </c>
      <c r="I321" s="231"/>
      <c r="J321" s="230">
        <f>ROUND(I321*H321,2)</f>
        <v>0</v>
      </c>
      <c r="K321" s="228" t="s">
        <v>1</v>
      </c>
      <c r="L321" s="44"/>
      <c r="M321" s="232" t="s">
        <v>1</v>
      </c>
      <c r="N321" s="233" t="s">
        <v>40</v>
      </c>
      <c r="O321" s="91"/>
      <c r="P321" s="234">
        <f>O321*H321</f>
        <v>0</v>
      </c>
      <c r="Q321" s="234">
        <v>0</v>
      </c>
      <c r="R321" s="234">
        <f>Q321*H321</f>
        <v>0</v>
      </c>
      <c r="S321" s="234">
        <v>0</v>
      </c>
      <c r="T321" s="23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6" t="s">
        <v>259</v>
      </c>
      <c r="AT321" s="236" t="s">
        <v>151</v>
      </c>
      <c r="AU321" s="236" t="s">
        <v>84</v>
      </c>
      <c r="AY321" s="17" t="s">
        <v>148</v>
      </c>
      <c r="BE321" s="237">
        <f>IF(N321="základní",J321,0)</f>
        <v>0</v>
      </c>
      <c r="BF321" s="237">
        <f>IF(N321="snížená",J321,0)</f>
        <v>0</v>
      </c>
      <c r="BG321" s="237">
        <f>IF(N321="zákl. přenesená",J321,0)</f>
        <v>0</v>
      </c>
      <c r="BH321" s="237">
        <f>IF(N321="sníž. přenesená",J321,0)</f>
        <v>0</v>
      </c>
      <c r="BI321" s="237">
        <f>IF(N321="nulová",J321,0)</f>
        <v>0</v>
      </c>
      <c r="BJ321" s="17" t="s">
        <v>82</v>
      </c>
      <c r="BK321" s="237">
        <f>ROUND(I321*H321,2)</f>
        <v>0</v>
      </c>
      <c r="BL321" s="17" t="s">
        <v>259</v>
      </c>
      <c r="BM321" s="236" t="s">
        <v>457</v>
      </c>
    </row>
    <row r="322" s="2" customFormat="1">
      <c r="A322" s="38"/>
      <c r="B322" s="39"/>
      <c r="C322" s="40"/>
      <c r="D322" s="238" t="s">
        <v>157</v>
      </c>
      <c r="E322" s="40"/>
      <c r="F322" s="239" t="s">
        <v>458</v>
      </c>
      <c r="G322" s="40"/>
      <c r="H322" s="40"/>
      <c r="I322" s="240"/>
      <c r="J322" s="40"/>
      <c r="K322" s="40"/>
      <c r="L322" s="44"/>
      <c r="M322" s="241"/>
      <c r="N322" s="242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157</v>
      </c>
      <c r="AU322" s="17" t="s">
        <v>84</v>
      </c>
    </row>
    <row r="323" s="12" customFormat="1" ht="22.8" customHeight="1">
      <c r="A323" s="12"/>
      <c r="B323" s="210"/>
      <c r="C323" s="211"/>
      <c r="D323" s="212" t="s">
        <v>74</v>
      </c>
      <c r="E323" s="224" t="s">
        <v>459</v>
      </c>
      <c r="F323" s="224" t="s">
        <v>460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SUM(P324:P337)</f>
        <v>0</v>
      </c>
      <c r="Q323" s="218"/>
      <c r="R323" s="219">
        <f>SUM(R324:R337)</f>
        <v>0.1237808</v>
      </c>
      <c r="S323" s="218"/>
      <c r="T323" s="220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84</v>
      </c>
      <c r="AT323" s="222" t="s">
        <v>74</v>
      </c>
      <c r="AU323" s="222" t="s">
        <v>82</v>
      </c>
      <c r="AY323" s="221" t="s">
        <v>148</v>
      </c>
      <c r="BK323" s="223">
        <f>SUM(BK324:BK337)</f>
        <v>0</v>
      </c>
    </row>
    <row r="324" s="2" customFormat="1" ht="16.5" customHeight="1">
      <c r="A324" s="38"/>
      <c r="B324" s="39"/>
      <c r="C324" s="226" t="s">
        <v>461</v>
      </c>
      <c r="D324" s="226" t="s">
        <v>151</v>
      </c>
      <c r="E324" s="227" t="s">
        <v>462</v>
      </c>
      <c r="F324" s="228" t="s">
        <v>463</v>
      </c>
      <c r="G324" s="229" t="s">
        <v>175</v>
      </c>
      <c r="H324" s="230">
        <v>3.1699999999999999</v>
      </c>
      <c r="I324" s="231"/>
      <c r="J324" s="230">
        <f>ROUND(I324*H324,2)</f>
        <v>0</v>
      </c>
      <c r="K324" s="228" t="s">
        <v>162</v>
      </c>
      <c r="L324" s="44"/>
      <c r="M324" s="232" t="s">
        <v>1</v>
      </c>
      <c r="N324" s="233" t="s">
        <v>40</v>
      </c>
      <c r="O324" s="91"/>
      <c r="P324" s="234">
        <f>O324*H324</f>
        <v>0</v>
      </c>
      <c r="Q324" s="234">
        <v>0</v>
      </c>
      <c r="R324" s="234">
        <f>Q324*H324</f>
        <v>0</v>
      </c>
      <c r="S324" s="234">
        <v>0</v>
      </c>
      <c r="T324" s="23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6" t="s">
        <v>259</v>
      </c>
      <c r="AT324" s="236" t="s">
        <v>151</v>
      </c>
      <c r="AU324" s="236" t="s">
        <v>84</v>
      </c>
      <c r="AY324" s="17" t="s">
        <v>148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7" t="s">
        <v>82</v>
      </c>
      <c r="BK324" s="237">
        <f>ROUND(I324*H324,2)</f>
        <v>0</v>
      </c>
      <c r="BL324" s="17" t="s">
        <v>259</v>
      </c>
      <c r="BM324" s="236" t="s">
        <v>464</v>
      </c>
    </row>
    <row r="325" s="13" customFormat="1">
      <c r="A325" s="13"/>
      <c r="B325" s="243"/>
      <c r="C325" s="244"/>
      <c r="D325" s="238" t="s">
        <v>164</v>
      </c>
      <c r="E325" s="245" t="s">
        <v>1</v>
      </c>
      <c r="F325" s="246" t="s">
        <v>289</v>
      </c>
      <c r="G325" s="244"/>
      <c r="H325" s="245" t="s">
        <v>1</v>
      </c>
      <c r="I325" s="247"/>
      <c r="J325" s="244"/>
      <c r="K325" s="244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164</v>
      </c>
      <c r="AU325" s="252" t="s">
        <v>84</v>
      </c>
      <c r="AV325" s="13" t="s">
        <v>82</v>
      </c>
      <c r="AW325" s="13" t="s">
        <v>31</v>
      </c>
      <c r="AX325" s="13" t="s">
        <v>75</v>
      </c>
      <c r="AY325" s="252" t="s">
        <v>148</v>
      </c>
    </row>
    <row r="326" s="14" customFormat="1">
      <c r="A326" s="14"/>
      <c r="B326" s="253"/>
      <c r="C326" s="254"/>
      <c r="D326" s="238" t="s">
        <v>164</v>
      </c>
      <c r="E326" s="255" t="s">
        <v>1</v>
      </c>
      <c r="F326" s="256" t="s">
        <v>427</v>
      </c>
      <c r="G326" s="254"/>
      <c r="H326" s="257">
        <v>3.1699999999999999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164</v>
      </c>
      <c r="AU326" s="263" t="s">
        <v>84</v>
      </c>
      <c r="AV326" s="14" t="s">
        <v>84</v>
      </c>
      <c r="AW326" s="14" t="s">
        <v>31</v>
      </c>
      <c r="AX326" s="14" t="s">
        <v>82</v>
      </c>
      <c r="AY326" s="263" t="s">
        <v>148</v>
      </c>
    </row>
    <row r="327" s="2" customFormat="1" ht="16.5" customHeight="1">
      <c r="A327" s="38"/>
      <c r="B327" s="39"/>
      <c r="C327" s="226" t="s">
        <v>465</v>
      </c>
      <c r="D327" s="226" t="s">
        <v>151</v>
      </c>
      <c r="E327" s="227" t="s">
        <v>466</v>
      </c>
      <c r="F327" s="228" t="s">
        <v>467</v>
      </c>
      <c r="G327" s="229" t="s">
        <v>175</v>
      </c>
      <c r="H327" s="230">
        <v>3.1699999999999999</v>
      </c>
      <c r="I327" s="231"/>
      <c r="J327" s="230">
        <f>ROUND(I327*H327,2)</f>
        <v>0</v>
      </c>
      <c r="K327" s="228" t="s">
        <v>162</v>
      </c>
      <c r="L327" s="44"/>
      <c r="M327" s="232" t="s">
        <v>1</v>
      </c>
      <c r="N327" s="233" t="s">
        <v>40</v>
      </c>
      <c r="O327" s="91"/>
      <c r="P327" s="234">
        <f>O327*H327</f>
        <v>0</v>
      </c>
      <c r="Q327" s="234">
        <v>0.00029999999999999997</v>
      </c>
      <c r="R327" s="234">
        <f>Q327*H327</f>
        <v>0.00095099999999999991</v>
      </c>
      <c r="S327" s="234">
        <v>0</v>
      </c>
      <c r="T327" s="23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6" t="s">
        <v>259</v>
      </c>
      <c r="AT327" s="236" t="s">
        <v>151</v>
      </c>
      <c r="AU327" s="236" t="s">
        <v>84</v>
      </c>
      <c r="AY327" s="17" t="s">
        <v>148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7" t="s">
        <v>82</v>
      </c>
      <c r="BK327" s="237">
        <f>ROUND(I327*H327,2)</f>
        <v>0</v>
      </c>
      <c r="BL327" s="17" t="s">
        <v>259</v>
      </c>
      <c r="BM327" s="236" t="s">
        <v>468</v>
      </c>
    </row>
    <row r="328" s="2" customFormat="1" ht="24.15" customHeight="1">
      <c r="A328" s="38"/>
      <c r="B328" s="39"/>
      <c r="C328" s="226" t="s">
        <v>469</v>
      </c>
      <c r="D328" s="226" t="s">
        <v>151</v>
      </c>
      <c r="E328" s="227" t="s">
        <v>470</v>
      </c>
      <c r="F328" s="228" t="s">
        <v>471</v>
      </c>
      <c r="G328" s="229" t="s">
        <v>175</v>
      </c>
      <c r="H328" s="230">
        <v>3.1699999999999999</v>
      </c>
      <c r="I328" s="231"/>
      <c r="J328" s="230">
        <f>ROUND(I328*H328,2)</f>
        <v>0</v>
      </c>
      <c r="K328" s="228" t="s">
        <v>162</v>
      </c>
      <c r="L328" s="44"/>
      <c r="M328" s="232" t="s">
        <v>1</v>
      </c>
      <c r="N328" s="233" t="s">
        <v>40</v>
      </c>
      <c r="O328" s="91"/>
      <c r="P328" s="234">
        <f>O328*H328</f>
        <v>0</v>
      </c>
      <c r="Q328" s="234">
        <v>0.014999999999999999</v>
      </c>
      <c r="R328" s="234">
        <f>Q328*H328</f>
        <v>0.047549999999999995</v>
      </c>
      <c r="S328" s="234">
        <v>0</v>
      </c>
      <c r="T328" s="23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6" t="s">
        <v>259</v>
      </c>
      <c r="AT328" s="236" t="s">
        <v>151</v>
      </c>
      <c r="AU328" s="236" t="s">
        <v>84</v>
      </c>
      <c r="AY328" s="17" t="s">
        <v>148</v>
      </c>
      <c r="BE328" s="237">
        <f>IF(N328="základní",J328,0)</f>
        <v>0</v>
      </c>
      <c r="BF328" s="237">
        <f>IF(N328="snížená",J328,0)</f>
        <v>0</v>
      </c>
      <c r="BG328" s="237">
        <f>IF(N328="zákl. přenesená",J328,0)</f>
        <v>0</v>
      </c>
      <c r="BH328" s="237">
        <f>IF(N328="sníž. přenesená",J328,0)</f>
        <v>0</v>
      </c>
      <c r="BI328" s="237">
        <f>IF(N328="nulová",J328,0)</f>
        <v>0</v>
      </c>
      <c r="BJ328" s="17" t="s">
        <v>82</v>
      </c>
      <c r="BK328" s="237">
        <f>ROUND(I328*H328,2)</f>
        <v>0</v>
      </c>
      <c r="BL328" s="17" t="s">
        <v>259</v>
      </c>
      <c r="BM328" s="236" t="s">
        <v>472</v>
      </c>
    </row>
    <row r="329" s="13" customFormat="1">
      <c r="A329" s="13"/>
      <c r="B329" s="243"/>
      <c r="C329" s="244"/>
      <c r="D329" s="238" t="s">
        <v>164</v>
      </c>
      <c r="E329" s="245" t="s">
        <v>1</v>
      </c>
      <c r="F329" s="246" t="s">
        <v>289</v>
      </c>
      <c r="G329" s="244"/>
      <c r="H329" s="245" t="s">
        <v>1</v>
      </c>
      <c r="I329" s="247"/>
      <c r="J329" s="244"/>
      <c r="K329" s="244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164</v>
      </c>
      <c r="AU329" s="252" t="s">
        <v>84</v>
      </c>
      <c r="AV329" s="13" t="s">
        <v>82</v>
      </c>
      <c r="AW329" s="13" t="s">
        <v>31</v>
      </c>
      <c r="AX329" s="13" t="s">
        <v>75</v>
      </c>
      <c r="AY329" s="252" t="s">
        <v>148</v>
      </c>
    </row>
    <row r="330" s="14" customFormat="1">
      <c r="A330" s="14"/>
      <c r="B330" s="253"/>
      <c r="C330" s="254"/>
      <c r="D330" s="238" t="s">
        <v>164</v>
      </c>
      <c r="E330" s="255" t="s">
        <v>1</v>
      </c>
      <c r="F330" s="256" t="s">
        <v>427</v>
      </c>
      <c r="G330" s="254"/>
      <c r="H330" s="257">
        <v>3.1699999999999999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164</v>
      </c>
      <c r="AU330" s="263" t="s">
        <v>84</v>
      </c>
      <c r="AV330" s="14" t="s">
        <v>84</v>
      </c>
      <c r="AW330" s="14" t="s">
        <v>31</v>
      </c>
      <c r="AX330" s="14" t="s">
        <v>82</v>
      </c>
      <c r="AY330" s="263" t="s">
        <v>148</v>
      </c>
    </row>
    <row r="331" s="2" customFormat="1" ht="24.15" customHeight="1">
      <c r="A331" s="38"/>
      <c r="B331" s="39"/>
      <c r="C331" s="226" t="s">
        <v>473</v>
      </c>
      <c r="D331" s="226" t="s">
        <v>151</v>
      </c>
      <c r="E331" s="227" t="s">
        <v>474</v>
      </c>
      <c r="F331" s="228" t="s">
        <v>475</v>
      </c>
      <c r="G331" s="229" t="s">
        <v>175</v>
      </c>
      <c r="H331" s="230">
        <v>3.1699999999999999</v>
      </c>
      <c r="I331" s="231"/>
      <c r="J331" s="230">
        <f>ROUND(I331*H331,2)</f>
        <v>0</v>
      </c>
      <c r="K331" s="228" t="s">
        <v>1</v>
      </c>
      <c r="L331" s="44"/>
      <c r="M331" s="232" t="s">
        <v>1</v>
      </c>
      <c r="N331" s="233" t="s">
        <v>40</v>
      </c>
      <c r="O331" s="91"/>
      <c r="P331" s="234">
        <f>O331*H331</f>
        <v>0</v>
      </c>
      <c r="Q331" s="234">
        <v>0.00694</v>
      </c>
      <c r="R331" s="234">
        <f>Q331*H331</f>
        <v>0.0219998</v>
      </c>
      <c r="S331" s="234">
        <v>0</v>
      </c>
      <c r="T331" s="235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6" t="s">
        <v>259</v>
      </c>
      <c r="AT331" s="236" t="s">
        <v>151</v>
      </c>
      <c r="AU331" s="236" t="s">
        <v>84</v>
      </c>
      <c r="AY331" s="17" t="s">
        <v>148</v>
      </c>
      <c r="BE331" s="237">
        <f>IF(N331="základní",J331,0)</f>
        <v>0</v>
      </c>
      <c r="BF331" s="237">
        <f>IF(N331="snížená",J331,0)</f>
        <v>0</v>
      </c>
      <c r="BG331" s="237">
        <f>IF(N331="zákl. přenesená",J331,0)</f>
        <v>0</v>
      </c>
      <c r="BH331" s="237">
        <f>IF(N331="sníž. přenesená",J331,0)</f>
        <v>0</v>
      </c>
      <c r="BI331" s="237">
        <f>IF(N331="nulová",J331,0)</f>
        <v>0</v>
      </c>
      <c r="BJ331" s="17" t="s">
        <v>82</v>
      </c>
      <c r="BK331" s="237">
        <f>ROUND(I331*H331,2)</f>
        <v>0</v>
      </c>
      <c r="BL331" s="17" t="s">
        <v>259</v>
      </c>
      <c r="BM331" s="236" t="s">
        <v>476</v>
      </c>
    </row>
    <row r="332" s="13" customFormat="1">
      <c r="A332" s="13"/>
      <c r="B332" s="243"/>
      <c r="C332" s="244"/>
      <c r="D332" s="238" t="s">
        <v>164</v>
      </c>
      <c r="E332" s="245" t="s">
        <v>1</v>
      </c>
      <c r="F332" s="246" t="s">
        <v>409</v>
      </c>
      <c r="G332" s="244"/>
      <c r="H332" s="245" t="s">
        <v>1</v>
      </c>
      <c r="I332" s="247"/>
      <c r="J332" s="244"/>
      <c r="K332" s="244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164</v>
      </c>
      <c r="AU332" s="252" t="s">
        <v>84</v>
      </c>
      <c r="AV332" s="13" t="s">
        <v>82</v>
      </c>
      <c r="AW332" s="13" t="s">
        <v>31</v>
      </c>
      <c r="AX332" s="13" t="s">
        <v>75</v>
      </c>
      <c r="AY332" s="252" t="s">
        <v>148</v>
      </c>
    </row>
    <row r="333" s="14" customFormat="1">
      <c r="A333" s="14"/>
      <c r="B333" s="253"/>
      <c r="C333" s="254"/>
      <c r="D333" s="238" t="s">
        <v>164</v>
      </c>
      <c r="E333" s="255" t="s">
        <v>1</v>
      </c>
      <c r="F333" s="256" t="s">
        <v>427</v>
      </c>
      <c r="G333" s="254"/>
      <c r="H333" s="257">
        <v>3.1699999999999999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164</v>
      </c>
      <c r="AU333" s="263" t="s">
        <v>84</v>
      </c>
      <c r="AV333" s="14" t="s">
        <v>84</v>
      </c>
      <c r="AW333" s="14" t="s">
        <v>31</v>
      </c>
      <c r="AX333" s="14" t="s">
        <v>82</v>
      </c>
      <c r="AY333" s="263" t="s">
        <v>148</v>
      </c>
    </row>
    <row r="334" s="2" customFormat="1" ht="33" customHeight="1">
      <c r="A334" s="38"/>
      <c r="B334" s="39"/>
      <c r="C334" s="226" t="s">
        <v>477</v>
      </c>
      <c r="D334" s="226" t="s">
        <v>151</v>
      </c>
      <c r="E334" s="227" t="s">
        <v>478</v>
      </c>
      <c r="F334" s="228" t="s">
        <v>479</v>
      </c>
      <c r="G334" s="229" t="s">
        <v>175</v>
      </c>
      <c r="H334" s="230">
        <v>3.1699999999999999</v>
      </c>
      <c r="I334" s="231"/>
      <c r="J334" s="230">
        <f>ROUND(I334*H334,2)</f>
        <v>0</v>
      </c>
      <c r="K334" s="228" t="s">
        <v>162</v>
      </c>
      <c r="L334" s="44"/>
      <c r="M334" s="232" t="s">
        <v>1</v>
      </c>
      <c r="N334" s="233" t="s">
        <v>40</v>
      </c>
      <c r="O334" s="91"/>
      <c r="P334" s="234">
        <f>O334*H334</f>
        <v>0</v>
      </c>
      <c r="Q334" s="234">
        <v>0</v>
      </c>
      <c r="R334" s="234">
        <f>Q334*H334</f>
        <v>0</v>
      </c>
      <c r="S334" s="234">
        <v>0</v>
      </c>
      <c r="T334" s="23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6" t="s">
        <v>259</v>
      </c>
      <c r="AT334" s="236" t="s">
        <v>151</v>
      </c>
      <c r="AU334" s="236" t="s">
        <v>84</v>
      </c>
      <c r="AY334" s="17" t="s">
        <v>148</v>
      </c>
      <c r="BE334" s="237">
        <f>IF(N334="základní",J334,0)</f>
        <v>0</v>
      </c>
      <c r="BF334" s="237">
        <f>IF(N334="snížená",J334,0)</f>
        <v>0</v>
      </c>
      <c r="BG334" s="237">
        <f>IF(N334="zákl. přenesená",J334,0)</f>
        <v>0</v>
      </c>
      <c r="BH334" s="237">
        <f>IF(N334="sníž. přenesená",J334,0)</f>
        <v>0</v>
      </c>
      <c r="BI334" s="237">
        <f>IF(N334="nulová",J334,0)</f>
        <v>0</v>
      </c>
      <c r="BJ334" s="17" t="s">
        <v>82</v>
      </c>
      <c r="BK334" s="237">
        <f>ROUND(I334*H334,2)</f>
        <v>0</v>
      </c>
      <c r="BL334" s="17" t="s">
        <v>259</v>
      </c>
      <c r="BM334" s="236" t="s">
        <v>480</v>
      </c>
    </row>
    <row r="335" s="2" customFormat="1" ht="21.75" customHeight="1">
      <c r="A335" s="38"/>
      <c r="B335" s="39"/>
      <c r="C335" s="275" t="s">
        <v>481</v>
      </c>
      <c r="D335" s="275" t="s">
        <v>268</v>
      </c>
      <c r="E335" s="276" t="s">
        <v>482</v>
      </c>
      <c r="F335" s="277" t="s">
        <v>483</v>
      </c>
      <c r="G335" s="278" t="s">
        <v>175</v>
      </c>
      <c r="H335" s="279">
        <v>3.3300000000000001</v>
      </c>
      <c r="I335" s="280"/>
      <c r="J335" s="279">
        <f>ROUND(I335*H335,2)</f>
        <v>0</v>
      </c>
      <c r="K335" s="277" t="s">
        <v>1</v>
      </c>
      <c r="L335" s="281"/>
      <c r="M335" s="282" t="s">
        <v>1</v>
      </c>
      <c r="N335" s="283" t="s">
        <v>40</v>
      </c>
      <c r="O335" s="91"/>
      <c r="P335" s="234">
        <f>O335*H335</f>
        <v>0</v>
      </c>
      <c r="Q335" s="234">
        <v>0.016</v>
      </c>
      <c r="R335" s="234">
        <f>Q335*H335</f>
        <v>0.053280000000000001</v>
      </c>
      <c r="S335" s="234">
        <v>0</v>
      </c>
      <c r="T335" s="23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6" t="s">
        <v>360</v>
      </c>
      <c r="AT335" s="236" t="s">
        <v>268</v>
      </c>
      <c r="AU335" s="236" t="s">
        <v>84</v>
      </c>
      <c r="AY335" s="17" t="s">
        <v>148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7" t="s">
        <v>82</v>
      </c>
      <c r="BK335" s="237">
        <f>ROUND(I335*H335,2)</f>
        <v>0</v>
      </c>
      <c r="BL335" s="17" t="s">
        <v>259</v>
      </c>
      <c r="BM335" s="236" t="s">
        <v>484</v>
      </c>
    </row>
    <row r="336" s="14" customFormat="1">
      <c r="A336" s="14"/>
      <c r="B336" s="253"/>
      <c r="C336" s="254"/>
      <c r="D336" s="238" t="s">
        <v>164</v>
      </c>
      <c r="E336" s="255" t="s">
        <v>1</v>
      </c>
      <c r="F336" s="256" t="s">
        <v>485</v>
      </c>
      <c r="G336" s="254"/>
      <c r="H336" s="257">
        <v>3.3300000000000001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164</v>
      </c>
      <c r="AU336" s="263" t="s">
        <v>84</v>
      </c>
      <c r="AV336" s="14" t="s">
        <v>84</v>
      </c>
      <c r="AW336" s="14" t="s">
        <v>31</v>
      </c>
      <c r="AX336" s="14" t="s">
        <v>82</v>
      </c>
      <c r="AY336" s="263" t="s">
        <v>148</v>
      </c>
    </row>
    <row r="337" s="2" customFormat="1" ht="24.15" customHeight="1">
      <c r="A337" s="38"/>
      <c r="B337" s="39"/>
      <c r="C337" s="226" t="s">
        <v>486</v>
      </c>
      <c r="D337" s="226" t="s">
        <v>151</v>
      </c>
      <c r="E337" s="227" t="s">
        <v>487</v>
      </c>
      <c r="F337" s="228" t="s">
        <v>488</v>
      </c>
      <c r="G337" s="229" t="s">
        <v>161</v>
      </c>
      <c r="H337" s="230">
        <v>0.12</v>
      </c>
      <c r="I337" s="231"/>
      <c r="J337" s="230">
        <f>ROUND(I337*H337,2)</f>
        <v>0</v>
      </c>
      <c r="K337" s="228" t="s">
        <v>162</v>
      </c>
      <c r="L337" s="44"/>
      <c r="M337" s="232" t="s">
        <v>1</v>
      </c>
      <c r="N337" s="233" t="s">
        <v>40</v>
      </c>
      <c r="O337" s="91"/>
      <c r="P337" s="234">
        <f>O337*H337</f>
        <v>0</v>
      </c>
      <c r="Q337" s="234">
        <v>0</v>
      </c>
      <c r="R337" s="234">
        <f>Q337*H337</f>
        <v>0</v>
      </c>
      <c r="S337" s="234">
        <v>0</v>
      </c>
      <c r="T337" s="235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6" t="s">
        <v>259</v>
      </c>
      <c r="AT337" s="236" t="s">
        <v>151</v>
      </c>
      <c r="AU337" s="236" t="s">
        <v>84</v>
      </c>
      <c r="AY337" s="17" t="s">
        <v>148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7" t="s">
        <v>82</v>
      </c>
      <c r="BK337" s="237">
        <f>ROUND(I337*H337,2)</f>
        <v>0</v>
      </c>
      <c r="BL337" s="17" t="s">
        <v>259</v>
      </c>
      <c r="BM337" s="236" t="s">
        <v>489</v>
      </c>
    </row>
    <row r="338" s="12" customFormat="1" ht="22.8" customHeight="1">
      <c r="A338" s="12"/>
      <c r="B338" s="210"/>
      <c r="C338" s="211"/>
      <c r="D338" s="212" t="s">
        <v>74</v>
      </c>
      <c r="E338" s="224" t="s">
        <v>490</v>
      </c>
      <c r="F338" s="224" t="s">
        <v>491</v>
      </c>
      <c r="G338" s="211"/>
      <c r="H338" s="211"/>
      <c r="I338" s="214"/>
      <c r="J338" s="225">
        <f>BK338</f>
        <v>0</v>
      </c>
      <c r="K338" s="211"/>
      <c r="L338" s="216"/>
      <c r="M338" s="217"/>
      <c r="N338" s="218"/>
      <c r="O338" s="218"/>
      <c r="P338" s="219">
        <f>SUM(P339:P367)</f>
        <v>0</v>
      </c>
      <c r="Q338" s="218"/>
      <c r="R338" s="219">
        <f>SUM(R339:R367)</f>
        <v>2.34171</v>
      </c>
      <c r="S338" s="218"/>
      <c r="T338" s="220">
        <f>SUM(T339:T367)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1" t="s">
        <v>84</v>
      </c>
      <c r="AT338" s="222" t="s">
        <v>74</v>
      </c>
      <c r="AU338" s="222" t="s">
        <v>82</v>
      </c>
      <c r="AY338" s="221" t="s">
        <v>148</v>
      </c>
      <c r="BK338" s="223">
        <f>SUM(BK339:BK367)</f>
        <v>0</v>
      </c>
    </row>
    <row r="339" s="2" customFormat="1" ht="24.15" customHeight="1">
      <c r="A339" s="38"/>
      <c r="B339" s="39"/>
      <c r="C339" s="226" t="s">
        <v>492</v>
      </c>
      <c r="D339" s="226" t="s">
        <v>151</v>
      </c>
      <c r="E339" s="227" t="s">
        <v>493</v>
      </c>
      <c r="F339" s="228" t="s">
        <v>494</v>
      </c>
      <c r="G339" s="229" t="s">
        <v>175</v>
      </c>
      <c r="H339" s="230">
        <v>136</v>
      </c>
      <c r="I339" s="231"/>
      <c r="J339" s="230">
        <f>ROUND(I339*H339,2)</f>
        <v>0</v>
      </c>
      <c r="K339" s="228" t="s">
        <v>162</v>
      </c>
      <c r="L339" s="44"/>
      <c r="M339" s="232" t="s">
        <v>1</v>
      </c>
      <c r="N339" s="233" t="s">
        <v>40</v>
      </c>
      <c r="O339" s="91"/>
      <c r="P339" s="234">
        <f>O339*H339</f>
        <v>0</v>
      </c>
      <c r="Q339" s="234">
        <v>0</v>
      </c>
      <c r="R339" s="234">
        <f>Q339*H339</f>
        <v>0</v>
      </c>
      <c r="S339" s="234">
        <v>0</v>
      </c>
      <c r="T339" s="23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6" t="s">
        <v>259</v>
      </c>
      <c r="AT339" s="236" t="s">
        <v>151</v>
      </c>
      <c r="AU339" s="236" t="s">
        <v>84</v>
      </c>
      <c r="AY339" s="17" t="s">
        <v>148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7" t="s">
        <v>82</v>
      </c>
      <c r="BK339" s="237">
        <f>ROUND(I339*H339,2)</f>
        <v>0</v>
      </c>
      <c r="BL339" s="17" t="s">
        <v>259</v>
      </c>
      <c r="BM339" s="236" t="s">
        <v>495</v>
      </c>
    </row>
    <row r="340" s="13" customFormat="1">
      <c r="A340" s="13"/>
      <c r="B340" s="243"/>
      <c r="C340" s="244"/>
      <c r="D340" s="238" t="s">
        <v>164</v>
      </c>
      <c r="E340" s="245" t="s">
        <v>1</v>
      </c>
      <c r="F340" s="246" t="s">
        <v>496</v>
      </c>
      <c r="G340" s="244"/>
      <c r="H340" s="245" t="s">
        <v>1</v>
      </c>
      <c r="I340" s="247"/>
      <c r="J340" s="244"/>
      <c r="K340" s="244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164</v>
      </c>
      <c r="AU340" s="252" t="s">
        <v>84</v>
      </c>
      <c r="AV340" s="13" t="s">
        <v>82</v>
      </c>
      <c r="AW340" s="13" t="s">
        <v>31</v>
      </c>
      <c r="AX340" s="13" t="s">
        <v>75</v>
      </c>
      <c r="AY340" s="252" t="s">
        <v>148</v>
      </c>
    </row>
    <row r="341" s="13" customFormat="1">
      <c r="A341" s="13"/>
      <c r="B341" s="243"/>
      <c r="C341" s="244"/>
      <c r="D341" s="238" t="s">
        <v>164</v>
      </c>
      <c r="E341" s="245" t="s">
        <v>1</v>
      </c>
      <c r="F341" s="246" t="s">
        <v>497</v>
      </c>
      <c r="G341" s="244"/>
      <c r="H341" s="245" t="s">
        <v>1</v>
      </c>
      <c r="I341" s="247"/>
      <c r="J341" s="244"/>
      <c r="K341" s="244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164</v>
      </c>
      <c r="AU341" s="252" t="s">
        <v>84</v>
      </c>
      <c r="AV341" s="13" t="s">
        <v>82</v>
      </c>
      <c r="AW341" s="13" t="s">
        <v>31</v>
      </c>
      <c r="AX341" s="13" t="s">
        <v>75</v>
      </c>
      <c r="AY341" s="252" t="s">
        <v>148</v>
      </c>
    </row>
    <row r="342" s="14" customFormat="1">
      <c r="A342" s="14"/>
      <c r="B342" s="253"/>
      <c r="C342" s="254"/>
      <c r="D342" s="238" t="s">
        <v>164</v>
      </c>
      <c r="E342" s="255" t="s">
        <v>1</v>
      </c>
      <c r="F342" s="256" t="s">
        <v>498</v>
      </c>
      <c r="G342" s="254"/>
      <c r="H342" s="257">
        <v>136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164</v>
      </c>
      <c r="AU342" s="263" t="s">
        <v>84</v>
      </c>
      <c r="AV342" s="14" t="s">
        <v>84</v>
      </c>
      <c r="AW342" s="14" t="s">
        <v>31</v>
      </c>
      <c r="AX342" s="14" t="s">
        <v>82</v>
      </c>
      <c r="AY342" s="263" t="s">
        <v>148</v>
      </c>
    </row>
    <row r="343" s="2" customFormat="1" ht="16.5" customHeight="1">
      <c r="A343" s="38"/>
      <c r="B343" s="39"/>
      <c r="C343" s="226" t="s">
        <v>499</v>
      </c>
      <c r="D343" s="226" t="s">
        <v>151</v>
      </c>
      <c r="E343" s="227" t="s">
        <v>500</v>
      </c>
      <c r="F343" s="228" t="s">
        <v>501</v>
      </c>
      <c r="G343" s="229" t="s">
        <v>175</v>
      </c>
      <c r="H343" s="230">
        <v>136</v>
      </c>
      <c r="I343" s="231"/>
      <c r="J343" s="230">
        <f>ROUND(I343*H343,2)</f>
        <v>0</v>
      </c>
      <c r="K343" s="228" t="s">
        <v>162</v>
      </c>
      <c r="L343" s="44"/>
      <c r="M343" s="232" t="s">
        <v>1</v>
      </c>
      <c r="N343" s="233" t="s">
        <v>40</v>
      </c>
      <c r="O343" s="91"/>
      <c r="P343" s="234">
        <f>O343*H343</f>
        <v>0</v>
      </c>
      <c r="Q343" s="234">
        <v>0</v>
      </c>
      <c r="R343" s="234">
        <f>Q343*H343</f>
        <v>0</v>
      </c>
      <c r="S343" s="234">
        <v>0</v>
      </c>
      <c r="T343" s="23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6" t="s">
        <v>259</v>
      </c>
      <c r="AT343" s="236" t="s">
        <v>151</v>
      </c>
      <c r="AU343" s="236" t="s">
        <v>84</v>
      </c>
      <c r="AY343" s="17" t="s">
        <v>148</v>
      </c>
      <c r="BE343" s="237">
        <f>IF(N343="základní",J343,0)</f>
        <v>0</v>
      </c>
      <c r="BF343" s="237">
        <f>IF(N343="snížená",J343,0)</f>
        <v>0</v>
      </c>
      <c r="BG343" s="237">
        <f>IF(N343="zákl. přenesená",J343,0)</f>
        <v>0</v>
      </c>
      <c r="BH343" s="237">
        <f>IF(N343="sníž. přenesená",J343,0)</f>
        <v>0</v>
      </c>
      <c r="BI343" s="237">
        <f>IF(N343="nulová",J343,0)</f>
        <v>0</v>
      </c>
      <c r="BJ343" s="17" t="s">
        <v>82</v>
      </c>
      <c r="BK343" s="237">
        <f>ROUND(I343*H343,2)</f>
        <v>0</v>
      </c>
      <c r="BL343" s="17" t="s">
        <v>259</v>
      </c>
      <c r="BM343" s="236" t="s">
        <v>502</v>
      </c>
    </row>
    <row r="344" s="2" customFormat="1" ht="24.15" customHeight="1">
      <c r="A344" s="38"/>
      <c r="B344" s="39"/>
      <c r="C344" s="226" t="s">
        <v>503</v>
      </c>
      <c r="D344" s="226" t="s">
        <v>151</v>
      </c>
      <c r="E344" s="227" t="s">
        <v>504</v>
      </c>
      <c r="F344" s="228" t="s">
        <v>505</v>
      </c>
      <c r="G344" s="229" t="s">
        <v>175</v>
      </c>
      <c r="H344" s="230">
        <v>136</v>
      </c>
      <c r="I344" s="231"/>
      <c r="J344" s="230">
        <f>ROUND(I344*H344,2)</f>
        <v>0</v>
      </c>
      <c r="K344" s="228" t="s">
        <v>162</v>
      </c>
      <c r="L344" s="44"/>
      <c r="M344" s="232" t="s">
        <v>1</v>
      </c>
      <c r="N344" s="233" t="s">
        <v>40</v>
      </c>
      <c r="O344" s="91"/>
      <c r="P344" s="234">
        <f>O344*H344</f>
        <v>0</v>
      </c>
      <c r="Q344" s="234">
        <v>3.0000000000000001E-05</v>
      </c>
      <c r="R344" s="234">
        <f>Q344*H344</f>
        <v>0.0040800000000000003</v>
      </c>
      <c r="S344" s="234">
        <v>0</v>
      </c>
      <c r="T344" s="23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6" t="s">
        <v>259</v>
      </c>
      <c r="AT344" s="236" t="s">
        <v>151</v>
      </c>
      <c r="AU344" s="236" t="s">
        <v>84</v>
      </c>
      <c r="AY344" s="17" t="s">
        <v>148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7" t="s">
        <v>82</v>
      </c>
      <c r="BK344" s="237">
        <f>ROUND(I344*H344,2)</f>
        <v>0</v>
      </c>
      <c r="BL344" s="17" t="s">
        <v>259</v>
      </c>
      <c r="BM344" s="236" t="s">
        <v>506</v>
      </c>
    </row>
    <row r="345" s="13" customFormat="1">
      <c r="A345" s="13"/>
      <c r="B345" s="243"/>
      <c r="C345" s="244"/>
      <c r="D345" s="238" t="s">
        <v>164</v>
      </c>
      <c r="E345" s="245" t="s">
        <v>1</v>
      </c>
      <c r="F345" s="246" t="s">
        <v>496</v>
      </c>
      <c r="G345" s="244"/>
      <c r="H345" s="245" t="s">
        <v>1</v>
      </c>
      <c r="I345" s="247"/>
      <c r="J345" s="244"/>
      <c r="K345" s="244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164</v>
      </c>
      <c r="AU345" s="252" t="s">
        <v>84</v>
      </c>
      <c r="AV345" s="13" t="s">
        <v>82</v>
      </c>
      <c r="AW345" s="13" t="s">
        <v>31</v>
      </c>
      <c r="AX345" s="13" t="s">
        <v>75</v>
      </c>
      <c r="AY345" s="252" t="s">
        <v>148</v>
      </c>
    </row>
    <row r="346" s="13" customFormat="1">
      <c r="A346" s="13"/>
      <c r="B346" s="243"/>
      <c r="C346" s="244"/>
      <c r="D346" s="238" t="s">
        <v>164</v>
      </c>
      <c r="E346" s="245" t="s">
        <v>1</v>
      </c>
      <c r="F346" s="246" t="s">
        <v>497</v>
      </c>
      <c r="G346" s="244"/>
      <c r="H346" s="245" t="s">
        <v>1</v>
      </c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164</v>
      </c>
      <c r="AU346" s="252" t="s">
        <v>84</v>
      </c>
      <c r="AV346" s="13" t="s">
        <v>82</v>
      </c>
      <c r="AW346" s="13" t="s">
        <v>31</v>
      </c>
      <c r="AX346" s="13" t="s">
        <v>75</v>
      </c>
      <c r="AY346" s="252" t="s">
        <v>148</v>
      </c>
    </row>
    <row r="347" s="14" customFormat="1">
      <c r="A347" s="14"/>
      <c r="B347" s="253"/>
      <c r="C347" s="254"/>
      <c r="D347" s="238" t="s">
        <v>164</v>
      </c>
      <c r="E347" s="255" t="s">
        <v>1</v>
      </c>
      <c r="F347" s="256" t="s">
        <v>498</v>
      </c>
      <c r="G347" s="254"/>
      <c r="H347" s="257">
        <v>136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164</v>
      </c>
      <c r="AU347" s="263" t="s">
        <v>84</v>
      </c>
      <c r="AV347" s="14" t="s">
        <v>84</v>
      </c>
      <c r="AW347" s="14" t="s">
        <v>31</v>
      </c>
      <c r="AX347" s="14" t="s">
        <v>82</v>
      </c>
      <c r="AY347" s="263" t="s">
        <v>148</v>
      </c>
    </row>
    <row r="348" s="2" customFormat="1" ht="37.8" customHeight="1">
      <c r="A348" s="38"/>
      <c r="B348" s="39"/>
      <c r="C348" s="226" t="s">
        <v>507</v>
      </c>
      <c r="D348" s="226" t="s">
        <v>151</v>
      </c>
      <c r="E348" s="227" t="s">
        <v>508</v>
      </c>
      <c r="F348" s="228" t="s">
        <v>509</v>
      </c>
      <c r="G348" s="229" t="s">
        <v>175</v>
      </c>
      <c r="H348" s="230">
        <v>136</v>
      </c>
      <c r="I348" s="231"/>
      <c r="J348" s="230">
        <f>ROUND(I348*H348,2)</f>
        <v>0</v>
      </c>
      <c r="K348" s="228" t="s">
        <v>162</v>
      </c>
      <c r="L348" s="44"/>
      <c r="M348" s="232" t="s">
        <v>1</v>
      </c>
      <c r="N348" s="233" t="s">
        <v>40</v>
      </c>
      <c r="O348" s="91"/>
      <c r="P348" s="234">
        <f>O348*H348</f>
        <v>0</v>
      </c>
      <c r="Q348" s="234">
        <v>0.014999999999999999</v>
      </c>
      <c r="R348" s="234">
        <f>Q348*H348</f>
        <v>2.04</v>
      </c>
      <c r="S348" s="234">
        <v>0</v>
      </c>
      <c r="T348" s="235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6" t="s">
        <v>259</v>
      </c>
      <c r="AT348" s="236" t="s">
        <v>151</v>
      </c>
      <c r="AU348" s="236" t="s">
        <v>84</v>
      </c>
      <c r="AY348" s="17" t="s">
        <v>148</v>
      </c>
      <c r="BE348" s="237">
        <f>IF(N348="základní",J348,0)</f>
        <v>0</v>
      </c>
      <c r="BF348" s="237">
        <f>IF(N348="snížená",J348,0)</f>
        <v>0</v>
      </c>
      <c r="BG348" s="237">
        <f>IF(N348="zákl. přenesená",J348,0)</f>
        <v>0</v>
      </c>
      <c r="BH348" s="237">
        <f>IF(N348="sníž. přenesená",J348,0)</f>
        <v>0</v>
      </c>
      <c r="BI348" s="237">
        <f>IF(N348="nulová",J348,0)</f>
        <v>0</v>
      </c>
      <c r="BJ348" s="17" t="s">
        <v>82</v>
      </c>
      <c r="BK348" s="237">
        <f>ROUND(I348*H348,2)</f>
        <v>0</v>
      </c>
      <c r="BL348" s="17" t="s">
        <v>259</v>
      </c>
      <c r="BM348" s="236" t="s">
        <v>510</v>
      </c>
    </row>
    <row r="349" s="13" customFormat="1">
      <c r="A349" s="13"/>
      <c r="B349" s="243"/>
      <c r="C349" s="244"/>
      <c r="D349" s="238" t="s">
        <v>164</v>
      </c>
      <c r="E349" s="245" t="s">
        <v>1</v>
      </c>
      <c r="F349" s="246" t="s">
        <v>496</v>
      </c>
      <c r="G349" s="244"/>
      <c r="H349" s="245" t="s">
        <v>1</v>
      </c>
      <c r="I349" s="247"/>
      <c r="J349" s="244"/>
      <c r="K349" s="244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164</v>
      </c>
      <c r="AU349" s="252" t="s">
        <v>84</v>
      </c>
      <c r="AV349" s="13" t="s">
        <v>82</v>
      </c>
      <c r="AW349" s="13" t="s">
        <v>31</v>
      </c>
      <c r="AX349" s="13" t="s">
        <v>75</v>
      </c>
      <c r="AY349" s="252" t="s">
        <v>148</v>
      </c>
    </row>
    <row r="350" s="13" customFormat="1">
      <c r="A350" s="13"/>
      <c r="B350" s="243"/>
      <c r="C350" s="244"/>
      <c r="D350" s="238" t="s">
        <v>164</v>
      </c>
      <c r="E350" s="245" t="s">
        <v>1</v>
      </c>
      <c r="F350" s="246" t="s">
        <v>497</v>
      </c>
      <c r="G350" s="244"/>
      <c r="H350" s="245" t="s">
        <v>1</v>
      </c>
      <c r="I350" s="247"/>
      <c r="J350" s="244"/>
      <c r="K350" s="244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164</v>
      </c>
      <c r="AU350" s="252" t="s">
        <v>84</v>
      </c>
      <c r="AV350" s="13" t="s">
        <v>82</v>
      </c>
      <c r="AW350" s="13" t="s">
        <v>31</v>
      </c>
      <c r="AX350" s="13" t="s">
        <v>75</v>
      </c>
      <c r="AY350" s="252" t="s">
        <v>148</v>
      </c>
    </row>
    <row r="351" s="14" customFormat="1">
      <c r="A351" s="14"/>
      <c r="B351" s="253"/>
      <c r="C351" s="254"/>
      <c r="D351" s="238" t="s">
        <v>164</v>
      </c>
      <c r="E351" s="255" t="s">
        <v>1</v>
      </c>
      <c r="F351" s="256" t="s">
        <v>498</v>
      </c>
      <c r="G351" s="254"/>
      <c r="H351" s="257">
        <v>136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164</v>
      </c>
      <c r="AU351" s="263" t="s">
        <v>84</v>
      </c>
      <c r="AV351" s="14" t="s">
        <v>84</v>
      </c>
      <c r="AW351" s="14" t="s">
        <v>31</v>
      </c>
      <c r="AX351" s="14" t="s">
        <v>82</v>
      </c>
      <c r="AY351" s="263" t="s">
        <v>148</v>
      </c>
    </row>
    <row r="352" s="2" customFormat="1" ht="16.5" customHeight="1">
      <c r="A352" s="38"/>
      <c r="B352" s="39"/>
      <c r="C352" s="226" t="s">
        <v>511</v>
      </c>
      <c r="D352" s="226" t="s">
        <v>151</v>
      </c>
      <c r="E352" s="227" t="s">
        <v>512</v>
      </c>
      <c r="F352" s="228" t="s">
        <v>513</v>
      </c>
      <c r="G352" s="229" t="s">
        <v>175</v>
      </c>
      <c r="H352" s="230">
        <v>82</v>
      </c>
      <c r="I352" s="231"/>
      <c r="J352" s="230">
        <f>ROUND(I352*H352,2)</f>
        <v>0</v>
      </c>
      <c r="K352" s="228" t="s">
        <v>162</v>
      </c>
      <c r="L352" s="44"/>
      <c r="M352" s="232" t="s">
        <v>1</v>
      </c>
      <c r="N352" s="233" t="s">
        <v>40</v>
      </c>
      <c r="O352" s="91"/>
      <c r="P352" s="234">
        <f>O352*H352</f>
        <v>0</v>
      </c>
      <c r="Q352" s="234">
        <v>0.00029999999999999997</v>
      </c>
      <c r="R352" s="234">
        <f>Q352*H352</f>
        <v>0.024599999999999997</v>
      </c>
      <c r="S352" s="234">
        <v>0</v>
      </c>
      <c r="T352" s="23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6" t="s">
        <v>259</v>
      </c>
      <c r="AT352" s="236" t="s">
        <v>151</v>
      </c>
      <c r="AU352" s="236" t="s">
        <v>84</v>
      </c>
      <c r="AY352" s="17" t="s">
        <v>148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7" t="s">
        <v>82</v>
      </c>
      <c r="BK352" s="237">
        <f>ROUND(I352*H352,2)</f>
        <v>0</v>
      </c>
      <c r="BL352" s="17" t="s">
        <v>259</v>
      </c>
      <c r="BM352" s="236" t="s">
        <v>514</v>
      </c>
    </row>
    <row r="353" s="13" customFormat="1">
      <c r="A353" s="13"/>
      <c r="B353" s="243"/>
      <c r="C353" s="244"/>
      <c r="D353" s="238" t="s">
        <v>164</v>
      </c>
      <c r="E353" s="245" t="s">
        <v>1</v>
      </c>
      <c r="F353" s="246" t="s">
        <v>515</v>
      </c>
      <c r="G353" s="244"/>
      <c r="H353" s="245" t="s">
        <v>1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164</v>
      </c>
      <c r="AU353" s="252" t="s">
        <v>84</v>
      </c>
      <c r="AV353" s="13" t="s">
        <v>82</v>
      </c>
      <c r="AW353" s="13" t="s">
        <v>31</v>
      </c>
      <c r="AX353" s="13" t="s">
        <v>75</v>
      </c>
      <c r="AY353" s="252" t="s">
        <v>148</v>
      </c>
    </row>
    <row r="354" s="14" customFormat="1">
      <c r="A354" s="14"/>
      <c r="B354" s="253"/>
      <c r="C354" s="254"/>
      <c r="D354" s="238" t="s">
        <v>164</v>
      </c>
      <c r="E354" s="255" t="s">
        <v>1</v>
      </c>
      <c r="F354" s="256" t="s">
        <v>516</v>
      </c>
      <c r="G354" s="254"/>
      <c r="H354" s="257">
        <v>82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164</v>
      </c>
      <c r="AU354" s="263" t="s">
        <v>84</v>
      </c>
      <c r="AV354" s="14" t="s">
        <v>84</v>
      </c>
      <c r="AW354" s="14" t="s">
        <v>31</v>
      </c>
      <c r="AX354" s="14" t="s">
        <v>82</v>
      </c>
      <c r="AY354" s="263" t="s">
        <v>148</v>
      </c>
    </row>
    <row r="355" s="2" customFormat="1" ht="24.15" customHeight="1">
      <c r="A355" s="38"/>
      <c r="B355" s="39"/>
      <c r="C355" s="226" t="s">
        <v>517</v>
      </c>
      <c r="D355" s="226" t="s">
        <v>151</v>
      </c>
      <c r="E355" s="227" t="s">
        <v>518</v>
      </c>
      <c r="F355" s="228" t="s">
        <v>519</v>
      </c>
      <c r="G355" s="229" t="s">
        <v>183</v>
      </c>
      <c r="H355" s="230">
        <v>82</v>
      </c>
      <c r="I355" s="231"/>
      <c r="J355" s="230">
        <f>ROUND(I355*H355,2)</f>
        <v>0</v>
      </c>
      <c r="K355" s="228" t="s">
        <v>162</v>
      </c>
      <c r="L355" s="44"/>
      <c r="M355" s="232" t="s">
        <v>1</v>
      </c>
      <c r="N355" s="233" t="s">
        <v>40</v>
      </c>
      <c r="O355" s="91"/>
      <c r="P355" s="234">
        <f>O355*H355</f>
        <v>0</v>
      </c>
      <c r="Q355" s="234">
        <v>0</v>
      </c>
      <c r="R355" s="234">
        <f>Q355*H355</f>
        <v>0</v>
      </c>
      <c r="S355" s="234">
        <v>0</v>
      </c>
      <c r="T355" s="235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6" t="s">
        <v>259</v>
      </c>
      <c r="AT355" s="236" t="s">
        <v>151</v>
      </c>
      <c r="AU355" s="236" t="s">
        <v>84</v>
      </c>
      <c r="AY355" s="17" t="s">
        <v>148</v>
      </c>
      <c r="BE355" s="237">
        <f>IF(N355="základní",J355,0)</f>
        <v>0</v>
      </c>
      <c r="BF355" s="237">
        <f>IF(N355="snížená",J355,0)</f>
        <v>0</v>
      </c>
      <c r="BG355" s="237">
        <f>IF(N355="zákl. přenesená",J355,0)</f>
        <v>0</v>
      </c>
      <c r="BH355" s="237">
        <f>IF(N355="sníž. přenesená",J355,0)</f>
        <v>0</v>
      </c>
      <c r="BI355" s="237">
        <f>IF(N355="nulová",J355,0)</f>
        <v>0</v>
      </c>
      <c r="BJ355" s="17" t="s">
        <v>82</v>
      </c>
      <c r="BK355" s="237">
        <f>ROUND(I355*H355,2)</f>
        <v>0</v>
      </c>
      <c r="BL355" s="17" t="s">
        <v>259</v>
      </c>
      <c r="BM355" s="236" t="s">
        <v>520</v>
      </c>
    </row>
    <row r="356" s="2" customFormat="1" ht="49.05" customHeight="1">
      <c r="A356" s="38"/>
      <c r="B356" s="39"/>
      <c r="C356" s="275" t="s">
        <v>521</v>
      </c>
      <c r="D356" s="275" t="s">
        <v>268</v>
      </c>
      <c r="E356" s="276" t="s">
        <v>522</v>
      </c>
      <c r="F356" s="277" t="s">
        <v>523</v>
      </c>
      <c r="G356" s="278" t="s">
        <v>175</v>
      </c>
      <c r="H356" s="279">
        <v>91</v>
      </c>
      <c r="I356" s="280"/>
      <c r="J356" s="279">
        <f>ROUND(I356*H356,2)</f>
        <v>0</v>
      </c>
      <c r="K356" s="277" t="s">
        <v>1</v>
      </c>
      <c r="L356" s="281"/>
      <c r="M356" s="282" t="s">
        <v>1</v>
      </c>
      <c r="N356" s="283" t="s">
        <v>40</v>
      </c>
      <c r="O356" s="91"/>
      <c r="P356" s="234">
        <f>O356*H356</f>
        <v>0</v>
      </c>
      <c r="Q356" s="234">
        <v>0.0025999999999999999</v>
      </c>
      <c r="R356" s="234">
        <f>Q356*H356</f>
        <v>0.23659999999999998</v>
      </c>
      <c r="S356" s="234">
        <v>0</v>
      </c>
      <c r="T356" s="23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6" t="s">
        <v>360</v>
      </c>
      <c r="AT356" s="236" t="s">
        <v>268</v>
      </c>
      <c r="AU356" s="236" t="s">
        <v>84</v>
      </c>
      <c r="AY356" s="17" t="s">
        <v>148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7" t="s">
        <v>82</v>
      </c>
      <c r="BK356" s="237">
        <f>ROUND(I356*H356,2)</f>
        <v>0</v>
      </c>
      <c r="BL356" s="17" t="s">
        <v>259</v>
      </c>
      <c r="BM356" s="236" t="s">
        <v>524</v>
      </c>
    </row>
    <row r="357" s="14" customFormat="1">
      <c r="A357" s="14"/>
      <c r="B357" s="253"/>
      <c r="C357" s="254"/>
      <c r="D357" s="238" t="s">
        <v>164</v>
      </c>
      <c r="E357" s="255" t="s">
        <v>1</v>
      </c>
      <c r="F357" s="256" t="s">
        <v>525</v>
      </c>
      <c r="G357" s="254"/>
      <c r="H357" s="257">
        <v>91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164</v>
      </c>
      <c r="AU357" s="263" t="s">
        <v>84</v>
      </c>
      <c r="AV357" s="14" t="s">
        <v>84</v>
      </c>
      <c r="AW357" s="14" t="s">
        <v>31</v>
      </c>
      <c r="AX357" s="14" t="s">
        <v>82</v>
      </c>
      <c r="AY357" s="263" t="s">
        <v>148</v>
      </c>
    </row>
    <row r="358" s="2" customFormat="1" ht="16.5" customHeight="1">
      <c r="A358" s="38"/>
      <c r="B358" s="39"/>
      <c r="C358" s="226" t="s">
        <v>526</v>
      </c>
      <c r="D358" s="226" t="s">
        <v>151</v>
      </c>
      <c r="E358" s="227" t="s">
        <v>527</v>
      </c>
      <c r="F358" s="228" t="s">
        <v>528</v>
      </c>
      <c r="G358" s="229" t="s">
        <v>183</v>
      </c>
      <c r="H358" s="230">
        <v>87</v>
      </c>
      <c r="I358" s="231"/>
      <c r="J358" s="230">
        <f>ROUND(I358*H358,2)</f>
        <v>0</v>
      </c>
      <c r="K358" s="228" t="s">
        <v>162</v>
      </c>
      <c r="L358" s="44"/>
      <c r="M358" s="232" t="s">
        <v>1</v>
      </c>
      <c r="N358" s="233" t="s">
        <v>40</v>
      </c>
      <c r="O358" s="91"/>
      <c r="P358" s="234">
        <f>O358*H358</f>
        <v>0</v>
      </c>
      <c r="Q358" s="234">
        <v>3.0000000000000001E-05</v>
      </c>
      <c r="R358" s="234">
        <f>Q358*H358</f>
        <v>0.0026099999999999999</v>
      </c>
      <c r="S358" s="234">
        <v>0</v>
      </c>
      <c r="T358" s="235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6" t="s">
        <v>259</v>
      </c>
      <c r="AT358" s="236" t="s">
        <v>151</v>
      </c>
      <c r="AU358" s="236" t="s">
        <v>84</v>
      </c>
      <c r="AY358" s="17" t="s">
        <v>148</v>
      </c>
      <c r="BE358" s="237">
        <f>IF(N358="základní",J358,0)</f>
        <v>0</v>
      </c>
      <c r="BF358" s="237">
        <f>IF(N358="snížená",J358,0)</f>
        <v>0</v>
      </c>
      <c r="BG358" s="237">
        <f>IF(N358="zákl. přenesená",J358,0)</f>
        <v>0</v>
      </c>
      <c r="BH358" s="237">
        <f>IF(N358="sníž. přenesená",J358,0)</f>
        <v>0</v>
      </c>
      <c r="BI358" s="237">
        <f>IF(N358="nulová",J358,0)</f>
        <v>0</v>
      </c>
      <c r="BJ358" s="17" t="s">
        <v>82</v>
      </c>
      <c r="BK358" s="237">
        <f>ROUND(I358*H358,2)</f>
        <v>0</v>
      </c>
      <c r="BL358" s="17" t="s">
        <v>259</v>
      </c>
      <c r="BM358" s="236" t="s">
        <v>529</v>
      </c>
    </row>
    <row r="359" s="13" customFormat="1">
      <c r="A359" s="13"/>
      <c r="B359" s="243"/>
      <c r="C359" s="244"/>
      <c r="D359" s="238" t="s">
        <v>164</v>
      </c>
      <c r="E359" s="245" t="s">
        <v>1</v>
      </c>
      <c r="F359" s="246" t="s">
        <v>515</v>
      </c>
      <c r="G359" s="244"/>
      <c r="H359" s="245" t="s">
        <v>1</v>
      </c>
      <c r="I359" s="247"/>
      <c r="J359" s="244"/>
      <c r="K359" s="244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164</v>
      </c>
      <c r="AU359" s="252" t="s">
        <v>84</v>
      </c>
      <c r="AV359" s="13" t="s">
        <v>82</v>
      </c>
      <c r="AW359" s="13" t="s">
        <v>31</v>
      </c>
      <c r="AX359" s="13" t="s">
        <v>75</v>
      </c>
      <c r="AY359" s="252" t="s">
        <v>148</v>
      </c>
    </row>
    <row r="360" s="14" customFormat="1">
      <c r="A360" s="14"/>
      <c r="B360" s="253"/>
      <c r="C360" s="254"/>
      <c r="D360" s="238" t="s">
        <v>164</v>
      </c>
      <c r="E360" s="255" t="s">
        <v>1</v>
      </c>
      <c r="F360" s="256" t="s">
        <v>530</v>
      </c>
      <c r="G360" s="254"/>
      <c r="H360" s="257">
        <v>87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164</v>
      </c>
      <c r="AU360" s="263" t="s">
        <v>84</v>
      </c>
      <c r="AV360" s="14" t="s">
        <v>84</v>
      </c>
      <c r="AW360" s="14" t="s">
        <v>31</v>
      </c>
      <c r="AX360" s="14" t="s">
        <v>82</v>
      </c>
      <c r="AY360" s="263" t="s">
        <v>148</v>
      </c>
    </row>
    <row r="361" s="2" customFormat="1" ht="16.5" customHeight="1">
      <c r="A361" s="38"/>
      <c r="B361" s="39"/>
      <c r="C361" s="275" t="s">
        <v>531</v>
      </c>
      <c r="D361" s="275" t="s">
        <v>268</v>
      </c>
      <c r="E361" s="276" t="s">
        <v>532</v>
      </c>
      <c r="F361" s="277" t="s">
        <v>533</v>
      </c>
      <c r="G361" s="278" t="s">
        <v>183</v>
      </c>
      <c r="H361" s="279">
        <v>89</v>
      </c>
      <c r="I361" s="280"/>
      <c r="J361" s="279">
        <f>ROUND(I361*H361,2)</f>
        <v>0</v>
      </c>
      <c r="K361" s="277" t="s">
        <v>162</v>
      </c>
      <c r="L361" s="281"/>
      <c r="M361" s="282" t="s">
        <v>1</v>
      </c>
      <c r="N361" s="283" t="s">
        <v>40</v>
      </c>
      <c r="O361" s="91"/>
      <c r="P361" s="234">
        <f>O361*H361</f>
        <v>0</v>
      </c>
      <c r="Q361" s="234">
        <v>0.00038000000000000002</v>
      </c>
      <c r="R361" s="234">
        <f>Q361*H361</f>
        <v>0.033820000000000003</v>
      </c>
      <c r="S361" s="234">
        <v>0</v>
      </c>
      <c r="T361" s="235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6" t="s">
        <v>360</v>
      </c>
      <c r="AT361" s="236" t="s">
        <v>268</v>
      </c>
      <c r="AU361" s="236" t="s">
        <v>84</v>
      </c>
      <c r="AY361" s="17" t="s">
        <v>148</v>
      </c>
      <c r="BE361" s="237">
        <f>IF(N361="základní",J361,0)</f>
        <v>0</v>
      </c>
      <c r="BF361" s="237">
        <f>IF(N361="snížená",J361,0)</f>
        <v>0</v>
      </c>
      <c r="BG361" s="237">
        <f>IF(N361="zákl. přenesená",J361,0)</f>
        <v>0</v>
      </c>
      <c r="BH361" s="237">
        <f>IF(N361="sníž. přenesená",J361,0)</f>
        <v>0</v>
      </c>
      <c r="BI361" s="237">
        <f>IF(N361="nulová",J361,0)</f>
        <v>0</v>
      </c>
      <c r="BJ361" s="17" t="s">
        <v>82</v>
      </c>
      <c r="BK361" s="237">
        <f>ROUND(I361*H361,2)</f>
        <v>0</v>
      </c>
      <c r="BL361" s="17" t="s">
        <v>259</v>
      </c>
      <c r="BM361" s="236" t="s">
        <v>534</v>
      </c>
    </row>
    <row r="362" s="14" customFormat="1">
      <c r="A362" s="14"/>
      <c r="B362" s="253"/>
      <c r="C362" s="254"/>
      <c r="D362" s="238" t="s">
        <v>164</v>
      </c>
      <c r="E362" s="255" t="s">
        <v>1</v>
      </c>
      <c r="F362" s="256" t="s">
        <v>535</v>
      </c>
      <c r="G362" s="254"/>
      <c r="H362" s="257">
        <v>89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164</v>
      </c>
      <c r="AU362" s="263" t="s">
        <v>84</v>
      </c>
      <c r="AV362" s="14" t="s">
        <v>84</v>
      </c>
      <c r="AW362" s="14" t="s">
        <v>31</v>
      </c>
      <c r="AX362" s="14" t="s">
        <v>82</v>
      </c>
      <c r="AY362" s="263" t="s">
        <v>148</v>
      </c>
    </row>
    <row r="363" s="2" customFormat="1" ht="16.5" customHeight="1">
      <c r="A363" s="38"/>
      <c r="B363" s="39"/>
      <c r="C363" s="226" t="s">
        <v>536</v>
      </c>
      <c r="D363" s="226" t="s">
        <v>151</v>
      </c>
      <c r="E363" s="227" t="s">
        <v>537</v>
      </c>
      <c r="F363" s="228" t="s">
        <v>538</v>
      </c>
      <c r="G363" s="229" t="s">
        <v>183</v>
      </c>
      <c r="H363" s="230">
        <v>3.2999999999999998</v>
      </c>
      <c r="I363" s="231"/>
      <c r="J363" s="230">
        <f>ROUND(I363*H363,2)</f>
        <v>0</v>
      </c>
      <c r="K363" s="228" t="s">
        <v>162</v>
      </c>
      <c r="L363" s="44"/>
      <c r="M363" s="232" t="s">
        <v>1</v>
      </c>
      <c r="N363" s="233" t="s">
        <v>40</v>
      </c>
      <c r="O363" s="91"/>
      <c r="P363" s="234">
        <f>O363*H363</f>
        <v>0</v>
      </c>
      <c r="Q363" s="234">
        <v>0</v>
      </c>
      <c r="R363" s="234">
        <f>Q363*H363</f>
        <v>0</v>
      </c>
      <c r="S363" s="234">
        <v>0</v>
      </c>
      <c r="T363" s="23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6" t="s">
        <v>259</v>
      </c>
      <c r="AT363" s="236" t="s">
        <v>151</v>
      </c>
      <c r="AU363" s="236" t="s">
        <v>84</v>
      </c>
      <c r="AY363" s="17" t="s">
        <v>148</v>
      </c>
      <c r="BE363" s="237">
        <f>IF(N363="základní",J363,0)</f>
        <v>0</v>
      </c>
      <c r="BF363" s="237">
        <f>IF(N363="snížená",J363,0)</f>
        <v>0</v>
      </c>
      <c r="BG363" s="237">
        <f>IF(N363="zákl. přenesená",J363,0)</f>
        <v>0</v>
      </c>
      <c r="BH363" s="237">
        <f>IF(N363="sníž. přenesená",J363,0)</f>
        <v>0</v>
      </c>
      <c r="BI363" s="237">
        <f>IF(N363="nulová",J363,0)</f>
        <v>0</v>
      </c>
      <c r="BJ363" s="17" t="s">
        <v>82</v>
      </c>
      <c r="BK363" s="237">
        <f>ROUND(I363*H363,2)</f>
        <v>0</v>
      </c>
      <c r="BL363" s="17" t="s">
        <v>259</v>
      </c>
      <c r="BM363" s="236" t="s">
        <v>539</v>
      </c>
    </row>
    <row r="364" s="13" customFormat="1">
      <c r="A364" s="13"/>
      <c r="B364" s="243"/>
      <c r="C364" s="244"/>
      <c r="D364" s="238" t="s">
        <v>164</v>
      </c>
      <c r="E364" s="245" t="s">
        <v>1</v>
      </c>
      <c r="F364" s="246" t="s">
        <v>540</v>
      </c>
      <c r="G364" s="244"/>
      <c r="H364" s="245" t="s">
        <v>1</v>
      </c>
      <c r="I364" s="247"/>
      <c r="J364" s="244"/>
      <c r="K364" s="244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164</v>
      </c>
      <c r="AU364" s="252" t="s">
        <v>84</v>
      </c>
      <c r="AV364" s="13" t="s">
        <v>82</v>
      </c>
      <c r="AW364" s="13" t="s">
        <v>31</v>
      </c>
      <c r="AX364" s="13" t="s">
        <v>75</v>
      </c>
      <c r="AY364" s="252" t="s">
        <v>148</v>
      </c>
    </row>
    <row r="365" s="14" customFormat="1">
      <c r="A365" s="14"/>
      <c r="B365" s="253"/>
      <c r="C365" s="254"/>
      <c r="D365" s="238" t="s">
        <v>164</v>
      </c>
      <c r="E365" s="255" t="s">
        <v>1</v>
      </c>
      <c r="F365" s="256" t="s">
        <v>541</v>
      </c>
      <c r="G365" s="254"/>
      <c r="H365" s="257">
        <v>3.2999999999999998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164</v>
      </c>
      <c r="AU365" s="263" t="s">
        <v>84</v>
      </c>
      <c r="AV365" s="14" t="s">
        <v>84</v>
      </c>
      <c r="AW365" s="14" t="s">
        <v>31</v>
      </c>
      <c r="AX365" s="14" t="s">
        <v>82</v>
      </c>
      <c r="AY365" s="263" t="s">
        <v>148</v>
      </c>
    </row>
    <row r="366" s="2" customFormat="1" ht="16.5" customHeight="1">
      <c r="A366" s="38"/>
      <c r="B366" s="39"/>
      <c r="C366" s="275" t="s">
        <v>542</v>
      </c>
      <c r="D366" s="275" t="s">
        <v>268</v>
      </c>
      <c r="E366" s="276" t="s">
        <v>543</v>
      </c>
      <c r="F366" s="277" t="s">
        <v>544</v>
      </c>
      <c r="G366" s="278" t="s">
        <v>183</v>
      </c>
      <c r="H366" s="279">
        <v>4</v>
      </c>
      <c r="I366" s="280"/>
      <c r="J366" s="279">
        <f>ROUND(I366*H366,2)</f>
        <v>0</v>
      </c>
      <c r="K366" s="277" t="s">
        <v>1</v>
      </c>
      <c r="L366" s="281"/>
      <c r="M366" s="282" t="s">
        <v>1</v>
      </c>
      <c r="N366" s="283" t="s">
        <v>40</v>
      </c>
      <c r="O366" s="91"/>
      <c r="P366" s="234">
        <f>O366*H366</f>
        <v>0</v>
      </c>
      <c r="Q366" s="234">
        <v>0</v>
      </c>
      <c r="R366" s="234">
        <f>Q366*H366</f>
        <v>0</v>
      </c>
      <c r="S366" s="234">
        <v>0</v>
      </c>
      <c r="T366" s="235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6" t="s">
        <v>360</v>
      </c>
      <c r="AT366" s="236" t="s">
        <v>268</v>
      </c>
      <c r="AU366" s="236" t="s">
        <v>84</v>
      </c>
      <c r="AY366" s="17" t="s">
        <v>148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7" t="s">
        <v>82</v>
      </c>
      <c r="BK366" s="237">
        <f>ROUND(I366*H366,2)</f>
        <v>0</v>
      </c>
      <c r="BL366" s="17" t="s">
        <v>259</v>
      </c>
      <c r="BM366" s="236" t="s">
        <v>545</v>
      </c>
    </row>
    <row r="367" s="2" customFormat="1" ht="24.15" customHeight="1">
      <c r="A367" s="38"/>
      <c r="B367" s="39"/>
      <c r="C367" s="226" t="s">
        <v>546</v>
      </c>
      <c r="D367" s="226" t="s">
        <v>151</v>
      </c>
      <c r="E367" s="227" t="s">
        <v>547</v>
      </c>
      <c r="F367" s="228" t="s">
        <v>548</v>
      </c>
      <c r="G367" s="229" t="s">
        <v>161</v>
      </c>
      <c r="H367" s="230">
        <v>2.3399999999999999</v>
      </c>
      <c r="I367" s="231"/>
      <c r="J367" s="230">
        <f>ROUND(I367*H367,2)</f>
        <v>0</v>
      </c>
      <c r="K367" s="228" t="s">
        <v>162</v>
      </c>
      <c r="L367" s="44"/>
      <c r="M367" s="232" t="s">
        <v>1</v>
      </c>
      <c r="N367" s="233" t="s">
        <v>40</v>
      </c>
      <c r="O367" s="91"/>
      <c r="P367" s="234">
        <f>O367*H367</f>
        <v>0</v>
      </c>
      <c r="Q367" s="234">
        <v>0</v>
      </c>
      <c r="R367" s="234">
        <f>Q367*H367</f>
        <v>0</v>
      </c>
      <c r="S367" s="234">
        <v>0</v>
      </c>
      <c r="T367" s="23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6" t="s">
        <v>259</v>
      </c>
      <c r="AT367" s="236" t="s">
        <v>151</v>
      </c>
      <c r="AU367" s="236" t="s">
        <v>84</v>
      </c>
      <c r="AY367" s="17" t="s">
        <v>148</v>
      </c>
      <c r="BE367" s="237">
        <f>IF(N367="základní",J367,0)</f>
        <v>0</v>
      </c>
      <c r="BF367" s="237">
        <f>IF(N367="snížená",J367,0)</f>
        <v>0</v>
      </c>
      <c r="BG367" s="237">
        <f>IF(N367="zákl. přenesená",J367,0)</f>
        <v>0</v>
      </c>
      <c r="BH367" s="237">
        <f>IF(N367="sníž. přenesená",J367,0)</f>
        <v>0</v>
      </c>
      <c r="BI367" s="237">
        <f>IF(N367="nulová",J367,0)</f>
        <v>0</v>
      </c>
      <c r="BJ367" s="17" t="s">
        <v>82</v>
      </c>
      <c r="BK367" s="237">
        <f>ROUND(I367*H367,2)</f>
        <v>0</v>
      </c>
      <c r="BL367" s="17" t="s">
        <v>259</v>
      </c>
      <c r="BM367" s="236" t="s">
        <v>549</v>
      </c>
    </row>
    <row r="368" s="12" customFormat="1" ht="22.8" customHeight="1">
      <c r="A368" s="12"/>
      <c r="B368" s="210"/>
      <c r="C368" s="211"/>
      <c r="D368" s="212" t="s">
        <v>74</v>
      </c>
      <c r="E368" s="224" t="s">
        <v>550</v>
      </c>
      <c r="F368" s="224" t="s">
        <v>551</v>
      </c>
      <c r="G368" s="211"/>
      <c r="H368" s="211"/>
      <c r="I368" s="214"/>
      <c r="J368" s="225">
        <f>BK368</f>
        <v>0</v>
      </c>
      <c r="K368" s="211"/>
      <c r="L368" s="216"/>
      <c r="M368" s="217"/>
      <c r="N368" s="218"/>
      <c r="O368" s="218"/>
      <c r="P368" s="219">
        <f>SUM(P369:P379)</f>
        <v>0</v>
      </c>
      <c r="Q368" s="218"/>
      <c r="R368" s="219">
        <f>SUM(R369:R379)</f>
        <v>0.62959300000000007</v>
      </c>
      <c r="S368" s="218"/>
      <c r="T368" s="220">
        <f>SUM(T369:T379)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1" t="s">
        <v>84</v>
      </c>
      <c r="AT368" s="222" t="s">
        <v>74</v>
      </c>
      <c r="AU368" s="222" t="s">
        <v>82</v>
      </c>
      <c r="AY368" s="221" t="s">
        <v>148</v>
      </c>
      <c r="BK368" s="223">
        <f>SUM(BK369:BK379)</f>
        <v>0</v>
      </c>
    </row>
    <row r="369" s="2" customFormat="1" ht="24.15" customHeight="1">
      <c r="A369" s="38"/>
      <c r="B369" s="39"/>
      <c r="C369" s="226" t="s">
        <v>552</v>
      </c>
      <c r="D369" s="226" t="s">
        <v>151</v>
      </c>
      <c r="E369" s="227" t="s">
        <v>553</v>
      </c>
      <c r="F369" s="228" t="s">
        <v>554</v>
      </c>
      <c r="G369" s="229" t="s">
        <v>175</v>
      </c>
      <c r="H369" s="230">
        <v>77.450000000000003</v>
      </c>
      <c r="I369" s="231"/>
      <c r="J369" s="230">
        <f>ROUND(I369*H369,2)</f>
        <v>0</v>
      </c>
      <c r="K369" s="228" t="s">
        <v>162</v>
      </c>
      <c r="L369" s="44"/>
      <c r="M369" s="232" t="s">
        <v>1</v>
      </c>
      <c r="N369" s="233" t="s">
        <v>40</v>
      </c>
      <c r="O369" s="91"/>
      <c r="P369" s="234">
        <f>O369*H369</f>
        <v>0</v>
      </c>
      <c r="Q369" s="234">
        <v>0.00054000000000000001</v>
      </c>
      <c r="R369" s="234">
        <f>Q369*H369</f>
        <v>0.041822999999999999</v>
      </c>
      <c r="S369" s="234">
        <v>0</v>
      </c>
      <c r="T369" s="23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6" t="s">
        <v>259</v>
      </c>
      <c r="AT369" s="236" t="s">
        <v>151</v>
      </c>
      <c r="AU369" s="236" t="s">
        <v>84</v>
      </c>
      <c r="AY369" s="17" t="s">
        <v>148</v>
      </c>
      <c r="BE369" s="237">
        <f>IF(N369="základní",J369,0)</f>
        <v>0</v>
      </c>
      <c r="BF369" s="237">
        <f>IF(N369="snížená",J369,0)</f>
        <v>0</v>
      </c>
      <c r="BG369" s="237">
        <f>IF(N369="zákl. přenesená",J369,0)</f>
        <v>0</v>
      </c>
      <c r="BH369" s="237">
        <f>IF(N369="sníž. přenesená",J369,0)</f>
        <v>0</v>
      </c>
      <c r="BI369" s="237">
        <f>IF(N369="nulová",J369,0)</f>
        <v>0</v>
      </c>
      <c r="BJ369" s="17" t="s">
        <v>82</v>
      </c>
      <c r="BK369" s="237">
        <f>ROUND(I369*H369,2)</f>
        <v>0</v>
      </c>
      <c r="BL369" s="17" t="s">
        <v>259</v>
      </c>
      <c r="BM369" s="236" t="s">
        <v>555</v>
      </c>
    </row>
    <row r="370" s="13" customFormat="1">
      <c r="A370" s="13"/>
      <c r="B370" s="243"/>
      <c r="C370" s="244"/>
      <c r="D370" s="238" t="s">
        <v>164</v>
      </c>
      <c r="E370" s="245" t="s">
        <v>1</v>
      </c>
      <c r="F370" s="246" t="s">
        <v>556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164</v>
      </c>
      <c r="AU370" s="252" t="s">
        <v>84</v>
      </c>
      <c r="AV370" s="13" t="s">
        <v>82</v>
      </c>
      <c r="AW370" s="13" t="s">
        <v>31</v>
      </c>
      <c r="AX370" s="13" t="s">
        <v>75</v>
      </c>
      <c r="AY370" s="252" t="s">
        <v>148</v>
      </c>
    </row>
    <row r="371" s="13" customFormat="1">
      <c r="A371" s="13"/>
      <c r="B371" s="243"/>
      <c r="C371" s="244"/>
      <c r="D371" s="238" t="s">
        <v>164</v>
      </c>
      <c r="E371" s="245" t="s">
        <v>1</v>
      </c>
      <c r="F371" s="246" t="s">
        <v>557</v>
      </c>
      <c r="G371" s="244"/>
      <c r="H371" s="245" t="s">
        <v>1</v>
      </c>
      <c r="I371" s="247"/>
      <c r="J371" s="244"/>
      <c r="K371" s="244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164</v>
      </c>
      <c r="AU371" s="252" t="s">
        <v>84</v>
      </c>
      <c r="AV371" s="13" t="s">
        <v>82</v>
      </c>
      <c r="AW371" s="13" t="s">
        <v>31</v>
      </c>
      <c r="AX371" s="13" t="s">
        <v>75</v>
      </c>
      <c r="AY371" s="252" t="s">
        <v>148</v>
      </c>
    </row>
    <row r="372" s="14" customFormat="1">
      <c r="A372" s="14"/>
      <c r="B372" s="253"/>
      <c r="C372" s="254"/>
      <c r="D372" s="238" t="s">
        <v>164</v>
      </c>
      <c r="E372" s="255" t="s">
        <v>1</v>
      </c>
      <c r="F372" s="256" t="s">
        <v>558</v>
      </c>
      <c r="G372" s="254"/>
      <c r="H372" s="257">
        <v>77.450000000000003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164</v>
      </c>
      <c r="AU372" s="263" t="s">
        <v>84</v>
      </c>
      <c r="AV372" s="14" t="s">
        <v>84</v>
      </c>
      <c r="AW372" s="14" t="s">
        <v>31</v>
      </c>
      <c r="AX372" s="14" t="s">
        <v>82</v>
      </c>
      <c r="AY372" s="263" t="s">
        <v>148</v>
      </c>
    </row>
    <row r="373" s="2" customFormat="1" ht="24.15" customHeight="1">
      <c r="A373" s="38"/>
      <c r="B373" s="39"/>
      <c r="C373" s="226" t="s">
        <v>559</v>
      </c>
      <c r="D373" s="226" t="s">
        <v>151</v>
      </c>
      <c r="E373" s="227" t="s">
        <v>560</v>
      </c>
      <c r="F373" s="228" t="s">
        <v>561</v>
      </c>
      <c r="G373" s="229" t="s">
        <v>175</v>
      </c>
      <c r="H373" s="230">
        <v>77.450000000000003</v>
      </c>
      <c r="I373" s="231"/>
      <c r="J373" s="230">
        <f>ROUND(I373*H373,2)</f>
        <v>0</v>
      </c>
      <c r="K373" s="228" t="s">
        <v>162</v>
      </c>
      <c r="L373" s="44"/>
      <c r="M373" s="232" t="s">
        <v>1</v>
      </c>
      <c r="N373" s="233" t="s">
        <v>40</v>
      </c>
      <c r="O373" s="91"/>
      <c r="P373" s="234">
        <f>O373*H373</f>
        <v>0</v>
      </c>
      <c r="Q373" s="234">
        <v>0.0054000000000000003</v>
      </c>
      <c r="R373" s="234">
        <f>Q373*H373</f>
        <v>0.41823000000000005</v>
      </c>
      <c r="S373" s="234">
        <v>0</v>
      </c>
      <c r="T373" s="23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6" t="s">
        <v>259</v>
      </c>
      <c r="AT373" s="236" t="s">
        <v>151</v>
      </c>
      <c r="AU373" s="236" t="s">
        <v>84</v>
      </c>
      <c r="AY373" s="17" t="s">
        <v>148</v>
      </c>
      <c r="BE373" s="237">
        <f>IF(N373="základní",J373,0)</f>
        <v>0</v>
      </c>
      <c r="BF373" s="237">
        <f>IF(N373="snížená",J373,0)</f>
        <v>0</v>
      </c>
      <c r="BG373" s="237">
        <f>IF(N373="zákl. přenesená",J373,0)</f>
        <v>0</v>
      </c>
      <c r="BH373" s="237">
        <f>IF(N373="sníž. přenesená",J373,0)</f>
        <v>0</v>
      </c>
      <c r="BI373" s="237">
        <f>IF(N373="nulová",J373,0)</f>
        <v>0</v>
      </c>
      <c r="BJ373" s="17" t="s">
        <v>82</v>
      </c>
      <c r="BK373" s="237">
        <f>ROUND(I373*H373,2)</f>
        <v>0</v>
      </c>
      <c r="BL373" s="17" t="s">
        <v>259</v>
      </c>
      <c r="BM373" s="236" t="s">
        <v>562</v>
      </c>
    </row>
    <row r="374" s="13" customFormat="1">
      <c r="A374" s="13"/>
      <c r="B374" s="243"/>
      <c r="C374" s="244"/>
      <c r="D374" s="238" t="s">
        <v>164</v>
      </c>
      <c r="E374" s="245" t="s">
        <v>1</v>
      </c>
      <c r="F374" s="246" t="s">
        <v>556</v>
      </c>
      <c r="G374" s="244"/>
      <c r="H374" s="245" t="s">
        <v>1</v>
      </c>
      <c r="I374" s="247"/>
      <c r="J374" s="244"/>
      <c r="K374" s="244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164</v>
      </c>
      <c r="AU374" s="252" t="s">
        <v>84</v>
      </c>
      <c r="AV374" s="13" t="s">
        <v>82</v>
      </c>
      <c r="AW374" s="13" t="s">
        <v>31</v>
      </c>
      <c r="AX374" s="13" t="s">
        <v>75</v>
      </c>
      <c r="AY374" s="252" t="s">
        <v>148</v>
      </c>
    </row>
    <row r="375" s="14" customFormat="1">
      <c r="A375" s="14"/>
      <c r="B375" s="253"/>
      <c r="C375" s="254"/>
      <c r="D375" s="238" t="s">
        <v>164</v>
      </c>
      <c r="E375" s="255" t="s">
        <v>1</v>
      </c>
      <c r="F375" s="256" t="s">
        <v>558</v>
      </c>
      <c r="G375" s="254"/>
      <c r="H375" s="257">
        <v>77.450000000000003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164</v>
      </c>
      <c r="AU375" s="263" t="s">
        <v>84</v>
      </c>
      <c r="AV375" s="14" t="s">
        <v>84</v>
      </c>
      <c r="AW375" s="14" t="s">
        <v>31</v>
      </c>
      <c r="AX375" s="14" t="s">
        <v>82</v>
      </c>
      <c r="AY375" s="263" t="s">
        <v>148</v>
      </c>
    </row>
    <row r="376" s="2" customFormat="1" ht="24.15" customHeight="1">
      <c r="A376" s="38"/>
      <c r="B376" s="39"/>
      <c r="C376" s="226" t="s">
        <v>563</v>
      </c>
      <c r="D376" s="226" t="s">
        <v>151</v>
      </c>
      <c r="E376" s="227" t="s">
        <v>564</v>
      </c>
      <c r="F376" s="228" t="s">
        <v>565</v>
      </c>
      <c r="G376" s="229" t="s">
        <v>183</v>
      </c>
      <c r="H376" s="230">
        <v>49</v>
      </c>
      <c r="I376" s="231"/>
      <c r="J376" s="230">
        <f>ROUND(I376*H376,2)</f>
        <v>0</v>
      </c>
      <c r="K376" s="228" t="s">
        <v>1</v>
      </c>
      <c r="L376" s="44"/>
      <c r="M376" s="232" t="s">
        <v>1</v>
      </c>
      <c r="N376" s="233" t="s">
        <v>40</v>
      </c>
      <c r="O376" s="91"/>
      <c r="P376" s="234">
        <f>O376*H376</f>
        <v>0</v>
      </c>
      <c r="Q376" s="234">
        <v>0.00346</v>
      </c>
      <c r="R376" s="234">
        <f>Q376*H376</f>
        <v>0.16954</v>
      </c>
      <c r="S376" s="234">
        <v>0</v>
      </c>
      <c r="T376" s="23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6" t="s">
        <v>259</v>
      </c>
      <c r="AT376" s="236" t="s">
        <v>151</v>
      </c>
      <c r="AU376" s="236" t="s">
        <v>84</v>
      </c>
      <c r="AY376" s="17" t="s">
        <v>148</v>
      </c>
      <c r="BE376" s="237">
        <f>IF(N376="základní",J376,0)</f>
        <v>0</v>
      </c>
      <c r="BF376" s="237">
        <f>IF(N376="snížená",J376,0)</f>
        <v>0</v>
      </c>
      <c r="BG376" s="237">
        <f>IF(N376="zákl. přenesená",J376,0)</f>
        <v>0</v>
      </c>
      <c r="BH376" s="237">
        <f>IF(N376="sníž. přenesená",J376,0)</f>
        <v>0</v>
      </c>
      <c r="BI376" s="237">
        <f>IF(N376="nulová",J376,0)</f>
        <v>0</v>
      </c>
      <c r="BJ376" s="17" t="s">
        <v>82</v>
      </c>
      <c r="BK376" s="237">
        <f>ROUND(I376*H376,2)</f>
        <v>0</v>
      </c>
      <c r="BL376" s="17" t="s">
        <v>259</v>
      </c>
      <c r="BM376" s="236" t="s">
        <v>566</v>
      </c>
    </row>
    <row r="377" s="2" customFormat="1">
      <c r="A377" s="38"/>
      <c r="B377" s="39"/>
      <c r="C377" s="40"/>
      <c r="D377" s="238" t="s">
        <v>157</v>
      </c>
      <c r="E377" s="40"/>
      <c r="F377" s="239" t="s">
        <v>567</v>
      </c>
      <c r="G377" s="40"/>
      <c r="H377" s="40"/>
      <c r="I377" s="240"/>
      <c r="J377" s="40"/>
      <c r="K377" s="40"/>
      <c r="L377" s="44"/>
      <c r="M377" s="241"/>
      <c r="N377" s="242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157</v>
      </c>
      <c r="AU377" s="17" t="s">
        <v>84</v>
      </c>
    </row>
    <row r="378" s="13" customFormat="1">
      <c r="A378" s="13"/>
      <c r="B378" s="243"/>
      <c r="C378" s="244"/>
      <c r="D378" s="238" t="s">
        <v>164</v>
      </c>
      <c r="E378" s="245" t="s">
        <v>1</v>
      </c>
      <c r="F378" s="246" t="s">
        <v>556</v>
      </c>
      <c r="G378" s="244"/>
      <c r="H378" s="245" t="s">
        <v>1</v>
      </c>
      <c r="I378" s="247"/>
      <c r="J378" s="244"/>
      <c r="K378" s="244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164</v>
      </c>
      <c r="AU378" s="252" t="s">
        <v>84</v>
      </c>
      <c r="AV378" s="13" t="s">
        <v>82</v>
      </c>
      <c r="AW378" s="13" t="s">
        <v>31</v>
      </c>
      <c r="AX378" s="13" t="s">
        <v>75</v>
      </c>
      <c r="AY378" s="252" t="s">
        <v>148</v>
      </c>
    </row>
    <row r="379" s="14" customFormat="1">
      <c r="A379" s="14"/>
      <c r="B379" s="253"/>
      <c r="C379" s="254"/>
      <c r="D379" s="238" t="s">
        <v>164</v>
      </c>
      <c r="E379" s="255" t="s">
        <v>1</v>
      </c>
      <c r="F379" s="256" t="s">
        <v>568</v>
      </c>
      <c r="G379" s="254"/>
      <c r="H379" s="257">
        <v>49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164</v>
      </c>
      <c r="AU379" s="263" t="s">
        <v>84</v>
      </c>
      <c r="AV379" s="14" t="s">
        <v>84</v>
      </c>
      <c r="AW379" s="14" t="s">
        <v>31</v>
      </c>
      <c r="AX379" s="14" t="s">
        <v>82</v>
      </c>
      <c r="AY379" s="263" t="s">
        <v>148</v>
      </c>
    </row>
    <row r="380" s="12" customFormat="1" ht="22.8" customHeight="1">
      <c r="A380" s="12"/>
      <c r="B380" s="210"/>
      <c r="C380" s="211"/>
      <c r="D380" s="212" t="s">
        <v>74</v>
      </c>
      <c r="E380" s="224" t="s">
        <v>569</v>
      </c>
      <c r="F380" s="224" t="s">
        <v>570</v>
      </c>
      <c r="G380" s="211"/>
      <c r="H380" s="211"/>
      <c r="I380" s="214"/>
      <c r="J380" s="225">
        <f>BK380</f>
        <v>0</v>
      </c>
      <c r="K380" s="211"/>
      <c r="L380" s="216"/>
      <c r="M380" s="217"/>
      <c r="N380" s="218"/>
      <c r="O380" s="218"/>
      <c r="P380" s="219">
        <f>SUM(P381:P396)</f>
        <v>0</v>
      </c>
      <c r="Q380" s="218"/>
      <c r="R380" s="219">
        <f>SUM(R381:R396)</f>
        <v>0.32364999999999999</v>
      </c>
      <c r="S380" s="218"/>
      <c r="T380" s="220">
        <f>SUM(T381:T396)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1" t="s">
        <v>84</v>
      </c>
      <c r="AT380" s="222" t="s">
        <v>74</v>
      </c>
      <c r="AU380" s="222" t="s">
        <v>82</v>
      </c>
      <c r="AY380" s="221" t="s">
        <v>148</v>
      </c>
      <c r="BK380" s="223">
        <f>SUM(BK381:BK396)</f>
        <v>0</v>
      </c>
    </row>
    <row r="381" s="2" customFormat="1" ht="24.15" customHeight="1">
      <c r="A381" s="38"/>
      <c r="B381" s="39"/>
      <c r="C381" s="226" t="s">
        <v>571</v>
      </c>
      <c r="D381" s="226" t="s">
        <v>151</v>
      </c>
      <c r="E381" s="227" t="s">
        <v>572</v>
      </c>
      <c r="F381" s="228" t="s">
        <v>573</v>
      </c>
      <c r="G381" s="229" t="s">
        <v>175</v>
      </c>
      <c r="H381" s="230">
        <v>17</v>
      </c>
      <c r="I381" s="231"/>
      <c r="J381" s="230">
        <f>ROUND(I381*H381,2)</f>
        <v>0</v>
      </c>
      <c r="K381" s="228" t="s">
        <v>1</v>
      </c>
      <c r="L381" s="44"/>
      <c r="M381" s="232" t="s">
        <v>1</v>
      </c>
      <c r="N381" s="233" t="s">
        <v>40</v>
      </c>
      <c r="O381" s="91"/>
      <c r="P381" s="234">
        <f>O381*H381</f>
        <v>0</v>
      </c>
      <c r="Q381" s="234">
        <v>0.0051999999999999998</v>
      </c>
      <c r="R381" s="234">
        <f>Q381*H381</f>
        <v>0.088399999999999992</v>
      </c>
      <c r="S381" s="234">
        <v>0</v>
      </c>
      <c r="T381" s="23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6" t="s">
        <v>259</v>
      </c>
      <c r="AT381" s="236" t="s">
        <v>151</v>
      </c>
      <c r="AU381" s="236" t="s">
        <v>84</v>
      </c>
      <c r="AY381" s="17" t="s">
        <v>148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7" t="s">
        <v>82</v>
      </c>
      <c r="BK381" s="237">
        <f>ROUND(I381*H381,2)</f>
        <v>0</v>
      </c>
      <c r="BL381" s="17" t="s">
        <v>259</v>
      </c>
      <c r="BM381" s="236" t="s">
        <v>574</v>
      </c>
    </row>
    <row r="382" s="13" customFormat="1">
      <c r="A382" s="13"/>
      <c r="B382" s="243"/>
      <c r="C382" s="244"/>
      <c r="D382" s="238" t="s">
        <v>164</v>
      </c>
      <c r="E382" s="245" t="s">
        <v>1</v>
      </c>
      <c r="F382" s="246" t="s">
        <v>409</v>
      </c>
      <c r="G382" s="244"/>
      <c r="H382" s="245" t="s">
        <v>1</v>
      </c>
      <c r="I382" s="247"/>
      <c r="J382" s="244"/>
      <c r="K382" s="244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164</v>
      </c>
      <c r="AU382" s="252" t="s">
        <v>84</v>
      </c>
      <c r="AV382" s="13" t="s">
        <v>82</v>
      </c>
      <c r="AW382" s="13" t="s">
        <v>31</v>
      </c>
      <c r="AX382" s="13" t="s">
        <v>75</v>
      </c>
      <c r="AY382" s="252" t="s">
        <v>148</v>
      </c>
    </row>
    <row r="383" s="14" customFormat="1">
      <c r="A383" s="14"/>
      <c r="B383" s="253"/>
      <c r="C383" s="254"/>
      <c r="D383" s="238" t="s">
        <v>164</v>
      </c>
      <c r="E383" s="255" t="s">
        <v>1</v>
      </c>
      <c r="F383" s="256" t="s">
        <v>575</v>
      </c>
      <c r="G383" s="254"/>
      <c r="H383" s="257">
        <v>11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164</v>
      </c>
      <c r="AU383" s="263" t="s">
        <v>84</v>
      </c>
      <c r="AV383" s="14" t="s">
        <v>84</v>
      </c>
      <c r="AW383" s="14" t="s">
        <v>31</v>
      </c>
      <c r="AX383" s="14" t="s">
        <v>75</v>
      </c>
      <c r="AY383" s="263" t="s">
        <v>148</v>
      </c>
    </row>
    <row r="384" s="13" customFormat="1">
      <c r="A384" s="13"/>
      <c r="B384" s="243"/>
      <c r="C384" s="244"/>
      <c r="D384" s="238" t="s">
        <v>164</v>
      </c>
      <c r="E384" s="245" t="s">
        <v>1</v>
      </c>
      <c r="F384" s="246" t="s">
        <v>576</v>
      </c>
      <c r="G384" s="244"/>
      <c r="H384" s="245" t="s">
        <v>1</v>
      </c>
      <c r="I384" s="247"/>
      <c r="J384" s="244"/>
      <c r="K384" s="244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164</v>
      </c>
      <c r="AU384" s="252" t="s">
        <v>84</v>
      </c>
      <c r="AV384" s="13" t="s">
        <v>82</v>
      </c>
      <c r="AW384" s="13" t="s">
        <v>31</v>
      </c>
      <c r="AX384" s="13" t="s">
        <v>75</v>
      </c>
      <c r="AY384" s="252" t="s">
        <v>148</v>
      </c>
    </row>
    <row r="385" s="14" customFormat="1">
      <c r="A385" s="14"/>
      <c r="B385" s="253"/>
      <c r="C385" s="254"/>
      <c r="D385" s="238" t="s">
        <v>164</v>
      </c>
      <c r="E385" s="255" t="s">
        <v>1</v>
      </c>
      <c r="F385" s="256" t="s">
        <v>577</v>
      </c>
      <c r="G385" s="254"/>
      <c r="H385" s="257">
        <v>6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164</v>
      </c>
      <c r="AU385" s="263" t="s">
        <v>84</v>
      </c>
      <c r="AV385" s="14" t="s">
        <v>84</v>
      </c>
      <c r="AW385" s="14" t="s">
        <v>31</v>
      </c>
      <c r="AX385" s="14" t="s">
        <v>75</v>
      </c>
      <c r="AY385" s="263" t="s">
        <v>148</v>
      </c>
    </row>
    <row r="386" s="15" customFormat="1">
      <c r="A386" s="15"/>
      <c r="B386" s="264"/>
      <c r="C386" s="265"/>
      <c r="D386" s="238" t="s">
        <v>164</v>
      </c>
      <c r="E386" s="266" t="s">
        <v>1</v>
      </c>
      <c r="F386" s="267" t="s">
        <v>214</v>
      </c>
      <c r="G386" s="265"/>
      <c r="H386" s="268">
        <v>17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4" t="s">
        <v>164</v>
      </c>
      <c r="AU386" s="274" t="s">
        <v>84</v>
      </c>
      <c r="AV386" s="15" t="s">
        <v>155</v>
      </c>
      <c r="AW386" s="15" t="s">
        <v>31</v>
      </c>
      <c r="AX386" s="15" t="s">
        <v>82</v>
      </c>
      <c r="AY386" s="274" t="s">
        <v>148</v>
      </c>
    </row>
    <row r="387" s="2" customFormat="1" ht="16.5" customHeight="1">
      <c r="A387" s="38"/>
      <c r="B387" s="39"/>
      <c r="C387" s="275" t="s">
        <v>578</v>
      </c>
      <c r="D387" s="275" t="s">
        <v>268</v>
      </c>
      <c r="E387" s="276" t="s">
        <v>579</v>
      </c>
      <c r="F387" s="277" t="s">
        <v>580</v>
      </c>
      <c r="G387" s="278" t="s">
        <v>175</v>
      </c>
      <c r="H387" s="279">
        <v>18</v>
      </c>
      <c r="I387" s="280"/>
      <c r="J387" s="279">
        <f>ROUND(I387*H387,2)</f>
        <v>0</v>
      </c>
      <c r="K387" s="277" t="s">
        <v>1</v>
      </c>
      <c r="L387" s="281"/>
      <c r="M387" s="282" t="s">
        <v>1</v>
      </c>
      <c r="N387" s="283" t="s">
        <v>40</v>
      </c>
      <c r="O387" s="91"/>
      <c r="P387" s="234">
        <f>O387*H387</f>
        <v>0</v>
      </c>
      <c r="Q387" s="234">
        <v>0.0126</v>
      </c>
      <c r="R387" s="234">
        <f>Q387*H387</f>
        <v>0.2268</v>
      </c>
      <c r="S387" s="234">
        <v>0</v>
      </c>
      <c r="T387" s="23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6" t="s">
        <v>360</v>
      </c>
      <c r="AT387" s="236" t="s">
        <v>268</v>
      </c>
      <c r="AU387" s="236" t="s">
        <v>84</v>
      </c>
      <c r="AY387" s="17" t="s">
        <v>148</v>
      </c>
      <c r="BE387" s="237">
        <f>IF(N387="základní",J387,0)</f>
        <v>0</v>
      </c>
      <c r="BF387" s="237">
        <f>IF(N387="snížená",J387,0)</f>
        <v>0</v>
      </c>
      <c r="BG387" s="237">
        <f>IF(N387="zákl. přenesená",J387,0)</f>
        <v>0</v>
      </c>
      <c r="BH387" s="237">
        <f>IF(N387="sníž. přenesená",J387,0)</f>
        <v>0</v>
      </c>
      <c r="BI387" s="237">
        <f>IF(N387="nulová",J387,0)</f>
        <v>0</v>
      </c>
      <c r="BJ387" s="17" t="s">
        <v>82</v>
      </c>
      <c r="BK387" s="237">
        <f>ROUND(I387*H387,2)</f>
        <v>0</v>
      </c>
      <c r="BL387" s="17" t="s">
        <v>259</v>
      </c>
      <c r="BM387" s="236" t="s">
        <v>581</v>
      </c>
    </row>
    <row r="388" s="2" customFormat="1">
      <c r="A388" s="38"/>
      <c r="B388" s="39"/>
      <c r="C388" s="40"/>
      <c r="D388" s="238" t="s">
        <v>157</v>
      </c>
      <c r="E388" s="40"/>
      <c r="F388" s="239" t="s">
        <v>582</v>
      </c>
      <c r="G388" s="40"/>
      <c r="H388" s="40"/>
      <c r="I388" s="240"/>
      <c r="J388" s="40"/>
      <c r="K388" s="40"/>
      <c r="L388" s="44"/>
      <c r="M388" s="241"/>
      <c r="N388" s="242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157</v>
      </c>
      <c r="AU388" s="17" t="s">
        <v>84</v>
      </c>
    </row>
    <row r="389" s="14" customFormat="1">
      <c r="A389" s="14"/>
      <c r="B389" s="253"/>
      <c r="C389" s="254"/>
      <c r="D389" s="238" t="s">
        <v>164</v>
      </c>
      <c r="E389" s="255" t="s">
        <v>1</v>
      </c>
      <c r="F389" s="256" t="s">
        <v>583</v>
      </c>
      <c r="G389" s="254"/>
      <c r="H389" s="257">
        <v>18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164</v>
      </c>
      <c r="AU389" s="263" t="s">
        <v>84</v>
      </c>
      <c r="AV389" s="14" t="s">
        <v>84</v>
      </c>
      <c r="AW389" s="14" t="s">
        <v>31</v>
      </c>
      <c r="AX389" s="14" t="s">
        <v>82</v>
      </c>
      <c r="AY389" s="263" t="s">
        <v>148</v>
      </c>
    </row>
    <row r="390" s="2" customFormat="1" ht="21.75" customHeight="1">
      <c r="A390" s="38"/>
      <c r="B390" s="39"/>
      <c r="C390" s="226" t="s">
        <v>584</v>
      </c>
      <c r="D390" s="226" t="s">
        <v>151</v>
      </c>
      <c r="E390" s="227" t="s">
        <v>585</v>
      </c>
      <c r="F390" s="228" t="s">
        <v>586</v>
      </c>
      <c r="G390" s="229" t="s">
        <v>183</v>
      </c>
      <c r="H390" s="230">
        <v>9</v>
      </c>
      <c r="I390" s="231"/>
      <c r="J390" s="230">
        <f>ROUND(I390*H390,2)</f>
        <v>0</v>
      </c>
      <c r="K390" s="228" t="s">
        <v>1</v>
      </c>
      <c r="L390" s="44"/>
      <c r="M390" s="232" t="s">
        <v>1</v>
      </c>
      <c r="N390" s="233" t="s">
        <v>40</v>
      </c>
      <c r="O390" s="91"/>
      <c r="P390" s="234">
        <f>O390*H390</f>
        <v>0</v>
      </c>
      <c r="Q390" s="234">
        <v>0.00055000000000000003</v>
      </c>
      <c r="R390" s="234">
        <f>Q390*H390</f>
        <v>0.0049500000000000004</v>
      </c>
      <c r="S390" s="234">
        <v>0</v>
      </c>
      <c r="T390" s="23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6" t="s">
        <v>259</v>
      </c>
      <c r="AT390" s="236" t="s">
        <v>151</v>
      </c>
      <c r="AU390" s="236" t="s">
        <v>84</v>
      </c>
      <c r="AY390" s="17" t="s">
        <v>148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7" t="s">
        <v>82</v>
      </c>
      <c r="BK390" s="237">
        <f>ROUND(I390*H390,2)</f>
        <v>0</v>
      </c>
      <c r="BL390" s="17" t="s">
        <v>259</v>
      </c>
      <c r="BM390" s="236" t="s">
        <v>587</v>
      </c>
    </row>
    <row r="391" s="14" customFormat="1">
      <c r="A391" s="14"/>
      <c r="B391" s="253"/>
      <c r="C391" s="254"/>
      <c r="D391" s="238" t="s">
        <v>164</v>
      </c>
      <c r="E391" s="255" t="s">
        <v>1</v>
      </c>
      <c r="F391" s="256" t="s">
        <v>588</v>
      </c>
      <c r="G391" s="254"/>
      <c r="H391" s="257">
        <v>9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164</v>
      </c>
      <c r="AU391" s="263" t="s">
        <v>84</v>
      </c>
      <c r="AV391" s="14" t="s">
        <v>84</v>
      </c>
      <c r="AW391" s="14" t="s">
        <v>31</v>
      </c>
      <c r="AX391" s="14" t="s">
        <v>82</v>
      </c>
      <c r="AY391" s="263" t="s">
        <v>148</v>
      </c>
    </row>
    <row r="392" s="2" customFormat="1" ht="24.15" customHeight="1">
      <c r="A392" s="38"/>
      <c r="B392" s="39"/>
      <c r="C392" s="226" t="s">
        <v>589</v>
      </c>
      <c r="D392" s="226" t="s">
        <v>151</v>
      </c>
      <c r="E392" s="227" t="s">
        <v>590</v>
      </c>
      <c r="F392" s="228" t="s">
        <v>591</v>
      </c>
      <c r="G392" s="229" t="s">
        <v>183</v>
      </c>
      <c r="H392" s="230">
        <v>7</v>
      </c>
      <c r="I392" s="231"/>
      <c r="J392" s="230">
        <f>ROUND(I392*H392,2)</f>
        <v>0</v>
      </c>
      <c r="K392" s="228" t="s">
        <v>1</v>
      </c>
      <c r="L392" s="44"/>
      <c r="M392" s="232" t="s">
        <v>1</v>
      </c>
      <c r="N392" s="233" t="s">
        <v>40</v>
      </c>
      <c r="O392" s="91"/>
      <c r="P392" s="234">
        <f>O392*H392</f>
        <v>0</v>
      </c>
      <c r="Q392" s="234">
        <v>0.00050000000000000001</v>
      </c>
      <c r="R392" s="234">
        <f>Q392*H392</f>
        <v>0.0035000000000000001</v>
      </c>
      <c r="S392" s="234">
        <v>0</v>
      </c>
      <c r="T392" s="23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6" t="s">
        <v>259</v>
      </c>
      <c r="AT392" s="236" t="s">
        <v>151</v>
      </c>
      <c r="AU392" s="236" t="s">
        <v>84</v>
      </c>
      <c r="AY392" s="17" t="s">
        <v>148</v>
      </c>
      <c r="BE392" s="237">
        <f>IF(N392="základní",J392,0)</f>
        <v>0</v>
      </c>
      <c r="BF392" s="237">
        <f>IF(N392="snížená",J392,0)</f>
        <v>0</v>
      </c>
      <c r="BG392" s="237">
        <f>IF(N392="zákl. přenesená",J392,0)</f>
        <v>0</v>
      </c>
      <c r="BH392" s="237">
        <f>IF(N392="sníž. přenesená",J392,0)</f>
        <v>0</v>
      </c>
      <c r="BI392" s="237">
        <f>IF(N392="nulová",J392,0)</f>
        <v>0</v>
      </c>
      <c r="BJ392" s="17" t="s">
        <v>82</v>
      </c>
      <c r="BK392" s="237">
        <f>ROUND(I392*H392,2)</f>
        <v>0</v>
      </c>
      <c r="BL392" s="17" t="s">
        <v>259</v>
      </c>
      <c r="BM392" s="236" t="s">
        <v>592</v>
      </c>
    </row>
    <row r="393" s="14" customFormat="1">
      <c r="A393" s="14"/>
      <c r="B393" s="253"/>
      <c r="C393" s="254"/>
      <c r="D393" s="238" t="s">
        <v>164</v>
      </c>
      <c r="E393" s="255" t="s">
        <v>1</v>
      </c>
      <c r="F393" s="256" t="s">
        <v>593</v>
      </c>
      <c r="G393" s="254"/>
      <c r="H393" s="257">
        <v>7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164</v>
      </c>
      <c r="AU393" s="263" t="s">
        <v>84</v>
      </c>
      <c r="AV393" s="14" t="s">
        <v>84</v>
      </c>
      <c r="AW393" s="14" t="s">
        <v>31</v>
      </c>
      <c r="AX393" s="14" t="s">
        <v>82</v>
      </c>
      <c r="AY393" s="263" t="s">
        <v>148</v>
      </c>
    </row>
    <row r="394" s="2" customFormat="1" ht="24.15" customHeight="1">
      <c r="A394" s="38"/>
      <c r="B394" s="39"/>
      <c r="C394" s="226" t="s">
        <v>594</v>
      </c>
      <c r="D394" s="226" t="s">
        <v>151</v>
      </c>
      <c r="E394" s="227" t="s">
        <v>595</v>
      </c>
      <c r="F394" s="228" t="s">
        <v>596</v>
      </c>
      <c r="G394" s="229" t="s">
        <v>183</v>
      </c>
      <c r="H394" s="230">
        <v>9</v>
      </c>
      <c r="I394" s="231"/>
      <c r="J394" s="230">
        <f>ROUND(I394*H394,2)</f>
        <v>0</v>
      </c>
      <c r="K394" s="228" t="s">
        <v>1</v>
      </c>
      <c r="L394" s="44"/>
      <c r="M394" s="232" t="s">
        <v>1</v>
      </c>
      <c r="N394" s="233" t="s">
        <v>40</v>
      </c>
      <c r="O394" s="91"/>
      <c r="P394" s="234">
        <f>O394*H394</f>
        <v>0</v>
      </c>
      <c r="Q394" s="234">
        <v>0</v>
      </c>
      <c r="R394" s="234">
        <f>Q394*H394</f>
        <v>0</v>
      </c>
      <c r="S394" s="234">
        <v>0</v>
      </c>
      <c r="T394" s="235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6" t="s">
        <v>259</v>
      </c>
      <c r="AT394" s="236" t="s">
        <v>151</v>
      </c>
      <c r="AU394" s="236" t="s">
        <v>84</v>
      </c>
      <c r="AY394" s="17" t="s">
        <v>148</v>
      </c>
      <c r="BE394" s="237">
        <f>IF(N394="základní",J394,0)</f>
        <v>0</v>
      </c>
      <c r="BF394" s="237">
        <f>IF(N394="snížená",J394,0)</f>
        <v>0</v>
      </c>
      <c r="BG394" s="237">
        <f>IF(N394="zákl. přenesená",J394,0)</f>
        <v>0</v>
      </c>
      <c r="BH394" s="237">
        <f>IF(N394="sníž. přenesená",J394,0)</f>
        <v>0</v>
      </c>
      <c r="BI394" s="237">
        <f>IF(N394="nulová",J394,0)</f>
        <v>0</v>
      </c>
      <c r="BJ394" s="17" t="s">
        <v>82</v>
      </c>
      <c r="BK394" s="237">
        <f>ROUND(I394*H394,2)</f>
        <v>0</v>
      </c>
      <c r="BL394" s="17" t="s">
        <v>259</v>
      </c>
      <c r="BM394" s="236" t="s">
        <v>597</v>
      </c>
    </row>
    <row r="395" s="14" customFormat="1">
      <c r="A395" s="14"/>
      <c r="B395" s="253"/>
      <c r="C395" s="254"/>
      <c r="D395" s="238" t="s">
        <v>164</v>
      </c>
      <c r="E395" s="255" t="s">
        <v>1</v>
      </c>
      <c r="F395" s="256" t="s">
        <v>598</v>
      </c>
      <c r="G395" s="254"/>
      <c r="H395" s="257">
        <v>9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164</v>
      </c>
      <c r="AU395" s="263" t="s">
        <v>84</v>
      </c>
      <c r="AV395" s="14" t="s">
        <v>84</v>
      </c>
      <c r="AW395" s="14" t="s">
        <v>31</v>
      </c>
      <c r="AX395" s="14" t="s">
        <v>82</v>
      </c>
      <c r="AY395" s="263" t="s">
        <v>148</v>
      </c>
    </row>
    <row r="396" s="2" customFormat="1" ht="24.15" customHeight="1">
      <c r="A396" s="38"/>
      <c r="B396" s="39"/>
      <c r="C396" s="226" t="s">
        <v>599</v>
      </c>
      <c r="D396" s="226" t="s">
        <v>151</v>
      </c>
      <c r="E396" s="227" t="s">
        <v>600</v>
      </c>
      <c r="F396" s="228" t="s">
        <v>601</v>
      </c>
      <c r="G396" s="229" t="s">
        <v>161</v>
      </c>
      <c r="H396" s="230">
        <v>0.32000000000000001</v>
      </c>
      <c r="I396" s="231"/>
      <c r="J396" s="230">
        <f>ROUND(I396*H396,2)</f>
        <v>0</v>
      </c>
      <c r="K396" s="228" t="s">
        <v>162</v>
      </c>
      <c r="L396" s="44"/>
      <c r="M396" s="232" t="s">
        <v>1</v>
      </c>
      <c r="N396" s="233" t="s">
        <v>40</v>
      </c>
      <c r="O396" s="91"/>
      <c r="P396" s="234">
        <f>O396*H396</f>
        <v>0</v>
      </c>
      <c r="Q396" s="234">
        <v>0</v>
      </c>
      <c r="R396" s="234">
        <f>Q396*H396</f>
        <v>0</v>
      </c>
      <c r="S396" s="234">
        <v>0</v>
      </c>
      <c r="T396" s="235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6" t="s">
        <v>259</v>
      </c>
      <c r="AT396" s="236" t="s">
        <v>151</v>
      </c>
      <c r="AU396" s="236" t="s">
        <v>84</v>
      </c>
      <c r="AY396" s="17" t="s">
        <v>148</v>
      </c>
      <c r="BE396" s="237">
        <f>IF(N396="základní",J396,0)</f>
        <v>0</v>
      </c>
      <c r="BF396" s="237">
        <f>IF(N396="snížená",J396,0)</f>
        <v>0</v>
      </c>
      <c r="BG396" s="237">
        <f>IF(N396="zákl. přenesená",J396,0)</f>
        <v>0</v>
      </c>
      <c r="BH396" s="237">
        <f>IF(N396="sníž. přenesená",J396,0)</f>
        <v>0</v>
      </c>
      <c r="BI396" s="237">
        <f>IF(N396="nulová",J396,0)</f>
        <v>0</v>
      </c>
      <c r="BJ396" s="17" t="s">
        <v>82</v>
      </c>
      <c r="BK396" s="237">
        <f>ROUND(I396*H396,2)</f>
        <v>0</v>
      </c>
      <c r="BL396" s="17" t="s">
        <v>259</v>
      </c>
      <c r="BM396" s="236" t="s">
        <v>602</v>
      </c>
    </row>
    <row r="397" s="12" customFormat="1" ht="22.8" customHeight="1">
      <c r="A397" s="12"/>
      <c r="B397" s="210"/>
      <c r="C397" s="211"/>
      <c r="D397" s="212" t="s">
        <v>74</v>
      </c>
      <c r="E397" s="224" t="s">
        <v>603</v>
      </c>
      <c r="F397" s="224" t="s">
        <v>604</v>
      </c>
      <c r="G397" s="211"/>
      <c r="H397" s="211"/>
      <c r="I397" s="214"/>
      <c r="J397" s="225">
        <f>BK397</f>
        <v>0</v>
      </c>
      <c r="K397" s="211"/>
      <c r="L397" s="216"/>
      <c r="M397" s="217"/>
      <c r="N397" s="218"/>
      <c r="O397" s="218"/>
      <c r="P397" s="219">
        <f>SUM(P398:P418)</f>
        <v>0</v>
      </c>
      <c r="Q397" s="218"/>
      <c r="R397" s="219">
        <f>SUM(R398:R418)</f>
        <v>0.11890000000000001</v>
      </c>
      <c r="S397" s="218"/>
      <c r="T397" s="220">
        <f>SUM(T398:T418)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1" t="s">
        <v>84</v>
      </c>
      <c r="AT397" s="222" t="s">
        <v>74</v>
      </c>
      <c r="AU397" s="222" t="s">
        <v>82</v>
      </c>
      <c r="AY397" s="221" t="s">
        <v>148</v>
      </c>
      <c r="BK397" s="223">
        <f>SUM(BK398:BK418)</f>
        <v>0</v>
      </c>
    </row>
    <row r="398" s="2" customFormat="1" ht="33" customHeight="1">
      <c r="A398" s="38"/>
      <c r="B398" s="39"/>
      <c r="C398" s="226" t="s">
        <v>605</v>
      </c>
      <c r="D398" s="226" t="s">
        <v>151</v>
      </c>
      <c r="E398" s="227" t="s">
        <v>606</v>
      </c>
      <c r="F398" s="228" t="s">
        <v>607</v>
      </c>
      <c r="G398" s="229" t="s">
        <v>175</v>
      </c>
      <c r="H398" s="230">
        <v>410</v>
      </c>
      <c r="I398" s="231"/>
      <c r="J398" s="230">
        <f>ROUND(I398*H398,2)</f>
        <v>0</v>
      </c>
      <c r="K398" s="228" t="s">
        <v>162</v>
      </c>
      <c r="L398" s="44"/>
      <c r="M398" s="232" t="s">
        <v>1</v>
      </c>
      <c r="N398" s="233" t="s">
        <v>40</v>
      </c>
      <c r="O398" s="91"/>
      <c r="P398" s="234">
        <f>O398*H398</f>
        <v>0</v>
      </c>
      <c r="Q398" s="234">
        <v>0.00029</v>
      </c>
      <c r="R398" s="234">
        <f>Q398*H398</f>
        <v>0.11890000000000001</v>
      </c>
      <c r="S398" s="234">
        <v>0</v>
      </c>
      <c r="T398" s="235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6" t="s">
        <v>259</v>
      </c>
      <c r="AT398" s="236" t="s">
        <v>151</v>
      </c>
      <c r="AU398" s="236" t="s">
        <v>84</v>
      </c>
      <c r="AY398" s="17" t="s">
        <v>148</v>
      </c>
      <c r="BE398" s="237">
        <f>IF(N398="základní",J398,0)</f>
        <v>0</v>
      </c>
      <c r="BF398" s="237">
        <f>IF(N398="snížená",J398,0)</f>
        <v>0</v>
      </c>
      <c r="BG398" s="237">
        <f>IF(N398="zákl. přenesená",J398,0)</f>
        <v>0</v>
      </c>
      <c r="BH398" s="237">
        <f>IF(N398="sníž. přenesená",J398,0)</f>
        <v>0</v>
      </c>
      <c r="BI398" s="237">
        <f>IF(N398="nulová",J398,0)</f>
        <v>0</v>
      </c>
      <c r="BJ398" s="17" t="s">
        <v>82</v>
      </c>
      <c r="BK398" s="237">
        <f>ROUND(I398*H398,2)</f>
        <v>0</v>
      </c>
      <c r="BL398" s="17" t="s">
        <v>259</v>
      </c>
      <c r="BM398" s="236" t="s">
        <v>608</v>
      </c>
    </row>
    <row r="399" s="13" customFormat="1">
      <c r="A399" s="13"/>
      <c r="B399" s="243"/>
      <c r="C399" s="244"/>
      <c r="D399" s="238" t="s">
        <v>164</v>
      </c>
      <c r="E399" s="245" t="s">
        <v>1</v>
      </c>
      <c r="F399" s="246" t="s">
        <v>219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164</v>
      </c>
      <c r="AU399" s="252" t="s">
        <v>84</v>
      </c>
      <c r="AV399" s="13" t="s">
        <v>82</v>
      </c>
      <c r="AW399" s="13" t="s">
        <v>31</v>
      </c>
      <c r="AX399" s="13" t="s">
        <v>75</v>
      </c>
      <c r="AY399" s="252" t="s">
        <v>148</v>
      </c>
    </row>
    <row r="400" s="14" customFormat="1">
      <c r="A400" s="14"/>
      <c r="B400" s="253"/>
      <c r="C400" s="254"/>
      <c r="D400" s="238" t="s">
        <v>164</v>
      </c>
      <c r="E400" s="255" t="s">
        <v>1</v>
      </c>
      <c r="F400" s="256" t="s">
        <v>220</v>
      </c>
      <c r="G400" s="254"/>
      <c r="H400" s="257">
        <v>162.19999999999999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164</v>
      </c>
      <c r="AU400" s="263" t="s">
        <v>84</v>
      </c>
      <c r="AV400" s="14" t="s">
        <v>84</v>
      </c>
      <c r="AW400" s="14" t="s">
        <v>31</v>
      </c>
      <c r="AX400" s="14" t="s">
        <v>75</v>
      </c>
      <c r="AY400" s="263" t="s">
        <v>148</v>
      </c>
    </row>
    <row r="401" s="13" customFormat="1">
      <c r="A401" s="13"/>
      <c r="B401" s="243"/>
      <c r="C401" s="244"/>
      <c r="D401" s="238" t="s">
        <v>164</v>
      </c>
      <c r="E401" s="245" t="s">
        <v>1</v>
      </c>
      <c r="F401" s="246" t="s">
        <v>225</v>
      </c>
      <c r="G401" s="244"/>
      <c r="H401" s="245" t="s">
        <v>1</v>
      </c>
      <c r="I401" s="247"/>
      <c r="J401" s="244"/>
      <c r="K401" s="244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164</v>
      </c>
      <c r="AU401" s="252" t="s">
        <v>84</v>
      </c>
      <c r="AV401" s="13" t="s">
        <v>82</v>
      </c>
      <c r="AW401" s="13" t="s">
        <v>31</v>
      </c>
      <c r="AX401" s="13" t="s">
        <v>75</v>
      </c>
      <c r="AY401" s="252" t="s">
        <v>148</v>
      </c>
    </row>
    <row r="402" s="14" customFormat="1">
      <c r="A402" s="14"/>
      <c r="B402" s="253"/>
      <c r="C402" s="254"/>
      <c r="D402" s="238" t="s">
        <v>164</v>
      </c>
      <c r="E402" s="255" t="s">
        <v>1</v>
      </c>
      <c r="F402" s="256" t="s">
        <v>609</v>
      </c>
      <c r="G402" s="254"/>
      <c r="H402" s="257">
        <v>67.180000000000007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164</v>
      </c>
      <c r="AU402" s="263" t="s">
        <v>84</v>
      </c>
      <c r="AV402" s="14" t="s">
        <v>84</v>
      </c>
      <c r="AW402" s="14" t="s">
        <v>31</v>
      </c>
      <c r="AX402" s="14" t="s">
        <v>75</v>
      </c>
      <c r="AY402" s="263" t="s">
        <v>148</v>
      </c>
    </row>
    <row r="403" s="14" customFormat="1">
      <c r="A403" s="14"/>
      <c r="B403" s="253"/>
      <c r="C403" s="254"/>
      <c r="D403" s="238" t="s">
        <v>164</v>
      </c>
      <c r="E403" s="255" t="s">
        <v>1</v>
      </c>
      <c r="F403" s="256" t="s">
        <v>610</v>
      </c>
      <c r="G403" s="254"/>
      <c r="H403" s="257">
        <v>78.760000000000005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164</v>
      </c>
      <c r="AU403" s="263" t="s">
        <v>84</v>
      </c>
      <c r="AV403" s="14" t="s">
        <v>84</v>
      </c>
      <c r="AW403" s="14" t="s">
        <v>31</v>
      </c>
      <c r="AX403" s="14" t="s">
        <v>75</v>
      </c>
      <c r="AY403" s="263" t="s">
        <v>148</v>
      </c>
    </row>
    <row r="404" s="14" customFormat="1">
      <c r="A404" s="14"/>
      <c r="B404" s="253"/>
      <c r="C404" s="254"/>
      <c r="D404" s="238" t="s">
        <v>164</v>
      </c>
      <c r="E404" s="255" t="s">
        <v>1</v>
      </c>
      <c r="F404" s="256" t="s">
        <v>611</v>
      </c>
      <c r="G404" s="254"/>
      <c r="H404" s="257">
        <v>93.780000000000001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164</v>
      </c>
      <c r="AU404" s="263" t="s">
        <v>84</v>
      </c>
      <c r="AV404" s="14" t="s">
        <v>84</v>
      </c>
      <c r="AW404" s="14" t="s">
        <v>31</v>
      </c>
      <c r="AX404" s="14" t="s">
        <v>75</v>
      </c>
      <c r="AY404" s="263" t="s">
        <v>148</v>
      </c>
    </row>
    <row r="405" s="14" customFormat="1">
      <c r="A405" s="14"/>
      <c r="B405" s="253"/>
      <c r="C405" s="254"/>
      <c r="D405" s="238" t="s">
        <v>164</v>
      </c>
      <c r="E405" s="255" t="s">
        <v>1</v>
      </c>
      <c r="F405" s="256" t="s">
        <v>612</v>
      </c>
      <c r="G405" s="254"/>
      <c r="H405" s="257">
        <v>20.510000000000002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164</v>
      </c>
      <c r="AU405" s="263" t="s">
        <v>84</v>
      </c>
      <c r="AV405" s="14" t="s">
        <v>84</v>
      </c>
      <c r="AW405" s="14" t="s">
        <v>31</v>
      </c>
      <c r="AX405" s="14" t="s">
        <v>75</v>
      </c>
      <c r="AY405" s="263" t="s">
        <v>148</v>
      </c>
    </row>
    <row r="406" s="14" customFormat="1">
      <c r="A406" s="14"/>
      <c r="B406" s="253"/>
      <c r="C406" s="254"/>
      <c r="D406" s="238" t="s">
        <v>164</v>
      </c>
      <c r="E406" s="255" t="s">
        <v>1</v>
      </c>
      <c r="F406" s="256" t="s">
        <v>613</v>
      </c>
      <c r="G406" s="254"/>
      <c r="H406" s="257">
        <v>219.80000000000001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164</v>
      </c>
      <c r="AU406" s="263" t="s">
        <v>84</v>
      </c>
      <c r="AV406" s="14" t="s">
        <v>84</v>
      </c>
      <c r="AW406" s="14" t="s">
        <v>31</v>
      </c>
      <c r="AX406" s="14" t="s">
        <v>75</v>
      </c>
      <c r="AY406" s="263" t="s">
        <v>148</v>
      </c>
    </row>
    <row r="407" s="13" customFormat="1">
      <c r="A407" s="13"/>
      <c r="B407" s="243"/>
      <c r="C407" s="244"/>
      <c r="D407" s="238" t="s">
        <v>164</v>
      </c>
      <c r="E407" s="245" t="s">
        <v>1</v>
      </c>
      <c r="F407" s="246" t="s">
        <v>614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164</v>
      </c>
      <c r="AU407" s="252" t="s">
        <v>84</v>
      </c>
      <c r="AV407" s="13" t="s">
        <v>82</v>
      </c>
      <c r="AW407" s="13" t="s">
        <v>31</v>
      </c>
      <c r="AX407" s="13" t="s">
        <v>75</v>
      </c>
      <c r="AY407" s="252" t="s">
        <v>148</v>
      </c>
    </row>
    <row r="408" s="14" customFormat="1">
      <c r="A408" s="14"/>
      <c r="B408" s="253"/>
      <c r="C408" s="254"/>
      <c r="D408" s="238" t="s">
        <v>164</v>
      </c>
      <c r="E408" s="255" t="s">
        <v>1</v>
      </c>
      <c r="F408" s="256" t="s">
        <v>615</v>
      </c>
      <c r="G408" s="254"/>
      <c r="H408" s="257">
        <v>-232.22999999999999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164</v>
      </c>
      <c r="AU408" s="263" t="s">
        <v>84</v>
      </c>
      <c r="AV408" s="14" t="s">
        <v>84</v>
      </c>
      <c r="AW408" s="14" t="s">
        <v>31</v>
      </c>
      <c r="AX408" s="14" t="s">
        <v>75</v>
      </c>
      <c r="AY408" s="263" t="s">
        <v>148</v>
      </c>
    </row>
    <row r="409" s="15" customFormat="1">
      <c r="A409" s="15"/>
      <c r="B409" s="264"/>
      <c r="C409" s="265"/>
      <c r="D409" s="238" t="s">
        <v>164</v>
      </c>
      <c r="E409" s="266" t="s">
        <v>1</v>
      </c>
      <c r="F409" s="267" t="s">
        <v>214</v>
      </c>
      <c r="G409" s="265"/>
      <c r="H409" s="268">
        <v>410</v>
      </c>
      <c r="I409" s="269"/>
      <c r="J409" s="265"/>
      <c r="K409" s="265"/>
      <c r="L409" s="270"/>
      <c r="M409" s="271"/>
      <c r="N409" s="272"/>
      <c r="O409" s="272"/>
      <c r="P409" s="272"/>
      <c r="Q409" s="272"/>
      <c r="R409" s="272"/>
      <c r="S409" s="272"/>
      <c r="T409" s="27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4" t="s">
        <v>164</v>
      </c>
      <c r="AU409" s="274" t="s">
        <v>84</v>
      </c>
      <c r="AV409" s="15" t="s">
        <v>155</v>
      </c>
      <c r="AW409" s="15" t="s">
        <v>31</v>
      </c>
      <c r="AX409" s="15" t="s">
        <v>82</v>
      </c>
      <c r="AY409" s="274" t="s">
        <v>148</v>
      </c>
    </row>
    <row r="410" s="2" customFormat="1" ht="16.5" customHeight="1">
      <c r="A410" s="38"/>
      <c r="B410" s="39"/>
      <c r="C410" s="226" t="s">
        <v>616</v>
      </c>
      <c r="D410" s="226" t="s">
        <v>151</v>
      </c>
      <c r="E410" s="227" t="s">
        <v>617</v>
      </c>
      <c r="F410" s="228" t="s">
        <v>618</v>
      </c>
      <c r="G410" s="229" t="s">
        <v>175</v>
      </c>
      <c r="H410" s="230">
        <v>222</v>
      </c>
      <c r="I410" s="231"/>
      <c r="J410" s="230">
        <f>ROUND(I410*H410,2)</f>
        <v>0</v>
      </c>
      <c r="K410" s="228" t="s">
        <v>1</v>
      </c>
      <c r="L410" s="44"/>
      <c r="M410" s="232" t="s">
        <v>1</v>
      </c>
      <c r="N410" s="233" t="s">
        <v>40</v>
      </c>
      <c r="O410" s="91"/>
      <c r="P410" s="234">
        <f>O410*H410</f>
        <v>0</v>
      </c>
      <c r="Q410" s="234">
        <v>0</v>
      </c>
      <c r="R410" s="234">
        <f>Q410*H410</f>
        <v>0</v>
      </c>
      <c r="S410" s="234">
        <v>0</v>
      </c>
      <c r="T410" s="235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6" t="s">
        <v>259</v>
      </c>
      <c r="AT410" s="236" t="s">
        <v>151</v>
      </c>
      <c r="AU410" s="236" t="s">
        <v>84</v>
      </c>
      <c r="AY410" s="17" t="s">
        <v>148</v>
      </c>
      <c r="BE410" s="237">
        <f>IF(N410="základní",J410,0)</f>
        <v>0</v>
      </c>
      <c r="BF410" s="237">
        <f>IF(N410="snížená",J410,0)</f>
        <v>0</v>
      </c>
      <c r="BG410" s="237">
        <f>IF(N410="zákl. přenesená",J410,0)</f>
        <v>0</v>
      </c>
      <c r="BH410" s="237">
        <f>IF(N410="sníž. přenesená",J410,0)</f>
        <v>0</v>
      </c>
      <c r="BI410" s="237">
        <f>IF(N410="nulová",J410,0)</f>
        <v>0</v>
      </c>
      <c r="BJ410" s="17" t="s">
        <v>82</v>
      </c>
      <c r="BK410" s="237">
        <f>ROUND(I410*H410,2)</f>
        <v>0</v>
      </c>
      <c r="BL410" s="17" t="s">
        <v>259</v>
      </c>
      <c r="BM410" s="236" t="s">
        <v>619</v>
      </c>
    </row>
    <row r="411" s="13" customFormat="1">
      <c r="A411" s="13"/>
      <c r="B411" s="243"/>
      <c r="C411" s="244"/>
      <c r="D411" s="238" t="s">
        <v>164</v>
      </c>
      <c r="E411" s="245" t="s">
        <v>1</v>
      </c>
      <c r="F411" s="246" t="s">
        <v>620</v>
      </c>
      <c r="G411" s="244"/>
      <c r="H411" s="245" t="s">
        <v>1</v>
      </c>
      <c r="I411" s="247"/>
      <c r="J411" s="244"/>
      <c r="K411" s="244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164</v>
      </c>
      <c r="AU411" s="252" t="s">
        <v>84</v>
      </c>
      <c r="AV411" s="13" t="s">
        <v>82</v>
      </c>
      <c r="AW411" s="13" t="s">
        <v>31</v>
      </c>
      <c r="AX411" s="13" t="s">
        <v>75</v>
      </c>
      <c r="AY411" s="252" t="s">
        <v>148</v>
      </c>
    </row>
    <row r="412" s="13" customFormat="1">
      <c r="A412" s="13"/>
      <c r="B412" s="243"/>
      <c r="C412" s="244"/>
      <c r="D412" s="238" t="s">
        <v>164</v>
      </c>
      <c r="E412" s="245" t="s">
        <v>1</v>
      </c>
      <c r="F412" s="246" t="s">
        <v>621</v>
      </c>
      <c r="G412" s="244"/>
      <c r="H412" s="245" t="s">
        <v>1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164</v>
      </c>
      <c r="AU412" s="252" t="s">
        <v>84</v>
      </c>
      <c r="AV412" s="13" t="s">
        <v>82</v>
      </c>
      <c r="AW412" s="13" t="s">
        <v>31</v>
      </c>
      <c r="AX412" s="13" t="s">
        <v>75</v>
      </c>
      <c r="AY412" s="252" t="s">
        <v>148</v>
      </c>
    </row>
    <row r="413" s="13" customFormat="1">
      <c r="A413" s="13"/>
      <c r="B413" s="243"/>
      <c r="C413" s="244"/>
      <c r="D413" s="238" t="s">
        <v>164</v>
      </c>
      <c r="E413" s="245" t="s">
        <v>1</v>
      </c>
      <c r="F413" s="246" t="s">
        <v>622</v>
      </c>
      <c r="G413" s="244"/>
      <c r="H413" s="245" t="s">
        <v>1</v>
      </c>
      <c r="I413" s="247"/>
      <c r="J413" s="244"/>
      <c r="K413" s="244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164</v>
      </c>
      <c r="AU413" s="252" t="s">
        <v>84</v>
      </c>
      <c r="AV413" s="13" t="s">
        <v>82</v>
      </c>
      <c r="AW413" s="13" t="s">
        <v>31</v>
      </c>
      <c r="AX413" s="13" t="s">
        <v>75</v>
      </c>
      <c r="AY413" s="252" t="s">
        <v>148</v>
      </c>
    </row>
    <row r="414" s="14" customFormat="1">
      <c r="A414" s="14"/>
      <c r="B414" s="253"/>
      <c r="C414" s="254"/>
      <c r="D414" s="238" t="s">
        <v>164</v>
      </c>
      <c r="E414" s="255" t="s">
        <v>1</v>
      </c>
      <c r="F414" s="256" t="s">
        <v>623</v>
      </c>
      <c r="G414" s="254"/>
      <c r="H414" s="257">
        <v>37.119999999999997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164</v>
      </c>
      <c r="AU414" s="263" t="s">
        <v>84</v>
      </c>
      <c r="AV414" s="14" t="s">
        <v>84</v>
      </c>
      <c r="AW414" s="14" t="s">
        <v>31</v>
      </c>
      <c r="AX414" s="14" t="s">
        <v>75</v>
      </c>
      <c r="AY414" s="263" t="s">
        <v>148</v>
      </c>
    </row>
    <row r="415" s="14" customFormat="1">
      <c r="A415" s="14"/>
      <c r="B415" s="253"/>
      <c r="C415" s="254"/>
      <c r="D415" s="238" t="s">
        <v>164</v>
      </c>
      <c r="E415" s="255" t="s">
        <v>1</v>
      </c>
      <c r="F415" s="256" t="s">
        <v>624</v>
      </c>
      <c r="G415" s="254"/>
      <c r="H415" s="257">
        <v>21.039999999999999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164</v>
      </c>
      <c r="AU415" s="263" t="s">
        <v>84</v>
      </c>
      <c r="AV415" s="14" t="s">
        <v>84</v>
      </c>
      <c r="AW415" s="14" t="s">
        <v>31</v>
      </c>
      <c r="AX415" s="14" t="s">
        <v>75</v>
      </c>
      <c r="AY415" s="263" t="s">
        <v>148</v>
      </c>
    </row>
    <row r="416" s="14" customFormat="1">
      <c r="A416" s="14"/>
      <c r="B416" s="253"/>
      <c r="C416" s="254"/>
      <c r="D416" s="238" t="s">
        <v>164</v>
      </c>
      <c r="E416" s="255" t="s">
        <v>1</v>
      </c>
      <c r="F416" s="256" t="s">
        <v>625</v>
      </c>
      <c r="G416" s="254"/>
      <c r="H416" s="257">
        <v>60.719999999999999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164</v>
      </c>
      <c r="AU416" s="263" t="s">
        <v>84</v>
      </c>
      <c r="AV416" s="14" t="s">
        <v>84</v>
      </c>
      <c r="AW416" s="14" t="s">
        <v>31</v>
      </c>
      <c r="AX416" s="14" t="s">
        <v>75</v>
      </c>
      <c r="AY416" s="263" t="s">
        <v>148</v>
      </c>
    </row>
    <row r="417" s="14" customFormat="1">
      <c r="A417" s="14"/>
      <c r="B417" s="253"/>
      <c r="C417" s="254"/>
      <c r="D417" s="238" t="s">
        <v>164</v>
      </c>
      <c r="E417" s="255" t="s">
        <v>1</v>
      </c>
      <c r="F417" s="256" t="s">
        <v>626</v>
      </c>
      <c r="G417" s="254"/>
      <c r="H417" s="257">
        <v>103.12000000000001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164</v>
      </c>
      <c r="AU417" s="263" t="s">
        <v>84</v>
      </c>
      <c r="AV417" s="14" t="s">
        <v>84</v>
      </c>
      <c r="AW417" s="14" t="s">
        <v>31</v>
      </c>
      <c r="AX417" s="14" t="s">
        <v>75</v>
      </c>
      <c r="AY417" s="263" t="s">
        <v>148</v>
      </c>
    </row>
    <row r="418" s="15" customFormat="1">
      <c r="A418" s="15"/>
      <c r="B418" s="264"/>
      <c r="C418" s="265"/>
      <c r="D418" s="238" t="s">
        <v>164</v>
      </c>
      <c r="E418" s="266" t="s">
        <v>1</v>
      </c>
      <c r="F418" s="267" t="s">
        <v>214</v>
      </c>
      <c r="G418" s="265"/>
      <c r="H418" s="268">
        <v>222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4" t="s">
        <v>164</v>
      </c>
      <c r="AU418" s="274" t="s">
        <v>84</v>
      </c>
      <c r="AV418" s="15" t="s">
        <v>155</v>
      </c>
      <c r="AW418" s="15" t="s">
        <v>31</v>
      </c>
      <c r="AX418" s="15" t="s">
        <v>82</v>
      </c>
      <c r="AY418" s="274" t="s">
        <v>148</v>
      </c>
    </row>
    <row r="419" s="12" customFormat="1" ht="22.8" customHeight="1">
      <c r="A419" s="12"/>
      <c r="B419" s="210"/>
      <c r="C419" s="211"/>
      <c r="D419" s="212" t="s">
        <v>74</v>
      </c>
      <c r="E419" s="224" t="s">
        <v>627</v>
      </c>
      <c r="F419" s="224" t="s">
        <v>628</v>
      </c>
      <c r="G419" s="211"/>
      <c r="H419" s="211"/>
      <c r="I419" s="214"/>
      <c r="J419" s="225">
        <f>BK419</f>
        <v>0</v>
      </c>
      <c r="K419" s="211"/>
      <c r="L419" s="216"/>
      <c r="M419" s="217"/>
      <c r="N419" s="218"/>
      <c r="O419" s="218"/>
      <c r="P419" s="219">
        <f>SUM(P420:P425)</f>
        <v>0</v>
      </c>
      <c r="Q419" s="218"/>
      <c r="R419" s="219">
        <f>SUM(R420:R425)</f>
        <v>0</v>
      </c>
      <c r="S419" s="218"/>
      <c r="T419" s="220">
        <f>SUM(T420:T425)</f>
        <v>0.45670430000000001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1" t="s">
        <v>84</v>
      </c>
      <c r="AT419" s="222" t="s">
        <v>74</v>
      </c>
      <c r="AU419" s="222" t="s">
        <v>82</v>
      </c>
      <c r="AY419" s="221" t="s">
        <v>148</v>
      </c>
      <c r="BK419" s="223">
        <f>SUM(BK420:BK425)</f>
        <v>0</v>
      </c>
    </row>
    <row r="420" s="2" customFormat="1" ht="24.15" customHeight="1">
      <c r="A420" s="38"/>
      <c r="B420" s="39"/>
      <c r="C420" s="226" t="s">
        <v>629</v>
      </c>
      <c r="D420" s="226" t="s">
        <v>151</v>
      </c>
      <c r="E420" s="227" t="s">
        <v>630</v>
      </c>
      <c r="F420" s="228" t="s">
        <v>631</v>
      </c>
      <c r="G420" s="229" t="s">
        <v>175</v>
      </c>
      <c r="H420" s="230">
        <v>136</v>
      </c>
      <c r="I420" s="231"/>
      <c r="J420" s="230">
        <f>ROUND(I420*H420,2)</f>
        <v>0</v>
      </c>
      <c r="K420" s="228" t="s">
        <v>162</v>
      </c>
      <c r="L420" s="44"/>
      <c r="M420" s="232" t="s">
        <v>1</v>
      </c>
      <c r="N420" s="233" t="s">
        <v>40</v>
      </c>
      <c r="O420" s="91"/>
      <c r="P420" s="234">
        <f>O420*H420</f>
        <v>0</v>
      </c>
      <c r="Q420" s="234">
        <v>0</v>
      </c>
      <c r="R420" s="234">
        <f>Q420*H420</f>
        <v>0</v>
      </c>
      <c r="S420" s="234">
        <v>0.0030000000000000001</v>
      </c>
      <c r="T420" s="235">
        <f>S420*H420</f>
        <v>0.40800000000000003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6" t="s">
        <v>259</v>
      </c>
      <c r="AT420" s="236" t="s">
        <v>151</v>
      </c>
      <c r="AU420" s="236" t="s">
        <v>84</v>
      </c>
      <c r="AY420" s="17" t="s">
        <v>148</v>
      </c>
      <c r="BE420" s="237">
        <f>IF(N420="základní",J420,0)</f>
        <v>0</v>
      </c>
      <c r="BF420" s="237">
        <f>IF(N420="snížená",J420,0)</f>
        <v>0</v>
      </c>
      <c r="BG420" s="237">
        <f>IF(N420="zákl. přenesená",J420,0)</f>
        <v>0</v>
      </c>
      <c r="BH420" s="237">
        <f>IF(N420="sníž. přenesená",J420,0)</f>
        <v>0</v>
      </c>
      <c r="BI420" s="237">
        <f>IF(N420="nulová",J420,0)</f>
        <v>0</v>
      </c>
      <c r="BJ420" s="17" t="s">
        <v>82</v>
      </c>
      <c r="BK420" s="237">
        <f>ROUND(I420*H420,2)</f>
        <v>0</v>
      </c>
      <c r="BL420" s="17" t="s">
        <v>259</v>
      </c>
      <c r="BM420" s="236" t="s">
        <v>632</v>
      </c>
    </row>
    <row r="421" s="13" customFormat="1">
      <c r="A421" s="13"/>
      <c r="B421" s="243"/>
      <c r="C421" s="244"/>
      <c r="D421" s="238" t="s">
        <v>164</v>
      </c>
      <c r="E421" s="245" t="s">
        <v>1</v>
      </c>
      <c r="F421" s="246" t="s">
        <v>497</v>
      </c>
      <c r="G421" s="244"/>
      <c r="H421" s="245" t="s">
        <v>1</v>
      </c>
      <c r="I421" s="247"/>
      <c r="J421" s="244"/>
      <c r="K421" s="244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164</v>
      </c>
      <c r="AU421" s="252" t="s">
        <v>84</v>
      </c>
      <c r="AV421" s="13" t="s">
        <v>82</v>
      </c>
      <c r="AW421" s="13" t="s">
        <v>31</v>
      </c>
      <c r="AX421" s="13" t="s">
        <v>75</v>
      </c>
      <c r="AY421" s="252" t="s">
        <v>148</v>
      </c>
    </row>
    <row r="422" s="14" customFormat="1">
      <c r="A422" s="14"/>
      <c r="B422" s="253"/>
      <c r="C422" s="254"/>
      <c r="D422" s="238" t="s">
        <v>164</v>
      </c>
      <c r="E422" s="255" t="s">
        <v>1</v>
      </c>
      <c r="F422" s="256" t="s">
        <v>498</v>
      </c>
      <c r="G422" s="254"/>
      <c r="H422" s="257">
        <v>136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164</v>
      </c>
      <c r="AU422" s="263" t="s">
        <v>84</v>
      </c>
      <c r="AV422" s="14" t="s">
        <v>84</v>
      </c>
      <c r="AW422" s="14" t="s">
        <v>31</v>
      </c>
      <c r="AX422" s="14" t="s">
        <v>82</v>
      </c>
      <c r="AY422" s="263" t="s">
        <v>148</v>
      </c>
    </row>
    <row r="423" s="2" customFormat="1" ht="24.15" customHeight="1">
      <c r="A423" s="38"/>
      <c r="B423" s="39"/>
      <c r="C423" s="226" t="s">
        <v>633</v>
      </c>
      <c r="D423" s="226" t="s">
        <v>151</v>
      </c>
      <c r="E423" s="227" t="s">
        <v>634</v>
      </c>
      <c r="F423" s="228" t="s">
        <v>635</v>
      </c>
      <c r="G423" s="229" t="s">
        <v>175</v>
      </c>
      <c r="H423" s="230">
        <v>2.8300000000000001</v>
      </c>
      <c r="I423" s="231"/>
      <c r="J423" s="230">
        <f>ROUND(I423*H423,2)</f>
        <v>0</v>
      </c>
      <c r="K423" s="228" t="s">
        <v>162</v>
      </c>
      <c r="L423" s="44"/>
      <c r="M423" s="232" t="s">
        <v>1</v>
      </c>
      <c r="N423" s="233" t="s">
        <v>40</v>
      </c>
      <c r="O423" s="91"/>
      <c r="P423" s="234">
        <f>O423*H423</f>
        <v>0</v>
      </c>
      <c r="Q423" s="234">
        <v>0</v>
      </c>
      <c r="R423" s="234">
        <f>Q423*H423</f>
        <v>0</v>
      </c>
      <c r="S423" s="234">
        <v>0.01721</v>
      </c>
      <c r="T423" s="235">
        <f>S423*H423</f>
        <v>0.048704299999999999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6" t="s">
        <v>259</v>
      </c>
      <c r="AT423" s="236" t="s">
        <v>151</v>
      </c>
      <c r="AU423" s="236" t="s">
        <v>84</v>
      </c>
      <c r="AY423" s="17" t="s">
        <v>148</v>
      </c>
      <c r="BE423" s="237">
        <f>IF(N423="základní",J423,0)</f>
        <v>0</v>
      </c>
      <c r="BF423" s="237">
        <f>IF(N423="snížená",J423,0)</f>
        <v>0</v>
      </c>
      <c r="BG423" s="237">
        <f>IF(N423="zákl. přenesená",J423,0)</f>
        <v>0</v>
      </c>
      <c r="BH423" s="237">
        <f>IF(N423="sníž. přenesená",J423,0)</f>
        <v>0</v>
      </c>
      <c r="BI423" s="237">
        <f>IF(N423="nulová",J423,0)</f>
        <v>0</v>
      </c>
      <c r="BJ423" s="17" t="s">
        <v>82</v>
      </c>
      <c r="BK423" s="237">
        <f>ROUND(I423*H423,2)</f>
        <v>0</v>
      </c>
      <c r="BL423" s="17" t="s">
        <v>259</v>
      </c>
      <c r="BM423" s="236" t="s">
        <v>636</v>
      </c>
    </row>
    <row r="424" s="13" customFormat="1">
      <c r="A424" s="13"/>
      <c r="B424" s="243"/>
      <c r="C424" s="244"/>
      <c r="D424" s="238" t="s">
        <v>164</v>
      </c>
      <c r="E424" s="245" t="s">
        <v>1</v>
      </c>
      <c r="F424" s="246" t="s">
        <v>637</v>
      </c>
      <c r="G424" s="244"/>
      <c r="H424" s="245" t="s">
        <v>1</v>
      </c>
      <c r="I424" s="247"/>
      <c r="J424" s="244"/>
      <c r="K424" s="244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164</v>
      </c>
      <c r="AU424" s="252" t="s">
        <v>84</v>
      </c>
      <c r="AV424" s="13" t="s">
        <v>82</v>
      </c>
      <c r="AW424" s="13" t="s">
        <v>31</v>
      </c>
      <c r="AX424" s="13" t="s">
        <v>75</v>
      </c>
      <c r="AY424" s="252" t="s">
        <v>148</v>
      </c>
    </row>
    <row r="425" s="14" customFormat="1">
      <c r="A425" s="14"/>
      <c r="B425" s="253"/>
      <c r="C425" s="254"/>
      <c r="D425" s="238" t="s">
        <v>164</v>
      </c>
      <c r="E425" s="255" t="s">
        <v>1</v>
      </c>
      <c r="F425" s="256" t="s">
        <v>290</v>
      </c>
      <c r="G425" s="254"/>
      <c r="H425" s="257">
        <v>2.8300000000000001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164</v>
      </c>
      <c r="AU425" s="263" t="s">
        <v>84</v>
      </c>
      <c r="AV425" s="14" t="s">
        <v>84</v>
      </c>
      <c r="AW425" s="14" t="s">
        <v>31</v>
      </c>
      <c r="AX425" s="14" t="s">
        <v>82</v>
      </c>
      <c r="AY425" s="263" t="s">
        <v>148</v>
      </c>
    </row>
    <row r="426" s="12" customFormat="1" ht="22.8" customHeight="1">
      <c r="A426" s="12"/>
      <c r="B426" s="210"/>
      <c r="C426" s="211"/>
      <c r="D426" s="212" t="s">
        <v>74</v>
      </c>
      <c r="E426" s="224" t="s">
        <v>638</v>
      </c>
      <c r="F426" s="224" t="s">
        <v>639</v>
      </c>
      <c r="G426" s="211"/>
      <c r="H426" s="211"/>
      <c r="I426" s="214"/>
      <c r="J426" s="225">
        <f>BK426</f>
        <v>0</v>
      </c>
      <c r="K426" s="211"/>
      <c r="L426" s="216"/>
      <c r="M426" s="217"/>
      <c r="N426" s="218"/>
      <c r="O426" s="218"/>
      <c r="P426" s="219">
        <f>SUM(P427:P432)</f>
        <v>0</v>
      </c>
      <c r="Q426" s="218"/>
      <c r="R426" s="219">
        <f>SUM(R427:R432)</f>
        <v>0</v>
      </c>
      <c r="S426" s="218"/>
      <c r="T426" s="220">
        <f>SUM(T427:T432)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1" t="s">
        <v>84</v>
      </c>
      <c r="AT426" s="222" t="s">
        <v>74</v>
      </c>
      <c r="AU426" s="222" t="s">
        <v>82</v>
      </c>
      <c r="AY426" s="221" t="s">
        <v>148</v>
      </c>
      <c r="BK426" s="223">
        <f>SUM(BK427:BK432)</f>
        <v>0</v>
      </c>
    </row>
    <row r="427" s="2" customFormat="1" ht="49.05" customHeight="1">
      <c r="A427" s="38"/>
      <c r="B427" s="39"/>
      <c r="C427" s="226" t="s">
        <v>640</v>
      </c>
      <c r="D427" s="226" t="s">
        <v>151</v>
      </c>
      <c r="E427" s="227" t="s">
        <v>641</v>
      </c>
      <c r="F427" s="228" t="s">
        <v>642</v>
      </c>
      <c r="G427" s="229" t="s">
        <v>209</v>
      </c>
      <c r="H427" s="230">
        <v>1</v>
      </c>
      <c r="I427" s="231"/>
      <c r="J427" s="230">
        <f>ROUND(I427*H427,2)</f>
        <v>0</v>
      </c>
      <c r="K427" s="228" t="s">
        <v>1</v>
      </c>
      <c r="L427" s="44"/>
      <c r="M427" s="232" t="s">
        <v>1</v>
      </c>
      <c r="N427" s="233" t="s">
        <v>40</v>
      </c>
      <c r="O427" s="91"/>
      <c r="P427" s="234">
        <f>O427*H427</f>
        <v>0</v>
      </c>
      <c r="Q427" s="234">
        <v>0</v>
      </c>
      <c r="R427" s="234">
        <f>Q427*H427</f>
        <v>0</v>
      </c>
      <c r="S427" s="234">
        <v>0</v>
      </c>
      <c r="T427" s="235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6" t="s">
        <v>259</v>
      </c>
      <c r="AT427" s="236" t="s">
        <v>151</v>
      </c>
      <c r="AU427" s="236" t="s">
        <v>84</v>
      </c>
      <c r="AY427" s="17" t="s">
        <v>148</v>
      </c>
      <c r="BE427" s="237">
        <f>IF(N427="základní",J427,0)</f>
        <v>0</v>
      </c>
      <c r="BF427" s="237">
        <f>IF(N427="snížená",J427,0)</f>
        <v>0</v>
      </c>
      <c r="BG427" s="237">
        <f>IF(N427="zákl. přenesená",J427,0)</f>
        <v>0</v>
      </c>
      <c r="BH427" s="237">
        <f>IF(N427="sníž. přenesená",J427,0)</f>
        <v>0</v>
      </c>
      <c r="BI427" s="237">
        <f>IF(N427="nulová",J427,0)</f>
        <v>0</v>
      </c>
      <c r="BJ427" s="17" t="s">
        <v>82</v>
      </c>
      <c r="BK427" s="237">
        <f>ROUND(I427*H427,2)</f>
        <v>0</v>
      </c>
      <c r="BL427" s="17" t="s">
        <v>259</v>
      </c>
      <c r="BM427" s="236" t="s">
        <v>643</v>
      </c>
    </row>
    <row r="428" s="2" customFormat="1">
      <c r="A428" s="38"/>
      <c r="B428" s="39"/>
      <c r="C428" s="40"/>
      <c r="D428" s="238" t="s">
        <v>157</v>
      </c>
      <c r="E428" s="40"/>
      <c r="F428" s="239" t="s">
        <v>644</v>
      </c>
      <c r="G428" s="40"/>
      <c r="H428" s="40"/>
      <c r="I428" s="240"/>
      <c r="J428" s="40"/>
      <c r="K428" s="40"/>
      <c r="L428" s="44"/>
      <c r="M428" s="241"/>
      <c r="N428" s="242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157</v>
      </c>
      <c r="AU428" s="17" t="s">
        <v>84</v>
      </c>
    </row>
    <row r="429" s="2" customFormat="1" ht="49.05" customHeight="1">
      <c r="A429" s="38"/>
      <c r="B429" s="39"/>
      <c r="C429" s="226" t="s">
        <v>645</v>
      </c>
      <c r="D429" s="226" t="s">
        <v>151</v>
      </c>
      <c r="E429" s="227" t="s">
        <v>646</v>
      </c>
      <c r="F429" s="228" t="s">
        <v>647</v>
      </c>
      <c r="G429" s="229" t="s">
        <v>209</v>
      </c>
      <c r="H429" s="230">
        <v>1</v>
      </c>
      <c r="I429" s="231"/>
      <c r="J429" s="230">
        <f>ROUND(I429*H429,2)</f>
        <v>0</v>
      </c>
      <c r="K429" s="228" t="s">
        <v>1</v>
      </c>
      <c r="L429" s="44"/>
      <c r="M429" s="232" t="s">
        <v>1</v>
      </c>
      <c r="N429" s="233" t="s">
        <v>40</v>
      </c>
      <c r="O429" s="91"/>
      <c r="P429" s="234">
        <f>O429*H429</f>
        <v>0</v>
      </c>
      <c r="Q429" s="234">
        <v>0</v>
      </c>
      <c r="R429" s="234">
        <f>Q429*H429</f>
        <v>0</v>
      </c>
      <c r="S429" s="234">
        <v>0</v>
      </c>
      <c r="T429" s="235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6" t="s">
        <v>259</v>
      </c>
      <c r="AT429" s="236" t="s">
        <v>151</v>
      </c>
      <c r="AU429" s="236" t="s">
        <v>84</v>
      </c>
      <c r="AY429" s="17" t="s">
        <v>148</v>
      </c>
      <c r="BE429" s="237">
        <f>IF(N429="základní",J429,0)</f>
        <v>0</v>
      </c>
      <c r="BF429" s="237">
        <f>IF(N429="snížená",J429,0)</f>
        <v>0</v>
      </c>
      <c r="BG429" s="237">
        <f>IF(N429="zákl. přenesená",J429,0)</f>
        <v>0</v>
      </c>
      <c r="BH429" s="237">
        <f>IF(N429="sníž. přenesená",J429,0)</f>
        <v>0</v>
      </c>
      <c r="BI429" s="237">
        <f>IF(N429="nulová",J429,0)</f>
        <v>0</v>
      </c>
      <c r="BJ429" s="17" t="s">
        <v>82</v>
      </c>
      <c r="BK429" s="237">
        <f>ROUND(I429*H429,2)</f>
        <v>0</v>
      </c>
      <c r="BL429" s="17" t="s">
        <v>259</v>
      </c>
      <c r="BM429" s="236" t="s">
        <v>648</v>
      </c>
    </row>
    <row r="430" s="2" customFormat="1">
      <c r="A430" s="38"/>
      <c r="B430" s="39"/>
      <c r="C430" s="40"/>
      <c r="D430" s="238" t="s">
        <v>157</v>
      </c>
      <c r="E430" s="40"/>
      <c r="F430" s="239" t="s">
        <v>644</v>
      </c>
      <c r="G430" s="40"/>
      <c r="H430" s="40"/>
      <c r="I430" s="240"/>
      <c r="J430" s="40"/>
      <c r="K430" s="40"/>
      <c r="L430" s="44"/>
      <c r="M430" s="241"/>
      <c r="N430" s="242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157</v>
      </c>
      <c r="AU430" s="17" t="s">
        <v>84</v>
      </c>
    </row>
    <row r="431" s="2" customFormat="1" ht="55.5" customHeight="1">
      <c r="A431" s="38"/>
      <c r="B431" s="39"/>
      <c r="C431" s="226" t="s">
        <v>649</v>
      </c>
      <c r="D431" s="226" t="s">
        <v>151</v>
      </c>
      <c r="E431" s="227" t="s">
        <v>650</v>
      </c>
      <c r="F431" s="228" t="s">
        <v>651</v>
      </c>
      <c r="G431" s="229" t="s">
        <v>209</v>
      </c>
      <c r="H431" s="230">
        <v>1</v>
      </c>
      <c r="I431" s="231"/>
      <c r="J431" s="230">
        <f>ROUND(I431*H431,2)</f>
        <v>0</v>
      </c>
      <c r="K431" s="228" t="s">
        <v>1</v>
      </c>
      <c r="L431" s="44"/>
      <c r="M431" s="232" t="s">
        <v>1</v>
      </c>
      <c r="N431" s="233" t="s">
        <v>40</v>
      </c>
      <c r="O431" s="91"/>
      <c r="P431" s="234">
        <f>O431*H431</f>
        <v>0</v>
      </c>
      <c r="Q431" s="234">
        <v>0</v>
      </c>
      <c r="R431" s="234">
        <f>Q431*H431</f>
        <v>0</v>
      </c>
      <c r="S431" s="234">
        <v>0</v>
      </c>
      <c r="T431" s="235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6" t="s">
        <v>259</v>
      </c>
      <c r="AT431" s="236" t="s">
        <v>151</v>
      </c>
      <c r="AU431" s="236" t="s">
        <v>84</v>
      </c>
      <c r="AY431" s="17" t="s">
        <v>148</v>
      </c>
      <c r="BE431" s="237">
        <f>IF(N431="základní",J431,0)</f>
        <v>0</v>
      </c>
      <c r="BF431" s="237">
        <f>IF(N431="snížená",J431,0)</f>
        <v>0</v>
      </c>
      <c r="BG431" s="237">
        <f>IF(N431="zákl. přenesená",J431,0)</f>
        <v>0</v>
      </c>
      <c r="BH431" s="237">
        <f>IF(N431="sníž. přenesená",J431,0)</f>
        <v>0</v>
      </c>
      <c r="BI431" s="237">
        <f>IF(N431="nulová",J431,0)</f>
        <v>0</v>
      </c>
      <c r="BJ431" s="17" t="s">
        <v>82</v>
      </c>
      <c r="BK431" s="237">
        <f>ROUND(I431*H431,2)</f>
        <v>0</v>
      </c>
      <c r="BL431" s="17" t="s">
        <v>259</v>
      </c>
      <c r="BM431" s="236" t="s">
        <v>652</v>
      </c>
    </row>
    <row r="432" s="2" customFormat="1" ht="49.05" customHeight="1">
      <c r="A432" s="38"/>
      <c r="B432" s="39"/>
      <c r="C432" s="226" t="s">
        <v>653</v>
      </c>
      <c r="D432" s="226" t="s">
        <v>151</v>
      </c>
      <c r="E432" s="227" t="s">
        <v>654</v>
      </c>
      <c r="F432" s="228" t="s">
        <v>655</v>
      </c>
      <c r="G432" s="229" t="s">
        <v>209</v>
      </c>
      <c r="H432" s="230">
        <v>1</v>
      </c>
      <c r="I432" s="231"/>
      <c r="J432" s="230">
        <f>ROUND(I432*H432,2)</f>
        <v>0</v>
      </c>
      <c r="K432" s="228" t="s">
        <v>1</v>
      </c>
      <c r="L432" s="44"/>
      <c r="M432" s="284" t="s">
        <v>1</v>
      </c>
      <c r="N432" s="285" t="s">
        <v>40</v>
      </c>
      <c r="O432" s="286"/>
      <c r="P432" s="287">
        <f>O432*H432</f>
        <v>0</v>
      </c>
      <c r="Q432" s="287">
        <v>0</v>
      </c>
      <c r="R432" s="287">
        <f>Q432*H432</f>
        <v>0</v>
      </c>
      <c r="S432" s="287">
        <v>0</v>
      </c>
      <c r="T432" s="28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6" t="s">
        <v>259</v>
      </c>
      <c r="AT432" s="236" t="s">
        <v>151</v>
      </c>
      <c r="AU432" s="236" t="s">
        <v>84</v>
      </c>
      <c r="AY432" s="17" t="s">
        <v>148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7" t="s">
        <v>82</v>
      </c>
      <c r="BK432" s="237">
        <f>ROUND(I432*H432,2)</f>
        <v>0</v>
      </c>
      <c r="BL432" s="17" t="s">
        <v>259</v>
      </c>
      <c r="BM432" s="236" t="s">
        <v>656</v>
      </c>
    </row>
    <row r="433" s="2" customFormat="1" ht="6.96" customHeight="1">
      <c r="A433" s="38"/>
      <c r="B433" s="66"/>
      <c r="C433" s="67"/>
      <c r="D433" s="67"/>
      <c r="E433" s="67"/>
      <c r="F433" s="67"/>
      <c r="G433" s="67"/>
      <c r="H433" s="67"/>
      <c r="I433" s="67"/>
      <c r="J433" s="67"/>
      <c r="K433" s="67"/>
      <c r="L433" s="44"/>
      <c r="M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</sheetData>
  <sheetProtection sheet="1" autoFilter="0" formatColumns="0" formatRows="0" objects="1" scenarios="1" spinCount="100000" saltValue="gZo/yTvAGLR8ZOcMjeHQ4aJ/uj2ii1hhDRRsLi1sGUAObLT5ODXfJ02g7HqHF0cP6wPSH/90f33fQn0qpKP7sw==" hashValue="CuB/KmNqmz4afeed0fNn6lGlF4m4PK00kaCvvxLM8WJBdQcYMTC1X0SQ4zt4uL56u//jozAh68JRpelshyyGtA==" algorithmName="SHA-512" password="CC35"/>
  <autoFilter ref="C140:K4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26.25" customHeight="1">
      <c r="B7" s="20"/>
      <c r="E7" s="151" t="str">
        <f>'Rekapitulace stavby'!K6</f>
        <v>K.Vary, ZŠ Poštovní - učebna robotiky, dílny, kabinet a sklad - stavební část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657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28. 1. 2025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25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30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ROUND((SUM(BE131:BE211)),  2)</f>
        <v>0</v>
      </c>
      <c r="G35" s="38"/>
      <c r="H35" s="38"/>
      <c r="I35" s="164">
        <v>0.20999999999999999</v>
      </c>
      <c r="J35" s="163">
        <f>ROUND(((SUM(BE131:BE211))*I35),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ROUND((SUM(BF131:BF211)),  2)</f>
        <v>0</v>
      </c>
      <c r="G36" s="38"/>
      <c r="H36" s="38"/>
      <c r="I36" s="164">
        <v>0.12</v>
      </c>
      <c r="J36" s="163">
        <f>ROUND(((SUM(BF131:BF211))*I36),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ROUND((SUM(BG131:BG211)),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ROUND((SUM(BH131:BH211)),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ROUND((SUM(BI131:BI211)),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K.Vary, ZŠ Poštovní - učebna robotiky, dílny, kabinet a sklad - stavební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01-02 - Zdravotně technické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28. 1. 2025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Statutární město Karlovy Vary</v>
      </c>
      <c r="G93" s="40"/>
      <c r="H93" s="40"/>
      <c r="I93" s="32" t="s">
        <v>29</v>
      </c>
      <c r="J93" s="36" t="str">
        <f>E23</f>
        <v>DPT projekty Ostrov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112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658</v>
      </c>
      <c r="E100" s="196"/>
      <c r="F100" s="196"/>
      <c r="G100" s="196"/>
      <c r="H100" s="196"/>
      <c r="I100" s="196"/>
      <c r="J100" s="197">
        <f>J133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659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121</v>
      </c>
      <c r="E102" s="191"/>
      <c r="F102" s="191"/>
      <c r="G102" s="191"/>
      <c r="H102" s="191"/>
      <c r="I102" s="191"/>
      <c r="J102" s="192">
        <f>J139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660</v>
      </c>
      <c r="E103" s="196"/>
      <c r="F103" s="196"/>
      <c r="G103" s="196"/>
      <c r="H103" s="196"/>
      <c r="I103" s="196"/>
      <c r="J103" s="197">
        <f>J140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661</v>
      </c>
      <c r="E104" s="196"/>
      <c r="F104" s="196"/>
      <c r="G104" s="196"/>
      <c r="H104" s="196"/>
      <c r="I104" s="196"/>
      <c r="J104" s="197">
        <f>J151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662</v>
      </c>
      <c r="E105" s="196"/>
      <c r="F105" s="196"/>
      <c r="G105" s="196"/>
      <c r="H105" s="196"/>
      <c r="I105" s="196"/>
      <c r="J105" s="197">
        <f>J164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663</v>
      </c>
      <c r="E106" s="196"/>
      <c r="F106" s="196"/>
      <c r="G106" s="196"/>
      <c r="H106" s="196"/>
      <c r="I106" s="196"/>
      <c r="J106" s="197">
        <f>J182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664</v>
      </c>
      <c r="E107" s="196"/>
      <c r="F107" s="196"/>
      <c r="G107" s="196"/>
      <c r="H107" s="196"/>
      <c r="I107" s="196"/>
      <c r="J107" s="197">
        <f>J186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J203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131</v>
      </c>
      <c r="E109" s="196"/>
      <c r="F109" s="196"/>
      <c r="G109" s="196"/>
      <c r="H109" s="196"/>
      <c r="I109" s="196"/>
      <c r="J109" s="197">
        <f>J205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K.Vary, ZŠ Poštovní - učebna robotiky, dílny, kabinet a sklad - stavební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103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104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01-02 - Zdravotně technické instalace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19</v>
      </c>
      <c r="D125" s="40"/>
      <c r="E125" s="40"/>
      <c r="F125" s="27" t="str">
        <f>F14</f>
        <v xml:space="preserve"> </v>
      </c>
      <c r="G125" s="40"/>
      <c r="H125" s="40"/>
      <c r="I125" s="32" t="s">
        <v>21</v>
      </c>
      <c r="J125" s="79" t="str">
        <f>IF(J14="","",J14)</f>
        <v>28. 1. 2025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23</v>
      </c>
      <c r="D127" s="40"/>
      <c r="E127" s="40"/>
      <c r="F127" s="27" t="str">
        <f>E17</f>
        <v>Statutární město Karlovy Vary</v>
      </c>
      <c r="G127" s="40"/>
      <c r="H127" s="40"/>
      <c r="I127" s="32" t="s">
        <v>29</v>
      </c>
      <c r="J127" s="36" t="str">
        <f>E23</f>
        <v>DPT projekty Ostrov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27</v>
      </c>
      <c r="D128" s="40"/>
      <c r="E128" s="40"/>
      <c r="F128" s="27" t="str">
        <f>IF(E20="","",E20)</f>
        <v>Vyplň údaj</v>
      </c>
      <c r="G128" s="40"/>
      <c r="H128" s="40"/>
      <c r="I128" s="32" t="s">
        <v>32</v>
      </c>
      <c r="J128" s="36" t="str">
        <f>E26</f>
        <v>Neubauerová Soňa, SK-Projekt Ostrov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134</v>
      </c>
      <c r="D130" s="202" t="s">
        <v>60</v>
      </c>
      <c r="E130" s="202" t="s">
        <v>56</v>
      </c>
      <c r="F130" s="202" t="s">
        <v>57</v>
      </c>
      <c r="G130" s="202" t="s">
        <v>135</v>
      </c>
      <c r="H130" s="202" t="s">
        <v>136</v>
      </c>
      <c r="I130" s="202" t="s">
        <v>137</v>
      </c>
      <c r="J130" s="202" t="s">
        <v>109</v>
      </c>
      <c r="K130" s="203" t="s">
        <v>138</v>
      </c>
      <c r="L130" s="204"/>
      <c r="M130" s="100" t="s">
        <v>1</v>
      </c>
      <c r="N130" s="101" t="s">
        <v>39</v>
      </c>
      <c r="O130" s="101" t="s">
        <v>139</v>
      </c>
      <c r="P130" s="101" t="s">
        <v>140</v>
      </c>
      <c r="Q130" s="101" t="s">
        <v>141</v>
      </c>
      <c r="R130" s="101" t="s">
        <v>142</v>
      </c>
      <c r="S130" s="101" t="s">
        <v>143</v>
      </c>
      <c r="T130" s="102" t="s">
        <v>144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145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P132+P139</f>
        <v>0</v>
      </c>
      <c r="Q131" s="104"/>
      <c r="R131" s="207">
        <f>R132+R139</f>
        <v>0.16933999999999999</v>
      </c>
      <c r="S131" s="104"/>
      <c r="T131" s="208">
        <f>T132+T139</f>
        <v>0.0814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74</v>
      </c>
      <c r="AU131" s="17" t="s">
        <v>111</v>
      </c>
      <c r="BK131" s="209">
        <f>BK132+BK139</f>
        <v>0</v>
      </c>
    </row>
    <row r="132" s="12" customFormat="1" ht="25.92" customHeight="1">
      <c r="A132" s="12"/>
      <c r="B132" s="210"/>
      <c r="C132" s="211"/>
      <c r="D132" s="212" t="s">
        <v>74</v>
      </c>
      <c r="E132" s="213" t="s">
        <v>146</v>
      </c>
      <c r="F132" s="213" t="s">
        <v>147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P133+P135</f>
        <v>0</v>
      </c>
      <c r="Q132" s="218"/>
      <c r="R132" s="219">
        <f>R133+R135</f>
        <v>0</v>
      </c>
      <c r="S132" s="218"/>
      <c r="T132" s="220">
        <f>T133+T135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74</v>
      </c>
      <c r="AU132" s="222" t="s">
        <v>75</v>
      </c>
      <c r="AY132" s="221" t="s">
        <v>148</v>
      </c>
      <c r="BK132" s="223">
        <f>BK133+BK135</f>
        <v>0</v>
      </c>
    </row>
    <row r="133" s="12" customFormat="1" ht="22.8" customHeight="1">
      <c r="A133" s="12"/>
      <c r="B133" s="210"/>
      <c r="C133" s="211"/>
      <c r="D133" s="212" t="s">
        <v>74</v>
      </c>
      <c r="E133" s="224" t="s">
        <v>82</v>
      </c>
      <c r="F133" s="224" t="s">
        <v>665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P134</f>
        <v>0</v>
      </c>
      <c r="Q133" s="218"/>
      <c r="R133" s="219">
        <f>R134</f>
        <v>0</v>
      </c>
      <c r="S133" s="218"/>
      <c r="T133" s="22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82</v>
      </c>
      <c r="AT133" s="222" t="s">
        <v>74</v>
      </c>
      <c r="AU133" s="222" t="s">
        <v>82</v>
      </c>
      <c r="AY133" s="221" t="s">
        <v>148</v>
      </c>
      <c r="BK133" s="223">
        <f>BK134</f>
        <v>0</v>
      </c>
    </row>
    <row r="134" s="2" customFormat="1" ht="33" customHeight="1">
      <c r="A134" s="38"/>
      <c r="B134" s="39"/>
      <c r="C134" s="226" t="s">
        <v>82</v>
      </c>
      <c r="D134" s="226" t="s">
        <v>151</v>
      </c>
      <c r="E134" s="227" t="s">
        <v>666</v>
      </c>
      <c r="F134" s="228" t="s">
        <v>667</v>
      </c>
      <c r="G134" s="229" t="s">
        <v>183</v>
      </c>
      <c r="H134" s="230">
        <v>6</v>
      </c>
      <c r="I134" s="231"/>
      <c r="J134" s="230">
        <f>ROUND(I134*H134,2)</f>
        <v>0</v>
      </c>
      <c r="K134" s="228" t="s">
        <v>1</v>
      </c>
      <c r="L134" s="44"/>
      <c r="M134" s="232" t="s">
        <v>1</v>
      </c>
      <c r="N134" s="233" t="s">
        <v>40</v>
      </c>
      <c r="O134" s="91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6" t="s">
        <v>155</v>
      </c>
      <c r="AT134" s="236" t="s">
        <v>151</v>
      </c>
      <c r="AU134" s="236" t="s">
        <v>84</v>
      </c>
      <c r="AY134" s="17" t="s">
        <v>148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82</v>
      </c>
      <c r="BK134" s="237">
        <f>ROUND(I134*H134,2)</f>
        <v>0</v>
      </c>
      <c r="BL134" s="17" t="s">
        <v>155</v>
      </c>
      <c r="BM134" s="236" t="s">
        <v>668</v>
      </c>
    </row>
    <row r="135" s="12" customFormat="1" ht="22.8" customHeight="1">
      <c r="A135" s="12"/>
      <c r="B135" s="210"/>
      <c r="C135" s="211"/>
      <c r="D135" s="212" t="s">
        <v>74</v>
      </c>
      <c r="E135" s="224" t="s">
        <v>201</v>
      </c>
      <c r="F135" s="224" t="s">
        <v>669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SUM(P136:P138)</f>
        <v>0</v>
      </c>
      <c r="Q135" s="218"/>
      <c r="R135" s="219">
        <f>SUM(R136:R138)</f>
        <v>0</v>
      </c>
      <c r="S135" s="218"/>
      <c r="T135" s="22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82</v>
      </c>
      <c r="AT135" s="222" t="s">
        <v>74</v>
      </c>
      <c r="AU135" s="222" t="s">
        <v>82</v>
      </c>
      <c r="AY135" s="221" t="s">
        <v>148</v>
      </c>
      <c r="BK135" s="223">
        <f>SUM(BK136:BK138)</f>
        <v>0</v>
      </c>
    </row>
    <row r="136" s="2" customFormat="1" ht="21.75" customHeight="1">
      <c r="A136" s="38"/>
      <c r="B136" s="39"/>
      <c r="C136" s="226" t="s">
        <v>84</v>
      </c>
      <c r="D136" s="226" t="s">
        <v>151</v>
      </c>
      <c r="E136" s="227" t="s">
        <v>670</v>
      </c>
      <c r="F136" s="228" t="s">
        <v>671</v>
      </c>
      <c r="G136" s="229" t="s">
        <v>209</v>
      </c>
      <c r="H136" s="230">
        <v>3</v>
      </c>
      <c r="I136" s="231"/>
      <c r="J136" s="230">
        <f>ROUND(I136*H136,2)</f>
        <v>0</v>
      </c>
      <c r="K136" s="228" t="s">
        <v>1</v>
      </c>
      <c r="L136" s="44"/>
      <c r="M136" s="232" t="s">
        <v>1</v>
      </c>
      <c r="N136" s="233" t="s">
        <v>40</v>
      </c>
      <c r="O136" s="91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6" t="s">
        <v>155</v>
      </c>
      <c r="AT136" s="236" t="s">
        <v>151</v>
      </c>
      <c r="AU136" s="236" t="s">
        <v>84</v>
      </c>
      <c r="AY136" s="17" t="s">
        <v>148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82</v>
      </c>
      <c r="BK136" s="237">
        <f>ROUND(I136*H136,2)</f>
        <v>0</v>
      </c>
      <c r="BL136" s="17" t="s">
        <v>155</v>
      </c>
      <c r="BM136" s="236" t="s">
        <v>672</v>
      </c>
    </row>
    <row r="137" s="2" customFormat="1" ht="21.75" customHeight="1">
      <c r="A137" s="38"/>
      <c r="B137" s="39"/>
      <c r="C137" s="226" t="s">
        <v>149</v>
      </c>
      <c r="D137" s="226" t="s">
        <v>151</v>
      </c>
      <c r="E137" s="227" t="s">
        <v>673</v>
      </c>
      <c r="F137" s="228" t="s">
        <v>674</v>
      </c>
      <c r="G137" s="229" t="s">
        <v>154</v>
      </c>
      <c r="H137" s="230">
        <v>1</v>
      </c>
      <c r="I137" s="231"/>
      <c r="J137" s="230">
        <f>ROUND(I137*H137,2)</f>
        <v>0</v>
      </c>
      <c r="K137" s="228" t="s">
        <v>1</v>
      </c>
      <c r="L137" s="44"/>
      <c r="M137" s="232" t="s">
        <v>1</v>
      </c>
      <c r="N137" s="233" t="s">
        <v>40</v>
      </c>
      <c r="O137" s="91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6" t="s">
        <v>155</v>
      </c>
      <c r="AT137" s="236" t="s">
        <v>151</v>
      </c>
      <c r="AU137" s="236" t="s">
        <v>84</v>
      </c>
      <c r="AY137" s="17" t="s">
        <v>148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82</v>
      </c>
      <c r="BK137" s="237">
        <f>ROUND(I137*H137,2)</f>
        <v>0</v>
      </c>
      <c r="BL137" s="17" t="s">
        <v>155</v>
      </c>
      <c r="BM137" s="236" t="s">
        <v>675</v>
      </c>
    </row>
    <row r="138" s="2" customFormat="1" ht="24.15" customHeight="1">
      <c r="A138" s="38"/>
      <c r="B138" s="39"/>
      <c r="C138" s="226" t="s">
        <v>155</v>
      </c>
      <c r="D138" s="226" t="s">
        <v>151</v>
      </c>
      <c r="E138" s="227" t="s">
        <v>676</v>
      </c>
      <c r="F138" s="228" t="s">
        <v>677</v>
      </c>
      <c r="G138" s="229" t="s">
        <v>183</v>
      </c>
      <c r="H138" s="230">
        <v>2</v>
      </c>
      <c r="I138" s="231"/>
      <c r="J138" s="230">
        <f>ROUND(I138*H138,2)</f>
        <v>0</v>
      </c>
      <c r="K138" s="228" t="s">
        <v>1</v>
      </c>
      <c r="L138" s="44"/>
      <c r="M138" s="232" t="s">
        <v>1</v>
      </c>
      <c r="N138" s="233" t="s">
        <v>40</v>
      </c>
      <c r="O138" s="91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6" t="s">
        <v>155</v>
      </c>
      <c r="AT138" s="236" t="s">
        <v>151</v>
      </c>
      <c r="AU138" s="236" t="s">
        <v>84</v>
      </c>
      <c r="AY138" s="17" t="s">
        <v>148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82</v>
      </c>
      <c r="BK138" s="237">
        <f>ROUND(I138*H138,2)</f>
        <v>0</v>
      </c>
      <c r="BL138" s="17" t="s">
        <v>155</v>
      </c>
      <c r="BM138" s="236" t="s">
        <v>678</v>
      </c>
    </row>
    <row r="139" s="12" customFormat="1" ht="25.92" customHeight="1">
      <c r="A139" s="12"/>
      <c r="B139" s="210"/>
      <c r="C139" s="211"/>
      <c r="D139" s="212" t="s">
        <v>74</v>
      </c>
      <c r="E139" s="213" t="s">
        <v>364</v>
      </c>
      <c r="F139" s="213" t="s">
        <v>365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P140+P151+P164+P182+P186+P203+P205</f>
        <v>0</v>
      </c>
      <c r="Q139" s="218"/>
      <c r="R139" s="219">
        <f>R140+R151+R164+R182+R186+R203+R205</f>
        <v>0.16933999999999999</v>
      </c>
      <c r="S139" s="218"/>
      <c r="T139" s="220">
        <f>T140+T151+T164+T182+T186+T203+T205</f>
        <v>0.0814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84</v>
      </c>
      <c r="AT139" s="222" t="s">
        <v>74</v>
      </c>
      <c r="AU139" s="222" t="s">
        <v>75</v>
      </c>
      <c r="AY139" s="221" t="s">
        <v>148</v>
      </c>
      <c r="BK139" s="223">
        <f>BK140+BK151+BK164+BK182+BK186+BK203+BK205</f>
        <v>0</v>
      </c>
    </row>
    <row r="140" s="12" customFormat="1" ht="22.8" customHeight="1">
      <c r="A140" s="12"/>
      <c r="B140" s="210"/>
      <c r="C140" s="211"/>
      <c r="D140" s="212" t="s">
        <v>74</v>
      </c>
      <c r="E140" s="224" t="s">
        <v>679</v>
      </c>
      <c r="F140" s="224" t="s">
        <v>680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SUM(P141:P150)</f>
        <v>0</v>
      </c>
      <c r="Q140" s="218"/>
      <c r="R140" s="219">
        <f>SUM(R141:R150)</f>
        <v>0.019390000000000001</v>
      </c>
      <c r="S140" s="218"/>
      <c r="T140" s="220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84</v>
      </c>
      <c r="AT140" s="222" t="s">
        <v>74</v>
      </c>
      <c r="AU140" s="222" t="s">
        <v>82</v>
      </c>
      <c r="AY140" s="221" t="s">
        <v>148</v>
      </c>
      <c r="BK140" s="223">
        <f>SUM(BK141:BK150)</f>
        <v>0</v>
      </c>
    </row>
    <row r="141" s="2" customFormat="1" ht="21.75" customHeight="1">
      <c r="A141" s="38"/>
      <c r="B141" s="39"/>
      <c r="C141" s="226" t="s">
        <v>180</v>
      </c>
      <c r="D141" s="226" t="s">
        <v>151</v>
      </c>
      <c r="E141" s="227" t="s">
        <v>681</v>
      </c>
      <c r="F141" s="228" t="s">
        <v>682</v>
      </c>
      <c r="G141" s="229" t="s">
        <v>183</v>
      </c>
      <c r="H141" s="230">
        <v>6</v>
      </c>
      <c r="I141" s="231"/>
      <c r="J141" s="230">
        <f>ROUND(I141*H141,2)</f>
        <v>0</v>
      </c>
      <c r="K141" s="228" t="s">
        <v>162</v>
      </c>
      <c r="L141" s="44"/>
      <c r="M141" s="232" t="s">
        <v>1</v>
      </c>
      <c r="N141" s="233" t="s">
        <v>40</v>
      </c>
      <c r="O141" s="91"/>
      <c r="P141" s="234">
        <f>O141*H141</f>
        <v>0</v>
      </c>
      <c r="Q141" s="234">
        <v>0.00142</v>
      </c>
      <c r="R141" s="234">
        <f>Q141*H141</f>
        <v>0.0085199999999999998</v>
      </c>
      <c r="S141" s="234">
        <v>0</v>
      </c>
      <c r="T141" s="23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6" t="s">
        <v>259</v>
      </c>
      <c r="AT141" s="236" t="s">
        <v>151</v>
      </c>
      <c r="AU141" s="236" t="s">
        <v>84</v>
      </c>
      <c r="AY141" s="17" t="s">
        <v>148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82</v>
      </c>
      <c r="BK141" s="237">
        <f>ROUND(I141*H141,2)</f>
        <v>0</v>
      </c>
      <c r="BL141" s="17" t="s">
        <v>259</v>
      </c>
      <c r="BM141" s="236" t="s">
        <v>683</v>
      </c>
    </row>
    <row r="142" s="2" customFormat="1" ht="16.5" customHeight="1">
      <c r="A142" s="38"/>
      <c r="B142" s="39"/>
      <c r="C142" s="226" t="s">
        <v>186</v>
      </c>
      <c r="D142" s="226" t="s">
        <v>151</v>
      </c>
      <c r="E142" s="227" t="s">
        <v>684</v>
      </c>
      <c r="F142" s="228" t="s">
        <v>685</v>
      </c>
      <c r="G142" s="229" t="s">
        <v>209</v>
      </c>
      <c r="H142" s="230">
        <v>1</v>
      </c>
      <c r="I142" s="231"/>
      <c r="J142" s="230">
        <f>ROUND(I142*H142,2)</f>
        <v>0</v>
      </c>
      <c r="K142" s="228" t="s">
        <v>1</v>
      </c>
      <c r="L142" s="44"/>
      <c r="M142" s="232" t="s">
        <v>1</v>
      </c>
      <c r="N142" s="233" t="s">
        <v>40</v>
      </c>
      <c r="O142" s="91"/>
      <c r="P142" s="234">
        <f>O142*H142</f>
        <v>0</v>
      </c>
      <c r="Q142" s="234">
        <v>0.0035200000000000001</v>
      </c>
      <c r="R142" s="234">
        <f>Q142*H142</f>
        <v>0.0035200000000000001</v>
      </c>
      <c r="S142" s="234">
        <v>0</v>
      </c>
      <c r="T142" s="23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6" t="s">
        <v>259</v>
      </c>
      <c r="AT142" s="236" t="s">
        <v>151</v>
      </c>
      <c r="AU142" s="236" t="s">
        <v>84</v>
      </c>
      <c r="AY142" s="17" t="s">
        <v>148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82</v>
      </c>
      <c r="BK142" s="237">
        <f>ROUND(I142*H142,2)</f>
        <v>0</v>
      </c>
      <c r="BL142" s="17" t="s">
        <v>259</v>
      </c>
      <c r="BM142" s="236" t="s">
        <v>686</v>
      </c>
    </row>
    <row r="143" s="2" customFormat="1" ht="16.5" customHeight="1">
      <c r="A143" s="38"/>
      <c r="B143" s="39"/>
      <c r="C143" s="226" t="s">
        <v>193</v>
      </c>
      <c r="D143" s="226" t="s">
        <v>151</v>
      </c>
      <c r="E143" s="227" t="s">
        <v>687</v>
      </c>
      <c r="F143" s="228" t="s">
        <v>688</v>
      </c>
      <c r="G143" s="229" t="s">
        <v>209</v>
      </c>
      <c r="H143" s="230">
        <v>1</v>
      </c>
      <c r="I143" s="231"/>
      <c r="J143" s="230">
        <f>ROUND(I143*H143,2)</f>
        <v>0</v>
      </c>
      <c r="K143" s="228" t="s">
        <v>1</v>
      </c>
      <c r="L143" s="44"/>
      <c r="M143" s="232" t="s">
        <v>1</v>
      </c>
      <c r="N143" s="233" t="s">
        <v>40</v>
      </c>
      <c r="O143" s="91"/>
      <c r="P143" s="234">
        <f>O143*H143</f>
        <v>0</v>
      </c>
      <c r="Q143" s="234">
        <v>0.0017899999999999999</v>
      </c>
      <c r="R143" s="234">
        <f>Q143*H143</f>
        <v>0.0017899999999999999</v>
      </c>
      <c r="S143" s="234">
        <v>0</v>
      </c>
      <c r="T143" s="23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6" t="s">
        <v>259</v>
      </c>
      <c r="AT143" s="236" t="s">
        <v>151</v>
      </c>
      <c r="AU143" s="236" t="s">
        <v>84</v>
      </c>
      <c r="AY143" s="17" t="s">
        <v>148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82</v>
      </c>
      <c r="BK143" s="237">
        <f>ROUND(I143*H143,2)</f>
        <v>0</v>
      </c>
      <c r="BL143" s="17" t="s">
        <v>259</v>
      </c>
      <c r="BM143" s="236" t="s">
        <v>689</v>
      </c>
    </row>
    <row r="144" s="2" customFormat="1" ht="16.5" customHeight="1">
      <c r="A144" s="38"/>
      <c r="B144" s="39"/>
      <c r="C144" s="226" t="s">
        <v>201</v>
      </c>
      <c r="D144" s="226" t="s">
        <v>151</v>
      </c>
      <c r="E144" s="227" t="s">
        <v>690</v>
      </c>
      <c r="F144" s="228" t="s">
        <v>691</v>
      </c>
      <c r="G144" s="229" t="s">
        <v>209</v>
      </c>
      <c r="H144" s="230">
        <v>1</v>
      </c>
      <c r="I144" s="231"/>
      <c r="J144" s="230">
        <f>ROUND(I144*H144,2)</f>
        <v>0</v>
      </c>
      <c r="K144" s="228" t="s">
        <v>162</v>
      </c>
      <c r="L144" s="44"/>
      <c r="M144" s="232" t="s">
        <v>1</v>
      </c>
      <c r="N144" s="233" t="s">
        <v>40</v>
      </c>
      <c r="O144" s="91"/>
      <c r="P144" s="234">
        <f>O144*H144</f>
        <v>0</v>
      </c>
      <c r="Q144" s="234">
        <v>0.00031</v>
      </c>
      <c r="R144" s="234">
        <f>Q144*H144</f>
        <v>0.00031</v>
      </c>
      <c r="S144" s="234">
        <v>0</v>
      </c>
      <c r="T144" s="23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6" t="s">
        <v>259</v>
      </c>
      <c r="AT144" s="236" t="s">
        <v>151</v>
      </c>
      <c r="AU144" s="236" t="s">
        <v>84</v>
      </c>
      <c r="AY144" s="17" t="s">
        <v>148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82</v>
      </c>
      <c r="BK144" s="237">
        <f>ROUND(I144*H144,2)</f>
        <v>0</v>
      </c>
      <c r="BL144" s="17" t="s">
        <v>259</v>
      </c>
      <c r="BM144" s="236" t="s">
        <v>692</v>
      </c>
    </row>
    <row r="145" s="2" customFormat="1" ht="16.5" customHeight="1">
      <c r="A145" s="38"/>
      <c r="B145" s="39"/>
      <c r="C145" s="226" t="s">
        <v>206</v>
      </c>
      <c r="D145" s="226" t="s">
        <v>151</v>
      </c>
      <c r="E145" s="227" t="s">
        <v>693</v>
      </c>
      <c r="F145" s="228" t="s">
        <v>694</v>
      </c>
      <c r="G145" s="229" t="s">
        <v>209</v>
      </c>
      <c r="H145" s="230">
        <v>1</v>
      </c>
      <c r="I145" s="231"/>
      <c r="J145" s="230">
        <f>ROUND(I145*H145,2)</f>
        <v>0</v>
      </c>
      <c r="K145" s="228" t="s">
        <v>162</v>
      </c>
      <c r="L145" s="44"/>
      <c r="M145" s="232" t="s">
        <v>1</v>
      </c>
      <c r="N145" s="233" t="s">
        <v>40</v>
      </c>
      <c r="O145" s="91"/>
      <c r="P145" s="234">
        <f>O145*H145</f>
        <v>0</v>
      </c>
      <c r="Q145" s="234">
        <v>0.001</v>
      </c>
      <c r="R145" s="234">
        <f>Q145*H145</f>
        <v>0.001</v>
      </c>
      <c r="S145" s="234">
        <v>0</v>
      </c>
      <c r="T145" s="23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6" t="s">
        <v>259</v>
      </c>
      <c r="AT145" s="236" t="s">
        <v>151</v>
      </c>
      <c r="AU145" s="236" t="s">
        <v>84</v>
      </c>
      <c r="AY145" s="17" t="s">
        <v>148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82</v>
      </c>
      <c r="BK145" s="237">
        <f>ROUND(I145*H145,2)</f>
        <v>0</v>
      </c>
      <c r="BL145" s="17" t="s">
        <v>259</v>
      </c>
      <c r="BM145" s="236" t="s">
        <v>695</v>
      </c>
    </row>
    <row r="146" s="2" customFormat="1" ht="16.5" customHeight="1">
      <c r="A146" s="38"/>
      <c r="B146" s="39"/>
      <c r="C146" s="226" t="s">
        <v>215</v>
      </c>
      <c r="D146" s="226" t="s">
        <v>151</v>
      </c>
      <c r="E146" s="227" t="s">
        <v>696</v>
      </c>
      <c r="F146" s="228" t="s">
        <v>697</v>
      </c>
      <c r="G146" s="229" t="s">
        <v>183</v>
      </c>
      <c r="H146" s="230">
        <v>4</v>
      </c>
      <c r="I146" s="231"/>
      <c r="J146" s="230">
        <f>ROUND(I146*H146,2)</f>
        <v>0</v>
      </c>
      <c r="K146" s="228" t="s">
        <v>162</v>
      </c>
      <c r="L146" s="44"/>
      <c r="M146" s="232" t="s">
        <v>1</v>
      </c>
      <c r="N146" s="233" t="s">
        <v>40</v>
      </c>
      <c r="O146" s="91"/>
      <c r="P146" s="234">
        <f>O146*H146</f>
        <v>0</v>
      </c>
      <c r="Q146" s="234">
        <v>0.00042999999999999999</v>
      </c>
      <c r="R146" s="234">
        <f>Q146*H146</f>
        <v>0.00172</v>
      </c>
      <c r="S146" s="234">
        <v>0</v>
      </c>
      <c r="T146" s="23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6" t="s">
        <v>259</v>
      </c>
      <c r="AT146" s="236" t="s">
        <v>151</v>
      </c>
      <c r="AU146" s="236" t="s">
        <v>84</v>
      </c>
      <c r="AY146" s="17" t="s">
        <v>148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82</v>
      </c>
      <c r="BK146" s="237">
        <f>ROUND(I146*H146,2)</f>
        <v>0</v>
      </c>
      <c r="BL146" s="17" t="s">
        <v>259</v>
      </c>
      <c r="BM146" s="236" t="s">
        <v>698</v>
      </c>
    </row>
    <row r="147" s="2" customFormat="1" ht="16.5" customHeight="1">
      <c r="A147" s="38"/>
      <c r="B147" s="39"/>
      <c r="C147" s="226" t="s">
        <v>221</v>
      </c>
      <c r="D147" s="226" t="s">
        <v>151</v>
      </c>
      <c r="E147" s="227" t="s">
        <v>699</v>
      </c>
      <c r="F147" s="228" t="s">
        <v>700</v>
      </c>
      <c r="G147" s="229" t="s">
        <v>183</v>
      </c>
      <c r="H147" s="230">
        <v>2</v>
      </c>
      <c r="I147" s="231"/>
      <c r="J147" s="230">
        <f>ROUND(I147*H147,2)</f>
        <v>0</v>
      </c>
      <c r="K147" s="228" t="s">
        <v>162</v>
      </c>
      <c r="L147" s="44"/>
      <c r="M147" s="232" t="s">
        <v>1</v>
      </c>
      <c r="N147" s="233" t="s">
        <v>40</v>
      </c>
      <c r="O147" s="91"/>
      <c r="P147" s="234">
        <f>O147*H147</f>
        <v>0</v>
      </c>
      <c r="Q147" s="234">
        <v>0.00050000000000000001</v>
      </c>
      <c r="R147" s="234">
        <f>Q147*H147</f>
        <v>0.001</v>
      </c>
      <c r="S147" s="234">
        <v>0</v>
      </c>
      <c r="T147" s="23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6" t="s">
        <v>259</v>
      </c>
      <c r="AT147" s="236" t="s">
        <v>151</v>
      </c>
      <c r="AU147" s="236" t="s">
        <v>84</v>
      </c>
      <c r="AY147" s="17" t="s">
        <v>148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7" t="s">
        <v>82</v>
      </c>
      <c r="BK147" s="237">
        <f>ROUND(I147*H147,2)</f>
        <v>0</v>
      </c>
      <c r="BL147" s="17" t="s">
        <v>259</v>
      </c>
      <c r="BM147" s="236" t="s">
        <v>701</v>
      </c>
    </row>
    <row r="148" s="2" customFormat="1" ht="16.5" customHeight="1">
      <c r="A148" s="38"/>
      <c r="B148" s="39"/>
      <c r="C148" s="226" t="s">
        <v>8</v>
      </c>
      <c r="D148" s="226" t="s">
        <v>151</v>
      </c>
      <c r="E148" s="227" t="s">
        <v>702</v>
      </c>
      <c r="F148" s="228" t="s">
        <v>703</v>
      </c>
      <c r="G148" s="229" t="s">
        <v>183</v>
      </c>
      <c r="H148" s="230">
        <v>1</v>
      </c>
      <c r="I148" s="231"/>
      <c r="J148" s="230">
        <f>ROUND(I148*H148,2)</f>
        <v>0</v>
      </c>
      <c r="K148" s="228" t="s">
        <v>162</v>
      </c>
      <c r="L148" s="44"/>
      <c r="M148" s="232" t="s">
        <v>1</v>
      </c>
      <c r="N148" s="233" t="s">
        <v>40</v>
      </c>
      <c r="O148" s="91"/>
      <c r="P148" s="234">
        <f>O148*H148</f>
        <v>0</v>
      </c>
      <c r="Q148" s="234">
        <v>0.0015299999999999999</v>
      </c>
      <c r="R148" s="234">
        <f>Q148*H148</f>
        <v>0.0015299999999999999</v>
      </c>
      <c r="S148" s="234">
        <v>0</v>
      </c>
      <c r="T148" s="23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6" t="s">
        <v>259</v>
      </c>
      <c r="AT148" s="236" t="s">
        <v>151</v>
      </c>
      <c r="AU148" s="236" t="s">
        <v>84</v>
      </c>
      <c r="AY148" s="17" t="s">
        <v>148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82</v>
      </c>
      <c r="BK148" s="237">
        <f>ROUND(I148*H148,2)</f>
        <v>0</v>
      </c>
      <c r="BL148" s="17" t="s">
        <v>259</v>
      </c>
      <c r="BM148" s="236" t="s">
        <v>704</v>
      </c>
    </row>
    <row r="149" s="2" customFormat="1" ht="16.5" customHeight="1">
      <c r="A149" s="38"/>
      <c r="B149" s="39"/>
      <c r="C149" s="226" t="s">
        <v>237</v>
      </c>
      <c r="D149" s="226" t="s">
        <v>151</v>
      </c>
      <c r="E149" s="227" t="s">
        <v>705</v>
      </c>
      <c r="F149" s="228" t="s">
        <v>706</v>
      </c>
      <c r="G149" s="229" t="s">
        <v>154</v>
      </c>
      <c r="H149" s="230">
        <v>1</v>
      </c>
      <c r="I149" s="231"/>
      <c r="J149" s="230">
        <f>ROUND(I149*H149,2)</f>
        <v>0</v>
      </c>
      <c r="K149" s="228" t="s">
        <v>1</v>
      </c>
      <c r="L149" s="44"/>
      <c r="M149" s="232" t="s">
        <v>1</v>
      </c>
      <c r="N149" s="233" t="s">
        <v>40</v>
      </c>
      <c r="O149" s="91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6" t="s">
        <v>259</v>
      </c>
      <c r="AT149" s="236" t="s">
        <v>151</v>
      </c>
      <c r="AU149" s="236" t="s">
        <v>84</v>
      </c>
      <c r="AY149" s="17" t="s">
        <v>148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82</v>
      </c>
      <c r="BK149" s="237">
        <f>ROUND(I149*H149,2)</f>
        <v>0</v>
      </c>
      <c r="BL149" s="17" t="s">
        <v>259</v>
      </c>
      <c r="BM149" s="236" t="s">
        <v>707</v>
      </c>
    </row>
    <row r="150" s="2" customFormat="1" ht="24.15" customHeight="1">
      <c r="A150" s="38"/>
      <c r="B150" s="39"/>
      <c r="C150" s="226" t="s">
        <v>242</v>
      </c>
      <c r="D150" s="226" t="s">
        <v>151</v>
      </c>
      <c r="E150" s="227" t="s">
        <v>708</v>
      </c>
      <c r="F150" s="228" t="s">
        <v>709</v>
      </c>
      <c r="G150" s="229" t="s">
        <v>161</v>
      </c>
      <c r="H150" s="230">
        <v>0.02</v>
      </c>
      <c r="I150" s="231"/>
      <c r="J150" s="230">
        <f>ROUND(I150*H150,2)</f>
        <v>0</v>
      </c>
      <c r="K150" s="228" t="s">
        <v>162</v>
      </c>
      <c r="L150" s="44"/>
      <c r="M150" s="232" t="s">
        <v>1</v>
      </c>
      <c r="N150" s="233" t="s">
        <v>40</v>
      </c>
      <c r="O150" s="91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6" t="s">
        <v>259</v>
      </c>
      <c r="AT150" s="236" t="s">
        <v>151</v>
      </c>
      <c r="AU150" s="236" t="s">
        <v>84</v>
      </c>
      <c r="AY150" s="17" t="s">
        <v>148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82</v>
      </c>
      <c r="BK150" s="237">
        <f>ROUND(I150*H150,2)</f>
        <v>0</v>
      </c>
      <c r="BL150" s="17" t="s">
        <v>259</v>
      </c>
      <c r="BM150" s="236" t="s">
        <v>710</v>
      </c>
    </row>
    <row r="151" s="12" customFormat="1" ht="22.8" customHeight="1">
      <c r="A151" s="12"/>
      <c r="B151" s="210"/>
      <c r="C151" s="211"/>
      <c r="D151" s="212" t="s">
        <v>74</v>
      </c>
      <c r="E151" s="224" t="s">
        <v>711</v>
      </c>
      <c r="F151" s="224" t="s">
        <v>712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SUM(P152:P163)</f>
        <v>0</v>
      </c>
      <c r="Q151" s="218"/>
      <c r="R151" s="219">
        <f>SUM(R152:R163)</f>
        <v>0.034540000000000001</v>
      </c>
      <c r="S151" s="218"/>
      <c r="T151" s="220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84</v>
      </c>
      <c r="AT151" s="222" t="s">
        <v>74</v>
      </c>
      <c r="AU151" s="222" t="s">
        <v>82</v>
      </c>
      <c r="AY151" s="221" t="s">
        <v>148</v>
      </c>
      <c r="BK151" s="223">
        <f>SUM(BK152:BK163)</f>
        <v>0</v>
      </c>
    </row>
    <row r="152" s="2" customFormat="1" ht="16.5" customHeight="1">
      <c r="A152" s="38"/>
      <c r="B152" s="39"/>
      <c r="C152" s="226" t="s">
        <v>251</v>
      </c>
      <c r="D152" s="226" t="s">
        <v>151</v>
      </c>
      <c r="E152" s="227" t="s">
        <v>713</v>
      </c>
      <c r="F152" s="228" t="s">
        <v>714</v>
      </c>
      <c r="G152" s="229" t="s">
        <v>209</v>
      </c>
      <c r="H152" s="230">
        <v>6</v>
      </c>
      <c r="I152" s="231"/>
      <c r="J152" s="230">
        <f>ROUND(I152*H152,2)</f>
        <v>0</v>
      </c>
      <c r="K152" s="228" t="s">
        <v>1</v>
      </c>
      <c r="L152" s="44"/>
      <c r="M152" s="232" t="s">
        <v>1</v>
      </c>
      <c r="N152" s="233" t="s">
        <v>40</v>
      </c>
      <c r="O152" s="91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6" t="s">
        <v>259</v>
      </c>
      <c r="AT152" s="236" t="s">
        <v>151</v>
      </c>
      <c r="AU152" s="236" t="s">
        <v>84</v>
      </c>
      <c r="AY152" s="17" t="s">
        <v>148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82</v>
      </c>
      <c r="BK152" s="237">
        <f>ROUND(I152*H152,2)</f>
        <v>0</v>
      </c>
      <c r="BL152" s="17" t="s">
        <v>259</v>
      </c>
      <c r="BM152" s="236" t="s">
        <v>715</v>
      </c>
    </row>
    <row r="153" s="2" customFormat="1" ht="21.75" customHeight="1">
      <c r="A153" s="38"/>
      <c r="B153" s="39"/>
      <c r="C153" s="226" t="s">
        <v>259</v>
      </c>
      <c r="D153" s="226" t="s">
        <v>151</v>
      </c>
      <c r="E153" s="227" t="s">
        <v>716</v>
      </c>
      <c r="F153" s="228" t="s">
        <v>717</v>
      </c>
      <c r="G153" s="229" t="s">
        <v>209</v>
      </c>
      <c r="H153" s="230">
        <v>2</v>
      </c>
      <c r="I153" s="231"/>
      <c r="J153" s="230">
        <f>ROUND(I153*H153,2)</f>
        <v>0</v>
      </c>
      <c r="K153" s="228" t="s">
        <v>1</v>
      </c>
      <c r="L153" s="44"/>
      <c r="M153" s="232" t="s">
        <v>1</v>
      </c>
      <c r="N153" s="233" t="s">
        <v>40</v>
      </c>
      <c r="O153" s="91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6" t="s">
        <v>259</v>
      </c>
      <c r="AT153" s="236" t="s">
        <v>151</v>
      </c>
      <c r="AU153" s="236" t="s">
        <v>84</v>
      </c>
      <c r="AY153" s="17" t="s">
        <v>148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82</v>
      </c>
      <c r="BK153" s="237">
        <f>ROUND(I153*H153,2)</f>
        <v>0</v>
      </c>
      <c r="BL153" s="17" t="s">
        <v>259</v>
      </c>
      <c r="BM153" s="236" t="s">
        <v>718</v>
      </c>
    </row>
    <row r="154" s="2" customFormat="1" ht="24.15" customHeight="1">
      <c r="A154" s="38"/>
      <c r="B154" s="39"/>
      <c r="C154" s="226" t="s">
        <v>200</v>
      </c>
      <c r="D154" s="226" t="s">
        <v>151</v>
      </c>
      <c r="E154" s="227" t="s">
        <v>719</v>
      </c>
      <c r="F154" s="228" t="s">
        <v>720</v>
      </c>
      <c r="G154" s="229" t="s">
        <v>209</v>
      </c>
      <c r="H154" s="230">
        <v>2</v>
      </c>
      <c r="I154" s="231"/>
      <c r="J154" s="230">
        <f>ROUND(I154*H154,2)</f>
        <v>0</v>
      </c>
      <c r="K154" s="228" t="s">
        <v>1</v>
      </c>
      <c r="L154" s="44"/>
      <c r="M154" s="232" t="s">
        <v>1</v>
      </c>
      <c r="N154" s="233" t="s">
        <v>40</v>
      </c>
      <c r="O154" s="91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6" t="s">
        <v>259</v>
      </c>
      <c r="AT154" s="236" t="s">
        <v>151</v>
      </c>
      <c r="AU154" s="236" t="s">
        <v>84</v>
      </c>
      <c r="AY154" s="17" t="s">
        <v>148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82</v>
      </c>
      <c r="BK154" s="237">
        <f>ROUND(I154*H154,2)</f>
        <v>0</v>
      </c>
      <c r="BL154" s="17" t="s">
        <v>259</v>
      </c>
      <c r="BM154" s="236" t="s">
        <v>721</v>
      </c>
    </row>
    <row r="155" s="2" customFormat="1" ht="24.15" customHeight="1">
      <c r="A155" s="38"/>
      <c r="B155" s="39"/>
      <c r="C155" s="226" t="s">
        <v>279</v>
      </c>
      <c r="D155" s="226" t="s">
        <v>151</v>
      </c>
      <c r="E155" s="227" t="s">
        <v>722</v>
      </c>
      <c r="F155" s="228" t="s">
        <v>723</v>
      </c>
      <c r="G155" s="229" t="s">
        <v>183</v>
      </c>
      <c r="H155" s="230">
        <v>12</v>
      </c>
      <c r="I155" s="231"/>
      <c r="J155" s="230">
        <f>ROUND(I155*H155,2)</f>
        <v>0</v>
      </c>
      <c r="K155" s="228" t="s">
        <v>162</v>
      </c>
      <c r="L155" s="44"/>
      <c r="M155" s="232" t="s">
        <v>1</v>
      </c>
      <c r="N155" s="233" t="s">
        <v>40</v>
      </c>
      <c r="O155" s="91"/>
      <c r="P155" s="234">
        <f>O155*H155</f>
        <v>0</v>
      </c>
      <c r="Q155" s="234">
        <v>0.00075000000000000002</v>
      </c>
      <c r="R155" s="234">
        <f>Q155*H155</f>
        <v>0.0090000000000000011</v>
      </c>
      <c r="S155" s="234">
        <v>0</v>
      </c>
      <c r="T155" s="23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6" t="s">
        <v>259</v>
      </c>
      <c r="AT155" s="236" t="s">
        <v>151</v>
      </c>
      <c r="AU155" s="236" t="s">
        <v>84</v>
      </c>
      <c r="AY155" s="17" t="s">
        <v>148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82</v>
      </c>
      <c r="BK155" s="237">
        <f>ROUND(I155*H155,2)</f>
        <v>0</v>
      </c>
      <c r="BL155" s="17" t="s">
        <v>259</v>
      </c>
      <c r="BM155" s="236" t="s">
        <v>724</v>
      </c>
    </row>
    <row r="156" s="2" customFormat="1" ht="24.15" customHeight="1">
      <c r="A156" s="38"/>
      <c r="B156" s="39"/>
      <c r="C156" s="226" t="s">
        <v>285</v>
      </c>
      <c r="D156" s="226" t="s">
        <v>151</v>
      </c>
      <c r="E156" s="227" t="s">
        <v>725</v>
      </c>
      <c r="F156" s="228" t="s">
        <v>726</v>
      </c>
      <c r="G156" s="229" t="s">
        <v>183</v>
      </c>
      <c r="H156" s="230">
        <v>4</v>
      </c>
      <c r="I156" s="231"/>
      <c r="J156" s="230">
        <f>ROUND(I156*H156,2)</f>
        <v>0</v>
      </c>
      <c r="K156" s="228" t="s">
        <v>162</v>
      </c>
      <c r="L156" s="44"/>
      <c r="M156" s="232" t="s">
        <v>1</v>
      </c>
      <c r="N156" s="233" t="s">
        <v>40</v>
      </c>
      <c r="O156" s="91"/>
      <c r="P156" s="234">
        <f>O156*H156</f>
        <v>0</v>
      </c>
      <c r="Q156" s="234">
        <v>0.00115</v>
      </c>
      <c r="R156" s="234">
        <f>Q156*H156</f>
        <v>0.0045999999999999999</v>
      </c>
      <c r="S156" s="234">
        <v>0</v>
      </c>
      <c r="T156" s="23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6" t="s">
        <v>259</v>
      </c>
      <c r="AT156" s="236" t="s">
        <v>151</v>
      </c>
      <c r="AU156" s="236" t="s">
        <v>84</v>
      </c>
      <c r="AY156" s="17" t="s">
        <v>148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82</v>
      </c>
      <c r="BK156" s="237">
        <f>ROUND(I156*H156,2)</f>
        <v>0</v>
      </c>
      <c r="BL156" s="17" t="s">
        <v>259</v>
      </c>
      <c r="BM156" s="236" t="s">
        <v>727</v>
      </c>
    </row>
    <row r="157" s="2" customFormat="1" ht="24.15" customHeight="1">
      <c r="A157" s="38"/>
      <c r="B157" s="39"/>
      <c r="C157" s="226" t="s">
        <v>291</v>
      </c>
      <c r="D157" s="226" t="s">
        <v>151</v>
      </c>
      <c r="E157" s="227" t="s">
        <v>728</v>
      </c>
      <c r="F157" s="228" t="s">
        <v>729</v>
      </c>
      <c r="G157" s="229" t="s">
        <v>183</v>
      </c>
      <c r="H157" s="230">
        <v>13</v>
      </c>
      <c r="I157" s="231"/>
      <c r="J157" s="230">
        <f>ROUND(I157*H157,2)</f>
        <v>0</v>
      </c>
      <c r="K157" s="228" t="s">
        <v>162</v>
      </c>
      <c r="L157" s="44"/>
      <c r="M157" s="232" t="s">
        <v>1</v>
      </c>
      <c r="N157" s="233" t="s">
        <v>40</v>
      </c>
      <c r="O157" s="91"/>
      <c r="P157" s="234">
        <f>O157*H157</f>
        <v>0</v>
      </c>
      <c r="Q157" s="234">
        <v>0.0012999999999999999</v>
      </c>
      <c r="R157" s="234">
        <f>Q157*H157</f>
        <v>0.016899999999999998</v>
      </c>
      <c r="S157" s="234">
        <v>0</v>
      </c>
      <c r="T157" s="23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6" t="s">
        <v>259</v>
      </c>
      <c r="AT157" s="236" t="s">
        <v>151</v>
      </c>
      <c r="AU157" s="236" t="s">
        <v>84</v>
      </c>
      <c r="AY157" s="17" t="s">
        <v>148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82</v>
      </c>
      <c r="BK157" s="237">
        <f>ROUND(I157*H157,2)</f>
        <v>0</v>
      </c>
      <c r="BL157" s="17" t="s">
        <v>259</v>
      </c>
      <c r="BM157" s="236" t="s">
        <v>730</v>
      </c>
    </row>
    <row r="158" s="2" customFormat="1" ht="16.5" customHeight="1">
      <c r="A158" s="38"/>
      <c r="B158" s="39"/>
      <c r="C158" s="226" t="s">
        <v>7</v>
      </c>
      <c r="D158" s="226" t="s">
        <v>151</v>
      </c>
      <c r="E158" s="227" t="s">
        <v>731</v>
      </c>
      <c r="F158" s="228" t="s">
        <v>732</v>
      </c>
      <c r="G158" s="229" t="s">
        <v>733</v>
      </c>
      <c r="H158" s="230">
        <v>4</v>
      </c>
      <c r="I158" s="231"/>
      <c r="J158" s="230">
        <f>ROUND(I158*H158,2)</f>
        <v>0</v>
      </c>
      <c r="K158" s="228" t="s">
        <v>162</v>
      </c>
      <c r="L158" s="44"/>
      <c r="M158" s="232" t="s">
        <v>1</v>
      </c>
      <c r="N158" s="233" t="s">
        <v>40</v>
      </c>
      <c r="O158" s="91"/>
      <c r="P158" s="234">
        <f>O158*H158</f>
        <v>0</v>
      </c>
      <c r="Q158" s="234">
        <v>0.00025000000000000001</v>
      </c>
      <c r="R158" s="234">
        <f>Q158*H158</f>
        <v>0.001</v>
      </c>
      <c r="S158" s="234">
        <v>0</v>
      </c>
      <c r="T158" s="23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6" t="s">
        <v>259</v>
      </c>
      <c r="AT158" s="236" t="s">
        <v>151</v>
      </c>
      <c r="AU158" s="236" t="s">
        <v>84</v>
      </c>
      <c r="AY158" s="17" t="s">
        <v>148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82</v>
      </c>
      <c r="BK158" s="237">
        <f>ROUND(I158*H158,2)</f>
        <v>0</v>
      </c>
      <c r="BL158" s="17" t="s">
        <v>259</v>
      </c>
      <c r="BM158" s="236" t="s">
        <v>734</v>
      </c>
    </row>
    <row r="159" s="2" customFormat="1" ht="21.75" customHeight="1">
      <c r="A159" s="38"/>
      <c r="B159" s="39"/>
      <c r="C159" s="226" t="s">
        <v>301</v>
      </c>
      <c r="D159" s="226" t="s">
        <v>151</v>
      </c>
      <c r="E159" s="227" t="s">
        <v>735</v>
      </c>
      <c r="F159" s="228" t="s">
        <v>736</v>
      </c>
      <c r="G159" s="229" t="s">
        <v>209</v>
      </c>
      <c r="H159" s="230">
        <v>4</v>
      </c>
      <c r="I159" s="231"/>
      <c r="J159" s="230">
        <f>ROUND(I159*H159,2)</f>
        <v>0</v>
      </c>
      <c r="K159" s="228" t="s">
        <v>162</v>
      </c>
      <c r="L159" s="44"/>
      <c r="M159" s="232" t="s">
        <v>1</v>
      </c>
      <c r="N159" s="233" t="s">
        <v>40</v>
      </c>
      <c r="O159" s="91"/>
      <c r="P159" s="234">
        <f>O159*H159</f>
        <v>0</v>
      </c>
      <c r="Q159" s="234">
        <v>0.00034000000000000002</v>
      </c>
      <c r="R159" s="234">
        <f>Q159*H159</f>
        <v>0.0013600000000000001</v>
      </c>
      <c r="S159" s="234">
        <v>0</v>
      </c>
      <c r="T159" s="23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6" t="s">
        <v>259</v>
      </c>
      <c r="AT159" s="236" t="s">
        <v>151</v>
      </c>
      <c r="AU159" s="236" t="s">
        <v>84</v>
      </c>
      <c r="AY159" s="17" t="s">
        <v>148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82</v>
      </c>
      <c r="BK159" s="237">
        <f>ROUND(I159*H159,2)</f>
        <v>0</v>
      </c>
      <c r="BL159" s="17" t="s">
        <v>259</v>
      </c>
      <c r="BM159" s="236" t="s">
        <v>737</v>
      </c>
    </row>
    <row r="160" s="2" customFormat="1" ht="37.8" customHeight="1">
      <c r="A160" s="38"/>
      <c r="B160" s="39"/>
      <c r="C160" s="226" t="s">
        <v>306</v>
      </c>
      <c r="D160" s="226" t="s">
        <v>151</v>
      </c>
      <c r="E160" s="227" t="s">
        <v>738</v>
      </c>
      <c r="F160" s="228" t="s">
        <v>739</v>
      </c>
      <c r="G160" s="229" t="s">
        <v>183</v>
      </c>
      <c r="H160" s="230">
        <v>16</v>
      </c>
      <c r="I160" s="231"/>
      <c r="J160" s="230">
        <f>ROUND(I160*H160,2)</f>
        <v>0</v>
      </c>
      <c r="K160" s="228" t="s">
        <v>162</v>
      </c>
      <c r="L160" s="44"/>
      <c r="M160" s="232" t="s">
        <v>1</v>
      </c>
      <c r="N160" s="233" t="s">
        <v>40</v>
      </c>
      <c r="O160" s="91"/>
      <c r="P160" s="234">
        <f>O160*H160</f>
        <v>0</v>
      </c>
      <c r="Q160" s="234">
        <v>4.0000000000000003E-05</v>
      </c>
      <c r="R160" s="234">
        <f>Q160*H160</f>
        <v>0.00064000000000000005</v>
      </c>
      <c r="S160" s="234">
        <v>0</v>
      </c>
      <c r="T160" s="23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6" t="s">
        <v>259</v>
      </c>
      <c r="AT160" s="236" t="s">
        <v>151</v>
      </c>
      <c r="AU160" s="236" t="s">
        <v>84</v>
      </c>
      <c r="AY160" s="17" t="s">
        <v>148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82</v>
      </c>
      <c r="BK160" s="237">
        <f>ROUND(I160*H160,2)</f>
        <v>0</v>
      </c>
      <c r="BL160" s="17" t="s">
        <v>259</v>
      </c>
      <c r="BM160" s="236" t="s">
        <v>740</v>
      </c>
    </row>
    <row r="161" s="2" customFormat="1" ht="37.8" customHeight="1">
      <c r="A161" s="38"/>
      <c r="B161" s="39"/>
      <c r="C161" s="226" t="s">
        <v>313</v>
      </c>
      <c r="D161" s="226" t="s">
        <v>151</v>
      </c>
      <c r="E161" s="227" t="s">
        <v>741</v>
      </c>
      <c r="F161" s="228" t="s">
        <v>742</v>
      </c>
      <c r="G161" s="229" t="s">
        <v>183</v>
      </c>
      <c r="H161" s="230">
        <v>13</v>
      </c>
      <c r="I161" s="231"/>
      <c r="J161" s="230">
        <f>ROUND(I161*H161,2)</f>
        <v>0</v>
      </c>
      <c r="K161" s="228" t="s">
        <v>162</v>
      </c>
      <c r="L161" s="44"/>
      <c r="M161" s="232" t="s">
        <v>1</v>
      </c>
      <c r="N161" s="233" t="s">
        <v>40</v>
      </c>
      <c r="O161" s="91"/>
      <c r="P161" s="234">
        <f>O161*H161</f>
        <v>0</v>
      </c>
      <c r="Q161" s="234">
        <v>8.0000000000000007E-05</v>
      </c>
      <c r="R161" s="234">
        <f>Q161*H161</f>
        <v>0.0010400000000000001</v>
      </c>
      <c r="S161" s="234">
        <v>0</v>
      </c>
      <c r="T161" s="23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6" t="s">
        <v>259</v>
      </c>
      <c r="AT161" s="236" t="s">
        <v>151</v>
      </c>
      <c r="AU161" s="236" t="s">
        <v>84</v>
      </c>
      <c r="AY161" s="17" t="s">
        <v>148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82</v>
      </c>
      <c r="BK161" s="237">
        <f>ROUND(I161*H161,2)</f>
        <v>0</v>
      </c>
      <c r="BL161" s="17" t="s">
        <v>259</v>
      </c>
      <c r="BM161" s="236" t="s">
        <v>743</v>
      </c>
    </row>
    <row r="162" s="2" customFormat="1" ht="21.75" customHeight="1">
      <c r="A162" s="38"/>
      <c r="B162" s="39"/>
      <c r="C162" s="226" t="s">
        <v>318</v>
      </c>
      <c r="D162" s="226" t="s">
        <v>151</v>
      </c>
      <c r="E162" s="227" t="s">
        <v>744</v>
      </c>
      <c r="F162" s="228" t="s">
        <v>745</v>
      </c>
      <c r="G162" s="229" t="s">
        <v>154</v>
      </c>
      <c r="H162" s="230">
        <v>1</v>
      </c>
      <c r="I162" s="231"/>
      <c r="J162" s="230">
        <f>ROUND(I162*H162,2)</f>
        <v>0</v>
      </c>
      <c r="K162" s="228" t="s">
        <v>1</v>
      </c>
      <c r="L162" s="44"/>
      <c r="M162" s="232" t="s">
        <v>1</v>
      </c>
      <c r="N162" s="233" t="s">
        <v>40</v>
      </c>
      <c r="O162" s="91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6" t="s">
        <v>259</v>
      </c>
      <c r="AT162" s="236" t="s">
        <v>151</v>
      </c>
      <c r="AU162" s="236" t="s">
        <v>84</v>
      </c>
      <c r="AY162" s="17" t="s">
        <v>148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82</v>
      </c>
      <c r="BK162" s="237">
        <f>ROUND(I162*H162,2)</f>
        <v>0</v>
      </c>
      <c r="BL162" s="17" t="s">
        <v>259</v>
      </c>
      <c r="BM162" s="236" t="s">
        <v>746</v>
      </c>
    </row>
    <row r="163" s="2" customFormat="1" ht="24.15" customHeight="1">
      <c r="A163" s="38"/>
      <c r="B163" s="39"/>
      <c r="C163" s="226" t="s">
        <v>323</v>
      </c>
      <c r="D163" s="226" t="s">
        <v>151</v>
      </c>
      <c r="E163" s="227" t="s">
        <v>747</v>
      </c>
      <c r="F163" s="228" t="s">
        <v>748</v>
      </c>
      <c r="G163" s="229" t="s">
        <v>161</v>
      </c>
      <c r="H163" s="230">
        <v>0.029999999999999999</v>
      </c>
      <c r="I163" s="231"/>
      <c r="J163" s="230">
        <f>ROUND(I163*H163,2)</f>
        <v>0</v>
      </c>
      <c r="K163" s="228" t="s">
        <v>162</v>
      </c>
      <c r="L163" s="44"/>
      <c r="M163" s="232" t="s">
        <v>1</v>
      </c>
      <c r="N163" s="233" t="s">
        <v>40</v>
      </c>
      <c r="O163" s="91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6" t="s">
        <v>259</v>
      </c>
      <c r="AT163" s="236" t="s">
        <v>151</v>
      </c>
      <c r="AU163" s="236" t="s">
        <v>84</v>
      </c>
      <c r="AY163" s="17" t="s">
        <v>148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82</v>
      </c>
      <c r="BK163" s="237">
        <f>ROUND(I163*H163,2)</f>
        <v>0</v>
      </c>
      <c r="BL163" s="17" t="s">
        <v>259</v>
      </c>
      <c r="BM163" s="236" t="s">
        <v>749</v>
      </c>
    </row>
    <row r="164" s="12" customFormat="1" ht="22.8" customHeight="1">
      <c r="A164" s="12"/>
      <c r="B164" s="210"/>
      <c r="C164" s="211"/>
      <c r="D164" s="212" t="s">
        <v>74</v>
      </c>
      <c r="E164" s="224" t="s">
        <v>750</v>
      </c>
      <c r="F164" s="224" t="s">
        <v>751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SUM(P165:P181)</f>
        <v>0</v>
      </c>
      <c r="Q164" s="218"/>
      <c r="R164" s="219">
        <f>SUM(R165:R181)</f>
        <v>0.085759999999999989</v>
      </c>
      <c r="S164" s="218"/>
      <c r="T164" s="220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84</v>
      </c>
      <c r="AT164" s="222" t="s">
        <v>74</v>
      </c>
      <c r="AU164" s="222" t="s">
        <v>82</v>
      </c>
      <c r="AY164" s="221" t="s">
        <v>148</v>
      </c>
      <c r="BK164" s="223">
        <f>SUM(BK165:BK181)</f>
        <v>0</v>
      </c>
    </row>
    <row r="165" s="2" customFormat="1" ht="21.75" customHeight="1">
      <c r="A165" s="38"/>
      <c r="B165" s="39"/>
      <c r="C165" s="226" t="s">
        <v>330</v>
      </c>
      <c r="D165" s="226" t="s">
        <v>151</v>
      </c>
      <c r="E165" s="227" t="s">
        <v>752</v>
      </c>
      <c r="F165" s="228" t="s">
        <v>753</v>
      </c>
      <c r="G165" s="229" t="s">
        <v>209</v>
      </c>
      <c r="H165" s="230">
        <v>1</v>
      </c>
      <c r="I165" s="231"/>
      <c r="J165" s="230">
        <f>ROUND(I165*H165,2)</f>
        <v>0</v>
      </c>
      <c r="K165" s="228" t="s">
        <v>162</v>
      </c>
      <c r="L165" s="44"/>
      <c r="M165" s="232" t="s">
        <v>1</v>
      </c>
      <c r="N165" s="233" t="s">
        <v>40</v>
      </c>
      <c r="O165" s="91"/>
      <c r="P165" s="234">
        <f>O165*H165</f>
        <v>0</v>
      </c>
      <c r="Q165" s="234">
        <v>0.0012700000000000001</v>
      </c>
      <c r="R165" s="234">
        <f>Q165*H165</f>
        <v>0.0012700000000000001</v>
      </c>
      <c r="S165" s="234">
        <v>0</v>
      </c>
      <c r="T165" s="23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6" t="s">
        <v>259</v>
      </c>
      <c r="AT165" s="236" t="s">
        <v>151</v>
      </c>
      <c r="AU165" s="236" t="s">
        <v>84</v>
      </c>
      <c r="AY165" s="17" t="s">
        <v>148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82</v>
      </c>
      <c r="BK165" s="237">
        <f>ROUND(I165*H165,2)</f>
        <v>0</v>
      </c>
      <c r="BL165" s="17" t="s">
        <v>259</v>
      </c>
      <c r="BM165" s="236" t="s">
        <v>754</v>
      </c>
    </row>
    <row r="166" s="13" customFormat="1">
      <c r="A166" s="13"/>
      <c r="B166" s="243"/>
      <c r="C166" s="244"/>
      <c r="D166" s="238" t="s">
        <v>164</v>
      </c>
      <c r="E166" s="245" t="s">
        <v>1</v>
      </c>
      <c r="F166" s="246" t="s">
        <v>755</v>
      </c>
      <c r="G166" s="244"/>
      <c r="H166" s="245" t="s">
        <v>1</v>
      </c>
      <c r="I166" s="247"/>
      <c r="J166" s="244"/>
      <c r="K166" s="244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164</v>
      </c>
      <c r="AU166" s="252" t="s">
        <v>84</v>
      </c>
      <c r="AV166" s="13" t="s">
        <v>82</v>
      </c>
      <c r="AW166" s="13" t="s">
        <v>31</v>
      </c>
      <c r="AX166" s="13" t="s">
        <v>75</v>
      </c>
      <c r="AY166" s="252" t="s">
        <v>148</v>
      </c>
    </row>
    <row r="167" s="14" customFormat="1">
      <c r="A167" s="14"/>
      <c r="B167" s="253"/>
      <c r="C167" s="254"/>
      <c r="D167" s="238" t="s">
        <v>164</v>
      </c>
      <c r="E167" s="255" t="s">
        <v>1</v>
      </c>
      <c r="F167" s="256" t="s">
        <v>82</v>
      </c>
      <c r="G167" s="254"/>
      <c r="H167" s="257">
        <v>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164</v>
      </c>
      <c r="AU167" s="263" t="s">
        <v>84</v>
      </c>
      <c r="AV167" s="14" t="s">
        <v>84</v>
      </c>
      <c r="AW167" s="14" t="s">
        <v>31</v>
      </c>
      <c r="AX167" s="14" t="s">
        <v>82</v>
      </c>
      <c r="AY167" s="263" t="s">
        <v>148</v>
      </c>
    </row>
    <row r="168" s="2" customFormat="1" ht="24.15" customHeight="1">
      <c r="A168" s="38"/>
      <c r="B168" s="39"/>
      <c r="C168" s="275" t="s">
        <v>338</v>
      </c>
      <c r="D168" s="275" t="s">
        <v>268</v>
      </c>
      <c r="E168" s="276" t="s">
        <v>756</v>
      </c>
      <c r="F168" s="277" t="s">
        <v>757</v>
      </c>
      <c r="G168" s="278" t="s">
        <v>209</v>
      </c>
      <c r="H168" s="279">
        <v>1</v>
      </c>
      <c r="I168" s="280"/>
      <c r="J168" s="279">
        <f>ROUND(I168*H168,2)</f>
        <v>0</v>
      </c>
      <c r="K168" s="277" t="s">
        <v>162</v>
      </c>
      <c r="L168" s="281"/>
      <c r="M168" s="282" t="s">
        <v>1</v>
      </c>
      <c r="N168" s="283" t="s">
        <v>40</v>
      </c>
      <c r="O168" s="91"/>
      <c r="P168" s="234">
        <f>O168*H168</f>
        <v>0</v>
      </c>
      <c r="Q168" s="234">
        <v>0.021899999999999999</v>
      </c>
      <c r="R168" s="234">
        <f>Q168*H168</f>
        <v>0.021899999999999999</v>
      </c>
      <c r="S168" s="234">
        <v>0</v>
      </c>
      <c r="T168" s="23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6" t="s">
        <v>360</v>
      </c>
      <c r="AT168" s="236" t="s">
        <v>268</v>
      </c>
      <c r="AU168" s="236" t="s">
        <v>84</v>
      </c>
      <c r="AY168" s="17" t="s">
        <v>148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82</v>
      </c>
      <c r="BK168" s="237">
        <f>ROUND(I168*H168,2)</f>
        <v>0</v>
      </c>
      <c r="BL168" s="17" t="s">
        <v>259</v>
      </c>
      <c r="BM168" s="236" t="s">
        <v>758</v>
      </c>
    </row>
    <row r="169" s="2" customFormat="1" ht="16.5" customHeight="1">
      <c r="A169" s="38"/>
      <c r="B169" s="39"/>
      <c r="C169" s="275" t="s">
        <v>344</v>
      </c>
      <c r="D169" s="275" t="s">
        <v>268</v>
      </c>
      <c r="E169" s="276" t="s">
        <v>759</v>
      </c>
      <c r="F169" s="277" t="s">
        <v>760</v>
      </c>
      <c r="G169" s="278" t="s">
        <v>209</v>
      </c>
      <c r="H169" s="279">
        <v>1</v>
      </c>
      <c r="I169" s="280"/>
      <c r="J169" s="279">
        <f>ROUND(I169*H169,2)</f>
        <v>0</v>
      </c>
      <c r="K169" s="277" t="s">
        <v>162</v>
      </c>
      <c r="L169" s="281"/>
      <c r="M169" s="282" t="s">
        <v>1</v>
      </c>
      <c r="N169" s="283" t="s">
        <v>40</v>
      </c>
      <c r="O169" s="91"/>
      <c r="P169" s="234">
        <f>O169*H169</f>
        <v>0</v>
      </c>
      <c r="Q169" s="234">
        <v>0.0020999999999999999</v>
      </c>
      <c r="R169" s="234">
        <f>Q169*H169</f>
        <v>0.0020999999999999999</v>
      </c>
      <c r="S169" s="234">
        <v>0</v>
      </c>
      <c r="T169" s="23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6" t="s">
        <v>360</v>
      </c>
      <c r="AT169" s="236" t="s">
        <v>268</v>
      </c>
      <c r="AU169" s="236" t="s">
        <v>84</v>
      </c>
      <c r="AY169" s="17" t="s">
        <v>148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82</v>
      </c>
      <c r="BK169" s="237">
        <f>ROUND(I169*H169,2)</f>
        <v>0</v>
      </c>
      <c r="BL169" s="17" t="s">
        <v>259</v>
      </c>
      <c r="BM169" s="236" t="s">
        <v>761</v>
      </c>
    </row>
    <row r="170" s="2" customFormat="1" ht="24.15" customHeight="1">
      <c r="A170" s="38"/>
      <c r="B170" s="39"/>
      <c r="C170" s="226" t="s">
        <v>348</v>
      </c>
      <c r="D170" s="226" t="s">
        <v>151</v>
      </c>
      <c r="E170" s="227" t="s">
        <v>762</v>
      </c>
      <c r="F170" s="228" t="s">
        <v>763</v>
      </c>
      <c r="G170" s="229" t="s">
        <v>764</v>
      </c>
      <c r="H170" s="230">
        <v>2</v>
      </c>
      <c r="I170" s="231"/>
      <c r="J170" s="230">
        <f>ROUND(I170*H170,2)</f>
        <v>0</v>
      </c>
      <c r="K170" s="228" t="s">
        <v>162</v>
      </c>
      <c r="L170" s="44"/>
      <c r="M170" s="232" t="s">
        <v>1</v>
      </c>
      <c r="N170" s="233" t="s">
        <v>40</v>
      </c>
      <c r="O170" s="91"/>
      <c r="P170" s="234">
        <f>O170*H170</f>
        <v>0</v>
      </c>
      <c r="Q170" s="234">
        <v>0.01823</v>
      </c>
      <c r="R170" s="234">
        <f>Q170*H170</f>
        <v>0.036459999999999999</v>
      </c>
      <c r="S170" s="234">
        <v>0</v>
      </c>
      <c r="T170" s="23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6" t="s">
        <v>259</v>
      </c>
      <c r="AT170" s="236" t="s">
        <v>151</v>
      </c>
      <c r="AU170" s="236" t="s">
        <v>84</v>
      </c>
      <c r="AY170" s="17" t="s">
        <v>148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82</v>
      </c>
      <c r="BK170" s="237">
        <f>ROUND(I170*H170,2)</f>
        <v>0</v>
      </c>
      <c r="BL170" s="17" t="s">
        <v>259</v>
      </c>
      <c r="BM170" s="236" t="s">
        <v>765</v>
      </c>
    </row>
    <row r="171" s="2" customFormat="1" ht="24.15" customHeight="1">
      <c r="A171" s="38"/>
      <c r="B171" s="39"/>
      <c r="C171" s="226" t="s">
        <v>354</v>
      </c>
      <c r="D171" s="226" t="s">
        <v>151</v>
      </c>
      <c r="E171" s="227" t="s">
        <v>766</v>
      </c>
      <c r="F171" s="228" t="s">
        <v>767</v>
      </c>
      <c r="G171" s="229" t="s">
        <v>764</v>
      </c>
      <c r="H171" s="230">
        <v>1</v>
      </c>
      <c r="I171" s="231"/>
      <c r="J171" s="230">
        <f>ROUND(I171*H171,2)</f>
        <v>0</v>
      </c>
      <c r="K171" s="228" t="s">
        <v>162</v>
      </c>
      <c r="L171" s="44"/>
      <c r="M171" s="232" t="s">
        <v>1</v>
      </c>
      <c r="N171" s="233" t="s">
        <v>40</v>
      </c>
      <c r="O171" s="91"/>
      <c r="P171" s="234">
        <f>O171*H171</f>
        <v>0</v>
      </c>
      <c r="Q171" s="234">
        <v>0.0099600000000000001</v>
      </c>
      <c r="R171" s="234">
        <f>Q171*H171</f>
        <v>0.0099600000000000001</v>
      </c>
      <c r="S171" s="234">
        <v>0</v>
      </c>
      <c r="T171" s="23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6" t="s">
        <v>259</v>
      </c>
      <c r="AT171" s="236" t="s">
        <v>151</v>
      </c>
      <c r="AU171" s="236" t="s">
        <v>84</v>
      </c>
      <c r="AY171" s="17" t="s">
        <v>148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82</v>
      </c>
      <c r="BK171" s="237">
        <f>ROUND(I171*H171,2)</f>
        <v>0</v>
      </c>
      <c r="BL171" s="17" t="s">
        <v>259</v>
      </c>
      <c r="BM171" s="236" t="s">
        <v>768</v>
      </c>
    </row>
    <row r="172" s="2" customFormat="1" ht="16.5" customHeight="1">
      <c r="A172" s="38"/>
      <c r="B172" s="39"/>
      <c r="C172" s="226" t="s">
        <v>360</v>
      </c>
      <c r="D172" s="226" t="s">
        <v>151</v>
      </c>
      <c r="E172" s="227" t="s">
        <v>769</v>
      </c>
      <c r="F172" s="228" t="s">
        <v>770</v>
      </c>
      <c r="G172" s="229" t="s">
        <v>764</v>
      </c>
      <c r="H172" s="230">
        <v>1</v>
      </c>
      <c r="I172" s="231"/>
      <c r="J172" s="230">
        <f>ROUND(I172*H172,2)</f>
        <v>0</v>
      </c>
      <c r="K172" s="228" t="s">
        <v>162</v>
      </c>
      <c r="L172" s="44"/>
      <c r="M172" s="232" t="s">
        <v>1</v>
      </c>
      <c r="N172" s="233" t="s">
        <v>40</v>
      </c>
      <c r="O172" s="91"/>
      <c r="P172" s="234">
        <f>O172*H172</f>
        <v>0</v>
      </c>
      <c r="Q172" s="234">
        <v>0.00055999999999999995</v>
      </c>
      <c r="R172" s="234">
        <f>Q172*H172</f>
        <v>0.00055999999999999995</v>
      </c>
      <c r="S172" s="234">
        <v>0</v>
      </c>
      <c r="T172" s="23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6" t="s">
        <v>259</v>
      </c>
      <c r="AT172" s="236" t="s">
        <v>151</v>
      </c>
      <c r="AU172" s="236" t="s">
        <v>84</v>
      </c>
      <c r="AY172" s="17" t="s">
        <v>148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82</v>
      </c>
      <c r="BK172" s="237">
        <f>ROUND(I172*H172,2)</f>
        <v>0</v>
      </c>
      <c r="BL172" s="17" t="s">
        <v>259</v>
      </c>
      <c r="BM172" s="236" t="s">
        <v>771</v>
      </c>
    </row>
    <row r="173" s="2" customFormat="1" ht="16.5" customHeight="1">
      <c r="A173" s="38"/>
      <c r="B173" s="39"/>
      <c r="C173" s="275" t="s">
        <v>368</v>
      </c>
      <c r="D173" s="275" t="s">
        <v>268</v>
      </c>
      <c r="E173" s="276" t="s">
        <v>772</v>
      </c>
      <c r="F173" s="277" t="s">
        <v>773</v>
      </c>
      <c r="G173" s="278" t="s">
        <v>209</v>
      </c>
      <c r="H173" s="279">
        <v>1</v>
      </c>
      <c r="I173" s="280"/>
      <c r="J173" s="279">
        <f>ROUND(I173*H173,2)</f>
        <v>0</v>
      </c>
      <c r="K173" s="277" t="s">
        <v>1</v>
      </c>
      <c r="L173" s="281"/>
      <c r="M173" s="282" t="s">
        <v>1</v>
      </c>
      <c r="N173" s="283" t="s">
        <v>40</v>
      </c>
      <c r="O173" s="91"/>
      <c r="P173" s="234">
        <f>O173*H173</f>
        <v>0</v>
      </c>
      <c r="Q173" s="234">
        <v>0.0040000000000000001</v>
      </c>
      <c r="R173" s="234">
        <f>Q173*H173</f>
        <v>0.0040000000000000001</v>
      </c>
      <c r="S173" s="234">
        <v>0</v>
      </c>
      <c r="T173" s="23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6" t="s">
        <v>360</v>
      </c>
      <c r="AT173" s="236" t="s">
        <v>268</v>
      </c>
      <c r="AU173" s="236" t="s">
        <v>84</v>
      </c>
      <c r="AY173" s="17" t="s">
        <v>148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82</v>
      </c>
      <c r="BK173" s="237">
        <f>ROUND(I173*H173,2)</f>
        <v>0</v>
      </c>
      <c r="BL173" s="17" t="s">
        <v>259</v>
      </c>
      <c r="BM173" s="236" t="s">
        <v>774</v>
      </c>
    </row>
    <row r="174" s="2" customFormat="1" ht="24.15" customHeight="1">
      <c r="A174" s="38"/>
      <c r="B174" s="39"/>
      <c r="C174" s="226" t="s">
        <v>374</v>
      </c>
      <c r="D174" s="226" t="s">
        <v>151</v>
      </c>
      <c r="E174" s="227" t="s">
        <v>775</v>
      </c>
      <c r="F174" s="228" t="s">
        <v>776</v>
      </c>
      <c r="G174" s="229" t="s">
        <v>764</v>
      </c>
      <c r="H174" s="230">
        <v>1</v>
      </c>
      <c r="I174" s="231"/>
      <c r="J174" s="230">
        <f>ROUND(I174*H174,2)</f>
        <v>0</v>
      </c>
      <c r="K174" s="228" t="s">
        <v>162</v>
      </c>
      <c r="L174" s="44"/>
      <c r="M174" s="232" t="s">
        <v>1</v>
      </c>
      <c r="N174" s="233" t="s">
        <v>40</v>
      </c>
      <c r="O174" s="91"/>
      <c r="P174" s="234">
        <f>O174*H174</f>
        <v>0</v>
      </c>
      <c r="Q174" s="234">
        <v>0.0020799999999999998</v>
      </c>
      <c r="R174" s="234">
        <f>Q174*H174</f>
        <v>0.0020799999999999998</v>
      </c>
      <c r="S174" s="234">
        <v>0</v>
      </c>
      <c r="T174" s="23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6" t="s">
        <v>259</v>
      </c>
      <c r="AT174" s="236" t="s">
        <v>151</v>
      </c>
      <c r="AU174" s="236" t="s">
        <v>84</v>
      </c>
      <c r="AY174" s="17" t="s">
        <v>148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82</v>
      </c>
      <c r="BK174" s="237">
        <f>ROUND(I174*H174,2)</f>
        <v>0</v>
      </c>
      <c r="BL174" s="17" t="s">
        <v>259</v>
      </c>
      <c r="BM174" s="236" t="s">
        <v>777</v>
      </c>
    </row>
    <row r="175" s="2" customFormat="1" ht="24.15" customHeight="1">
      <c r="A175" s="38"/>
      <c r="B175" s="39"/>
      <c r="C175" s="226" t="s">
        <v>380</v>
      </c>
      <c r="D175" s="226" t="s">
        <v>151</v>
      </c>
      <c r="E175" s="227" t="s">
        <v>778</v>
      </c>
      <c r="F175" s="228" t="s">
        <v>779</v>
      </c>
      <c r="G175" s="229" t="s">
        <v>209</v>
      </c>
      <c r="H175" s="230">
        <v>3</v>
      </c>
      <c r="I175" s="231"/>
      <c r="J175" s="230">
        <f>ROUND(I175*H175,2)</f>
        <v>0</v>
      </c>
      <c r="K175" s="228" t="s">
        <v>162</v>
      </c>
      <c r="L175" s="44"/>
      <c r="M175" s="232" t="s">
        <v>1</v>
      </c>
      <c r="N175" s="233" t="s">
        <v>40</v>
      </c>
      <c r="O175" s="91"/>
      <c r="P175" s="234">
        <f>O175*H175</f>
        <v>0</v>
      </c>
      <c r="Q175" s="234">
        <v>0.00016000000000000001</v>
      </c>
      <c r="R175" s="234">
        <f>Q175*H175</f>
        <v>0.00048000000000000007</v>
      </c>
      <c r="S175" s="234">
        <v>0</v>
      </c>
      <c r="T175" s="23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6" t="s">
        <v>259</v>
      </c>
      <c r="AT175" s="236" t="s">
        <v>151</v>
      </c>
      <c r="AU175" s="236" t="s">
        <v>84</v>
      </c>
      <c r="AY175" s="17" t="s">
        <v>148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82</v>
      </c>
      <c r="BK175" s="237">
        <f>ROUND(I175*H175,2)</f>
        <v>0</v>
      </c>
      <c r="BL175" s="17" t="s">
        <v>259</v>
      </c>
      <c r="BM175" s="236" t="s">
        <v>780</v>
      </c>
    </row>
    <row r="176" s="2" customFormat="1" ht="21.75" customHeight="1">
      <c r="A176" s="38"/>
      <c r="B176" s="39"/>
      <c r="C176" s="275" t="s">
        <v>781</v>
      </c>
      <c r="D176" s="275" t="s">
        <v>268</v>
      </c>
      <c r="E176" s="276" t="s">
        <v>782</v>
      </c>
      <c r="F176" s="277" t="s">
        <v>783</v>
      </c>
      <c r="G176" s="278" t="s">
        <v>209</v>
      </c>
      <c r="H176" s="279">
        <v>2</v>
      </c>
      <c r="I176" s="280"/>
      <c r="J176" s="279">
        <f>ROUND(I176*H176,2)</f>
        <v>0</v>
      </c>
      <c r="K176" s="277" t="s">
        <v>162</v>
      </c>
      <c r="L176" s="281"/>
      <c r="M176" s="282" t="s">
        <v>1</v>
      </c>
      <c r="N176" s="283" t="s">
        <v>40</v>
      </c>
      <c r="O176" s="91"/>
      <c r="P176" s="234">
        <f>O176*H176</f>
        <v>0</v>
      </c>
      <c r="Q176" s="234">
        <v>0.002</v>
      </c>
      <c r="R176" s="234">
        <f>Q176*H176</f>
        <v>0.0040000000000000001</v>
      </c>
      <c r="S176" s="234">
        <v>0</v>
      </c>
      <c r="T176" s="23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6" t="s">
        <v>360</v>
      </c>
      <c r="AT176" s="236" t="s">
        <v>268</v>
      </c>
      <c r="AU176" s="236" t="s">
        <v>84</v>
      </c>
      <c r="AY176" s="17" t="s">
        <v>148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82</v>
      </c>
      <c r="BK176" s="237">
        <f>ROUND(I176*H176,2)</f>
        <v>0</v>
      </c>
      <c r="BL176" s="17" t="s">
        <v>259</v>
      </c>
      <c r="BM176" s="236" t="s">
        <v>784</v>
      </c>
    </row>
    <row r="177" s="2" customFormat="1" ht="37.8" customHeight="1">
      <c r="A177" s="38"/>
      <c r="B177" s="39"/>
      <c r="C177" s="275" t="s">
        <v>785</v>
      </c>
      <c r="D177" s="275" t="s">
        <v>268</v>
      </c>
      <c r="E177" s="276" t="s">
        <v>786</v>
      </c>
      <c r="F177" s="277" t="s">
        <v>787</v>
      </c>
      <c r="G177" s="278" t="s">
        <v>209</v>
      </c>
      <c r="H177" s="279">
        <v>1</v>
      </c>
      <c r="I177" s="280"/>
      <c r="J177" s="279">
        <f>ROUND(I177*H177,2)</f>
        <v>0</v>
      </c>
      <c r="K177" s="277" t="s">
        <v>162</v>
      </c>
      <c r="L177" s="281"/>
      <c r="M177" s="282" t="s">
        <v>1</v>
      </c>
      <c r="N177" s="283" t="s">
        <v>40</v>
      </c>
      <c r="O177" s="91"/>
      <c r="P177" s="234">
        <f>O177*H177</f>
        <v>0</v>
      </c>
      <c r="Q177" s="234">
        <v>0.00199</v>
      </c>
      <c r="R177" s="234">
        <f>Q177*H177</f>
        <v>0.00199</v>
      </c>
      <c r="S177" s="234">
        <v>0</v>
      </c>
      <c r="T177" s="23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6" t="s">
        <v>360</v>
      </c>
      <c r="AT177" s="236" t="s">
        <v>268</v>
      </c>
      <c r="AU177" s="236" t="s">
        <v>84</v>
      </c>
      <c r="AY177" s="17" t="s">
        <v>148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82</v>
      </c>
      <c r="BK177" s="237">
        <f>ROUND(I177*H177,2)</f>
        <v>0</v>
      </c>
      <c r="BL177" s="17" t="s">
        <v>259</v>
      </c>
      <c r="BM177" s="236" t="s">
        <v>788</v>
      </c>
    </row>
    <row r="178" s="13" customFormat="1">
      <c r="A178" s="13"/>
      <c r="B178" s="243"/>
      <c r="C178" s="244"/>
      <c r="D178" s="238" t="s">
        <v>164</v>
      </c>
      <c r="E178" s="245" t="s">
        <v>1</v>
      </c>
      <c r="F178" s="246" t="s">
        <v>789</v>
      </c>
      <c r="G178" s="244"/>
      <c r="H178" s="245" t="s">
        <v>1</v>
      </c>
      <c r="I178" s="247"/>
      <c r="J178" s="244"/>
      <c r="K178" s="244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164</v>
      </c>
      <c r="AU178" s="252" t="s">
        <v>84</v>
      </c>
      <c r="AV178" s="13" t="s">
        <v>82</v>
      </c>
      <c r="AW178" s="13" t="s">
        <v>31</v>
      </c>
      <c r="AX178" s="13" t="s">
        <v>75</v>
      </c>
      <c r="AY178" s="252" t="s">
        <v>148</v>
      </c>
    </row>
    <row r="179" s="14" customFormat="1">
      <c r="A179" s="14"/>
      <c r="B179" s="253"/>
      <c r="C179" s="254"/>
      <c r="D179" s="238" t="s">
        <v>164</v>
      </c>
      <c r="E179" s="255" t="s">
        <v>1</v>
      </c>
      <c r="F179" s="256" t="s">
        <v>82</v>
      </c>
      <c r="G179" s="254"/>
      <c r="H179" s="257">
        <v>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164</v>
      </c>
      <c r="AU179" s="263" t="s">
        <v>84</v>
      </c>
      <c r="AV179" s="14" t="s">
        <v>84</v>
      </c>
      <c r="AW179" s="14" t="s">
        <v>31</v>
      </c>
      <c r="AX179" s="14" t="s">
        <v>82</v>
      </c>
      <c r="AY179" s="263" t="s">
        <v>148</v>
      </c>
    </row>
    <row r="180" s="2" customFormat="1" ht="24.15" customHeight="1">
      <c r="A180" s="38"/>
      <c r="B180" s="39"/>
      <c r="C180" s="226" t="s">
        <v>387</v>
      </c>
      <c r="D180" s="226" t="s">
        <v>151</v>
      </c>
      <c r="E180" s="227" t="s">
        <v>790</v>
      </c>
      <c r="F180" s="228" t="s">
        <v>791</v>
      </c>
      <c r="G180" s="229" t="s">
        <v>764</v>
      </c>
      <c r="H180" s="230">
        <v>4</v>
      </c>
      <c r="I180" s="231"/>
      <c r="J180" s="230">
        <f>ROUND(I180*H180,2)</f>
        <v>0</v>
      </c>
      <c r="K180" s="228" t="s">
        <v>162</v>
      </c>
      <c r="L180" s="44"/>
      <c r="M180" s="232" t="s">
        <v>1</v>
      </c>
      <c r="N180" s="233" t="s">
        <v>40</v>
      </c>
      <c r="O180" s="91"/>
      <c r="P180" s="234">
        <f>O180*H180</f>
        <v>0</v>
      </c>
      <c r="Q180" s="234">
        <v>0.00024000000000000001</v>
      </c>
      <c r="R180" s="234">
        <f>Q180*H180</f>
        <v>0.00096000000000000002</v>
      </c>
      <c r="S180" s="234">
        <v>0</v>
      </c>
      <c r="T180" s="23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6" t="s">
        <v>259</v>
      </c>
      <c r="AT180" s="236" t="s">
        <v>151</v>
      </c>
      <c r="AU180" s="236" t="s">
        <v>84</v>
      </c>
      <c r="AY180" s="17" t="s">
        <v>148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7" t="s">
        <v>82</v>
      </c>
      <c r="BK180" s="237">
        <f>ROUND(I180*H180,2)</f>
        <v>0</v>
      </c>
      <c r="BL180" s="17" t="s">
        <v>259</v>
      </c>
      <c r="BM180" s="236" t="s">
        <v>792</v>
      </c>
    </row>
    <row r="181" s="2" customFormat="1" ht="24.15" customHeight="1">
      <c r="A181" s="38"/>
      <c r="B181" s="39"/>
      <c r="C181" s="226" t="s">
        <v>397</v>
      </c>
      <c r="D181" s="226" t="s">
        <v>151</v>
      </c>
      <c r="E181" s="227" t="s">
        <v>793</v>
      </c>
      <c r="F181" s="228" t="s">
        <v>794</v>
      </c>
      <c r="G181" s="229" t="s">
        <v>161</v>
      </c>
      <c r="H181" s="230">
        <v>0.089999999999999997</v>
      </c>
      <c r="I181" s="231"/>
      <c r="J181" s="230">
        <f>ROUND(I181*H181,2)</f>
        <v>0</v>
      </c>
      <c r="K181" s="228" t="s">
        <v>162</v>
      </c>
      <c r="L181" s="44"/>
      <c r="M181" s="232" t="s">
        <v>1</v>
      </c>
      <c r="N181" s="233" t="s">
        <v>40</v>
      </c>
      <c r="O181" s="91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6" t="s">
        <v>259</v>
      </c>
      <c r="AT181" s="236" t="s">
        <v>151</v>
      </c>
      <c r="AU181" s="236" t="s">
        <v>84</v>
      </c>
      <c r="AY181" s="17" t="s">
        <v>148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82</v>
      </c>
      <c r="BK181" s="237">
        <f>ROUND(I181*H181,2)</f>
        <v>0</v>
      </c>
      <c r="BL181" s="17" t="s">
        <v>259</v>
      </c>
      <c r="BM181" s="236" t="s">
        <v>795</v>
      </c>
    </row>
    <row r="182" s="12" customFormat="1" ht="22.8" customHeight="1">
      <c r="A182" s="12"/>
      <c r="B182" s="210"/>
      <c r="C182" s="211"/>
      <c r="D182" s="212" t="s">
        <v>74</v>
      </c>
      <c r="E182" s="224" t="s">
        <v>796</v>
      </c>
      <c r="F182" s="224" t="s">
        <v>797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SUM(P183:P185)</f>
        <v>0</v>
      </c>
      <c r="Q182" s="218"/>
      <c r="R182" s="219">
        <f>SUM(R183:R185)</f>
        <v>0.029649999999999999</v>
      </c>
      <c r="S182" s="218"/>
      <c r="T182" s="22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84</v>
      </c>
      <c r="AT182" s="222" t="s">
        <v>74</v>
      </c>
      <c r="AU182" s="222" t="s">
        <v>82</v>
      </c>
      <c r="AY182" s="221" t="s">
        <v>148</v>
      </c>
      <c r="BK182" s="223">
        <f>SUM(BK183:BK185)</f>
        <v>0</v>
      </c>
    </row>
    <row r="183" s="2" customFormat="1" ht="33" customHeight="1">
      <c r="A183" s="38"/>
      <c r="B183" s="39"/>
      <c r="C183" s="226" t="s">
        <v>405</v>
      </c>
      <c r="D183" s="226" t="s">
        <v>151</v>
      </c>
      <c r="E183" s="227" t="s">
        <v>798</v>
      </c>
      <c r="F183" s="228" t="s">
        <v>799</v>
      </c>
      <c r="G183" s="229" t="s">
        <v>764</v>
      </c>
      <c r="H183" s="230">
        <v>1</v>
      </c>
      <c r="I183" s="231"/>
      <c r="J183" s="230">
        <f>ROUND(I183*H183,2)</f>
        <v>0</v>
      </c>
      <c r="K183" s="228" t="s">
        <v>162</v>
      </c>
      <c r="L183" s="44"/>
      <c r="M183" s="232" t="s">
        <v>1</v>
      </c>
      <c r="N183" s="233" t="s">
        <v>40</v>
      </c>
      <c r="O183" s="91"/>
      <c r="P183" s="234">
        <f>O183*H183</f>
        <v>0</v>
      </c>
      <c r="Q183" s="234">
        <v>0.012</v>
      </c>
      <c r="R183" s="234">
        <f>Q183*H183</f>
        <v>0.012</v>
      </c>
      <c r="S183" s="234">
        <v>0</v>
      </c>
      <c r="T183" s="23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6" t="s">
        <v>259</v>
      </c>
      <c r="AT183" s="236" t="s">
        <v>151</v>
      </c>
      <c r="AU183" s="236" t="s">
        <v>84</v>
      </c>
      <c r="AY183" s="17" t="s">
        <v>148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82</v>
      </c>
      <c r="BK183" s="237">
        <f>ROUND(I183*H183,2)</f>
        <v>0</v>
      </c>
      <c r="BL183" s="17" t="s">
        <v>259</v>
      </c>
      <c r="BM183" s="236" t="s">
        <v>800</v>
      </c>
    </row>
    <row r="184" s="2" customFormat="1" ht="33" customHeight="1">
      <c r="A184" s="38"/>
      <c r="B184" s="39"/>
      <c r="C184" s="226" t="s">
        <v>411</v>
      </c>
      <c r="D184" s="226" t="s">
        <v>151</v>
      </c>
      <c r="E184" s="227" t="s">
        <v>801</v>
      </c>
      <c r="F184" s="228" t="s">
        <v>802</v>
      </c>
      <c r="G184" s="229" t="s">
        <v>764</v>
      </c>
      <c r="H184" s="230">
        <v>1</v>
      </c>
      <c r="I184" s="231"/>
      <c r="J184" s="230">
        <f>ROUND(I184*H184,2)</f>
        <v>0</v>
      </c>
      <c r="K184" s="228" t="s">
        <v>162</v>
      </c>
      <c r="L184" s="44"/>
      <c r="M184" s="232" t="s">
        <v>1</v>
      </c>
      <c r="N184" s="233" t="s">
        <v>40</v>
      </c>
      <c r="O184" s="91"/>
      <c r="P184" s="234">
        <f>O184*H184</f>
        <v>0</v>
      </c>
      <c r="Q184" s="234">
        <v>0.017649999999999999</v>
      </c>
      <c r="R184" s="234">
        <f>Q184*H184</f>
        <v>0.017649999999999999</v>
      </c>
      <c r="S184" s="234">
        <v>0</v>
      </c>
      <c r="T184" s="23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6" t="s">
        <v>259</v>
      </c>
      <c r="AT184" s="236" t="s">
        <v>151</v>
      </c>
      <c r="AU184" s="236" t="s">
        <v>84</v>
      </c>
      <c r="AY184" s="17" t="s">
        <v>148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82</v>
      </c>
      <c r="BK184" s="237">
        <f>ROUND(I184*H184,2)</f>
        <v>0</v>
      </c>
      <c r="BL184" s="17" t="s">
        <v>259</v>
      </c>
      <c r="BM184" s="236" t="s">
        <v>803</v>
      </c>
    </row>
    <row r="185" s="2" customFormat="1" ht="24.15" customHeight="1">
      <c r="A185" s="38"/>
      <c r="B185" s="39"/>
      <c r="C185" s="226" t="s">
        <v>416</v>
      </c>
      <c r="D185" s="226" t="s">
        <v>151</v>
      </c>
      <c r="E185" s="227" t="s">
        <v>804</v>
      </c>
      <c r="F185" s="228" t="s">
        <v>805</v>
      </c>
      <c r="G185" s="229" t="s">
        <v>161</v>
      </c>
      <c r="H185" s="230">
        <v>0.029999999999999999</v>
      </c>
      <c r="I185" s="231"/>
      <c r="J185" s="230">
        <f>ROUND(I185*H185,2)</f>
        <v>0</v>
      </c>
      <c r="K185" s="228" t="s">
        <v>162</v>
      </c>
      <c r="L185" s="44"/>
      <c r="M185" s="232" t="s">
        <v>1</v>
      </c>
      <c r="N185" s="233" t="s">
        <v>40</v>
      </c>
      <c r="O185" s="91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6" t="s">
        <v>259</v>
      </c>
      <c r="AT185" s="236" t="s">
        <v>151</v>
      </c>
      <c r="AU185" s="236" t="s">
        <v>84</v>
      </c>
      <c r="AY185" s="17" t="s">
        <v>148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82</v>
      </c>
      <c r="BK185" s="237">
        <f>ROUND(I185*H185,2)</f>
        <v>0</v>
      </c>
      <c r="BL185" s="17" t="s">
        <v>259</v>
      </c>
      <c r="BM185" s="236" t="s">
        <v>806</v>
      </c>
    </row>
    <row r="186" s="12" customFormat="1" ht="22.8" customHeight="1">
      <c r="A186" s="12"/>
      <c r="B186" s="210"/>
      <c r="C186" s="211"/>
      <c r="D186" s="212" t="s">
        <v>74</v>
      </c>
      <c r="E186" s="224" t="s">
        <v>807</v>
      </c>
      <c r="F186" s="224" t="s">
        <v>808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SUM(P187:P202)</f>
        <v>0</v>
      </c>
      <c r="Q186" s="218"/>
      <c r="R186" s="219">
        <f>SUM(R187:R202)</f>
        <v>0</v>
      </c>
      <c r="S186" s="218"/>
      <c r="T186" s="220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84</v>
      </c>
      <c r="AT186" s="222" t="s">
        <v>74</v>
      </c>
      <c r="AU186" s="222" t="s">
        <v>82</v>
      </c>
      <c r="AY186" s="221" t="s">
        <v>148</v>
      </c>
      <c r="BK186" s="223">
        <f>SUM(BK187:BK202)</f>
        <v>0</v>
      </c>
    </row>
    <row r="187" s="2" customFormat="1" ht="16.5" customHeight="1">
      <c r="A187" s="38"/>
      <c r="B187" s="39"/>
      <c r="C187" s="226" t="s">
        <v>423</v>
      </c>
      <c r="D187" s="226" t="s">
        <v>151</v>
      </c>
      <c r="E187" s="227" t="s">
        <v>809</v>
      </c>
      <c r="F187" s="228" t="s">
        <v>810</v>
      </c>
      <c r="G187" s="229" t="s">
        <v>209</v>
      </c>
      <c r="H187" s="230">
        <v>1</v>
      </c>
      <c r="I187" s="231"/>
      <c r="J187" s="230">
        <f>ROUND(I187*H187,2)</f>
        <v>0</v>
      </c>
      <c r="K187" s="228" t="s">
        <v>1</v>
      </c>
      <c r="L187" s="44"/>
      <c r="M187" s="232" t="s">
        <v>1</v>
      </c>
      <c r="N187" s="233" t="s">
        <v>40</v>
      </c>
      <c r="O187" s="91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6" t="s">
        <v>155</v>
      </c>
      <c r="AT187" s="236" t="s">
        <v>151</v>
      </c>
      <c r="AU187" s="236" t="s">
        <v>84</v>
      </c>
      <c r="AY187" s="17" t="s">
        <v>148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82</v>
      </c>
      <c r="BK187" s="237">
        <f>ROUND(I187*H187,2)</f>
        <v>0</v>
      </c>
      <c r="BL187" s="17" t="s">
        <v>155</v>
      </c>
      <c r="BM187" s="236" t="s">
        <v>811</v>
      </c>
    </row>
    <row r="188" s="2" customFormat="1">
      <c r="A188" s="38"/>
      <c r="B188" s="39"/>
      <c r="C188" s="40"/>
      <c r="D188" s="238" t="s">
        <v>157</v>
      </c>
      <c r="E188" s="40"/>
      <c r="F188" s="239" t="s">
        <v>812</v>
      </c>
      <c r="G188" s="40"/>
      <c r="H188" s="40"/>
      <c r="I188" s="240"/>
      <c r="J188" s="40"/>
      <c r="K188" s="40"/>
      <c r="L188" s="44"/>
      <c r="M188" s="241"/>
      <c r="N188" s="24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157</v>
      </c>
      <c r="AU188" s="17" t="s">
        <v>84</v>
      </c>
    </row>
    <row r="189" s="2" customFormat="1" ht="16.5" customHeight="1">
      <c r="A189" s="38"/>
      <c r="B189" s="39"/>
      <c r="C189" s="226" t="s">
        <v>428</v>
      </c>
      <c r="D189" s="226" t="s">
        <v>151</v>
      </c>
      <c r="E189" s="227" t="s">
        <v>813</v>
      </c>
      <c r="F189" s="228" t="s">
        <v>814</v>
      </c>
      <c r="G189" s="229" t="s">
        <v>209</v>
      </c>
      <c r="H189" s="230">
        <v>2</v>
      </c>
      <c r="I189" s="231"/>
      <c r="J189" s="230">
        <f>ROUND(I189*H189,2)</f>
        <v>0</v>
      </c>
      <c r="K189" s="228" t="s">
        <v>1</v>
      </c>
      <c r="L189" s="44"/>
      <c r="M189" s="232" t="s">
        <v>1</v>
      </c>
      <c r="N189" s="233" t="s">
        <v>40</v>
      </c>
      <c r="O189" s="91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6" t="s">
        <v>155</v>
      </c>
      <c r="AT189" s="236" t="s">
        <v>151</v>
      </c>
      <c r="AU189" s="236" t="s">
        <v>84</v>
      </c>
      <c r="AY189" s="17" t="s">
        <v>148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7" t="s">
        <v>82</v>
      </c>
      <c r="BK189" s="237">
        <f>ROUND(I189*H189,2)</f>
        <v>0</v>
      </c>
      <c r="BL189" s="17" t="s">
        <v>155</v>
      </c>
      <c r="BM189" s="236" t="s">
        <v>815</v>
      </c>
    </row>
    <row r="190" s="2" customFormat="1">
      <c r="A190" s="38"/>
      <c r="B190" s="39"/>
      <c r="C190" s="40"/>
      <c r="D190" s="238" t="s">
        <v>157</v>
      </c>
      <c r="E190" s="40"/>
      <c r="F190" s="239" t="s">
        <v>812</v>
      </c>
      <c r="G190" s="40"/>
      <c r="H190" s="40"/>
      <c r="I190" s="240"/>
      <c r="J190" s="40"/>
      <c r="K190" s="40"/>
      <c r="L190" s="44"/>
      <c r="M190" s="241"/>
      <c r="N190" s="242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157</v>
      </c>
      <c r="AU190" s="17" t="s">
        <v>84</v>
      </c>
    </row>
    <row r="191" s="2" customFormat="1" ht="16.5" customHeight="1">
      <c r="A191" s="38"/>
      <c r="B191" s="39"/>
      <c r="C191" s="226" t="s">
        <v>433</v>
      </c>
      <c r="D191" s="226" t="s">
        <v>151</v>
      </c>
      <c r="E191" s="227" t="s">
        <v>816</v>
      </c>
      <c r="F191" s="228" t="s">
        <v>817</v>
      </c>
      <c r="G191" s="229" t="s">
        <v>209</v>
      </c>
      <c r="H191" s="230">
        <v>1</v>
      </c>
      <c r="I191" s="231"/>
      <c r="J191" s="230">
        <f>ROUND(I191*H191,2)</f>
        <v>0</v>
      </c>
      <c r="K191" s="228" t="s">
        <v>1</v>
      </c>
      <c r="L191" s="44"/>
      <c r="M191" s="232" t="s">
        <v>1</v>
      </c>
      <c r="N191" s="233" t="s">
        <v>40</v>
      </c>
      <c r="O191" s="91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6" t="s">
        <v>155</v>
      </c>
      <c r="AT191" s="236" t="s">
        <v>151</v>
      </c>
      <c r="AU191" s="236" t="s">
        <v>84</v>
      </c>
      <c r="AY191" s="17" t="s">
        <v>148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7" t="s">
        <v>82</v>
      </c>
      <c r="BK191" s="237">
        <f>ROUND(I191*H191,2)</f>
        <v>0</v>
      </c>
      <c r="BL191" s="17" t="s">
        <v>155</v>
      </c>
      <c r="BM191" s="236" t="s">
        <v>818</v>
      </c>
    </row>
    <row r="192" s="2" customFormat="1">
      <c r="A192" s="38"/>
      <c r="B192" s="39"/>
      <c r="C192" s="40"/>
      <c r="D192" s="238" t="s">
        <v>157</v>
      </c>
      <c r="E192" s="40"/>
      <c r="F192" s="239" t="s">
        <v>812</v>
      </c>
      <c r="G192" s="40"/>
      <c r="H192" s="40"/>
      <c r="I192" s="240"/>
      <c r="J192" s="40"/>
      <c r="K192" s="40"/>
      <c r="L192" s="44"/>
      <c r="M192" s="241"/>
      <c r="N192" s="24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157</v>
      </c>
      <c r="AU192" s="17" t="s">
        <v>84</v>
      </c>
    </row>
    <row r="193" s="2" customFormat="1" ht="16.5" customHeight="1">
      <c r="A193" s="38"/>
      <c r="B193" s="39"/>
      <c r="C193" s="226" t="s">
        <v>441</v>
      </c>
      <c r="D193" s="226" t="s">
        <v>151</v>
      </c>
      <c r="E193" s="227" t="s">
        <v>819</v>
      </c>
      <c r="F193" s="228" t="s">
        <v>820</v>
      </c>
      <c r="G193" s="229" t="s">
        <v>209</v>
      </c>
      <c r="H193" s="230">
        <v>1</v>
      </c>
      <c r="I193" s="231"/>
      <c r="J193" s="230">
        <f>ROUND(I193*H193,2)</f>
        <v>0</v>
      </c>
      <c r="K193" s="228" t="s">
        <v>1</v>
      </c>
      <c r="L193" s="44"/>
      <c r="M193" s="232" t="s">
        <v>1</v>
      </c>
      <c r="N193" s="233" t="s">
        <v>40</v>
      </c>
      <c r="O193" s="91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6" t="s">
        <v>155</v>
      </c>
      <c r="AT193" s="236" t="s">
        <v>151</v>
      </c>
      <c r="AU193" s="236" t="s">
        <v>84</v>
      </c>
      <c r="AY193" s="17" t="s">
        <v>148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82</v>
      </c>
      <c r="BK193" s="237">
        <f>ROUND(I193*H193,2)</f>
        <v>0</v>
      </c>
      <c r="BL193" s="17" t="s">
        <v>155</v>
      </c>
      <c r="BM193" s="236" t="s">
        <v>821</v>
      </c>
    </row>
    <row r="194" s="2" customFormat="1">
      <c r="A194" s="38"/>
      <c r="B194" s="39"/>
      <c r="C194" s="40"/>
      <c r="D194" s="238" t="s">
        <v>157</v>
      </c>
      <c r="E194" s="40"/>
      <c r="F194" s="239" t="s">
        <v>812</v>
      </c>
      <c r="G194" s="40"/>
      <c r="H194" s="40"/>
      <c r="I194" s="240"/>
      <c r="J194" s="40"/>
      <c r="K194" s="40"/>
      <c r="L194" s="44"/>
      <c r="M194" s="241"/>
      <c r="N194" s="242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157</v>
      </c>
      <c r="AU194" s="17" t="s">
        <v>84</v>
      </c>
    </row>
    <row r="195" s="2" customFormat="1" ht="16.5" customHeight="1">
      <c r="A195" s="38"/>
      <c r="B195" s="39"/>
      <c r="C195" s="226" t="s">
        <v>448</v>
      </c>
      <c r="D195" s="226" t="s">
        <v>151</v>
      </c>
      <c r="E195" s="227" t="s">
        <v>822</v>
      </c>
      <c r="F195" s="228" t="s">
        <v>823</v>
      </c>
      <c r="G195" s="229" t="s">
        <v>209</v>
      </c>
      <c r="H195" s="230">
        <v>1</v>
      </c>
      <c r="I195" s="231"/>
      <c r="J195" s="230">
        <f>ROUND(I195*H195,2)</f>
        <v>0</v>
      </c>
      <c r="K195" s="228" t="s">
        <v>1</v>
      </c>
      <c r="L195" s="44"/>
      <c r="M195" s="232" t="s">
        <v>1</v>
      </c>
      <c r="N195" s="233" t="s">
        <v>40</v>
      </c>
      <c r="O195" s="91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6" t="s">
        <v>155</v>
      </c>
      <c r="AT195" s="236" t="s">
        <v>151</v>
      </c>
      <c r="AU195" s="236" t="s">
        <v>84</v>
      </c>
      <c r="AY195" s="17" t="s">
        <v>148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82</v>
      </c>
      <c r="BK195" s="237">
        <f>ROUND(I195*H195,2)</f>
        <v>0</v>
      </c>
      <c r="BL195" s="17" t="s">
        <v>155</v>
      </c>
      <c r="BM195" s="236" t="s">
        <v>824</v>
      </c>
    </row>
    <row r="196" s="2" customFormat="1" ht="16.5" customHeight="1">
      <c r="A196" s="38"/>
      <c r="B196" s="39"/>
      <c r="C196" s="226" t="s">
        <v>454</v>
      </c>
      <c r="D196" s="226" t="s">
        <v>151</v>
      </c>
      <c r="E196" s="227" t="s">
        <v>825</v>
      </c>
      <c r="F196" s="228" t="s">
        <v>826</v>
      </c>
      <c r="G196" s="229" t="s">
        <v>209</v>
      </c>
      <c r="H196" s="230">
        <v>1</v>
      </c>
      <c r="I196" s="231"/>
      <c r="J196" s="230">
        <f>ROUND(I196*H196,2)</f>
        <v>0</v>
      </c>
      <c r="K196" s="228" t="s">
        <v>1</v>
      </c>
      <c r="L196" s="44"/>
      <c r="M196" s="232" t="s">
        <v>1</v>
      </c>
      <c r="N196" s="233" t="s">
        <v>40</v>
      </c>
      <c r="O196" s="91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6" t="s">
        <v>155</v>
      </c>
      <c r="AT196" s="236" t="s">
        <v>151</v>
      </c>
      <c r="AU196" s="236" t="s">
        <v>84</v>
      </c>
      <c r="AY196" s="17" t="s">
        <v>148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82</v>
      </c>
      <c r="BK196" s="237">
        <f>ROUND(I196*H196,2)</f>
        <v>0</v>
      </c>
      <c r="BL196" s="17" t="s">
        <v>155</v>
      </c>
      <c r="BM196" s="236" t="s">
        <v>827</v>
      </c>
    </row>
    <row r="197" s="2" customFormat="1" ht="16.5" customHeight="1">
      <c r="A197" s="38"/>
      <c r="B197" s="39"/>
      <c r="C197" s="226" t="s">
        <v>461</v>
      </c>
      <c r="D197" s="226" t="s">
        <v>151</v>
      </c>
      <c r="E197" s="227" t="s">
        <v>828</v>
      </c>
      <c r="F197" s="228" t="s">
        <v>829</v>
      </c>
      <c r="G197" s="229" t="s">
        <v>209</v>
      </c>
      <c r="H197" s="230">
        <v>3</v>
      </c>
      <c r="I197" s="231"/>
      <c r="J197" s="230">
        <f>ROUND(I197*H197,2)</f>
        <v>0</v>
      </c>
      <c r="K197" s="228" t="s">
        <v>1</v>
      </c>
      <c r="L197" s="44"/>
      <c r="M197" s="232" t="s">
        <v>1</v>
      </c>
      <c r="N197" s="233" t="s">
        <v>40</v>
      </c>
      <c r="O197" s="91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6" t="s">
        <v>155</v>
      </c>
      <c r="AT197" s="236" t="s">
        <v>151</v>
      </c>
      <c r="AU197" s="236" t="s">
        <v>84</v>
      </c>
      <c r="AY197" s="17" t="s">
        <v>148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82</v>
      </c>
      <c r="BK197" s="237">
        <f>ROUND(I197*H197,2)</f>
        <v>0</v>
      </c>
      <c r="BL197" s="17" t="s">
        <v>155</v>
      </c>
      <c r="BM197" s="236" t="s">
        <v>830</v>
      </c>
    </row>
    <row r="198" s="2" customFormat="1">
      <c r="A198" s="38"/>
      <c r="B198" s="39"/>
      <c r="C198" s="40"/>
      <c r="D198" s="238" t="s">
        <v>157</v>
      </c>
      <c r="E198" s="40"/>
      <c r="F198" s="239" t="s">
        <v>812</v>
      </c>
      <c r="G198" s="40"/>
      <c r="H198" s="40"/>
      <c r="I198" s="240"/>
      <c r="J198" s="40"/>
      <c r="K198" s="40"/>
      <c r="L198" s="44"/>
      <c r="M198" s="241"/>
      <c r="N198" s="24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157</v>
      </c>
      <c r="AU198" s="17" t="s">
        <v>84</v>
      </c>
    </row>
    <row r="199" s="2" customFormat="1" ht="16.5" customHeight="1">
      <c r="A199" s="38"/>
      <c r="B199" s="39"/>
      <c r="C199" s="226" t="s">
        <v>465</v>
      </c>
      <c r="D199" s="226" t="s">
        <v>151</v>
      </c>
      <c r="E199" s="227" t="s">
        <v>831</v>
      </c>
      <c r="F199" s="228" t="s">
        <v>832</v>
      </c>
      <c r="G199" s="229" t="s">
        <v>209</v>
      </c>
      <c r="H199" s="230">
        <v>3</v>
      </c>
      <c r="I199" s="231"/>
      <c r="J199" s="230">
        <f>ROUND(I199*H199,2)</f>
        <v>0</v>
      </c>
      <c r="K199" s="228" t="s">
        <v>1</v>
      </c>
      <c r="L199" s="44"/>
      <c r="M199" s="232" t="s">
        <v>1</v>
      </c>
      <c r="N199" s="233" t="s">
        <v>40</v>
      </c>
      <c r="O199" s="91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6" t="s">
        <v>155</v>
      </c>
      <c r="AT199" s="236" t="s">
        <v>151</v>
      </c>
      <c r="AU199" s="236" t="s">
        <v>84</v>
      </c>
      <c r="AY199" s="17" t="s">
        <v>148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82</v>
      </c>
      <c r="BK199" s="237">
        <f>ROUND(I199*H199,2)</f>
        <v>0</v>
      </c>
      <c r="BL199" s="17" t="s">
        <v>155</v>
      </c>
      <c r="BM199" s="236" t="s">
        <v>833</v>
      </c>
    </row>
    <row r="200" s="2" customFormat="1">
      <c r="A200" s="38"/>
      <c r="B200" s="39"/>
      <c r="C200" s="40"/>
      <c r="D200" s="238" t="s">
        <v>157</v>
      </c>
      <c r="E200" s="40"/>
      <c r="F200" s="239" t="s">
        <v>812</v>
      </c>
      <c r="G200" s="40"/>
      <c r="H200" s="40"/>
      <c r="I200" s="240"/>
      <c r="J200" s="40"/>
      <c r="K200" s="40"/>
      <c r="L200" s="44"/>
      <c r="M200" s="241"/>
      <c r="N200" s="242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157</v>
      </c>
      <c r="AU200" s="17" t="s">
        <v>84</v>
      </c>
    </row>
    <row r="201" s="2" customFormat="1" ht="16.5" customHeight="1">
      <c r="A201" s="38"/>
      <c r="B201" s="39"/>
      <c r="C201" s="226" t="s">
        <v>469</v>
      </c>
      <c r="D201" s="226" t="s">
        <v>151</v>
      </c>
      <c r="E201" s="227" t="s">
        <v>834</v>
      </c>
      <c r="F201" s="228" t="s">
        <v>835</v>
      </c>
      <c r="G201" s="229" t="s">
        <v>209</v>
      </c>
      <c r="H201" s="230">
        <v>1</v>
      </c>
      <c r="I201" s="231"/>
      <c r="J201" s="230">
        <f>ROUND(I201*H201,2)</f>
        <v>0</v>
      </c>
      <c r="K201" s="228" t="s">
        <v>1</v>
      </c>
      <c r="L201" s="44"/>
      <c r="M201" s="232" t="s">
        <v>1</v>
      </c>
      <c r="N201" s="233" t="s">
        <v>40</v>
      </c>
      <c r="O201" s="91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6" t="s">
        <v>155</v>
      </c>
      <c r="AT201" s="236" t="s">
        <v>151</v>
      </c>
      <c r="AU201" s="236" t="s">
        <v>84</v>
      </c>
      <c r="AY201" s="17" t="s">
        <v>148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7" t="s">
        <v>82</v>
      </c>
      <c r="BK201" s="237">
        <f>ROUND(I201*H201,2)</f>
        <v>0</v>
      </c>
      <c r="BL201" s="17" t="s">
        <v>155</v>
      </c>
      <c r="BM201" s="236" t="s">
        <v>836</v>
      </c>
    </row>
    <row r="202" s="2" customFormat="1">
      <c r="A202" s="38"/>
      <c r="B202" s="39"/>
      <c r="C202" s="40"/>
      <c r="D202" s="238" t="s">
        <v>157</v>
      </c>
      <c r="E202" s="40"/>
      <c r="F202" s="239" t="s">
        <v>812</v>
      </c>
      <c r="G202" s="40"/>
      <c r="H202" s="40"/>
      <c r="I202" s="240"/>
      <c r="J202" s="40"/>
      <c r="K202" s="40"/>
      <c r="L202" s="44"/>
      <c r="M202" s="241"/>
      <c r="N202" s="242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84</v>
      </c>
    </row>
    <row r="203" s="12" customFormat="1" ht="22.8" customHeight="1">
      <c r="A203" s="12"/>
      <c r="B203" s="210"/>
      <c r="C203" s="211"/>
      <c r="D203" s="212" t="s">
        <v>74</v>
      </c>
      <c r="E203" s="224" t="s">
        <v>452</v>
      </c>
      <c r="F203" s="224" t="s">
        <v>453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84</v>
      </c>
      <c r="AT203" s="222" t="s">
        <v>74</v>
      </c>
      <c r="AU203" s="222" t="s">
        <v>82</v>
      </c>
      <c r="AY203" s="221" t="s">
        <v>148</v>
      </c>
      <c r="BK203" s="223">
        <f>BK204</f>
        <v>0</v>
      </c>
    </row>
    <row r="204" s="2" customFormat="1" ht="21.75" customHeight="1">
      <c r="A204" s="38"/>
      <c r="B204" s="39"/>
      <c r="C204" s="226" t="s">
        <v>473</v>
      </c>
      <c r="D204" s="226" t="s">
        <v>151</v>
      </c>
      <c r="E204" s="227" t="s">
        <v>455</v>
      </c>
      <c r="F204" s="228" t="s">
        <v>837</v>
      </c>
      <c r="G204" s="229" t="s">
        <v>154</v>
      </c>
      <c r="H204" s="230">
        <v>1</v>
      </c>
      <c r="I204" s="231"/>
      <c r="J204" s="230">
        <f>ROUND(I204*H204,2)</f>
        <v>0</v>
      </c>
      <c r="K204" s="228" t="s">
        <v>1</v>
      </c>
      <c r="L204" s="44"/>
      <c r="M204" s="232" t="s">
        <v>1</v>
      </c>
      <c r="N204" s="233" t="s">
        <v>40</v>
      </c>
      <c r="O204" s="91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6" t="s">
        <v>259</v>
      </c>
      <c r="AT204" s="236" t="s">
        <v>151</v>
      </c>
      <c r="AU204" s="236" t="s">
        <v>84</v>
      </c>
      <c r="AY204" s="17" t="s">
        <v>148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7" t="s">
        <v>82</v>
      </c>
      <c r="BK204" s="237">
        <f>ROUND(I204*H204,2)</f>
        <v>0</v>
      </c>
      <c r="BL204" s="17" t="s">
        <v>259</v>
      </c>
      <c r="BM204" s="236" t="s">
        <v>838</v>
      </c>
    </row>
    <row r="205" s="12" customFormat="1" ht="22.8" customHeight="1">
      <c r="A205" s="12"/>
      <c r="B205" s="210"/>
      <c r="C205" s="211"/>
      <c r="D205" s="212" t="s">
        <v>74</v>
      </c>
      <c r="E205" s="224" t="s">
        <v>627</v>
      </c>
      <c r="F205" s="224" t="s">
        <v>628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SUM(P206:P211)</f>
        <v>0</v>
      </c>
      <c r="Q205" s="218"/>
      <c r="R205" s="219">
        <f>SUM(R206:R211)</f>
        <v>0</v>
      </c>
      <c r="S205" s="218"/>
      <c r="T205" s="220">
        <f>SUM(T206:T211)</f>
        <v>0.0814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84</v>
      </c>
      <c r="AT205" s="222" t="s">
        <v>74</v>
      </c>
      <c r="AU205" s="222" t="s">
        <v>82</v>
      </c>
      <c r="AY205" s="221" t="s">
        <v>148</v>
      </c>
      <c r="BK205" s="223">
        <f>SUM(BK206:BK211)</f>
        <v>0</v>
      </c>
    </row>
    <row r="206" s="2" customFormat="1" ht="16.5" customHeight="1">
      <c r="A206" s="38"/>
      <c r="B206" s="39"/>
      <c r="C206" s="226" t="s">
        <v>477</v>
      </c>
      <c r="D206" s="226" t="s">
        <v>151</v>
      </c>
      <c r="E206" s="227" t="s">
        <v>839</v>
      </c>
      <c r="F206" s="228" t="s">
        <v>840</v>
      </c>
      <c r="G206" s="229" t="s">
        <v>183</v>
      </c>
      <c r="H206" s="230">
        <v>1</v>
      </c>
      <c r="I206" s="231"/>
      <c r="J206" s="230">
        <f>ROUND(I206*H206,2)</f>
        <v>0</v>
      </c>
      <c r="K206" s="228" t="s">
        <v>162</v>
      </c>
      <c r="L206" s="44"/>
      <c r="M206" s="232" t="s">
        <v>1</v>
      </c>
      <c r="N206" s="233" t="s">
        <v>40</v>
      </c>
      <c r="O206" s="91"/>
      <c r="P206" s="234">
        <f>O206*H206</f>
        <v>0</v>
      </c>
      <c r="Q206" s="234">
        <v>0</v>
      </c>
      <c r="R206" s="234">
        <f>Q206*H206</f>
        <v>0</v>
      </c>
      <c r="S206" s="234">
        <v>0.0020999999999999999</v>
      </c>
      <c r="T206" s="235">
        <f>S206*H206</f>
        <v>0.0020999999999999999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6" t="s">
        <v>259</v>
      </c>
      <c r="AT206" s="236" t="s">
        <v>151</v>
      </c>
      <c r="AU206" s="236" t="s">
        <v>84</v>
      </c>
      <c r="AY206" s="17" t="s">
        <v>148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7" t="s">
        <v>82</v>
      </c>
      <c r="BK206" s="237">
        <f>ROUND(I206*H206,2)</f>
        <v>0</v>
      </c>
      <c r="BL206" s="17" t="s">
        <v>259</v>
      </c>
      <c r="BM206" s="236" t="s">
        <v>841</v>
      </c>
    </row>
    <row r="207" s="2" customFormat="1" ht="16.5" customHeight="1">
      <c r="A207" s="38"/>
      <c r="B207" s="39"/>
      <c r="C207" s="226" t="s">
        <v>481</v>
      </c>
      <c r="D207" s="226" t="s">
        <v>151</v>
      </c>
      <c r="E207" s="227" t="s">
        <v>842</v>
      </c>
      <c r="F207" s="228" t="s">
        <v>843</v>
      </c>
      <c r="G207" s="229" t="s">
        <v>183</v>
      </c>
      <c r="H207" s="230">
        <v>1</v>
      </c>
      <c r="I207" s="231"/>
      <c r="J207" s="230">
        <f>ROUND(I207*H207,2)</f>
        <v>0</v>
      </c>
      <c r="K207" s="228" t="s">
        <v>162</v>
      </c>
      <c r="L207" s="44"/>
      <c r="M207" s="232" t="s">
        <v>1</v>
      </c>
      <c r="N207" s="233" t="s">
        <v>40</v>
      </c>
      <c r="O207" s="91"/>
      <c r="P207" s="234">
        <f>O207*H207</f>
        <v>0</v>
      </c>
      <c r="Q207" s="234">
        <v>0</v>
      </c>
      <c r="R207" s="234">
        <f>Q207*H207</f>
        <v>0</v>
      </c>
      <c r="S207" s="234">
        <v>0.00198</v>
      </c>
      <c r="T207" s="235">
        <f>S207*H207</f>
        <v>0.00198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6" t="s">
        <v>259</v>
      </c>
      <c r="AT207" s="236" t="s">
        <v>151</v>
      </c>
      <c r="AU207" s="236" t="s">
        <v>84</v>
      </c>
      <c r="AY207" s="17" t="s">
        <v>148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7" t="s">
        <v>82</v>
      </c>
      <c r="BK207" s="237">
        <f>ROUND(I207*H207,2)</f>
        <v>0</v>
      </c>
      <c r="BL207" s="17" t="s">
        <v>259</v>
      </c>
      <c r="BM207" s="236" t="s">
        <v>844</v>
      </c>
    </row>
    <row r="208" s="2" customFormat="1" ht="16.5" customHeight="1">
      <c r="A208" s="38"/>
      <c r="B208" s="39"/>
      <c r="C208" s="226" t="s">
        <v>486</v>
      </c>
      <c r="D208" s="226" t="s">
        <v>151</v>
      </c>
      <c r="E208" s="227" t="s">
        <v>845</v>
      </c>
      <c r="F208" s="228" t="s">
        <v>846</v>
      </c>
      <c r="G208" s="229" t="s">
        <v>183</v>
      </c>
      <c r="H208" s="230">
        <v>15</v>
      </c>
      <c r="I208" s="231"/>
      <c r="J208" s="230">
        <f>ROUND(I208*H208,2)</f>
        <v>0</v>
      </c>
      <c r="K208" s="228" t="s">
        <v>162</v>
      </c>
      <c r="L208" s="44"/>
      <c r="M208" s="232" t="s">
        <v>1</v>
      </c>
      <c r="N208" s="233" t="s">
        <v>40</v>
      </c>
      <c r="O208" s="91"/>
      <c r="P208" s="234">
        <f>O208*H208</f>
        <v>0</v>
      </c>
      <c r="Q208" s="234">
        <v>0</v>
      </c>
      <c r="R208" s="234">
        <f>Q208*H208</f>
        <v>0</v>
      </c>
      <c r="S208" s="234">
        <v>0.00027999999999999998</v>
      </c>
      <c r="T208" s="235">
        <f>S208*H208</f>
        <v>0.0041999999999999997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6" t="s">
        <v>259</v>
      </c>
      <c r="AT208" s="236" t="s">
        <v>151</v>
      </c>
      <c r="AU208" s="236" t="s">
        <v>84</v>
      </c>
      <c r="AY208" s="17" t="s">
        <v>148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82</v>
      </c>
      <c r="BK208" s="237">
        <f>ROUND(I208*H208,2)</f>
        <v>0</v>
      </c>
      <c r="BL208" s="17" t="s">
        <v>259</v>
      </c>
      <c r="BM208" s="236" t="s">
        <v>847</v>
      </c>
    </row>
    <row r="209" s="14" customFormat="1">
      <c r="A209" s="14"/>
      <c r="B209" s="253"/>
      <c r="C209" s="254"/>
      <c r="D209" s="238" t="s">
        <v>164</v>
      </c>
      <c r="E209" s="255" t="s">
        <v>1</v>
      </c>
      <c r="F209" s="256" t="s">
        <v>848</v>
      </c>
      <c r="G209" s="254"/>
      <c r="H209" s="257">
        <v>15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164</v>
      </c>
      <c r="AU209" s="263" t="s">
        <v>84</v>
      </c>
      <c r="AV209" s="14" t="s">
        <v>84</v>
      </c>
      <c r="AW209" s="14" t="s">
        <v>31</v>
      </c>
      <c r="AX209" s="14" t="s">
        <v>82</v>
      </c>
      <c r="AY209" s="263" t="s">
        <v>148</v>
      </c>
    </row>
    <row r="210" s="2" customFormat="1" ht="16.5" customHeight="1">
      <c r="A210" s="38"/>
      <c r="B210" s="39"/>
      <c r="C210" s="226" t="s">
        <v>492</v>
      </c>
      <c r="D210" s="226" t="s">
        <v>151</v>
      </c>
      <c r="E210" s="227" t="s">
        <v>849</v>
      </c>
      <c r="F210" s="228" t="s">
        <v>850</v>
      </c>
      <c r="G210" s="229" t="s">
        <v>764</v>
      </c>
      <c r="H210" s="230">
        <v>1</v>
      </c>
      <c r="I210" s="231"/>
      <c r="J210" s="230">
        <f>ROUND(I210*H210,2)</f>
        <v>0</v>
      </c>
      <c r="K210" s="228" t="s">
        <v>162</v>
      </c>
      <c r="L210" s="44"/>
      <c r="M210" s="232" t="s">
        <v>1</v>
      </c>
      <c r="N210" s="233" t="s">
        <v>40</v>
      </c>
      <c r="O210" s="91"/>
      <c r="P210" s="234">
        <f>O210*H210</f>
        <v>0</v>
      </c>
      <c r="Q210" s="234">
        <v>0</v>
      </c>
      <c r="R210" s="234">
        <f>Q210*H210</f>
        <v>0</v>
      </c>
      <c r="S210" s="234">
        <v>0.034200000000000001</v>
      </c>
      <c r="T210" s="235">
        <f>S210*H210</f>
        <v>0.034200000000000001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6" t="s">
        <v>259</v>
      </c>
      <c r="AT210" s="236" t="s">
        <v>151</v>
      </c>
      <c r="AU210" s="236" t="s">
        <v>84</v>
      </c>
      <c r="AY210" s="17" t="s">
        <v>148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7" t="s">
        <v>82</v>
      </c>
      <c r="BK210" s="237">
        <f>ROUND(I210*H210,2)</f>
        <v>0</v>
      </c>
      <c r="BL210" s="17" t="s">
        <v>259</v>
      </c>
      <c r="BM210" s="236" t="s">
        <v>851</v>
      </c>
    </row>
    <row r="211" s="2" customFormat="1" ht="16.5" customHeight="1">
      <c r="A211" s="38"/>
      <c r="B211" s="39"/>
      <c r="C211" s="226" t="s">
        <v>499</v>
      </c>
      <c r="D211" s="226" t="s">
        <v>151</v>
      </c>
      <c r="E211" s="227" t="s">
        <v>852</v>
      </c>
      <c r="F211" s="228" t="s">
        <v>853</v>
      </c>
      <c r="G211" s="229" t="s">
        <v>764</v>
      </c>
      <c r="H211" s="230">
        <v>2</v>
      </c>
      <c r="I211" s="231"/>
      <c r="J211" s="230">
        <f>ROUND(I211*H211,2)</f>
        <v>0</v>
      </c>
      <c r="K211" s="228" t="s">
        <v>162</v>
      </c>
      <c r="L211" s="44"/>
      <c r="M211" s="284" t="s">
        <v>1</v>
      </c>
      <c r="N211" s="285" t="s">
        <v>40</v>
      </c>
      <c r="O211" s="286"/>
      <c r="P211" s="287">
        <f>O211*H211</f>
        <v>0</v>
      </c>
      <c r="Q211" s="287">
        <v>0</v>
      </c>
      <c r="R211" s="287">
        <f>Q211*H211</f>
        <v>0</v>
      </c>
      <c r="S211" s="287">
        <v>0.019460000000000002</v>
      </c>
      <c r="T211" s="288">
        <f>S211*H211</f>
        <v>0.038920000000000003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6" t="s">
        <v>259</v>
      </c>
      <c r="AT211" s="236" t="s">
        <v>151</v>
      </c>
      <c r="AU211" s="236" t="s">
        <v>84</v>
      </c>
      <c r="AY211" s="17" t="s">
        <v>148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82</v>
      </c>
      <c r="BK211" s="237">
        <f>ROUND(I211*H211,2)</f>
        <v>0</v>
      </c>
      <c r="BL211" s="17" t="s">
        <v>259</v>
      </c>
      <c r="BM211" s="236" t="s">
        <v>854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mfeXED/BqqltKfD+kR5YxMrxdttxSCbWt2DwIkEaBGtixiYNeUVesBKqPbdYcmjPh7ZzZ0agZUpWsh70pqzmbw==" hashValue="Wx7S1oDRbTkBqetGqGVL1F2JsepY14JQkH1Qlm+0Jv4x+WjOCZ6+iXLmptYl2dLH8LJ4Z8VopJpuqdg9tvnFjg==" algorithmName="SHA-512" password="CC35"/>
  <autoFilter ref="C130:K2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26.25" customHeight="1">
      <c r="B7" s="20"/>
      <c r="E7" s="151" t="str">
        <f>'Rekapitulace stavby'!K6</f>
        <v>K.Vary, ZŠ Poštovní - učebna robotiky, dílny, kabinet a sklad - stavební část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28. 1. 2025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Statutární město Karlovy Vary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DPT projekty Ostrov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">
        <v>856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857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ROUND((SUM(BE124:BE219)),  2)</f>
        <v>0</v>
      </c>
      <c r="G35" s="38"/>
      <c r="H35" s="38"/>
      <c r="I35" s="164">
        <v>0.20999999999999999</v>
      </c>
      <c r="J35" s="163">
        <f>ROUND(((SUM(BE124:BE219))*I35),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ROUND((SUM(BF124:BF219)),  2)</f>
        <v>0</v>
      </c>
      <c r="G36" s="38"/>
      <c r="H36" s="38"/>
      <c r="I36" s="164">
        <v>0.12</v>
      </c>
      <c r="J36" s="163">
        <f>ROUND(((SUM(BF124:BF219))*I36),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ROUND((SUM(BG124:BG219)),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ROUND((SUM(BH124:BH219)),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ROUND((SUM(BI124:BI219)),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K.Vary, ZŠ Poštovní - učebna robotiky, dílny, kabinet a sklad - stavební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01-03 - Silnoproudá elektrotechnika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28. 1. 2025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Statutární město Karlovy Vary</v>
      </c>
      <c r="G93" s="40"/>
      <c r="H93" s="40"/>
      <c r="I93" s="32" t="s">
        <v>29</v>
      </c>
      <c r="J93" s="36" t="str">
        <f>E23</f>
        <v>DPT projekty Ostrov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Klimešová Miroslava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121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858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859</v>
      </c>
      <c r="E101" s="196"/>
      <c r="F101" s="196"/>
      <c r="G101" s="196"/>
      <c r="H101" s="196"/>
      <c r="I101" s="196"/>
      <c r="J101" s="197">
        <f>J206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860</v>
      </c>
      <c r="E102" s="191"/>
      <c r="F102" s="191"/>
      <c r="G102" s="191"/>
      <c r="H102" s="191"/>
      <c r="I102" s="191"/>
      <c r="J102" s="192">
        <f>J216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K.Vary, ZŠ Poštovní - učebna robotiky, dílny, kabinet a sklad - stavební část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01-03 - Silnoproudá elektrotechnika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</v>
      </c>
      <c r="D118" s="40"/>
      <c r="E118" s="40"/>
      <c r="F118" s="27" t="str">
        <f>F14</f>
        <v xml:space="preserve"> </v>
      </c>
      <c r="G118" s="40"/>
      <c r="H118" s="40"/>
      <c r="I118" s="32" t="s">
        <v>21</v>
      </c>
      <c r="J118" s="79" t="str">
        <f>IF(J14="","",J14)</f>
        <v>28. 1. 2025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23</v>
      </c>
      <c r="D120" s="40"/>
      <c r="E120" s="40"/>
      <c r="F120" s="27" t="str">
        <f>E17</f>
        <v>Statutární město Karlovy Vary</v>
      </c>
      <c r="G120" s="40"/>
      <c r="H120" s="40"/>
      <c r="I120" s="32" t="s">
        <v>29</v>
      </c>
      <c r="J120" s="36" t="str">
        <f>E23</f>
        <v>DPT projekty Ostrov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32</v>
      </c>
      <c r="J121" s="36" t="str">
        <f>E26</f>
        <v>Klimešová Miroslava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134</v>
      </c>
      <c r="D123" s="202" t="s">
        <v>60</v>
      </c>
      <c r="E123" s="202" t="s">
        <v>56</v>
      </c>
      <c r="F123" s="202" t="s">
        <v>57</v>
      </c>
      <c r="G123" s="202" t="s">
        <v>135</v>
      </c>
      <c r="H123" s="202" t="s">
        <v>136</v>
      </c>
      <c r="I123" s="202" t="s">
        <v>137</v>
      </c>
      <c r="J123" s="202" t="s">
        <v>109</v>
      </c>
      <c r="K123" s="203" t="s">
        <v>138</v>
      </c>
      <c r="L123" s="204"/>
      <c r="M123" s="100" t="s">
        <v>1</v>
      </c>
      <c r="N123" s="101" t="s">
        <v>39</v>
      </c>
      <c r="O123" s="101" t="s">
        <v>139</v>
      </c>
      <c r="P123" s="101" t="s">
        <v>140</v>
      </c>
      <c r="Q123" s="101" t="s">
        <v>141</v>
      </c>
      <c r="R123" s="101" t="s">
        <v>142</v>
      </c>
      <c r="S123" s="101" t="s">
        <v>143</v>
      </c>
      <c r="T123" s="102" t="s">
        <v>144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145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P125+P216</f>
        <v>0</v>
      </c>
      <c r="Q124" s="104"/>
      <c r="R124" s="207">
        <f>R125+R216</f>
        <v>0.15229249999999997</v>
      </c>
      <c r="S124" s="104"/>
      <c r="T124" s="208">
        <f>T125+T216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111</v>
      </c>
      <c r="BK124" s="209">
        <f>BK125+BK216</f>
        <v>0</v>
      </c>
    </row>
    <row r="125" s="12" customFormat="1" ht="25.92" customHeight="1">
      <c r="A125" s="12"/>
      <c r="B125" s="210"/>
      <c r="C125" s="211"/>
      <c r="D125" s="212" t="s">
        <v>74</v>
      </c>
      <c r="E125" s="213" t="s">
        <v>364</v>
      </c>
      <c r="F125" s="213" t="s">
        <v>365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P126+P206</f>
        <v>0</v>
      </c>
      <c r="Q125" s="218"/>
      <c r="R125" s="219">
        <f>R126+R206</f>
        <v>0.15229249999999997</v>
      </c>
      <c r="S125" s="218"/>
      <c r="T125" s="220">
        <f>T126+T206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84</v>
      </c>
      <c r="AT125" s="222" t="s">
        <v>74</v>
      </c>
      <c r="AU125" s="222" t="s">
        <v>75</v>
      </c>
      <c r="AY125" s="221" t="s">
        <v>148</v>
      </c>
      <c r="BK125" s="223">
        <f>BK126+BK206</f>
        <v>0</v>
      </c>
    </row>
    <row r="126" s="12" customFormat="1" ht="22.8" customHeight="1">
      <c r="A126" s="12"/>
      <c r="B126" s="210"/>
      <c r="C126" s="211"/>
      <c r="D126" s="212" t="s">
        <v>74</v>
      </c>
      <c r="E126" s="224" t="s">
        <v>861</v>
      </c>
      <c r="F126" s="224" t="s">
        <v>862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SUM(P127:P205)</f>
        <v>0</v>
      </c>
      <c r="Q126" s="218"/>
      <c r="R126" s="219">
        <f>SUM(R127:R205)</f>
        <v>0.15183249999999998</v>
      </c>
      <c r="S126" s="218"/>
      <c r="T126" s="220">
        <f>SUM(T127:T205)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84</v>
      </c>
      <c r="AT126" s="222" t="s">
        <v>74</v>
      </c>
      <c r="AU126" s="222" t="s">
        <v>82</v>
      </c>
      <c r="AY126" s="221" t="s">
        <v>148</v>
      </c>
      <c r="BK126" s="223">
        <f>SUM(BK127:BK205)</f>
        <v>0</v>
      </c>
    </row>
    <row r="127" s="2" customFormat="1" ht="24.15" customHeight="1">
      <c r="A127" s="38"/>
      <c r="B127" s="39"/>
      <c r="C127" s="226" t="s">
        <v>82</v>
      </c>
      <c r="D127" s="226" t="s">
        <v>151</v>
      </c>
      <c r="E127" s="227" t="s">
        <v>863</v>
      </c>
      <c r="F127" s="228" t="s">
        <v>864</v>
      </c>
      <c r="G127" s="229" t="s">
        <v>183</v>
      </c>
      <c r="H127" s="230">
        <v>4</v>
      </c>
      <c r="I127" s="231"/>
      <c r="J127" s="230">
        <f>ROUND(I127*H127,2)</f>
        <v>0</v>
      </c>
      <c r="K127" s="228" t="s">
        <v>162</v>
      </c>
      <c r="L127" s="44"/>
      <c r="M127" s="232" t="s">
        <v>1</v>
      </c>
      <c r="N127" s="233" t="s">
        <v>40</v>
      </c>
      <c r="O127" s="91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6" t="s">
        <v>259</v>
      </c>
      <c r="AT127" s="236" t="s">
        <v>151</v>
      </c>
      <c r="AU127" s="236" t="s">
        <v>84</v>
      </c>
      <c r="AY127" s="17" t="s">
        <v>148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82</v>
      </c>
      <c r="BK127" s="237">
        <f>ROUND(I127*H127,2)</f>
        <v>0</v>
      </c>
      <c r="BL127" s="17" t="s">
        <v>259</v>
      </c>
      <c r="BM127" s="236" t="s">
        <v>865</v>
      </c>
    </row>
    <row r="128" s="2" customFormat="1" ht="21.75" customHeight="1">
      <c r="A128" s="38"/>
      <c r="B128" s="39"/>
      <c r="C128" s="275" t="s">
        <v>84</v>
      </c>
      <c r="D128" s="275" t="s">
        <v>268</v>
      </c>
      <c r="E128" s="276" t="s">
        <v>866</v>
      </c>
      <c r="F128" s="277" t="s">
        <v>867</v>
      </c>
      <c r="G128" s="278" t="s">
        <v>183</v>
      </c>
      <c r="H128" s="279">
        <v>4.2000000000000002</v>
      </c>
      <c r="I128" s="280"/>
      <c r="J128" s="279">
        <f>ROUND(I128*H128,2)</f>
        <v>0</v>
      </c>
      <c r="K128" s="277" t="s">
        <v>162</v>
      </c>
      <c r="L128" s="281"/>
      <c r="M128" s="282" t="s">
        <v>1</v>
      </c>
      <c r="N128" s="283" t="s">
        <v>40</v>
      </c>
      <c r="O128" s="91"/>
      <c r="P128" s="234">
        <f>O128*H128</f>
        <v>0</v>
      </c>
      <c r="Q128" s="234">
        <v>6.9999999999999994E-05</v>
      </c>
      <c r="R128" s="234">
        <f>Q128*H128</f>
        <v>0.00029399999999999999</v>
      </c>
      <c r="S128" s="234">
        <v>0</v>
      </c>
      <c r="T128" s="23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6" t="s">
        <v>360</v>
      </c>
      <c r="AT128" s="236" t="s">
        <v>268</v>
      </c>
      <c r="AU128" s="236" t="s">
        <v>84</v>
      </c>
      <c r="AY128" s="17" t="s">
        <v>148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82</v>
      </c>
      <c r="BK128" s="237">
        <f>ROUND(I128*H128,2)</f>
        <v>0</v>
      </c>
      <c r="BL128" s="17" t="s">
        <v>259</v>
      </c>
      <c r="BM128" s="236" t="s">
        <v>868</v>
      </c>
    </row>
    <row r="129" s="2" customFormat="1">
      <c r="A129" s="38"/>
      <c r="B129" s="39"/>
      <c r="C129" s="40"/>
      <c r="D129" s="238" t="s">
        <v>157</v>
      </c>
      <c r="E129" s="40"/>
      <c r="F129" s="239" t="s">
        <v>869</v>
      </c>
      <c r="G129" s="40"/>
      <c r="H129" s="40"/>
      <c r="I129" s="240"/>
      <c r="J129" s="40"/>
      <c r="K129" s="40"/>
      <c r="L129" s="44"/>
      <c r="M129" s="241"/>
      <c r="N129" s="242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84</v>
      </c>
    </row>
    <row r="130" s="14" customFormat="1">
      <c r="A130" s="14"/>
      <c r="B130" s="253"/>
      <c r="C130" s="254"/>
      <c r="D130" s="238" t="s">
        <v>164</v>
      </c>
      <c r="E130" s="254"/>
      <c r="F130" s="256" t="s">
        <v>870</v>
      </c>
      <c r="G130" s="254"/>
      <c r="H130" s="257">
        <v>4.2000000000000002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164</v>
      </c>
      <c r="AU130" s="263" t="s">
        <v>84</v>
      </c>
      <c r="AV130" s="14" t="s">
        <v>84</v>
      </c>
      <c r="AW130" s="14" t="s">
        <v>4</v>
      </c>
      <c r="AX130" s="14" t="s">
        <v>82</v>
      </c>
      <c r="AY130" s="263" t="s">
        <v>148</v>
      </c>
    </row>
    <row r="131" s="2" customFormat="1" ht="24.15" customHeight="1">
      <c r="A131" s="38"/>
      <c r="B131" s="39"/>
      <c r="C131" s="226" t="s">
        <v>149</v>
      </c>
      <c r="D131" s="226" t="s">
        <v>151</v>
      </c>
      <c r="E131" s="227" t="s">
        <v>871</v>
      </c>
      <c r="F131" s="228" t="s">
        <v>872</v>
      </c>
      <c r="G131" s="229" t="s">
        <v>183</v>
      </c>
      <c r="H131" s="230">
        <v>16</v>
      </c>
      <c r="I131" s="231"/>
      <c r="J131" s="230">
        <f>ROUND(I131*H131,2)</f>
        <v>0</v>
      </c>
      <c r="K131" s="228" t="s">
        <v>162</v>
      </c>
      <c r="L131" s="44"/>
      <c r="M131" s="232" t="s">
        <v>1</v>
      </c>
      <c r="N131" s="233" t="s">
        <v>40</v>
      </c>
      <c r="O131" s="91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6" t="s">
        <v>259</v>
      </c>
      <c r="AT131" s="236" t="s">
        <v>151</v>
      </c>
      <c r="AU131" s="236" t="s">
        <v>84</v>
      </c>
      <c r="AY131" s="17" t="s">
        <v>148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82</v>
      </c>
      <c r="BK131" s="237">
        <f>ROUND(I131*H131,2)</f>
        <v>0</v>
      </c>
      <c r="BL131" s="17" t="s">
        <v>259</v>
      </c>
      <c r="BM131" s="236" t="s">
        <v>873</v>
      </c>
    </row>
    <row r="132" s="2" customFormat="1" ht="21.75" customHeight="1">
      <c r="A132" s="38"/>
      <c r="B132" s="39"/>
      <c r="C132" s="275" t="s">
        <v>155</v>
      </c>
      <c r="D132" s="275" t="s">
        <v>268</v>
      </c>
      <c r="E132" s="276" t="s">
        <v>874</v>
      </c>
      <c r="F132" s="277" t="s">
        <v>875</v>
      </c>
      <c r="G132" s="278" t="s">
        <v>183</v>
      </c>
      <c r="H132" s="279">
        <v>16.800000000000001</v>
      </c>
      <c r="I132" s="280"/>
      <c r="J132" s="279">
        <f>ROUND(I132*H132,2)</f>
        <v>0</v>
      </c>
      <c r="K132" s="277" t="s">
        <v>162</v>
      </c>
      <c r="L132" s="281"/>
      <c r="M132" s="282" t="s">
        <v>1</v>
      </c>
      <c r="N132" s="283" t="s">
        <v>40</v>
      </c>
      <c r="O132" s="91"/>
      <c r="P132" s="234">
        <f>O132*H132</f>
        <v>0</v>
      </c>
      <c r="Q132" s="234">
        <v>0.00022000000000000001</v>
      </c>
      <c r="R132" s="234">
        <f>Q132*H132</f>
        <v>0.0036960000000000005</v>
      </c>
      <c r="S132" s="234">
        <v>0</v>
      </c>
      <c r="T132" s="23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6" t="s">
        <v>360</v>
      </c>
      <c r="AT132" s="236" t="s">
        <v>268</v>
      </c>
      <c r="AU132" s="236" t="s">
        <v>84</v>
      </c>
      <c r="AY132" s="17" t="s">
        <v>148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82</v>
      </c>
      <c r="BK132" s="237">
        <f>ROUND(I132*H132,2)</f>
        <v>0</v>
      </c>
      <c r="BL132" s="17" t="s">
        <v>259</v>
      </c>
      <c r="BM132" s="236" t="s">
        <v>876</v>
      </c>
    </row>
    <row r="133" s="14" customFormat="1">
      <c r="A133" s="14"/>
      <c r="B133" s="253"/>
      <c r="C133" s="254"/>
      <c r="D133" s="238" t="s">
        <v>164</v>
      </c>
      <c r="E133" s="254"/>
      <c r="F133" s="256" t="s">
        <v>877</v>
      </c>
      <c r="G133" s="254"/>
      <c r="H133" s="257">
        <v>16.800000000000001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164</v>
      </c>
      <c r="AU133" s="263" t="s">
        <v>84</v>
      </c>
      <c r="AV133" s="14" t="s">
        <v>84</v>
      </c>
      <c r="AW133" s="14" t="s">
        <v>4</v>
      </c>
      <c r="AX133" s="14" t="s">
        <v>82</v>
      </c>
      <c r="AY133" s="263" t="s">
        <v>148</v>
      </c>
    </row>
    <row r="134" s="2" customFormat="1" ht="21.75" customHeight="1">
      <c r="A134" s="38"/>
      <c r="B134" s="39"/>
      <c r="C134" s="226" t="s">
        <v>180</v>
      </c>
      <c r="D134" s="226" t="s">
        <v>151</v>
      </c>
      <c r="E134" s="227" t="s">
        <v>878</v>
      </c>
      <c r="F134" s="228" t="s">
        <v>879</v>
      </c>
      <c r="G134" s="229" t="s">
        <v>209</v>
      </c>
      <c r="H134" s="230">
        <v>39</v>
      </c>
      <c r="I134" s="231"/>
      <c r="J134" s="230">
        <f>ROUND(I134*H134,2)</f>
        <v>0</v>
      </c>
      <c r="K134" s="228" t="s">
        <v>162</v>
      </c>
      <c r="L134" s="44"/>
      <c r="M134" s="232" t="s">
        <v>1</v>
      </c>
      <c r="N134" s="233" t="s">
        <v>40</v>
      </c>
      <c r="O134" s="91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6" t="s">
        <v>259</v>
      </c>
      <c r="AT134" s="236" t="s">
        <v>151</v>
      </c>
      <c r="AU134" s="236" t="s">
        <v>84</v>
      </c>
      <c r="AY134" s="17" t="s">
        <v>148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82</v>
      </c>
      <c r="BK134" s="237">
        <f>ROUND(I134*H134,2)</f>
        <v>0</v>
      </c>
      <c r="BL134" s="17" t="s">
        <v>259</v>
      </c>
      <c r="BM134" s="236" t="s">
        <v>880</v>
      </c>
    </row>
    <row r="135" s="2" customFormat="1" ht="21.75" customHeight="1">
      <c r="A135" s="38"/>
      <c r="B135" s="39"/>
      <c r="C135" s="275" t="s">
        <v>186</v>
      </c>
      <c r="D135" s="275" t="s">
        <v>268</v>
      </c>
      <c r="E135" s="276" t="s">
        <v>881</v>
      </c>
      <c r="F135" s="277" t="s">
        <v>882</v>
      </c>
      <c r="G135" s="278" t="s">
        <v>209</v>
      </c>
      <c r="H135" s="279">
        <v>39</v>
      </c>
      <c r="I135" s="280"/>
      <c r="J135" s="279">
        <f>ROUND(I135*H135,2)</f>
        <v>0</v>
      </c>
      <c r="K135" s="277" t="s">
        <v>162</v>
      </c>
      <c r="L135" s="281"/>
      <c r="M135" s="282" t="s">
        <v>1</v>
      </c>
      <c r="N135" s="283" t="s">
        <v>40</v>
      </c>
      <c r="O135" s="91"/>
      <c r="P135" s="234">
        <f>O135*H135</f>
        <v>0</v>
      </c>
      <c r="Q135" s="234">
        <v>4.0000000000000003E-05</v>
      </c>
      <c r="R135" s="234">
        <f>Q135*H135</f>
        <v>0.0015600000000000002</v>
      </c>
      <c r="S135" s="234">
        <v>0</v>
      </c>
      <c r="T135" s="23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6" t="s">
        <v>360</v>
      </c>
      <c r="AT135" s="236" t="s">
        <v>268</v>
      </c>
      <c r="AU135" s="236" t="s">
        <v>84</v>
      </c>
      <c r="AY135" s="17" t="s">
        <v>148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82</v>
      </c>
      <c r="BK135" s="237">
        <f>ROUND(I135*H135,2)</f>
        <v>0</v>
      </c>
      <c r="BL135" s="17" t="s">
        <v>259</v>
      </c>
      <c r="BM135" s="236" t="s">
        <v>883</v>
      </c>
    </row>
    <row r="136" s="2" customFormat="1" ht="16.5" customHeight="1">
      <c r="A136" s="38"/>
      <c r="B136" s="39"/>
      <c r="C136" s="226" t="s">
        <v>193</v>
      </c>
      <c r="D136" s="226" t="s">
        <v>151</v>
      </c>
      <c r="E136" s="227" t="s">
        <v>884</v>
      </c>
      <c r="F136" s="228" t="s">
        <v>885</v>
      </c>
      <c r="G136" s="229" t="s">
        <v>209</v>
      </c>
      <c r="H136" s="230">
        <v>8</v>
      </c>
      <c r="I136" s="231"/>
      <c r="J136" s="230">
        <f>ROUND(I136*H136,2)</f>
        <v>0</v>
      </c>
      <c r="K136" s="228" t="s">
        <v>162</v>
      </c>
      <c r="L136" s="44"/>
      <c r="M136" s="232" t="s">
        <v>1</v>
      </c>
      <c r="N136" s="233" t="s">
        <v>40</v>
      </c>
      <c r="O136" s="91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6" t="s">
        <v>259</v>
      </c>
      <c r="AT136" s="236" t="s">
        <v>151</v>
      </c>
      <c r="AU136" s="236" t="s">
        <v>84</v>
      </c>
      <c r="AY136" s="17" t="s">
        <v>148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82</v>
      </c>
      <c r="BK136" s="237">
        <f>ROUND(I136*H136,2)</f>
        <v>0</v>
      </c>
      <c r="BL136" s="17" t="s">
        <v>259</v>
      </c>
      <c r="BM136" s="236" t="s">
        <v>886</v>
      </c>
    </row>
    <row r="137" s="2" customFormat="1" ht="24.15" customHeight="1">
      <c r="A137" s="38"/>
      <c r="B137" s="39"/>
      <c r="C137" s="275" t="s">
        <v>201</v>
      </c>
      <c r="D137" s="275" t="s">
        <v>268</v>
      </c>
      <c r="E137" s="276" t="s">
        <v>887</v>
      </c>
      <c r="F137" s="277" t="s">
        <v>888</v>
      </c>
      <c r="G137" s="278" t="s">
        <v>209</v>
      </c>
      <c r="H137" s="279">
        <v>8</v>
      </c>
      <c r="I137" s="280"/>
      <c r="J137" s="279">
        <f>ROUND(I137*H137,2)</f>
        <v>0</v>
      </c>
      <c r="K137" s="277" t="s">
        <v>162</v>
      </c>
      <c r="L137" s="281"/>
      <c r="M137" s="282" t="s">
        <v>1</v>
      </c>
      <c r="N137" s="283" t="s">
        <v>40</v>
      </c>
      <c r="O137" s="91"/>
      <c r="P137" s="234">
        <f>O137*H137</f>
        <v>0</v>
      </c>
      <c r="Q137" s="234">
        <v>9.0000000000000006E-05</v>
      </c>
      <c r="R137" s="234">
        <f>Q137*H137</f>
        <v>0.00072000000000000005</v>
      </c>
      <c r="S137" s="234">
        <v>0</v>
      </c>
      <c r="T137" s="23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6" t="s">
        <v>360</v>
      </c>
      <c r="AT137" s="236" t="s">
        <v>268</v>
      </c>
      <c r="AU137" s="236" t="s">
        <v>84</v>
      </c>
      <c r="AY137" s="17" t="s">
        <v>148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82</v>
      </c>
      <c r="BK137" s="237">
        <f>ROUND(I137*H137,2)</f>
        <v>0</v>
      </c>
      <c r="BL137" s="17" t="s">
        <v>259</v>
      </c>
      <c r="BM137" s="236" t="s">
        <v>889</v>
      </c>
    </row>
    <row r="138" s="2" customFormat="1" ht="24.15" customHeight="1">
      <c r="A138" s="38"/>
      <c r="B138" s="39"/>
      <c r="C138" s="226" t="s">
        <v>206</v>
      </c>
      <c r="D138" s="226" t="s">
        <v>151</v>
      </c>
      <c r="E138" s="227" t="s">
        <v>890</v>
      </c>
      <c r="F138" s="228" t="s">
        <v>891</v>
      </c>
      <c r="G138" s="229" t="s">
        <v>209</v>
      </c>
      <c r="H138" s="230">
        <v>10</v>
      </c>
      <c r="I138" s="231"/>
      <c r="J138" s="230">
        <f>ROUND(I138*H138,2)</f>
        <v>0</v>
      </c>
      <c r="K138" s="228" t="s">
        <v>162</v>
      </c>
      <c r="L138" s="44"/>
      <c r="M138" s="232" t="s">
        <v>1</v>
      </c>
      <c r="N138" s="233" t="s">
        <v>40</v>
      </c>
      <c r="O138" s="91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6" t="s">
        <v>259</v>
      </c>
      <c r="AT138" s="236" t="s">
        <v>151</v>
      </c>
      <c r="AU138" s="236" t="s">
        <v>84</v>
      </c>
      <c r="AY138" s="17" t="s">
        <v>148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82</v>
      </c>
      <c r="BK138" s="237">
        <f>ROUND(I138*H138,2)</f>
        <v>0</v>
      </c>
      <c r="BL138" s="17" t="s">
        <v>259</v>
      </c>
      <c r="BM138" s="236" t="s">
        <v>892</v>
      </c>
    </row>
    <row r="139" s="2" customFormat="1" ht="24.15" customHeight="1">
      <c r="A139" s="38"/>
      <c r="B139" s="39"/>
      <c r="C139" s="275" t="s">
        <v>215</v>
      </c>
      <c r="D139" s="275" t="s">
        <v>268</v>
      </c>
      <c r="E139" s="276" t="s">
        <v>893</v>
      </c>
      <c r="F139" s="277" t="s">
        <v>894</v>
      </c>
      <c r="G139" s="278" t="s">
        <v>209</v>
      </c>
      <c r="H139" s="279">
        <v>10</v>
      </c>
      <c r="I139" s="280"/>
      <c r="J139" s="279">
        <f>ROUND(I139*H139,2)</f>
        <v>0</v>
      </c>
      <c r="K139" s="277" t="s">
        <v>162</v>
      </c>
      <c r="L139" s="281"/>
      <c r="M139" s="282" t="s">
        <v>1</v>
      </c>
      <c r="N139" s="283" t="s">
        <v>40</v>
      </c>
      <c r="O139" s="91"/>
      <c r="P139" s="234">
        <f>O139*H139</f>
        <v>0</v>
      </c>
      <c r="Q139" s="234">
        <v>0.00010000000000000001</v>
      </c>
      <c r="R139" s="234">
        <f>Q139*H139</f>
        <v>0.001</v>
      </c>
      <c r="S139" s="234">
        <v>0</v>
      </c>
      <c r="T139" s="23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6" t="s">
        <v>360</v>
      </c>
      <c r="AT139" s="236" t="s">
        <v>268</v>
      </c>
      <c r="AU139" s="236" t="s">
        <v>84</v>
      </c>
      <c r="AY139" s="17" t="s">
        <v>148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82</v>
      </c>
      <c r="BK139" s="237">
        <f>ROUND(I139*H139,2)</f>
        <v>0</v>
      </c>
      <c r="BL139" s="17" t="s">
        <v>259</v>
      </c>
      <c r="BM139" s="236" t="s">
        <v>895</v>
      </c>
    </row>
    <row r="140" s="2" customFormat="1" ht="24.15" customHeight="1">
      <c r="A140" s="38"/>
      <c r="B140" s="39"/>
      <c r="C140" s="226" t="s">
        <v>221</v>
      </c>
      <c r="D140" s="226" t="s">
        <v>151</v>
      </c>
      <c r="E140" s="227" t="s">
        <v>896</v>
      </c>
      <c r="F140" s="228" t="s">
        <v>897</v>
      </c>
      <c r="G140" s="229" t="s">
        <v>183</v>
      </c>
      <c r="H140" s="230">
        <v>210</v>
      </c>
      <c r="I140" s="231"/>
      <c r="J140" s="230">
        <f>ROUND(I140*H140,2)</f>
        <v>0</v>
      </c>
      <c r="K140" s="228" t="s">
        <v>162</v>
      </c>
      <c r="L140" s="44"/>
      <c r="M140" s="232" t="s">
        <v>1</v>
      </c>
      <c r="N140" s="233" t="s">
        <v>40</v>
      </c>
      <c r="O140" s="91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6" t="s">
        <v>259</v>
      </c>
      <c r="AT140" s="236" t="s">
        <v>151</v>
      </c>
      <c r="AU140" s="236" t="s">
        <v>84</v>
      </c>
      <c r="AY140" s="17" t="s">
        <v>148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7" t="s">
        <v>82</v>
      </c>
      <c r="BK140" s="237">
        <f>ROUND(I140*H140,2)</f>
        <v>0</v>
      </c>
      <c r="BL140" s="17" t="s">
        <v>259</v>
      </c>
      <c r="BM140" s="236" t="s">
        <v>898</v>
      </c>
    </row>
    <row r="141" s="2" customFormat="1" ht="16.5" customHeight="1">
      <c r="A141" s="38"/>
      <c r="B141" s="39"/>
      <c r="C141" s="275" t="s">
        <v>8</v>
      </c>
      <c r="D141" s="275" t="s">
        <v>268</v>
      </c>
      <c r="E141" s="276" t="s">
        <v>899</v>
      </c>
      <c r="F141" s="277" t="s">
        <v>900</v>
      </c>
      <c r="G141" s="278" t="s">
        <v>183</v>
      </c>
      <c r="H141" s="279">
        <v>23</v>
      </c>
      <c r="I141" s="280"/>
      <c r="J141" s="279">
        <f>ROUND(I141*H141,2)</f>
        <v>0</v>
      </c>
      <c r="K141" s="277" t="s">
        <v>1</v>
      </c>
      <c r="L141" s="281"/>
      <c r="M141" s="282" t="s">
        <v>1</v>
      </c>
      <c r="N141" s="283" t="s">
        <v>40</v>
      </c>
      <c r="O141" s="91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6" t="s">
        <v>360</v>
      </c>
      <c r="AT141" s="236" t="s">
        <v>268</v>
      </c>
      <c r="AU141" s="236" t="s">
        <v>84</v>
      </c>
      <c r="AY141" s="17" t="s">
        <v>148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82</v>
      </c>
      <c r="BK141" s="237">
        <f>ROUND(I141*H141,2)</f>
        <v>0</v>
      </c>
      <c r="BL141" s="17" t="s">
        <v>259</v>
      </c>
      <c r="BM141" s="236" t="s">
        <v>901</v>
      </c>
    </row>
    <row r="142" s="14" customFormat="1">
      <c r="A142" s="14"/>
      <c r="B142" s="253"/>
      <c r="C142" s="254"/>
      <c r="D142" s="238" t="s">
        <v>164</v>
      </c>
      <c r="E142" s="254"/>
      <c r="F142" s="256" t="s">
        <v>902</v>
      </c>
      <c r="G142" s="254"/>
      <c r="H142" s="257">
        <v>23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164</v>
      </c>
      <c r="AU142" s="263" t="s">
        <v>84</v>
      </c>
      <c r="AV142" s="14" t="s">
        <v>84</v>
      </c>
      <c r="AW142" s="14" t="s">
        <v>4</v>
      </c>
      <c r="AX142" s="14" t="s">
        <v>82</v>
      </c>
      <c r="AY142" s="263" t="s">
        <v>148</v>
      </c>
    </row>
    <row r="143" s="2" customFormat="1" ht="16.5" customHeight="1">
      <c r="A143" s="38"/>
      <c r="B143" s="39"/>
      <c r="C143" s="275" t="s">
        <v>237</v>
      </c>
      <c r="D143" s="275" t="s">
        <v>268</v>
      </c>
      <c r="E143" s="276" t="s">
        <v>903</v>
      </c>
      <c r="F143" s="277" t="s">
        <v>904</v>
      </c>
      <c r="G143" s="278" t="s">
        <v>183</v>
      </c>
      <c r="H143" s="279">
        <v>218.5</v>
      </c>
      <c r="I143" s="280"/>
      <c r="J143" s="279">
        <f>ROUND(I143*H143,2)</f>
        <v>0</v>
      </c>
      <c r="K143" s="277" t="s">
        <v>1</v>
      </c>
      <c r="L143" s="281"/>
      <c r="M143" s="282" t="s">
        <v>1</v>
      </c>
      <c r="N143" s="283" t="s">
        <v>40</v>
      </c>
      <c r="O143" s="91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6" t="s">
        <v>360</v>
      </c>
      <c r="AT143" s="236" t="s">
        <v>268</v>
      </c>
      <c r="AU143" s="236" t="s">
        <v>84</v>
      </c>
      <c r="AY143" s="17" t="s">
        <v>148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82</v>
      </c>
      <c r="BK143" s="237">
        <f>ROUND(I143*H143,2)</f>
        <v>0</v>
      </c>
      <c r="BL143" s="17" t="s">
        <v>259</v>
      </c>
      <c r="BM143" s="236" t="s">
        <v>905</v>
      </c>
    </row>
    <row r="144" s="14" customFormat="1">
      <c r="A144" s="14"/>
      <c r="B144" s="253"/>
      <c r="C144" s="254"/>
      <c r="D144" s="238" t="s">
        <v>164</v>
      </c>
      <c r="E144" s="254"/>
      <c r="F144" s="256" t="s">
        <v>906</v>
      </c>
      <c r="G144" s="254"/>
      <c r="H144" s="257">
        <v>218.5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164</v>
      </c>
      <c r="AU144" s="263" t="s">
        <v>84</v>
      </c>
      <c r="AV144" s="14" t="s">
        <v>84</v>
      </c>
      <c r="AW144" s="14" t="s">
        <v>4</v>
      </c>
      <c r="AX144" s="14" t="s">
        <v>82</v>
      </c>
      <c r="AY144" s="263" t="s">
        <v>148</v>
      </c>
    </row>
    <row r="145" s="2" customFormat="1" ht="33" customHeight="1">
      <c r="A145" s="38"/>
      <c r="B145" s="39"/>
      <c r="C145" s="226" t="s">
        <v>242</v>
      </c>
      <c r="D145" s="226" t="s">
        <v>151</v>
      </c>
      <c r="E145" s="227" t="s">
        <v>907</v>
      </c>
      <c r="F145" s="228" t="s">
        <v>908</v>
      </c>
      <c r="G145" s="229" t="s">
        <v>183</v>
      </c>
      <c r="H145" s="230">
        <v>365</v>
      </c>
      <c r="I145" s="231"/>
      <c r="J145" s="230">
        <f>ROUND(I145*H145,2)</f>
        <v>0</v>
      </c>
      <c r="K145" s="228" t="s">
        <v>162</v>
      </c>
      <c r="L145" s="44"/>
      <c r="M145" s="232" t="s">
        <v>1</v>
      </c>
      <c r="N145" s="233" t="s">
        <v>40</v>
      </c>
      <c r="O145" s="91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6" t="s">
        <v>259</v>
      </c>
      <c r="AT145" s="236" t="s">
        <v>151</v>
      </c>
      <c r="AU145" s="236" t="s">
        <v>84</v>
      </c>
      <c r="AY145" s="17" t="s">
        <v>148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82</v>
      </c>
      <c r="BK145" s="237">
        <f>ROUND(I145*H145,2)</f>
        <v>0</v>
      </c>
      <c r="BL145" s="17" t="s">
        <v>259</v>
      </c>
      <c r="BM145" s="236" t="s">
        <v>909</v>
      </c>
    </row>
    <row r="146" s="2" customFormat="1" ht="24.15" customHeight="1">
      <c r="A146" s="38"/>
      <c r="B146" s="39"/>
      <c r="C146" s="275" t="s">
        <v>251</v>
      </c>
      <c r="D146" s="275" t="s">
        <v>268</v>
      </c>
      <c r="E146" s="276" t="s">
        <v>910</v>
      </c>
      <c r="F146" s="277" t="s">
        <v>911</v>
      </c>
      <c r="G146" s="278" t="s">
        <v>183</v>
      </c>
      <c r="H146" s="279">
        <v>402.5</v>
      </c>
      <c r="I146" s="280"/>
      <c r="J146" s="279">
        <f>ROUND(I146*H146,2)</f>
        <v>0</v>
      </c>
      <c r="K146" s="277" t="s">
        <v>162</v>
      </c>
      <c r="L146" s="281"/>
      <c r="M146" s="282" t="s">
        <v>1</v>
      </c>
      <c r="N146" s="283" t="s">
        <v>40</v>
      </c>
      <c r="O146" s="91"/>
      <c r="P146" s="234">
        <f>O146*H146</f>
        <v>0</v>
      </c>
      <c r="Q146" s="234">
        <v>0.00017000000000000001</v>
      </c>
      <c r="R146" s="234">
        <f>Q146*H146</f>
        <v>0.068425</v>
      </c>
      <c r="S146" s="234">
        <v>0</v>
      </c>
      <c r="T146" s="23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6" t="s">
        <v>360</v>
      </c>
      <c r="AT146" s="236" t="s">
        <v>268</v>
      </c>
      <c r="AU146" s="236" t="s">
        <v>84</v>
      </c>
      <c r="AY146" s="17" t="s">
        <v>148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82</v>
      </c>
      <c r="BK146" s="237">
        <f>ROUND(I146*H146,2)</f>
        <v>0</v>
      </c>
      <c r="BL146" s="17" t="s">
        <v>259</v>
      </c>
      <c r="BM146" s="236" t="s">
        <v>912</v>
      </c>
    </row>
    <row r="147" s="2" customFormat="1">
      <c r="A147" s="38"/>
      <c r="B147" s="39"/>
      <c r="C147" s="40"/>
      <c r="D147" s="238" t="s">
        <v>157</v>
      </c>
      <c r="E147" s="40"/>
      <c r="F147" s="239" t="s">
        <v>913</v>
      </c>
      <c r="G147" s="40"/>
      <c r="H147" s="40"/>
      <c r="I147" s="240"/>
      <c r="J147" s="40"/>
      <c r="K147" s="40"/>
      <c r="L147" s="44"/>
      <c r="M147" s="241"/>
      <c r="N147" s="24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84</v>
      </c>
    </row>
    <row r="148" s="14" customFormat="1">
      <c r="A148" s="14"/>
      <c r="B148" s="253"/>
      <c r="C148" s="254"/>
      <c r="D148" s="238" t="s">
        <v>164</v>
      </c>
      <c r="E148" s="254"/>
      <c r="F148" s="256" t="s">
        <v>914</v>
      </c>
      <c r="G148" s="254"/>
      <c r="H148" s="257">
        <v>402.5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164</v>
      </c>
      <c r="AU148" s="263" t="s">
        <v>84</v>
      </c>
      <c r="AV148" s="14" t="s">
        <v>84</v>
      </c>
      <c r="AW148" s="14" t="s">
        <v>4</v>
      </c>
      <c r="AX148" s="14" t="s">
        <v>82</v>
      </c>
      <c r="AY148" s="263" t="s">
        <v>148</v>
      </c>
    </row>
    <row r="149" s="2" customFormat="1" ht="24.15" customHeight="1">
      <c r="A149" s="38"/>
      <c r="B149" s="39"/>
      <c r="C149" s="275" t="s">
        <v>259</v>
      </c>
      <c r="D149" s="275" t="s">
        <v>268</v>
      </c>
      <c r="E149" s="276" t="s">
        <v>915</v>
      </c>
      <c r="F149" s="277" t="s">
        <v>916</v>
      </c>
      <c r="G149" s="278" t="s">
        <v>183</v>
      </c>
      <c r="H149" s="279">
        <v>17.25</v>
      </c>
      <c r="I149" s="280"/>
      <c r="J149" s="279">
        <f>ROUND(I149*H149,2)</f>
        <v>0</v>
      </c>
      <c r="K149" s="277" t="s">
        <v>162</v>
      </c>
      <c r="L149" s="281"/>
      <c r="M149" s="282" t="s">
        <v>1</v>
      </c>
      <c r="N149" s="283" t="s">
        <v>40</v>
      </c>
      <c r="O149" s="91"/>
      <c r="P149" s="234">
        <f>O149*H149</f>
        <v>0</v>
      </c>
      <c r="Q149" s="234">
        <v>0.00023000000000000001</v>
      </c>
      <c r="R149" s="234">
        <f>Q149*H149</f>
        <v>0.0039675000000000005</v>
      </c>
      <c r="S149" s="234">
        <v>0</v>
      </c>
      <c r="T149" s="23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6" t="s">
        <v>360</v>
      </c>
      <c r="AT149" s="236" t="s">
        <v>268</v>
      </c>
      <c r="AU149" s="236" t="s">
        <v>84</v>
      </c>
      <c r="AY149" s="17" t="s">
        <v>148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82</v>
      </c>
      <c r="BK149" s="237">
        <f>ROUND(I149*H149,2)</f>
        <v>0</v>
      </c>
      <c r="BL149" s="17" t="s">
        <v>259</v>
      </c>
      <c r="BM149" s="236" t="s">
        <v>917</v>
      </c>
    </row>
    <row r="150" s="2" customFormat="1">
      <c r="A150" s="38"/>
      <c r="B150" s="39"/>
      <c r="C150" s="40"/>
      <c r="D150" s="238" t="s">
        <v>157</v>
      </c>
      <c r="E150" s="40"/>
      <c r="F150" s="239" t="s">
        <v>918</v>
      </c>
      <c r="G150" s="40"/>
      <c r="H150" s="40"/>
      <c r="I150" s="240"/>
      <c r="J150" s="40"/>
      <c r="K150" s="40"/>
      <c r="L150" s="44"/>
      <c r="M150" s="241"/>
      <c r="N150" s="242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84</v>
      </c>
    </row>
    <row r="151" s="14" customFormat="1">
      <c r="A151" s="14"/>
      <c r="B151" s="253"/>
      <c r="C151" s="254"/>
      <c r="D151" s="238" t="s">
        <v>164</v>
      </c>
      <c r="E151" s="254"/>
      <c r="F151" s="256" t="s">
        <v>919</v>
      </c>
      <c r="G151" s="254"/>
      <c r="H151" s="257">
        <v>17.25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164</v>
      </c>
      <c r="AU151" s="263" t="s">
        <v>84</v>
      </c>
      <c r="AV151" s="14" t="s">
        <v>84</v>
      </c>
      <c r="AW151" s="14" t="s">
        <v>4</v>
      </c>
      <c r="AX151" s="14" t="s">
        <v>82</v>
      </c>
      <c r="AY151" s="263" t="s">
        <v>148</v>
      </c>
    </row>
    <row r="152" s="2" customFormat="1" ht="33" customHeight="1">
      <c r="A152" s="38"/>
      <c r="B152" s="39"/>
      <c r="C152" s="226" t="s">
        <v>200</v>
      </c>
      <c r="D152" s="226" t="s">
        <v>151</v>
      </c>
      <c r="E152" s="227" t="s">
        <v>920</v>
      </c>
      <c r="F152" s="228" t="s">
        <v>921</v>
      </c>
      <c r="G152" s="229" t="s">
        <v>183</v>
      </c>
      <c r="H152" s="230">
        <v>230</v>
      </c>
      <c r="I152" s="231"/>
      <c r="J152" s="230">
        <f>ROUND(I152*H152,2)</f>
        <v>0</v>
      </c>
      <c r="K152" s="228" t="s">
        <v>162</v>
      </c>
      <c r="L152" s="44"/>
      <c r="M152" s="232" t="s">
        <v>1</v>
      </c>
      <c r="N152" s="233" t="s">
        <v>40</v>
      </c>
      <c r="O152" s="91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6" t="s">
        <v>259</v>
      </c>
      <c r="AT152" s="236" t="s">
        <v>151</v>
      </c>
      <c r="AU152" s="236" t="s">
        <v>84</v>
      </c>
      <c r="AY152" s="17" t="s">
        <v>148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82</v>
      </c>
      <c r="BK152" s="237">
        <f>ROUND(I152*H152,2)</f>
        <v>0</v>
      </c>
      <c r="BL152" s="17" t="s">
        <v>259</v>
      </c>
      <c r="BM152" s="236" t="s">
        <v>922</v>
      </c>
    </row>
    <row r="153" s="2" customFormat="1" ht="24.15" customHeight="1">
      <c r="A153" s="38"/>
      <c r="B153" s="39"/>
      <c r="C153" s="275" t="s">
        <v>279</v>
      </c>
      <c r="D153" s="275" t="s">
        <v>268</v>
      </c>
      <c r="E153" s="276" t="s">
        <v>923</v>
      </c>
      <c r="F153" s="277" t="s">
        <v>924</v>
      </c>
      <c r="G153" s="278" t="s">
        <v>183</v>
      </c>
      <c r="H153" s="279">
        <v>264.5</v>
      </c>
      <c r="I153" s="280"/>
      <c r="J153" s="279">
        <f>ROUND(I153*H153,2)</f>
        <v>0</v>
      </c>
      <c r="K153" s="277" t="s">
        <v>162</v>
      </c>
      <c r="L153" s="281"/>
      <c r="M153" s="282" t="s">
        <v>1</v>
      </c>
      <c r="N153" s="283" t="s">
        <v>40</v>
      </c>
      <c r="O153" s="91"/>
      <c r="P153" s="234">
        <f>O153*H153</f>
        <v>0</v>
      </c>
      <c r="Q153" s="234">
        <v>0.00016000000000000001</v>
      </c>
      <c r="R153" s="234">
        <f>Q153*H153</f>
        <v>0.042320000000000003</v>
      </c>
      <c r="S153" s="234">
        <v>0</v>
      </c>
      <c r="T153" s="23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6" t="s">
        <v>360</v>
      </c>
      <c r="AT153" s="236" t="s">
        <v>268</v>
      </c>
      <c r="AU153" s="236" t="s">
        <v>84</v>
      </c>
      <c r="AY153" s="17" t="s">
        <v>148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82</v>
      </c>
      <c r="BK153" s="237">
        <f>ROUND(I153*H153,2)</f>
        <v>0</v>
      </c>
      <c r="BL153" s="17" t="s">
        <v>259</v>
      </c>
      <c r="BM153" s="236" t="s">
        <v>925</v>
      </c>
    </row>
    <row r="154" s="2" customFormat="1">
      <c r="A154" s="38"/>
      <c r="B154" s="39"/>
      <c r="C154" s="40"/>
      <c r="D154" s="238" t="s">
        <v>157</v>
      </c>
      <c r="E154" s="40"/>
      <c r="F154" s="239" t="s">
        <v>926</v>
      </c>
      <c r="G154" s="40"/>
      <c r="H154" s="40"/>
      <c r="I154" s="240"/>
      <c r="J154" s="40"/>
      <c r="K154" s="40"/>
      <c r="L154" s="44"/>
      <c r="M154" s="241"/>
      <c r="N154" s="24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84</v>
      </c>
    </row>
    <row r="155" s="14" customFormat="1">
      <c r="A155" s="14"/>
      <c r="B155" s="253"/>
      <c r="C155" s="254"/>
      <c r="D155" s="238" t="s">
        <v>164</v>
      </c>
      <c r="E155" s="254"/>
      <c r="F155" s="256" t="s">
        <v>927</v>
      </c>
      <c r="G155" s="254"/>
      <c r="H155" s="257">
        <v>264.5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164</v>
      </c>
      <c r="AU155" s="263" t="s">
        <v>84</v>
      </c>
      <c r="AV155" s="14" t="s">
        <v>84</v>
      </c>
      <c r="AW155" s="14" t="s">
        <v>4</v>
      </c>
      <c r="AX155" s="14" t="s">
        <v>82</v>
      </c>
      <c r="AY155" s="263" t="s">
        <v>148</v>
      </c>
    </row>
    <row r="156" s="2" customFormat="1" ht="24.15" customHeight="1">
      <c r="A156" s="38"/>
      <c r="B156" s="39"/>
      <c r="C156" s="226" t="s">
        <v>285</v>
      </c>
      <c r="D156" s="226" t="s">
        <v>151</v>
      </c>
      <c r="E156" s="227" t="s">
        <v>928</v>
      </c>
      <c r="F156" s="228" t="s">
        <v>929</v>
      </c>
      <c r="G156" s="229" t="s">
        <v>183</v>
      </c>
      <c r="H156" s="230">
        <v>20</v>
      </c>
      <c r="I156" s="231"/>
      <c r="J156" s="230">
        <f>ROUND(I156*H156,2)</f>
        <v>0</v>
      </c>
      <c r="K156" s="228" t="s">
        <v>162</v>
      </c>
      <c r="L156" s="44"/>
      <c r="M156" s="232" t="s">
        <v>1</v>
      </c>
      <c r="N156" s="233" t="s">
        <v>40</v>
      </c>
      <c r="O156" s="91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6" t="s">
        <v>259</v>
      </c>
      <c r="AT156" s="236" t="s">
        <v>151</v>
      </c>
      <c r="AU156" s="236" t="s">
        <v>84</v>
      </c>
      <c r="AY156" s="17" t="s">
        <v>148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82</v>
      </c>
      <c r="BK156" s="237">
        <f>ROUND(I156*H156,2)</f>
        <v>0</v>
      </c>
      <c r="BL156" s="17" t="s">
        <v>259</v>
      </c>
      <c r="BM156" s="236" t="s">
        <v>930</v>
      </c>
    </row>
    <row r="157" s="2" customFormat="1" ht="24.15" customHeight="1">
      <c r="A157" s="38"/>
      <c r="B157" s="39"/>
      <c r="C157" s="275" t="s">
        <v>291</v>
      </c>
      <c r="D157" s="275" t="s">
        <v>268</v>
      </c>
      <c r="E157" s="276" t="s">
        <v>931</v>
      </c>
      <c r="F157" s="277" t="s">
        <v>932</v>
      </c>
      <c r="G157" s="278" t="s">
        <v>183</v>
      </c>
      <c r="H157" s="279">
        <v>23</v>
      </c>
      <c r="I157" s="280"/>
      <c r="J157" s="279">
        <f>ROUND(I157*H157,2)</f>
        <v>0</v>
      </c>
      <c r="K157" s="277" t="s">
        <v>162</v>
      </c>
      <c r="L157" s="281"/>
      <c r="M157" s="282" t="s">
        <v>1</v>
      </c>
      <c r="N157" s="283" t="s">
        <v>40</v>
      </c>
      <c r="O157" s="91"/>
      <c r="P157" s="234">
        <f>O157*H157</f>
        <v>0</v>
      </c>
      <c r="Q157" s="234">
        <v>0.00034000000000000002</v>
      </c>
      <c r="R157" s="234">
        <f>Q157*H157</f>
        <v>0.0078200000000000006</v>
      </c>
      <c r="S157" s="234">
        <v>0</v>
      </c>
      <c r="T157" s="23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6" t="s">
        <v>360</v>
      </c>
      <c r="AT157" s="236" t="s">
        <v>268</v>
      </c>
      <c r="AU157" s="236" t="s">
        <v>84</v>
      </c>
      <c r="AY157" s="17" t="s">
        <v>148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82</v>
      </c>
      <c r="BK157" s="237">
        <f>ROUND(I157*H157,2)</f>
        <v>0</v>
      </c>
      <c r="BL157" s="17" t="s">
        <v>259</v>
      </c>
      <c r="BM157" s="236" t="s">
        <v>933</v>
      </c>
    </row>
    <row r="158" s="2" customFormat="1">
      <c r="A158" s="38"/>
      <c r="B158" s="39"/>
      <c r="C158" s="40"/>
      <c r="D158" s="238" t="s">
        <v>157</v>
      </c>
      <c r="E158" s="40"/>
      <c r="F158" s="239" t="s">
        <v>934</v>
      </c>
      <c r="G158" s="40"/>
      <c r="H158" s="40"/>
      <c r="I158" s="240"/>
      <c r="J158" s="40"/>
      <c r="K158" s="40"/>
      <c r="L158" s="44"/>
      <c r="M158" s="241"/>
      <c r="N158" s="24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157</v>
      </c>
      <c r="AU158" s="17" t="s">
        <v>84</v>
      </c>
    </row>
    <row r="159" s="14" customFormat="1">
      <c r="A159" s="14"/>
      <c r="B159" s="253"/>
      <c r="C159" s="254"/>
      <c r="D159" s="238" t="s">
        <v>164</v>
      </c>
      <c r="E159" s="254"/>
      <c r="F159" s="256" t="s">
        <v>902</v>
      </c>
      <c r="G159" s="254"/>
      <c r="H159" s="257">
        <v>23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164</v>
      </c>
      <c r="AU159" s="263" t="s">
        <v>84</v>
      </c>
      <c r="AV159" s="14" t="s">
        <v>84</v>
      </c>
      <c r="AW159" s="14" t="s">
        <v>4</v>
      </c>
      <c r="AX159" s="14" t="s">
        <v>82</v>
      </c>
      <c r="AY159" s="263" t="s">
        <v>148</v>
      </c>
    </row>
    <row r="160" s="2" customFormat="1" ht="24.15" customHeight="1">
      <c r="A160" s="38"/>
      <c r="B160" s="39"/>
      <c r="C160" s="226" t="s">
        <v>7</v>
      </c>
      <c r="D160" s="226" t="s">
        <v>151</v>
      </c>
      <c r="E160" s="227" t="s">
        <v>935</v>
      </c>
      <c r="F160" s="228" t="s">
        <v>936</v>
      </c>
      <c r="G160" s="229" t="s">
        <v>209</v>
      </c>
      <c r="H160" s="230">
        <v>43</v>
      </c>
      <c r="I160" s="231"/>
      <c r="J160" s="230">
        <f>ROUND(I160*H160,2)</f>
        <v>0</v>
      </c>
      <c r="K160" s="228" t="s">
        <v>162</v>
      </c>
      <c r="L160" s="44"/>
      <c r="M160" s="232" t="s">
        <v>1</v>
      </c>
      <c r="N160" s="233" t="s">
        <v>40</v>
      </c>
      <c r="O160" s="91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6" t="s">
        <v>259</v>
      </c>
      <c r="AT160" s="236" t="s">
        <v>151</v>
      </c>
      <c r="AU160" s="236" t="s">
        <v>84</v>
      </c>
      <c r="AY160" s="17" t="s">
        <v>148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82</v>
      </c>
      <c r="BK160" s="237">
        <f>ROUND(I160*H160,2)</f>
        <v>0</v>
      </c>
      <c r="BL160" s="17" t="s">
        <v>259</v>
      </c>
      <c r="BM160" s="236" t="s">
        <v>937</v>
      </c>
    </row>
    <row r="161" s="2" customFormat="1" ht="24.15" customHeight="1">
      <c r="A161" s="38"/>
      <c r="B161" s="39"/>
      <c r="C161" s="226" t="s">
        <v>301</v>
      </c>
      <c r="D161" s="226" t="s">
        <v>151</v>
      </c>
      <c r="E161" s="227" t="s">
        <v>938</v>
      </c>
      <c r="F161" s="228" t="s">
        <v>939</v>
      </c>
      <c r="G161" s="229" t="s">
        <v>209</v>
      </c>
      <c r="H161" s="230">
        <v>10</v>
      </c>
      <c r="I161" s="231"/>
      <c r="J161" s="230">
        <f>ROUND(I161*H161,2)</f>
        <v>0</v>
      </c>
      <c r="K161" s="228" t="s">
        <v>162</v>
      </c>
      <c r="L161" s="44"/>
      <c r="M161" s="232" t="s">
        <v>1</v>
      </c>
      <c r="N161" s="233" t="s">
        <v>40</v>
      </c>
      <c r="O161" s="91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6" t="s">
        <v>259</v>
      </c>
      <c r="AT161" s="236" t="s">
        <v>151</v>
      </c>
      <c r="AU161" s="236" t="s">
        <v>84</v>
      </c>
      <c r="AY161" s="17" t="s">
        <v>148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82</v>
      </c>
      <c r="BK161" s="237">
        <f>ROUND(I161*H161,2)</f>
        <v>0</v>
      </c>
      <c r="BL161" s="17" t="s">
        <v>259</v>
      </c>
      <c r="BM161" s="236" t="s">
        <v>940</v>
      </c>
    </row>
    <row r="162" s="2" customFormat="1" ht="24.15" customHeight="1">
      <c r="A162" s="38"/>
      <c r="B162" s="39"/>
      <c r="C162" s="226" t="s">
        <v>306</v>
      </c>
      <c r="D162" s="226" t="s">
        <v>151</v>
      </c>
      <c r="E162" s="227" t="s">
        <v>941</v>
      </c>
      <c r="F162" s="228" t="s">
        <v>942</v>
      </c>
      <c r="G162" s="229" t="s">
        <v>209</v>
      </c>
      <c r="H162" s="230">
        <v>1</v>
      </c>
      <c r="I162" s="231"/>
      <c r="J162" s="230">
        <f>ROUND(I162*H162,2)</f>
        <v>0</v>
      </c>
      <c r="K162" s="228" t="s">
        <v>162</v>
      </c>
      <c r="L162" s="44"/>
      <c r="M162" s="232" t="s">
        <v>1</v>
      </c>
      <c r="N162" s="233" t="s">
        <v>40</v>
      </c>
      <c r="O162" s="91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6" t="s">
        <v>259</v>
      </c>
      <c r="AT162" s="236" t="s">
        <v>151</v>
      </c>
      <c r="AU162" s="236" t="s">
        <v>84</v>
      </c>
      <c r="AY162" s="17" t="s">
        <v>148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82</v>
      </c>
      <c r="BK162" s="237">
        <f>ROUND(I162*H162,2)</f>
        <v>0</v>
      </c>
      <c r="BL162" s="17" t="s">
        <v>259</v>
      </c>
      <c r="BM162" s="236" t="s">
        <v>943</v>
      </c>
    </row>
    <row r="163" s="2" customFormat="1" ht="37.8" customHeight="1">
      <c r="A163" s="38"/>
      <c r="B163" s="39"/>
      <c r="C163" s="275" t="s">
        <v>313</v>
      </c>
      <c r="D163" s="275" t="s">
        <v>268</v>
      </c>
      <c r="E163" s="276" t="s">
        <v>944</v>
      </c>
      <c r="F163" s="277" t="s">
        <v>945</v>
      </c>
      <c r="G163" s="278" t="s">
        <v>209</v>
      </c>
      <c r="H163" s="279">
        <v>1</v>
      </c>
      <c r="I163" s="280"/>
      <c r="J163" s="279">
        <f>ROUND(I163*H163,2)</f>
        <v>0</v>
      </c>
      <c r="K163" s="277" t="s">
        <v>1</v>
      </c>
      <c r="L163" s="281"/>
      <c r="M163" s="282" t="s">
        <v>1</v>
      </c>
      <c r="N163" s="283" t="s">
        <v>40</v>
      </c>
      <c r="O163" s="91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6" t="s">
        <v>360</v>
      </c>
      <c r="AT163" s="236" t="s">
        <v>268</v>
      </c>
      <c r="AU163" s="236" t="s">
        <v>84</v>
      </c>
      <c r="AY163" s="17" t="s">
        <v>148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82</v>
      </c>
      <c r="BK163" s="237">
        <f>ROUND(I163*H163,2)</f>
        <v>0</v>
      </c>
      <c r="BL163" s="17" t="s">
        <v>259</v>
      </c>
      <c r="BM163" s="236" t="s">
        <v>946</v>
      </c>
    </row>
    <row r="164" s="2" customFormat="1" ht="24.15" customHeight="1">
      <c r="A164" s="38"/>
      <c r="B164" s="39"/>
      <c r="C164" s="226" t="s">
        <v>318</v>
      </c>
      <c r="D164" s="226" t="s">
        <v>151</v>
      </c>
      <c r="E164" s="227" t="s">
        <v>947</v>
      </c>
      <c r="F164" s="228" t="s">
        <v>948</v>
      </c>
      <c r="G164" s="229" t="s">
        <v>209</v>
      </c>
      <c r="H164" s="230">
        <v>2</v>
      </c>
      <c r="I164" s="231"/>
      <c r="J164" s="230">
        <f>ROUND(I164*H164,2)</f>
        <v>0</v>
      </c>
      <c r="K164" s="228" t="s">
        <v>162</v>
      </c>
      <c r="L164" s="44"/>
      <c r="M164" s="232" t="s">
        <v>1</v>
      </c>
      <c r="N164" s="233" t="s">
        <v>40</v>
      </c>
      <c r="O164" s="91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6" t="s">
        <v>259</v>
      </c>
      <c r="AT164" s="236" t="s">
        <v>151</v>
      </c>
      <c r="AU164" s="236" t="s">
        <v>84</v>
      </c>
      <c r="AY164" s="17" t="s">
        <v>148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82</v>
      </c>
      <c r="BK164" s="237">
        <f>ROUND(I164*H164,2)</f>
        <v>0</v>
      </c>
      <c r="BL164" s="17" t="s">
        <v>259</v>
      </c>
      <c r="BM164" s="236" t="s">
        <v>949</v>
      </c>
    </row>
    <row r="165" s="2" customFormat="1" ht="24.15" customHeight="1">
      <c r="A165" s="38"/>
      <c r="B165" s="39"/>
      <c r="C165" s="275" t="s">
        <v>323</v>
      </c>
      <c r="D165" s="275" t="s">
        <v>268</v>
      </c>
      <c r="E165" s="276" t="s">
        <v>950</v>
      </c>
      <c r="F165" s="277" t="s">
        <v>951</v>
      </c>
      <c r="G165" s="278" t="s">
        <v>209</v>
      </c>
      <c r="H165" s="279">
        <v>2</v>
      </c>
      <c r="I165" s="280"/>
      <c r="J165" s="279">
        <f>ROUND(I165*H165,2)</f>
        <v>0</v>
      </c>
      <c r="K165" s="277" t="s">
        <v>162</v>
      </c>
      <c r="L165" s="281"/>
      <c r="M165" s="282" t="s">
        <v>1</v>
      </c>
      <c r="N165" s="283" t="s">
        <v>40</v>
      </c>
      <c r="O165" s="91"/>
      <c r="P165" s="234">
        <f>O165*H165</f>
        <v>0</v>
      </c>
      <c r="Q165" s="234">
        <v>4.0000000000000003E-05</v>
      </c>
      <c r="R165" s="234">
        <f>Q165*H165</f>
        <v>8.0000000000000007E-05</v>
      </c>
      <c r="S165" s="234">
        <v>0</v>
      </c>
      <c r="T165" s="23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6" t="s">
        <v>360</v>
      </c>
      <c r="AT165" s="236" t="s">
        <v>268</v>
      </c>
      <c r="AU165" s="236" t="s">
        <v>84</v>
      </c>
      <c r="AY165" s="17" t="s">
        <v>148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82</v>
      </c>
      <c r="BK165" s="237">
        <f>ROUND(I165*H165,2)</f>
        <v>0</v>
      </c>
      <c r="BL165" s="17" t="s">
        <v>259</v>
      </c>
      <c r="BM165" s="236" t="s">
        <v>952</v>
      </c>
    </row>
    <row r="166" s="2" customFormat="1" ht="16.5" customHeight="1">
      <c r="A166" s="38"/>
      <c r="B166" s="39"/>
      <c r="C166" s="275" t="s">
        <v>330</v>
      </c>
      <c r="D166" s="275" t="s">
        <v>268</v>
      </c>
      <c r="E166" s="276" t="s">
        <v>953</v>
      </c>
      <c r="F166" s="277" t="s">
        <v>954</v>
      </c>
      <c r="G166" s="278" t="s">
        <v>209</v>
      </c>
      <c r="H166" s="279">
        <v>2</v>
      </c>
      <c r="I166" s="280"/>
      <c r="J166" s="279">
        <f>ROUND(I166*H166,2)</f>
        <v>0</v>
      </c>
      <c r="K166" s="277" t="s">
        <v>162</v>
      </c>
      <c r="L166" s="281"/>
      <c r="M166" s="282" t="s">
        <v>1</v>
      </c>
      <c r="N166" s="283" t="s">
        <v>40</v>
      </c>
      <c r="O166" s="91"/>
      <c r="P166" s="234">
        <f>O166*H166</f>
        <v>0</v>
      </c>
      <c r="Q166" s="234">
        <v>3.0000000000000001E-05</v>
      </c>
      <c r="R166" s="234">
        <f>Q166*H166</f>
        <v>6.0000000000000002E-05</v>
      </c>
      <c r="S166" s="234">
        <v>0</v>
      </c>
      <c r="T166" s="23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6" t="s">
        <v>360</v>
      </c>
      <c r="AT166" s="236" t="s">
        <v>268</v>
      </c>
      <c r="AU166" s="236" t="s">
        <v>84</v>
      </c>
      <c r="AY166" s="17" t="s">
        <v>148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82</v>
      </c>
      <c r="BK166" s="237">
        <f>ROUND(I166*H166,2)</f>
        <v>0</v>
      </c>
      <c r="BL166" s="17" t="s">
        <v>259</v>
      </c>
      <c r="BM166" s="236" t="s">
        <v>955</v>
      </c>
    </row>
    <row r="167" s="2" customFormat="1" ht="16.5" customHeight="1">
      <c r="A167" s="38"/>
      <c r="B167" s="39"/>
      <c r="C167" s="275" t="s">
        <v>338</v>
      </c>
      <c r="D167" s="275" t="s">
        <v>268</v>
      </c>
      <c r="E167" s="276" t="s">
        <v>956</v>
      </c>
      <c r="F167" s="277" t="s">
        <v>957</v>
      </c>
      <c r="G167" s="278" t="s">
        <v>209</v>
      </c>
      <c r="H167" s="279">
        <v>2</v>
      </c>
      <c r="I167" s="280"/>
      <c r="J167" s="279">
        <f>ROUND(I167*H167,2)</f>
        <v>0</v>
      </c>
      <c r="K167" s="277" t="s">
        <v>162</v>
      </c>
      <c r="L167" s="281"/>
      <c r="M167" s="282" t="s">
        <v>1</v>
      </c>
      <c r="N167" s="283" t="s">
        <v>40</v>
      </c>
      <c r="O167" s="91"/>
      <c r="P167" s="234">
        <f>O167*H167</f>
        <v>0</v>
      </c>
      <c r="Q167" s="234">
        <v>1.0000000000000001E-05</v>
      </c>
      <c r="R167" s="234">
        <f>Q167*H167</f>
        <v>2.0000000000000002E-05</v>
      </c>
      <c r="S167" s="234">
        <v>0</v>
      </c>
      <c r="T167" s="23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6" t="s">
        <v>360</v>
      </c>
      <c r="AT167" s="236" t="s">
        <v>268</v>
      </c>
      <c r="AU167" s="236" t="s">
        <v>84</v>
      </c>
      <c r="AY167" s="17" t="s">
        <v>148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82</v>
      </c>
      <c r="BK167" s="237">
        <f>ROUND(I167*H167,2)</f>
        <v>0</v>
      </c>
      <c r="BL167" s="17" t="s">
        <v>259</v>
      </c>
      <c r="BM167" s="236" t="s">
        <v>958</v>
      </c>
    </row>
    <row r="168" s="2" customFormat="1" ht="24.15" customHeight="1">
      <c r="A168" s="38"/>
      <c r="B168" s="39"/>
      <c r="C168" s="226" t="s">
        <v>344</v>
      </c>
      <c r="D168" s="226" t="s">
        <v>151</v>
      </c>
      <c r="E168" s="227" t="s">
        <v>959</v>
      </c>
      <c r="F168" s="228" t="s">
        <v>960</v>
      </c>
      <c r="G168" s="229" t="s">
        <v>209</v>
      </c>
      <c r="H168" s="230">
        <v>3</v>
      </c>
      <c r="I168" s="231"/>
      <c r="J168" s="230">
        <f>ROUND(I168*H168,2)</f>
        <v>0</v>
      </c>
      <c r="K168" s="228" t="s">
        <v>162</v>
      </c>
      <c r="L168" s="44"/>
      <c r="M168" s="232" t="s">
        <v>1</v>
      </c>
      <c r="N168" s="233" t="s">
        <v>40</v>
      </c>
      <c r="O168" s="91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6" t="s">
        <v>259</v>
      </c>
      <c r="AT168" s="236" t="s">
        <v>151</v>
      </c>
      <c r="AU168" s="236" t="s">
        <v>84</v>
      </c>
      <c r="AY168" s="17" t="s">
        <v>148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82</v>
      </c>
      <c r="BK168" s="237">
        <f>ROUND(I168*H168,2)</f>
        <v>0</v>
      </c>
      <c r="BL168" s="17" t="s">
        <v>259</v>
      </c>
      <c r="BM168" s="236" t="s">
        <v>961</v>
      </c>
    </row>
    <row r="169" s="2" customFormat="1" ht="24.15" customHeight="1">
      <c r="A169" s="38"/>
      <c r="B169" s="39"/>
      <c r="C169" s="275" t="s">
        <v>348</v>
      </c>
      <c r="D169" s="275" t="s">
        <v>268</v>
      </c>
      <c r="E169" s="276" t="s">
        <v>962</v>
      </c>
      <c r="F169" s="277" t="s">
        <v>963</v>
      </c>
      <c r="G169" s="278" t="s">
        <v>209</v>
      </c>
      <c r="H169" s="279">
        <v>3</v>
      </c>
      <c r="I169" s="280"/>
      <c r="J169" s="279">
        <f>ROUND(I169*H169,2)</f>
        <v>0</v>
      </c>
      <c r="K169" s="277" t="s">
        <v>162</v>
      </c>
      <c r="L169" s="281"/>
      <c r="M169" s="282" t="s">
        <v>1</v>
      </c>
      <c r="N169" s="283" t="s">
        <v>40</v>
      </c>
      <c r="O169" s="91"/>
      <c r="P169" s="234">
        <f>O169*H169</f>
        <v>0</v>
      </c>
      <c r="Q169" s="234">
        <v>4.0000000000000003E-05</v>
      </c>
      <c r="R169" s="234">
        <f>Q169*H169</f>
        <v>0.00012000000000000002</v>
      </c>
      <c r="S169" s="234">
        <v>0</v>
      </c>
      <c r="T169" s="23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6" t="s">
        <v>360</v>
      </c>
      <c r="AT169" s="236" t="s">
        <v>268</v>
      </c>
      <c r="AU169" s="236" t="s">
        <v>84</v>
      </c>
      <c r="AY169" s="17" t="s">
        <v>148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82</v>
      </c>
      <c r="BK169" s="237">
        <f>ROUND(I169*H169,2)</f>
        <v>0</v>
      </c>
      <c r="BL169" s="17" t="s">
        <v>259</v>
      </c>
      <c r="BM169" s="236" t="s">
        <v>964</v>
      </c>
    </row>
    <row r="170" s="2" customFormat="1" ht="16.5" customHeight="1">
      <c r="A170" s="38"/>
      <c r="B170" s="39"/>
      <c r="C170" s="275" t="s">
        <v>354</v>
      </c>
      <c r="D170" s="275" t="s">
        <v>268</v>
      </c>
      <c r="E170" s="276" t="s">
        <v>965</v>
      </c>
      <c r="F170" s="277" t="s">
        <v>966</v>
      </c>
      <c r="G170" s="278" t="s">
        <v>209</v>
      </c>
      <c r="H170" s="279">
        <v>3</v>
      </c>
      <c r="I170" s="280"/>
      <c r="J170" s="279">
        <f>ROUND(I170*H170,2)</f>
        <v>0</v>
      </c>
      <c r="K170" s="277" t="s">
        <v>162</v>
      </c>
      <c r="L170" s="281"/>
      <c r="M170" s="282" t="s">
        <v>1</v>
      </c>
      <c r="N170" s="283" t="s">
        <v>40</v>
      </c>
      <c r="O170" s="91"/>
      <c r="P170" s="234">
        <f>O170*H170</f>
        <v>0</v>
      </c>
      <c r="Q170" s="234">
        <v>3.0000000000000001E-05</v>
      </c>
      <c r="R170" s="234">
        <f>Q170*H170</f>
        <v>9.0000000000000006E-05</v>
      </c>
      <c r="S170" s="234">
        <v>0</v>
      </c>
      <c r="T170" s="23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6" t="s">
        <v>360</v>
      </c>
      <c r="AT170" s="236" t="s">
        <v>268</v>
      </c>
      <c r="AU170" s="236" t="s">
        <v>84</v>
      </c>
      <c r="AY170" s="17" t="s">
        <v>148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82</v>
      </c>
      <c r="BK170" s="237">
        <f>ROUND(I170*H170,2)</f>
        <v>0</v>
      </c>
      <c r="BL170" s="17" t="s">
        <v>259</v>
      </c>
      <c r="BM170" s="236" t="s">
        <v>967</v>
      </c>
    </row>
    <row r="171" s="2" customFormat="1" ht="16.5" customHeight="1">
      <c r="A171" s="38"/>
      <c r="B171" s="39"/>
      <c r="C171" s="275" t="s">
        <v>360</v>
      </c>
      <c r="D171" s="275" t="s">
        <v>268</v>
      </c>
      <c r="E171" s="276" t="s">
        <v>956</v>
      </c>
      <c r="F171" s="277" t="s">
        <v>957</v>
      </c>
      <c r="G171" s="278" t="s">
        <v>209</v>
      </c>
      <c r="H171" s="279">
        <v>3</v>
      </c>
      <c r="I171" s="280"/>
      <c r="J171" s="279">
        <f>ROUND(I171*H171,2)</f>
        <v>0</v>
      </c>
      <c r="K171" s="277" t="s">
        <v>162</v>
      </c>
      <c r="L171" s="281"/>
      <c r="M171" s="282" t="s">
        <v>1</v>
      </c>
      <c r="N171" s="283" t="s">
        <v>40</v>
      </c>
      <c r="O171" s="91"/>
      <c r="P171" s="234">
        <f>O171*H171</f>
        <v>0</v>
      </c>
      <c r="Q171" s="234">
        <v>1.0000000000000001E-05</v>
      </c>
      <c r="R171" s="234">
        <f>Q171*H171</f>
        <v>3.0000000000000004E-05</v>
      </c>
      <c r="S171" s="234">
        <v>0</v>
      </c>
      <c r="T171" s="23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6" t="s">
        <v>360</v>
      </c>
      <c r="AT171" s="236" t="s">
        <v>268</v>
      </c>
      <c r="AU171" s="236" t="s">
        <v>84</v>
      </c>
      <c r="AY171" s="17" t="s">
        <v>148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82</v>
      </c>
      <c r="BK171" s="237">
        <f>ROUND(I171*H171,2)</f>
        <v>0</v>
      </c>
      <c r="BL171" s="17" t="s">
        <v>259</v>
      </c>
      <c r="BM171" s="236" t="s">
        <v>968</v>
      </c>
    </row>
    <row r="172" s="2" customFormat="1" ht="33" customHeight="1">
      <c r="A172" s="38"/>
      <c r="B172" s="39"/>
      <c r="C172" s="226" t="s">
        <v>368</v>
      </c>
      <c r="D172" s="226" t="s">
        <v>151</v>
      </c>
      <c r="E172" s="227" t="s">
        <v>969</v>
      </c>
      <c r="F172" s="228" t="s">
        <v>970</v>
      </c>
      <c r="G172" s="229" t="s">
        <v>209</v>
      </c>
      <c r="H172" s="230">
        <v>19</v>
      </c>
      <c r="I172" s="231"/>
      <c r="J172" s="230">
        <f>ROUND(I172*H172,2)</f>
        <v>0</v>
      </c>
      <c r="K172" s="228" t="s">
        <v>162</v>
      </c>
      <c r="L172" s="44"/>
      <c r="M172" s="232" t="s">
        <v>1</v>
      </c>
      <c r="N172" s="233" t="s">
        <v>40</v>
      </c>
      <c r="O172" s="91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6" t="s">
        <v>259</v>
      </c>
      <c r="AT172" s="236" t="s">
        <v>151</v>
      </c>
      <c r="AU172" s="236" t="s">
        <v>84</v>
      </c>
      <c r="AY172" s="17" t="s">
        <v>148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82</v>
      </c>
      <c r="BK172" s="237">
        <f>ROUND(I172*H172,2)</f>
        <v>0</v>
      </c>
      <c r="BL172" s="17" t="s">
        <v>259</v>
      </c>
      <c r="BM172" s="236" t="s">
        <v>971</v>
      </c>
    </row>
    <row r="173" s="2" customFormat="1" ht="24.15" customHeight="1">
      <c r="A173" s="38"/>
      <c r="B173" s="39"/>
      <c r="C173" s="275" t="s">
        <v>374</v>
      </c>
      <c r="D173" s="275" t="s">
        <v>268</v>
      </c>
      <c r="E173" s="276" t="s">
        <v>972</v>
      </c>
      <c r="F173" s="277" t="s">
        <v>973</v>
      </c>
      <c r="G173" s="278" t="s">
        <v>209</v>
      </c>
      <c r="H173" s="279">
        <v>19</v>
      </c>
      <c r="I173" s="280"/>
      <c r="J173" s="279">
        <f>ROUND(I173*H173,2)</f>
        <v>0</v>
      </c>
      <c r="K173" s="277" t="s">
        <v>162</v>
      </c>
      <c r="L173" s="281"/>
      <c r="M173" s="282" t="s">
        <v>1</v>
      </c>
      <c r="N173" s="283" t="s">
        <v>40</v>
      </c>
      <c r="O173" s="91"/>
      <c r="P173" s="234">
        <f>O173*H173</f>
        <v>0</v>
      </c>
      <c r="Q173" s="234">
        <v>6.0000000000000002E-05</v>
      </c>
      <c r="R173" s="234">
        <f>Q173*H173</f>
        <v>0.00114</v>
      </c>
      <c r="S173" s="234">
        <v>0</v>
      </c>
      <c r="T173" s="23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6" t="s">
        <v>360</v>
      </c>
      <c r="AT173" s="236" t="s">
        <v>268</v>
      </c>
      <c r="AU173" s="236" t="s">
        <v>84</v>
      </c>
      <c r="AY173" s="17" t="s">
        <v>148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82</v>
      </c>
      <c r="BK173" s="237">
        <f>ROUND(I173*H173,2)</f>
        <v>0</v>
      </c>
      <c r="BL173" s="17" t="s">
        <v>259</v>
      </c>
      <c r="BM173" s="236" t="s">
        <v>974</v>
      </c>
    </row>
    <row r="174" s="2" customFormat="1" ht="16.5" customHeight="1">
      <c r="A174" s="38"/>
      <c r="B174" s="39"/>
      <c r="C174" s="275" t="s">
        <v>380</v>
      </c>
      <c r="D174" s="275" t="s">
        <v>268</v>
      </c>
      <c r="E174" s="276" t="s">
        <v>975</v>
      </c>
      <c r="F174" s="277" t="s">
        <v>976</v>
      </c>
      <c r="G174" s="278" t="s">
        <v>209</v>
      </c>
      <c r="H174" s="279">
        <v>12</v>
      </c>
      <c r="I174" s="280"/>
      <c r="J174" s="279">
        <f>ROUND(I174*H174,2)</f>
        <v>0</v>
      </c>
      <c r="K174" s="277" t="s">
        <v>162</v>
      </c>
      <c r="L174" s="281"/>
      <c r="M174" s="282" t="s">
        <v>1</v>
      </c>
      <c r="N174" s="283" t="s">
        <v>40</v>
      </c>
      <c r="O174" s="91"/>
      <c r="P174" s="234">
        <f>O174*H174</f>
        <v>0</v>
      </c>
      <c r="Q174" s="234">
        <v>2.0000000000000002E-05</v>
      </c>
      <c r="R174" s="234">
        <f>Q174*H174</f>
        <v>0.00024000000000000003</v>
      </c>
      <c r="S174" s="234">
        <v>0</v>
      </c>
      <c r="T174" s="23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6" t="s">
        <v>360</v>
      </c>
      <c r="AT174" s="236" t="s">
        <v>268</v>
      </c>
      <c r="AU174" s="236" t="s">
        <v>84</v>
      </c>
      <c r="AY174" s="17" t="s">
        <v>148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82</v>
      </c>
      <c r="BK174" s="237">
        <f>ROUND(I174*H174,2)</f>
        <v>0</v>
      </c>
      <c r="BL174" s="17" t="s">
        <v>259</v>
      </c>
      <c r="BM174" s="236" t="s">
        <v>977</v>
      </c>
    </row>
    <row r="175" s="2" customFormat="1" ht="33" customHeight="1">
      <c r="A175" s="38"/>
      <c r="B175" s="39"/>
      <c r="C175" s="226" t="s">
        <v>781</v>
      </c>
      <c r="D175" s="226" t="s">
        <v>151</v>
      </c>
      <c r="E175" s="227" t="s">
        <v>978</v>
      </c>
      <c r="F175" s="228" t="s">
        <v>979</v>
      </c>
      <c r="G175" s="229" t="s">
        <v>209</v>
      </c>
      <c r="H175" s="230">
        <v>6</v>
      </c>
      <c r="I175" s="231"/>
      <c r="J175" s="230">
        <f>ROUND(I175*H175,2)</f>
        <v>0</v>
      </c>
      <c r="K175" s="228" t="s">
        <v>162</v>
      </c>
      <c r="L175" s="44"/>
      <c r="M175" s="232" t="s">
        <v>1</v>
      </c>
      <c r="N175" s="233" t="s">
        <v>40</v>
      </c>
      <c r="O175" s="91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6" t="s">
        <v>259</v>
      </c>
      <c r="AT175" s="236" t="s">
        <v>151</v>
      </c>
      <c r="AU175" s="236" t="s">
        <v>84</v>
      </c>
      <c r="AY175" s="17" t="s">
        <v>148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82</v>
      </c>
      <c r="BK175" s="237">
        <f>ROUND(I175*H175,2)</f>
        <v>0</v>
      </c>
      <c r="BL175" s="17" t="s">
        <v>259</v>
      </c>
      <c r="BM175" s="236" t="s">
        <v>980</v>
      </c>
    </row>
    <row r="176" s="2" customFormat="1" ht="24.15" customHeight="1">
      <c r="A176" s="38"/>
      <c r="B176" s="39"/>
      <c r="C176" s="275" t="s">
        <v>785</v>
      </c>
      <c r="D176" s="275" t="s">
        <v>268</v>
      </c>
      <c r="E176" s="276" t="s">
        <v>981</v>
      </c>
      <c r="F176" s="277" t="s">
        <v>982</v>
      </c>
      <c r="G176" s="278" t="s">
        <v>209</v>
      </c>
      <c r="H176" s="279">
        <v>6</v>
      </c>
      <c r="I176" s="280"/>
      <c r="J176" s="279">
        <f>ROUND(I176*H176,2)</f>
        <v>0</v>
      </c>
      <c r="K176" s="277" t="s">
        <v>162</v>
      </c>
      <c r="L176" s="281"/>
      <c r="M176" s="282" t="s">
        <v>1</v>
      </c>
      <c r="N176" s="283" t="s">
        <v>40</v>
      </c>
      <c r="O176" s="91"/>
      <c r="P176" s="234">
        <f>O176*H176</f>
        <v>0</v>
      </c>
      <c r="Q176" s="234">
        <v>0.00010000000000000001</v>
      </c>
      <c r="R176" s="234">
        <f>Q176*H176</f>
        <v>0.00060000000000000006</v>
      </c>
      <c r="S176" s="234">
        <v>0</v>
      </c>
      <c r="T176" s="23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6" t="s">
        <v>360</v>
      </c>
      <c r="AT176" s="236" t="s">
        <v>268</v>
      </c>
      <c r="AU176" s="236" t="s">
        <v>84</v>
      </c>
      <c r="AY176" s="17" t="s">
        <v>148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82</v>
      </c>
      <c r="BK176" s="237">
        <f>ROUND(I176*H176,2)</f>
        <v>0</v>
      </c>
      <c r="BL176" s="17" t="s">
        <v>259</v>
      </c>
      <c r="BM176" s="236" t="s">
        <v>983</v>
      </c>
    </row>
    <row r="177" s="2" customFormat="1" ht="33" customHeight="1">
      <c r="A177" s="38"/>
      <c r="B177" s="39"/>
      <c r="C177" s="226" t="s">
        <v>387</v>
      </c>
      <c r="D177" s="226" t="s">
        <v>151</v>
      </c>
      <c r="E177" s="227" t="s">
        <v>984</v>
      </c>
      <c r="F177" s="228" t="s">
        <v>985</v>
      </c>
      <c r="G177" s="229" t="s">
        <v>209</v>
      </c>
      <c r="H177" s="230">
        <v>5</v>
      </c>
      <c r="I177" s="231"/>
      <c r="J177" s="230">
        <f>ROUND(I177*H177,2)</f>
        <v>0</v>
      </c>
      <c r="K177" s="228" t="s">
        <v>162</v>
      </c>
      <c r="L177" s="44"/>
      <c r="M177" s="232" t="s">
        <v>1</v>
      </c>
      <c r="N177" s="233" t="s">
        <v>40</v>
      </c>
      <c r="O177" s="91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6" t="s">
        <v>259</v>
      </c>
      <c r="AT177" s="236" t="s">
        <v>151</v>
      </c>
      <c r="AU177" s="236" t="s">
        <v>84</v>
      </c>
      <c r="AY177" s="17" t="s">
        <v>148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82</v>
      </c>
      <c r="BK177" s="237">
        <f>ROUND(I177*H177,2)</f>
        <v>0</v>
      </c>
      <c r="BL177" s="17" t="s">
        <v>259</v>
      </c>
      <c r="BM177" s="236" t="s">
        <v>986</v>
      </c>
    </row>
    <row r="178" s="2" customFormat="1" ht="37.8" customHeight="1">
      <c r="A178" s="38"/>
      <c r="B178" s="39"/>
      <c r="C178" s="275" t="s">
        <v>397</v>
      </c>
      <c r="D178" s="275" t="s">
        <v>268</v>
      </c>
      <c r="E178" s="276" t="s">
        <v>987</v>
      </c>
      <c r="F178" s="277" t="s">
        <v>988</v>
      </c>
      <c r="G178" s="278" t="s">
        <v>209</v>
      </c>
      <c r="H178" s="279">
        <v>5</v>
      </c>
      <c r="I178" s="280"/>
      <c r="J178" s="279">
        <f>ROUND(I178*H178,2)</f>
        <v>0</v>
      </c>
      <c r="K178" s="277" t="s">
        <v>162</v>
      </c>
      <c r="L178" s="281"/>
      <c r="M178" s="282" t="s">
        <v>1</v>
      </c>
      <c r="N178" s="283" t="s">
        <v>40</v>
      </c>
      <c r="O178" s="91"/>
      <c r="P178" s="234">
        <f>O178*H178</f>
        <v>0</v>
      </c>
      <c r="Q178" s="234">
        <v>6.9999999999999994E-05</v>
      </c>
      <c r="R178" s="234">
        <f>Q178*H178</f>
        <v>0.00034999999999999994</v>
      </c>
      <c r="S178" s="234">
        <v>0</v>
      </c>
      <c r="T178" s="23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6" t="s">
        <v>360</v>
      </c>
      <c r="AT178" s="236" t="s">
        <v>268</v>
      </c>
      <c r="AU178" s="236" t="s">
        <v>84</v>
      </c>
      <c r="AY178" s="17" t="s">
        <v>148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7" t="s">
        <v>82</v>
      </c>
      <c r="BK178" s="237">
        <f>ROUND(I178*H178,2)</f>
        <v>0</v>
      </c>
      <c r="BL178" s="17" t="s">
        <v>259</v>
      </c>
      <c r="BM178" s="236" t="s">
        <v>989</v>
      </c>
    </row>
    <row r="179" s="2" customFormat="1" ht="24.15" customHeight="1">
      <c r="A179" s="38"/>
      <c r="B179" s="39"/>
      <c r="C179" s="226" t="s">
        <v>405</v>
      </c>
      <c r="D179" s="226" t="s">
        <v>151</v>
      </c>
      <c r="E179" s="227" t="s">
        <v>990</v>
      </c>
      <c r="F179" s="228" t="s">
        <v>991</v>
      </c>
      <c r="G179" s="229" t="s">
        <v>209</v>
      </c>
      <c r="H179" s="230">
        <v>10</v>
      </c>
      <c r="I179" s="231"/>
      <c r="J179" s="230">
        <f>ROUND(I179*H179,2)</f>
        <v>0</v>
      </c>
      <c r="K179" s="228" t="s">
        <v>162</v>
      </c>
      <c r="L179" s="44"/>
      <c r="M179" s="232" t="s">
        <v>1</v>
      </c>
      <c r="N179" s="233" t="s">
        <v>40</v>
      </c>
      <c r="O179" s="91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6" t="s">
        <v>259</v>
      </c>
      <c r="AT179" s="236" t="s">
        <v>151</v>
      </c>
      <c r="AU179" s="236" t="s">
        <v>84</v>
      </c>
      <c r="AY179" s="17" t="s">
        <v>148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82</v>
      </c>
      <c r="BK179" s="237">
        <f>ROUND(I179*H179,2)</f>
        <v>0</v>
      </c>
      <c r="BL179" s="17" t="s">
        <v>259</v>
      </c>
      <c r="BM179" s="236" t="s">
        <v>992</v>
      </c>
    </row>
    <row r="180" s="2" customFormat="1" ht="24.15" customHeight="1">
      <c r="A180" s="38"/>
      <c r="B180" s="39"/>
      <c r="C180" s="275" t="s">
        <v>411</v>
      </c>
      <c r="D180" s="275" t="s">
        <v>268</v>
      </c>
      <c r="E180" s="276" t="s">
        <v>993</v>
      </c>
      <c r="F180" s="277" t="s">
        <v>994</v>
      </c>
      <c r="G180" s="278" t="s">
        <v>209</v>
      </c>
      <c r="H180" s="279">
        <v>4</v>
      </c>
      <c r="I180" s="280"/>
      <c r="J180" s="279">
        <f>ROUND(I180*H180,2)</f>
        <v>0</v>
      </c>
      <c r="K180" s="277" t="s">
        <v>162</v>
      </c>
      <c r="L180" s="281"/>
      <c r="M180" s="282" t="s">
        <v>1</v>
      </c>
      <c r="N180" s="283" t="s">
        <v>40</v>
      </c>
      <c r="O180" s="91"/>
      <c r="P180" s="234">
        <f>O180*H180</f>
        <v>0</v>
      </c>
      <c r="Q180" s="234">
        <v>0.00040000000000000002</v>
      </c>
      <c r="R180" s="234">
        <f>Q180*H180</f>
        <v>0.0016000000000000001</v>
      </c>
      <c r="S180" s="234">
        <v>0</v>
      </c>
      <c r="T180" s="23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6" t="s">
        <v>360</v>
      </c>
      <c r="AT180" s="236" t="s">
        <v>268</v>
      </c>
      <c r="AU180" s="236" t="s">
        <v>84</v>
      </c>
      <c r="AY180" s="17" t="s">
        <v>148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7" t="s">
        <v>82</v>
      </c>
      <c r="BK180" s="237">
        <f>ROUND(I180*H180,2)</f>
        <v>0</v>
      </c>
      <c r="BL180" s="17" t="s">
        <v>259</v>
      </c>
      <c r="BM180" s="236" t="s">
        <v>995</v>
      </c>
    </row>
    <row r="181" s="2" customFormat="1" ht="24.15" customHeight="1">
      <c r="A181" s="38"/>
      <c r="B181" s="39"/>
      <c r="C181" s="275" t="s">
        <v>416</v>
      </c>
      <c r="D181" s="275" t="s">
        <v>268</v>
      </c>
      <c r="E181" s="276" t="s">
        <v>996</v>
      </c>
      <c r="F181" s="277" t="s">
        <v>997</v>
      </c>
      <c r="G181" s="278" t="s">
        <v>209</v>
      </c>
      <c r="H181" s="279">
        <v>5</v>
      </c>
      <c r="I181" s="280"/>
      <c r="J181" s="279">
        <f>ROUND(I181*H181,2)</f>
        <v>0</v>
      </c>
      <c r="K181" s="277" t="s">
        <v>162</v>
      </c>
      <c r="L181" s="281"/>
      <c r="M181" s="282" t="s">
        <v>1</v>
      </c>
      <c r="N181" s="283" t="s">
        <v>40</v>
      </c>
      <c r="O181" s="91"/>
      <c r="P181" s="234">
        <f>O181*H181</f>
        <v>0</v>
      </c>
      <c r="Q181" s="234">
        <v>0.00040000000000000002</v>
      </c>
      <c r="R181" s="234">
        <f>Q181*H181</f>
        <v>0.002</v>
      </c>
      <c r="S181" s="234">
        <v>0</v>
      </c>
      <c r="T181" s="23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6" t="s">
        <v>360</v>
      </c>
      <c r="AT181" s="236" t="s">
        <v>268</v>
      </c>
      <c r="AU181" s="236" t="s">
        <v>84</v>
      </c>
      <c r="AY181" s="17" t="s">
        <v>148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82</v>
      </c>
      <c r="BK181" s="237">
        <f>ROUND(I181*H181,2)</f>
        <v>0</v>
      </c>
      <c r="BL181" s="17" t="s">
        <v>259</v>
      </c>
      <c r="BM181" s="236" t="s">
        <v>998</v>
      </c>
    </row>
    <row r="182" s="2" customFormat="1" ht="24.15" customHeight="1">
      <c r="A182" s="38"/>
      <c r="B182" s="39"/>
      <c r="C182" s="275" t="s">
        <v>423</v>
      </c>
      <c r="D182" s="275" t="s">
        <v>268</v>
      </c>
      <c r="E182" s="276" t="s">
        <v>999</v>
      </c>
      <c r="F182" s="277" t="s">
        <v>1000</v>
      </c>
      <c r="G182" s="278" t="s">
        <v>209</v>
      </c>
      <c r="H182" s="279">
        <v>1</v>
      </c>
      <c r="I182" s="280"/>
      <c r="J182" s="279">
        <f>ROUND(I182*H182,2)</f>
        <v>0</v>
      </c>
      <c r="K182" s="277" t="s">
        <v>162</v>
      </c>
      <c r="L182" s="281"/>
      <c r="M182" s="282" t="s">
        <v>1</v>
      </c>
      <c r="N182" s="283" t="s">
        <v>40</v>
      </c>
      <c r="O182" s="91"/>
      <c r="P182" s="234">
        <f>O182*H182</f>
        <v>0</v>
      </c>
      <c r="Q182" s="234">
        <v>0.00040000000000000002</v>
      </c>
      <c r="R182" s="234">
        <f>Q182*H182</f>
        <v>0.00040000000000000002</v>
      </c>
      <c r="S182" s="234">
        <v>0</v>
      </c>
      <c r="T182" s="23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6" t="s">
        <v>360</v>
      </c>
      <c r="AT182" s="236" t="s">
        <v>268</v>
      </c>
      <c r="AU182" s="236" t="s">
        <v>84</v>
      </c>
      <c r="AY182" s="17" t="s">
        <v>148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82</v>
      </c>
      <c r="BK182" s="237">
        <f>ROUND(I182*H182,2)</f>
        <v>0</v>
      </c>
      <c r="BL182" s="17" t="s">
        <v>259</v>
      </c>
      <c r="BM182" s="236" t="s">
        <v>1001</v>
      </c>
    </row>
    <row r="183" s="2" customFormat="1" ht="24.15" customHeight="1">
      <c r="A183" s="38"/>
      <c r="B183" s="39"/>
      <c r="C183" s="226" t="s">
        <v>428</v>
      </c>
      <c r="D183" s="226" t="s">
        <v>151</v>
      </c>
      <c r="E183" s="227" t="s">
        <v>1002</v>
      </c>
      <c r="F183" s="228" t="s">
        <v>1003</v>
      </c>
      <c r="G183" s="229" t="s">
        <v>209</v>
      </c>
      <c r="H183" s="230">
        <v>1</v>
      </c>
      <c r="I183" s="231"/>
      <c r="J183" s="230">
        <f>ROUND(I183*H183,2)</f>
        <v>0</v>
      </c>
      <c r="K183" s="228" t="s">
        <v>162</v>
      </c>
      <c r="L183" s="44"/>
      <c r="M183" s="232" t="s">
        <v>1</v>
      </c>
      <c r="N183" s="233" t="s">
        <v>40</v>
      </c>
      <c r="O183" s="91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6" t="s">
        <v>259</v>
      </c>
      <c r="AT183" s="236" t="s">
        <v>151</v>
      </c>
      <c r="AU183" s="236" t="s">
        <v>84</v>
      </c>
      <c r="AY183" s="17" t="s">
        <v>148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82</v>
      </c>
      <c r="BK183" s="237">
        <f>ROUND(I183*H183,2)</f>
        <v>0</v>
      </c>
      <c r="BL183" s="17" t="s">
        <v>259</v>
      </c>
      <c r="BM183" s="236" t="s">
        <v>1004</v>
      </c>
    </row>
    <row r="184" s="2" customFormat="1" ht="24.15" customHeight="1">
      <c r="A184" s="38"/>
      <c r="B184" s="39"/>
      <c r="C184" s="275" t="s">
        <v>433</v>
      </c>
      <c r="D184" s="275" t="s">
        <v>268</v>
      </c>
      <c r="E184" s="276" t="s">
        <v>1005</v>
      </c>
      <c r="F184" s="277" t="s">
        <v>1006</v>
      </c>
      <c r="G184" s="278" t="s">
        <v>209</v>
      </c>
      <c r="H184" s="279">
        <v>1</v>
      </c>
      <c r="I184" s="280"/>
      <c r="J184" s="279">
        <f>ROUND(I184*H184,2)</f>
        <v>0</v>
      </c>
      <c r="K184" s="277" t="s">
        <v>162</v>
      </c>
      <c r="L184" s="281"/>
      <c r="M184" s="282" t="s">
        <v>1</v>
      </c>
      <c r="N184" s="283" t="s">
        <v>40</v>
      </c>
      <c r="O184" s="91"/>
      <c r="P184" s="234">
        <f>O184*H184</f>
        <v>0</v>
      </c>
      <c r="Q184" s="234">
        <v>0.0010499999999999999</v>
      </c>
      <c r="R184" s="234">
        <f>Q184*H184</f>
        <v>0.0010499999999999999</v>
      </c>
      <c r="S184" s="234">
        <v>0</v>
      </c>
      <c r="T184" s="23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6" t="s">
        <v>360</v>
      </c>
      <c r="AT184" s="236" t="s">
        <v>268</v>
      </c>
      <c r="AU184" s="236" t="s">
        <v>84</v>
      </c>
      <c r="AY184" s="17" t="s">
        <v>148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82</v>
      </c>
      <c r="BK184" s="237">
        <f>ROUND(I184*H184,2)</f>
        <v>0</v>
      </c>
      <c r="BL184" s="17" t="s">
        <v>259</v>
      </c>
      <c r="BM184" s="236" t="s">
        <v>1007</v>
      </c>
    </row>
    <row r="185" s="2" customFormat="1" ht="24.15" customHeight="1">
      <c r="A185" s="38"/>
      <c r="B185" s="39"/>
      <c r="C185" s="226" t="s">
        <v>441</v>
      </c>
      <c r="D185" s="226" t="s">
        <v>151</v>
      </c>
      <c r="E185" s="227" t="s">
        <v>1008</v>
      </c>
      <c r="F185" s="228" t="s">
        <v>1009</v>
      </c>
      <c r="G185" s="229" t="s">
        <v>209</v>
      </c>
      <c r="H185" s="230">
        <v>1</v>
      </c>
      <c r="I185" s="231"/>
      <c r="J185" s="230">
        <f>ROUND(I185*H185,2)</f>
        <v>0</v>
      </c>
      <c r="K185" s="228" t="s">
        <v>162</v>
      </c>
      <c r="L185" s="44"/>
      <c r="M185" s="232" t="s">
        <v>1</v>
      </c>
      <c r="N185" s="233" t="s">
        <v>40</v>
      </c>
      <c r="O185" s="91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6" t="s">
        <v>259</v>
      </c>
      <c r="AT185" s="236" t="s">
        <v>151</v>
      </c>
      <c r="AU185" s="236" t="s">
        <v>84</v>
      </c>
      <c r="AY185" s="17" t="s">
        <v>148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82</v>
      </c>
      <c r="BK185" s="237">
        <f>ROUND(I185*H185,2)</f>
        <v>0</v>
      </c>
      <c r="BL185" s="17" t="s">
        <v>259</v>
      </c>
      <c r="BM185" s="236" t="s">
        <v>1010</v>
      </c>
    </row>
    <row r="186" s="2" customFormat="1" ht="24.15" customHeight="1">
      <c r="A186" s="38"/>
      <c r="B186" s="39"/>
      <c r="C186" s="275" t="s">
        <v>448</v>
      </c>
      <c r="D186" s="275" t="s">
        <v>268</v>
      </c>
      <c r="E186" s="276" t="s">
        <v>1011</v>
      </c>
      <c r="F186" s="277" t="s">
        <v>1012</v>
      </c>
      <c r="G186" s="278" t="s">
        <v>209</v>
      </c>
      <c r="H186" s="279">
        <v>1</v>
      </c>
      <c r="I186" s="280"/>
      <c r="J186" s="279">
        <f>ROUND(I186*H186,2)</f>
        <v>0</v>
      </c>
      <c r="K186" s="277" t="s">
        <v>1</v>
      </c>
      <c r="L186" s="281"/>
      <c r="M186" s="282" t="s">
        <v>1</v>
      </c>
      <c r="N186" s="283" t="s">
        <v>40</v>
      </c>
      <c r="O186" s="91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6" t="s">
        <v>360</v>
      </c>
      <c r="AT186" s="236" t="s">
        <v>268</v>
      </c>
      <c r="AU186" s="236" t="s">
        <v>84</v>
      </c>
      <c r="AY186" s="17" t="s">
        <v>148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82</v>
      </c>
      <c r="BK186" s="237">
        <f>ROUND(I186*H186,2)</f>
        <v>0</v>
      </c>
      <c r="BL186" s="17" t="s">
        <v>259</v>
      </c>
      <c r="BM186" s="236" t="s">
        <v>1013</v>
      </c>
    </row>
    <row r="187" s="2" customFormat="1" ht="24.15" customHeight="1">
      <c r="A187" s="38"/>
      <c r="B187" s="39"/>
      <c r="C187" s="226" t="s">
        <v>454</v>
      </c>
      <c r="D187" s="226" t="s">
        <v>151</v>
      </c>
      <c r="E187" s="227" t="s">
        <v>1014</v>
      </c>
      <c r="F187" s="228" t="s">
        <v>1015</v>
      </c>
      <c r="G187" s="229" t="s">
        <v>209</v>
      </c>
      <c r="H187" s="230">
        <v>1</v>
      </c>
      <c r="I187" s="231"/>
      <c r="J187" s="230">
        <f>ROUND(I187*H187,2)</f>
        <v>0</v>
      </c>
      <c r="K187" s="228" t="s">
        <v>162</v>
      </c>
      <c r="L187" s="44"/>
      <c r="M187" s="232" t="s">
        <v>1</v>
      </c>
      <c r="N187" s="233" t="s">
        <v>40</v>
      </c>
      <c r="O187" s="91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6" t="s">
        <v>259</v>
      </c>
      <c r="AT187" s="236" t="s">
        <v>151</v>
      </c>
      <c r="AU187" s="236" t="s">
        <v>84</v>
      </c>
      <c r="AY187" s="17" t="s">
        <v>148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82</v>
      </c>
      <c r="BK187" s="237">
        <f>ROUND(I187*H187,2)</f>
        <v>0</v>
      </c>
      <c r="BL187" s="17" t="s">
        <v>259</v>
      </c>
      <c r="BM187" s="236" t="s">
        <v>1016</v>
      </c>
    </row>
    <row r="188" s="2" customFormat="1" ht="37.8" customHeight="1">
      <c r="A188" s="38"/>
      <c r="B188" s="39"/>
      <c r="C188" s="275" t="s">
        <v>461</v>
      </c>
      <c r="D188" s="275" t="s">
        <v>268</v>
      </c>
      <c r="E188" s="276" t="s">
        <v>1017</v>
      </c>
      <c r="F188" s="277" t="s">
        <v>1018</v>
      </c>
      <c r="G188" s="278" t="s">
        <v>209</v>
      </c>
      <c r="H188" s="279">
        <v>1</v>
      </c>
      <c r="I188" s="280"/>
      <c r="J188" s="279">
        <f>ROUND(I188*H188,2)</f>
        <v>0</v>
      </c>
      <c r="K188" s="277" t="s">
        <v>1</v>
      </c>
      <c r="L188" s="281"/>
      <c r="M188" s="282" t="s">
        <v>1</v>
      </c>
      <c r="N188" s="283" t="s">
        <v>40</v>
      </c>
      <c r="O188" s="91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6" t="s">
        <v>360</v>
      </c>
      <c r="AT188" s="236" t="s">
        <v>268</v>
      </c>
      <c r="AU188" s="236" t="s">
        <v>84</v>
      </c>
      <c r="AY188" s="17" t="s">
        <v>148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82</v>
      </c>
      <c r="BK188" s="237">
        <f>ROUND(I188*H188,2)</f>
        <v>0</v>
      </c>
      <c r="BL188" s="17" t="s">
        <v>259</v>
      </c>
      <c r="BM188" s="236" t="s">
        <v>1019</v>
      </c>
    </row>
    <row r="189" s="2" customFormat="1" ht="24.15" customHeight="1">
      <c r="A189" s="38"/>
      <c r="B189" s="39"/>
      <c r="C189" s="226" t="s">
        <v>465</v>
      </c>
      <c r="D189" s="226" t="s">
        <v>151</v>
      </c>
      <c r="E189" s="227" t="s">
        <v>1020</v>
      </c>
      <c r="F189" s="228" t="s">
        <v>1021</v>
      </c>
      <c r="G189" s="229" t="s">
        <v>209</v>
      </c>
      <c r="H189" s="230">
        <v>1</v>
      </c>
      <c r="I189" s="231"/>
      <c r="J189" s="230">
        <f>ROUND(I189*H189,2)</f>
        <v>0</v>
      </c>
      <c r="K189" s="228" t="s">
        <v>162</v>
      </c>
      <c r="L189" s="44"/>
      <c r="M189" s="232" t="s">
        <v>1</v>
      </c>
      <c r="N189" s="233" t="s">
        <v>40</v>
      </c>
      <c r="O189" s="91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6" t="s">
        <v>259</v>
      </c>
      <c r="AT189" s="236" t="s">
        <v>151</v>
      </c>
      <c r="AU189" s="236" t="s">
        <v>84</v>
      </c>
      <c r="AY189" s="17" t="s">
        <v>148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7" t="s">
        <v>82</v>
      </c>
      <c r="BK189" s="237">
        <f>ROUND(I189*H189,2)</f>
        <v>0</v>
      </c>
      <c r="BL189" s="17" t="s">
        <v>259</v>
      </c>
      <c r="BM189" s="236" t="s">
        <v>1022</v>
      </c>
    </row>
    <row r="190" s="2" customFormat="1" ht="37.8" customHeight="1">
      <c r="A190" s="38"/>
      <c r="B190" s="39"/>
      <c r="C190" s="275" t="s">
        <v>469</v>
      </c>
      <c r="D190" s="275" t="s">
        <v>268</v>
      </c>
      <c r="E190" s="276" t="s">
        <v>1023</v>
      </c>
      <c r="F190" s="277" t="s">
        <v>1024</v>
      </c>
      <c r="G190" s="278" t="s">
        <v>209</v>
      </c>
      <c r="H190" s="279">
        <v>1</v>
      </c>
      <c r="I190" s="280"/>
      <c r="J190" s="279">
        <f>ROUND(I190*H190,2)</f>
        <v>0</v>
      </c>
      <c r="K190" s="277" t="s">
        <v>1</v>
      </c>
      <c r="L190" s="281"/>
      <c r="M190" s="282" t="s">
        <v>1</v>
      </c>
      <c r="N190" s="283" t="s">
        <v>40</v>
      </c>
      <c r="O190" s="91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6" t="s">
        <v>360</v>
      </c>
      <c r="AT190" s="236" t="s">
        <v>268</v>
      </c>
      <c r="AU190" s="236" t="s">
        <v>84</v>
      </c>
      <c r="AY190" s="17" t="s">
        <v>148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82</v>
      </c>
      <c r="BK190" s="237">
        <f>ROUND(I190*H190,2)</f>
        <v>0</v>
      </c>
      <c r="BL190" s="17" t="s">
        <v>259</v>
      </c>
      <c r="BM190" s="236" t="s">
        <v>1025</v>
      </c>
    </row>
    <row r="191" s="2" customFormat="1" ht="24.15" customHeight="1">
      <c r="A191" s="38"/>
      <c r="B191" s="39"/>
      <c r="C191" s="226" t="s">
        <v>473</v>
      </c>
      <c r="D191" s="226" t="s">
        <v>151</v>
      </c>
      <c r="E191" s="227" t="s">
        <v>1026</v>
      </c>
      <c r="F191" s="228" t="s">
        <v>1027</v>
      </c>
      <c r="G191" s="229" t="s">
        <v>209</v>
      </c>
      <c r="H191" s="230">
        <v>1</v>
      </c>
      <c r="I191" s="231"/>
      <c r="J191" s="230">
        <f>ROUND(I191*H191,2)</f>
        <v>0</v>
      </c>
      <c r="K191" s="228" t="s">
        <v>162</v>
      </c>
      <c r="L191" s="44"/>
      <c r="M191" s="232" t="s">
        <v>1</v>
      </c>
      <c r="N191" s="233" t="s">
        <v>40</v>
      </c>
      <c r="O191" s="91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6" t="s">
        <v>259</v>
      </c>
      <c r="AT191" s="236" t="s">
        <v>151</v>
      </c>
      <c r="AU191" s="236" t="s">
        <v>84</v>
      </c>
      <c r="AY191" s="17" t="s">
        <v>148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7" t="s">
        <v>82</v>
      </c>
      <c r="BK191" s="237">
        <f>ROUND(I191*H191,2)</f>
        <v>0</v>
      </c>
      <c r="BL191" s="17" t="s">
        <v>259</v>
      </c>
      <c r="BM191" s="236" t="s">
        <v>1028</v>
      </c>
    </row>
    <row r="192" s="2" customFormat="1" ht="33" customHeight="1">
      <c r="A192" s="38"/>
      <c r="B192" s="39"/>
      <c r="C192" s="275" t="s">
        <v>477</v>
      </c>
      <c r="D192" s="275" t="s">
        <v>268</v>
      </c>
      <c r="E192" s="276" t="s">
        <v>1029</v>
      </c>
      <c r="F192" s="277" t="s">
        <v>1030</v>
      </c>
      <c r="G192" s="278" t="s">
        <v>209</v>
      </c>
      <c r="H192" s="279">
        <v>1</v>
      </c>
      <c r="I192" s="280"/>
      <c r="J192" s="279">
        <f>ROUND(I192*H192,2)</f>
        <v>0</v>
      </c>
      <c r="K192" s="277" t="s">
        <v>1</v>
      </c>
      <c r="L192" s="281"/>
      <c r="M192" s="282" t="s">
        <v>1</v>
      </c>
      <c r="N192" s="283" t="s">
        <v>40</v>
      </c>
      <c r="O192" s="91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6" t="s">
        <v>360</v>
      </c>
      <c r="AT192" s="236" t="s">
        <v>268</v>
      </c>
      <c r="AU192" s="236" t="s">
        <v>84</v>
      </c>
      <c r="AY192" s="17" t="s">
        <v>148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82</v>
      </c>
      <c r="BK192" s="237">
        <f>ROUND(I192*H192,2)</f>
        <v>0</v>
      </c>
      <c r="BL192" s="17" t="s">
        <v>259</v>
      </c>
      <c r="BM192" s="236" t="s">
        <v>1031</v>
      </c>
    </row>
    <row r="193" s="2" customFormat="1" ht="33" customHeight="1">
      <c r="A193" s="38"/>
      <c r="B193" s="39"/>
      <c r="C193" s="226" t="s">
        <v>481</v>
      </c>
      <c r="D193" s="226" t="s">
        <v>151</v>
      </c>
      <c r="E193" s="227" t="s">
        <v>1032</v>
      </c>
      <c r="F193" s="228" t="s">
        <v>1033</v>
      </c>
      <c r="G193" s="229" t="s">
        <v>209</v>
      </c>
      <c r="H193" s="230">
        <v>1</v>
      </c>
      <c r="I193" s="231"/>
      <c r="J193" s="230">
        <f>ROUND(I193*H193,2)</f>
        <v>0</v>
      </c>
      <c r="K193" s="228" t="s">
        <v>162</v>
      </c>
      <c r="L193" s="44"/>
      <c r="M193" s="232" t="s">
        <v>1</v>
      </c>
      <c r="N193" s="233" t="s">
        <v>40</v>
      </c>
      <c r="O193" s="91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6" t="s">
        <v>259</v>
      </c>
      <c r="AT193" s="236" t="s">
        <v>151</v>
      </c>
      <c r="AU193" s="236" t="s">
        <v>84</v>
      </c>
      <c r="AY193" s="17" t="s">
        <v>148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82</v>
      </c>
      <c r="BK193" s="237">
        <f>ROUND(I193*H193,2)</f>
        <v>0</v>
      </c>
      <c r="BL193" s="17" t="s">
        <v>259</v>
      </c>
      <c r="BM193" s="236" t="s">
        <v>1034</v>
      </c>
    </row>
    <row r="194" s="2" customFormat="1" ht="33" customHeight="1">
      <c r="A194" s="38"/>
      <c r="B194" s="39"/>
      <c r="C194" s="275" t="s">
        <v>486</v>
      </c>
      <c r="D194" s="275" t="s">
        <v>268</v>
      </c>
      <c r="E194" s="276" t="s">
        <v>1035</v>
      </c>
      <c r="F194" s="277" t="s">
        <v>1036</v>
      </c>
      <c r="G194" s="278" t="s">
        <v>209</v>
      </c>
      <c r="H194" s="279">
        <v>1</v>
      </c>
      <c r="I194" s="280"/>
      <c r="J194" s="279">
        <f>ROUND(I194*H194,2)</f>
        <v>0</v>
      </c>
      <c r="K194" s="277" t="s">
        <v>1</v>
      </c>
      <c r="L194" s="281"/>
      <c r="M194" s="282" t="s">
        <v>1</v>
      </c>
      <c r="N194" s="283" t="s">
        <v>40</v>
      </c>
      <c r="O194" s="91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6" t="s">
        <v>360</v>
      </c>
      <c r="AT194" s="236" t="s">
        <v>268</v>
      </c>
      <c r="AU194" s="236" t="s">
        <v>84</v>
      </c>
      <c r="AY194" s="17" t="s">
        <v>148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82</v>
      </c>
      <c r="BK194" s="237">
        <f>ROUND(I194*H194,2)</f>
        <v>0</v>
      </c>
      <c r="BL194" s="17" t="s">
        <v>259</v>
      </c>
      <c r="BM194" s="236" t="s">
        <v>1037</v>
      </c>
    </row>
    <row r="195" s="2" customFormat="1" ht="37.8" customHeight="1">
      <c r="A195" s="38"/>
      <c r="B195" s="39"/>
      <c r="C195" s="226" t="s">
        <v>492</v>
      </c>
      <c r="D195" s="226" t="s">
        <v>151</v>
      </c>
      <c r="E195" s="227" t="s">
        <v>1038</v>
      </c>
      <c r="F195" s="228" t="s">
        <v>1039</v>
      </c>
      <c r="G195" s="229" t="s">
        <v>209</v>
      </c>
      <c r="H195" s="230">
        <v>1</v>
      </c>
      <c r="I195" s="231"/>
      <c r="J195" s="230">
        <f>ROUND(I195*H195,2)</f>
        <v>0</v>
      </c>
      <c r="K195" s="228" t="s">
        <v>162</v>
      </c>
      <c r="L195" s="44"/>
      <c r="M195" s="232" t="s">
        <v>1</v>
      </c>
      <c r="N195" s="233" t="s">
        <v>40</v>
      </c>
      <c r="O195" s="91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6" t="s">
        <v>259</v>
      </c>
      <c r="AT195" s="236" t="s">
        <v>151</v>
      </c>
      <c r="AU195" s="236" t="s">
        <v>84</v>
      </c>
      <c r="AY195" s="17" t="s">
        <v>148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82</v>
      </c>
      <c r="BK195" s="237">
        <f>ROUND(I195*H195,2)</f>
        <v>0</v>
      </c>
      <c r="BL195" s="17" t="s">
        <v>259</v>
      </c>
      <c r="BM195" s="236" t="s">
        <v>1040</v>
      </c>
    </row>
    <row r="196" s="2" customFormat="1" ht="24.15" customHeight="1">
      <c r="A196" s="38"/>
      <c r="B196" s="39"/>
      <c r="C196" s="275" t="s">
        <v>499</v>
      </c>
      <c r="D196" s="275" t="s">
        <v>268</v>
      </c>
      <c r="E196" s="276" t="s">
        <v>1041</v>
      </c>
      <c r="F196" s="277" t="s">
        <v>1042</v>
      </c>
      <c r="G196" s="278" t="s">
        <v>209</v>
      </c>
      <c r="H196" s="279">
        <v>1</v>
      </c>
      <c r="I196" s="280"/>
      <c r="J196" s="279">
        <f>ROUND(I196*H196,2)</f>
        <v>0</v>
      </c>
      <c r="K196" s="277" t="s">
        <v>1</v>
      </c>
      <c r="L196" s="281"/>
      <c r="M196" s="282" t="s">
        <v>1</v>
      </c>
      <c r="N196" s="283" t="s">
        <v>40</v>
      </c>
      <c r="O196" s="91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6" t="s">
        <v>360</v>
      </c>
      <c r="AT196" s="236" t="s">
        <v>268</v>
      </c>
      <c r="AU196" s="236" t="s">
        <v>84</v>
      </c>
      <c r="AY196" s="17" t="s">
        <v>148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82</v>
      </c>
      <c r="BK196" s="237">
        <f>ROUND(I196*H196,2)</f>
        <v>0</v>
      </c>
      <c r="BL196" s="17" t="s">
        <v>259</v>
      </c>
      <c r="BM196" s="236" t="s">
        <v>1043</v>
      </c>
    </row>
    <row r="197" s="2" customFormat="1" ht="33" customHeight="1">
      <c r="A197" s="38"/>
      <c r="B197" s="39"/>
      <c r="C197" s="226" t="s">
        <v>503</v>
      </c>
      <c r="D197" s="226" t="s">
        <v>151</v>
      </c>
      <c r="E197" s="227" t="s">
        <v>1044</v>
      </c>
      <c r="F197" s="228" t="s">
        <v>1045</v>
      </c>
      <c r="G197" s="229" t="s">
        <v>209</v>
      </c>
      <c r="H197" s="230">
        <v>17</v>
      </c>
      <c r="I197" s="231"/>
      <c r="J197" s="230">
        <f>ROUND(I197*H197,2)</f>
        <v>0</v>
      </c>
      <c r="K197" s="228" t="s">
        <v>162</v>
      </c>
      <c r="L197" s="44"/>
      <c r="M197" s="232" t="s">
        <v>1</v>
      </c>
      <c r="N197" s="233" t="s">
        <v>40</v>
      </c>
      <c r="O197" s="91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6" t="s">
        <v>259</v>
      </c>
      <c r="AT197" s="236" t="s">
        <v>151</v>
      </c>
      <c r="AU197" s="236" t="s">
        <v>84</v>
      </c>
      <c r="AY197" s="17" t="s">
        <v>148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82</v>
      </c>
      <c r="BK197" s="237">
        <f>ROUND(I197*H197,2)</f>
        <v>0</v>
      </c>
      <c r="BL197" s="17" t="s">
        <v>259</v>
      </c>
      <c r="BM197" s="236" t="s">
        <v>1046</v>
      </c>
    </row>
    <row r="198" s="2" customFormat="1" ht="37.8" customHeight="1">
      <c r="A198" s="38"/>
      <c r="B198" s="39"/>
      <c r="C198" s="275" t="s">
        <v>507</v>
      </c>
      <c r="D198" s="275" t="s">
        <v>268</v>
      </c>
      <c r="E198" s="276" t="s">
        <v>1047</v>
      </c>
      <c r="F198" s="277" t="s">
        <v>1048</v>
      </c>
      <c r="G198" s="278" t="s">
        <v>209</v>
      </c>
      <c r="H198" s="279">
        <v>14</v>
      </c>
      <c r="I198" s="280"/>
      <c r="J198" s="279">
        <f>ROUND(I198*H198,2)</f>
        <v>0</v>
      </c>
      <c r="K198" s="277" t="s">
        <v>1</v>
      </c>
      <c r="L198" s="281"/>
      <c r="M198" s="282" t="s">
        <v>1</v>
      </c>
      <c r="N198" s="283" t="s">
        <v>40</v>
      </c>
      <c r="O198" s="91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6" t="s">
        <v>360</v>
      </c>
      <c r="AT198" s="236" t="s">
        <v>268</v>
      </c>
      <c r="AU198" s="236" t="s">
        <v>84</v>
      </c>
      <c r="AY198" s="17" t="s">
        <v>148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82</v>
      </c>
      <c r="BK198" s="237">
        <f>ROUND(I198*H198,2)</f>
        <v>0</v>
      </c>
      <c r="BL198" s="17" t="s">
        <v>259</v>
      </c>
      <c r="BM198" s="236" t="s">
        <v>1049</v>
      </c>
    </row>
    <row r="199" s="2" customFormat="1" ht="37.8" customHeight="1">
      <c r="A199" s="38"/>
      <c r="B199" s="39"/>
      <c r="C199" s="275" t="s">
        <v>511</v>
      </c>
      <c r="D199" s="275" t="s">
        <v>268</v>
      </c>
      <c r="E199" s="276" t="s">
        <v>1050</v>
      </c>
      <c r="F199" s="277" t="s">
        <v>1051</v>
      </c>
      <c r="G199" s="278" t="s">
        <v>209</v>
      </c>
      <c r="H199" s="279">
        <v>3</v>
      </c>
      <c r="I199" s="280"/>
      <c r="J199" s="279">
        <f>ROUND(I199*H199,2)</f>
        <v>0</v>
      </c>
      <c r="K199" s="277" t="s">
        <v>1</v>
      </c>
      <c r="L199" s="281"/>
      <c r="M199" s="282" t="s">
        <v>1</v>
      </c>
      <c r="N199" s="283" t="s">
        <v>40</v>
      </c>
      <c r="O199" s="91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6" t="s">
        <v>360</v>
      </c>
      <c r="AT199" s="236" t="s">
        <v>268</v>
      </c>
      <c r="AU199" s="236" t="s">
        <v>84</v>
      </c>
      <c r="AY199" s="17" t="s">
        <v>148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82</v>
      </c>
      <c r="BK199" s="237">
        <f>ROUND(I199*H199,2)</f>
        <v>0</v>
      </c>
      <c r="BL199" s="17" t="s">
        <v>259</v>
      </c>
      <c r="BM199" s="236" t="s">
        <v>1052</v>
      </c>
    </row>
    <row r="200" s="2" customFormat="1" ht="24.15" customHeight="1">
      <c r="A200" s="38"/>
      <c r="B200" s="39"/>
      <c r="C200" s="226" t="s">
        <v>517</v>
      </c>
      <c r="D200" s="226" t="s">
        <v>151</v>
      </c>
      <c r="E200" s="227" t="s">
        <v>1053</v>
      </c>
      <c r="F200" s="228" t="s">
        <v>1054</v>
      </c>
      <c r="G200" s="229" t="s">
        <v>209</v>
      </c>
      <c r="H200" s="230">
        <v>1</v>
      </c>
      <c r="I200" s="231"/>
      <c r="J200" s="230">
        <f>ROUND(I200*H200,2)</f>
        <v>0</v>
      </c>
      <c r="K200" s="228" t="s">
        <v>162</v>
      </c>
      <c r="L200" s="44"/>
      <c r="M200" s="232" t="s">
        <v>1</v>
      </c>
      <c r="N200" s="233" t="s">
        <v>40</v>
      </c>
      <c r="O200" s="91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6" t="s">
        <v>259</v>
      </c>
      <c r="AT200" s="236" t="s">
        <v>151</v>
      </c>
      <c r="AU200" s="236" t="s">
        <v>84</v>
      </c>
      <c r="AY200" s="17" t="s">
        <v>148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82</v>
      </c>
      <c r="BK200" s="237">
        <f>ROUND(I200*H200,2)</f>
        <v>0</v>
      </c>
      <c r="BL200" s="17" t="s">
        <v>259</v>
      </c>
      <c r="BM200" s="236" t="s">
        <v>1055</v>
      </c>
    </row>
    <row r="201" s="2" customFormat="1" ht="16.5" customHeight="1">
      <c r="A201" s="38"/>
      <c r="B201" s="39"/>
      <c r="C201" s="226" t="s">
        <v>521</v>
      </c>
      <c r="D201" s="226" t="s">
        <v>151</v>
      </c>
      <c r="E201" s="227" t="s">
        <v>1056</v>
      </c>
      <c r="F201" s="228" t="s">
        <v>1057</v>
      </c>
      <c r="G201" s="229" t="s">
        <v>183</v>
      </c>
      <c r="H201" s="230">
        <v>25</v>
      </c>
      <c r="I201" s="231"/>
      <c r="J201" s="230">
        <f>ROUND(I201*H201,2)</f>
        <v>0</v>
      </c>
      <c r="K201" s="228" t="s">
        <v>162</v>
      </c>
      <c r="L201" s="44"/>
      <c r="M201" s="232" t="s">
        <v>1</v>
      </c>
      <c r="N201" s="233" t="s">
        <v>40</v>
      </c>
      <c r="O201" s="91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6" t="s">
        <v>259</v>
      </c>
      <c r="AT201" s="236" t="s">
        <v>151</v>
      </c>
      <c r="AU201" s="236" t="s">
        <v>84</v>
      </c>
      <c r="AY201" s="17" t="s">
        <v>148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7" t="s">
        <v>82</v>
      </c>
      <c r="BK201" s="237">
        <f>ROUND(I201*H201,2)</f>
        <v>0</v>
      </c>
      <c r="BL201" s="17" t="s">
        <v>259</v>
      </c>
      <c r="BM201" s="236" t="s">
        <v>1058</v>
      </c>
    </row>
    <row r="202" s="2" customFormat="1" ht="16.5" customHeight="1">
      <c r="A202" s="38"/>
      <c r="B202" s="39"/>
      <c r="C202" s="275" t="s">
        <v>526</v>
      </c>
      <c r="D202" s="275" t="s">
        <v>268</v>
      </c>
      <c r="E202" s="276" t="s">
        <v>1059</v>
      </c>
      <c r="F202" s="277" t="s">
        <v>1060</v>
      </c>
      <c r="G202" s="278" t="s">
        <v>183</v>
      </c>
      <c r="H202" s="279">
        <v>25</v>
      </c>
      <c r="I202" s="280"/>
      <c r="J202" s="279">
        <f>ROUND(I202*H202,2)</f>
        <v>0</v>
      </c>
      <c r="K202" s="277" t="s">
        <v>1</v>
      </c>
      <c r="L202" s="281"/>
      <c r="M202" s="282" t="s">
        <v>1</v>
      </c>
      <c r="N202" s="283" t="s">
        <v>40</v>
      </c>
      <c r="O202" s="91"/>
      <c r="P202" s="234">
        <f>O202*H202</f>
        <v>0</v>
      </c>
      <c r="Q202" s="234">
        <v>0.00056999999999999998</v>
      </c>
      <c r="R202" s="234">
        <f>Q202*H202</f>
        <v>0.014249999999999999</v>
      </c>
      <c r="S202" s="234">
        <v>0</v>
      </c>
      <c r="T202" s="23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6" t="s">
        <v>360</v>
      </c>
      <c r="AT202" s="236" t="s">
        <v>268</v>
      </c>
      <c r="AU202" s="236" t="s">
        <v>84</v>
      </c>
      <c r="AY202" s="17" t="s">
        <v>148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7" t="s">
        <v>82</v>
      </c>
      <c r="BK202" s="237">
        <f>ROUND(I202*H202,2)</f>
        <v>0</v>
      </c>
      <c r="BL202" s="17" t="s">
        <v>259</v>
      </c>
      <c r="BM202" s="236" t="s">
        <v>1061</v>
      </c>
    </row>
    <row r="203" s="2" customFormat="1" ht="16.5" customHeight="1">
      <c r="A203" s="38"/>
      <c r="B203" s="39"/>
      <c r="C203" s="275" t="s">
        <v>531</v>
      </c>
      <c r="D203" s="275" t="s">
        <v>268</v>
      </c>
      <c r="E203" s="276" t="s">
        <v>1062</v>
      </c>
      <c r="F203" s="277" t="s">
        <v>1063</v>
      </c>
      <c r="G203" s="278" t="s">
        <v>209</v>
      </c>
      <c r="H203" s="279">
        <v>25</v>
      </c>
      <c r="I203" s="280"/>
      <c r="J203" s="279">
        <f>ROUND(I203*H203,2)</f>
        <v>0</v>
      </c>
      <c r="K203" s="277" t="s">
        <v>1</v>
      </c>
      <c r="L203" s="281"/>
      <c r="M203" s="282" t="s">
        <v>1</v>
      </c>
      <c r="N203" s="283" t="s">
        <v>40</v>
      </c>
      <c r="O203" s="91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6" t="s">
        <v>360</v>
      </c>
      <c r="AT203" s="236" t="s">
        <v>268</v>
      </c>
      <c r="AU203" s="236" t="s">
        <v>84</v>
      </c>
      <c r="AY203" s="17" t="s">
        <v>148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7" t="s">
        <v>82</v>
      </c>
      <c r="BK203" s="237">
        <f>ROUND(I203*H203,2)</f>
        <v>0</v>
      </c>
      <c r="BL203" s="17" t="s">
        <v>259</v>
      </c>
      <c r="BM203" s="236" t="s">
        <v>1064</v>
      </c>
    </row>
    <row r="204" s="2" customFormat="1" ht="16.5" customHeight="1">
      <c r="A204" s="38"/>
      <c r="B204" s="39"/>
      <c r="C204" s="275" t="s">
        <v>536</v>
      </c>
      <c r="D204" s="275" t="s">
        <v>268</v>
      </c>
      <c r="E204" s="276" t="s">
        <v>1065</v>
      </c>
      <c r="F204" s="277" t="s">
        <v>1066</v>
      </c>
      <c r="G204" s="278" t="s">
        <v>209</v>
      </c>
      <c r="H204" s="279">
        <v>50</v>
      </c>
      <c r="I204" s="280"/>
      <c r="J204" s="279">
        <f>ROUND(I204*H204,2)</f>
        <v>0</v>
      </c>
      <c r="K204" s="277" t="s">
        <v>1</v>
      </c>
      <c r="L204" s="281"/>
      <c r="M204" s="282" t="s">
        <v>1</v>
      </c>
      <c r="N204" s="283" t="s">
        <v>40</v>
      </c>
      <c r="O204" s="91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6" t="s">
        <v>360</v>
      </c>
      <c r="AT204" s="236" t="s">
        <v>268</v>
      </c>
      <c r="AU204" s="236" t="s">
        <v>84</v>
      </c>
      <c r="AY204" s="17" t="s">
        <v>148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7" t="s">
        <v>82</v>
      </c>
      <c r="BK204" s="237">
        <f>ROUND(I204*H204,2)</f>
        <v>0</v>
      </c>
      <c r="BL204" s="17" t="s">
        <v>259</v>
      </c>
      <c r="BM204" s="236" t="s">
        <v>1067</v>
      </c>
    </row>
    <row r="205" s="2" customFormat="1" ht="24.15" customHeight="1">
      <c r="A205" s="38"/>
      <c r="B205" s="39"/>
      <c r="C205" s="226" t="s">
        <v>542</v>
      </c>
      <c r="D205" s="226" t="s">
        <v>151</v>
      </c>
      <c r="E205" s="227" t="s">
        <v>1068</v>
      </c>
      <c r="F205" s="228" t="s">
        <v>1069</v>
      </c>
      <c r="G205" s="229" t="s">
        <v>161</v>
      </c>
      <c r="H205" s="230">
        <v>0.14999999999999999</v>
      </c>
      <c r="I205" s="231"/>
      <c r="J205" s="230">
        <f>ROUND(I205*H205,2)</f>
        <v>0</v>
      </c>
      <c r="K205" s="228" t="s">
        <v>162</v>
      </c>
      <c r="L205" s="44"/>
      <c r="M205" s="232" t="s">
        <v>1</v>
      </c>
      <c r="N205" s="233" t="s">
        <v>40</v>
      </c>
      <c r="O205" s="91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6" t="s">
        <v>259</v>
      </c>
      <c r="AT205" s="236" t="s">
        <v>151</v>
      </c>
      <c r="AU205" s="236" t="s">
        <v>84</v>
      </c>
      <c r="AY205" s="17" t="s">
        <v>148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7" t="s">
        <v>82</v>
      </c>
      <c r="BK205" s="237">
        <f>ROUND(I205*H205,2)</f>
        <v>0</v>
      </c>
      <c r="BL205" s="17" t="s">
        <v>259</v>
      </c>
      <c r="BM205" s="236" t="s">
        <v>1070</v>
      </c>
    </row>
    <row r="206" s="12" customFormat="1" ht="22.8" customHeight="1">
      <c r="A206" s="12"/>
      <c r="B206" s="210"/>
      <c r="C206" s="211"/>
      <c r="D206" s="212" t="s">
        <v>74</v>
      </c>
      <c r="E206" s="224" t="s">
        <v>1071</v>
      </c>
      <c r="F206" s="224" t="s">
        <v>1072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SUM(P207:P215)</f>
        <v>0</v>
      </c>
      <c r="Q206" s="218"/>
      <c r="R206" s="219">
        <f>SUM(R207:R215)</f>
        <v>0.00046000000000000001</v>
      </c>
      <c r="S206" s="218"/>
      <c r="T206" s="220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84</v>
      </c>
      <c r="AT206" s="222" t="s">
        <v>74</v>
      </c>
      <c r="AU206" s="222" t="s">
        <v>82</v>
      </c>
      <c r="AY206" s="221" t="s">
        <v>148</v>
      </c>
      <c r="BK206" s="223">
        <f>SUM(BK207:BK215)</f>
        <v>0</v>
      </c>
    </row>
    <row r="207" s="2" customFormat="1" ht="21.75" customHeight="1">
      <c r="A207" s="38"/>
      <c r="B207" s="39"/>
      <c r="C207" s="226" t="s">
        <v>546</v>
      </c>
      <c r="D207" s="226" t="s">
        <v>151</v>
      </c>
      <c r="E207" s="227" t="s">
        <v>1073</v>
      </c>
      <c r="F207" s="228" t="s">
        <v>1074</v>
      </c>
      <c r="G207" s="229" t="s">
        <v>183</v>
      </c>
      <c r="H207" s="230">
        <v>20</v>
      </c>
      <c r="I207" s="231"/>
      <c r="J207" s="230">
        <f>ROUND(I207*H207,2)</f>
        <v>0</v>
      </c>
      <c r="K207" s="228" t="s">
        <v>162</v>
      </c>
      <c r="L207" s="44"/>
      <c r="M207" s="232" t="s">
        <v>1</v>
      </c>
      <c r="N207" s="233" t="s">
        <v>40</v>
      </c>
      <c r="O207" s="91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6" t="s">
        <v>259</v>
      </c>
      <c r="AT207" s="236" t="s">
        <v>151</v>
      </c>
      <c r="AU207" s="236" t="s">
        <v>84</v>
      </c>
      <c r="AY207" s="17" t="s">
        <v>148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7" t="s">
        <v>82</v>
      </c>
      <c r="BK207" s="237">
        <f>ROUND(I207*H207,2)</f>
        <v>0</v>
      </c>
      <c r="BL207" s="17" t="s">
        <v>259</v>
      </c>
      <c r="BM207" s="236" t="s">
        <v>1075</v>
      </c>
    </row>
    <row r="208" s="2" customFormat="1" ht="16.5" customHeight="1">
      <c r="A208" s="38"/>
      <c r="B208" s="39"/>
      <c r="C208" s="275" t="s">
        <v>559</v>
      </c>
      <c r="D208" s="275" t="s">
        <v>268</v>
      </c>
      <c r="E208" s="276" t="s">
        <v>1076</v>
      </c>
      <c r="F208" s="277" t="s">
        <v>1077</v>
      </c>
      <c r="G208" s="278" t="s">
        <v>183</v>
      </c>
      <c r="H208" s="279">
        <v>24</v>
      </c>
      <c r="I208" s="280"/>
      <c r="J208" s="279">
        <f>ROUND(I208*H208,2)</f>
        <v>0</v>
      </c>
      <c r="K208" s="277" t="s">
        <v>1</v>
      </c>
      <c r="L208" s="281"/>
      <c r="M208" s="282" t="s">
        <v>1</v>
      </c>
      <c r="N208" s="283" t="s">
        <v>40</v>
      </c>
      <c r="O208" s="91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6" t="s">
        <v>360</v>
      </c>
      <c r="AT208" s="236" t="s">
        <v>268</v>
      </c>
      <c r="AU208" s="236" t="s">
        <v>84</v>
      </c>
      <c r="AY208" s="17" t="s">
        <v>148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82</v>
      </c>
      <c r="BK208" s="237">
        <f>ROUND(I208*H208,2)</f>
        <v>0</v>
      </c>
      <c r="BL208" s="17" t="s">
        <v>259</v>
      </c>
      <c r="BM208" s="236" t="s">
        <v>1078</v>
      </c>
    </row>
    <row r="209" s="14" customFormat="1">
      <c r="A209" s="14"/>
      <c r="B209" s="253"/>
      <c r="C209" s="254"/>
      <c r="D209" s="238" t="s">
        <v>164</v>
      </c>
      <c r="E209" s="254"/>
      <c r="F209" s="256" t="s">
        <v>1079</v>
      </c>
      <c r="G209" s="254"/>
      <c r="H209" s="257">
        <v>24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164</v>
      </c>
      <c r="AU209" s="263" t="s">
        <v>84</v>
      </c>
      <c r="AV209" s="14" t="s">
        <v>84</v>
      </c>
      <c r="AW209" s="14" t="s">
        <v>4</v>
      </c>
      <c r="AX209" s="14" t="s">
        <v>82</v>
      </c>
      <c r="AY209" s="263" t="s">
        <v>148</v>
      </c>
    </row>
    <row r="210" s="2" customFormat="1" ht="24.15" customHeight="1">
      <c r="A210" s="38"/>
      <c r="B210" s="39"/>
      <c r="C210" s="226" t="s">
        <v>563</v>
      </c>
      <c r="D210" s="226" t="s">
        <v>151</v>
      </c>
      <c r="E210" s="227" t="s">
        <v>1080</v>
      </c>
      <c r="F210" s="228" t="s">
        <v>1081</v>
      </c>
      <c r="G210" s="229" t="s">
        <v>209</v>
      </c>
      <c r="H210" s="230">
        <v>1</v>
      </c>
      <c r="I210" s="231"/>
      <c r="J210" s="230">
        <f>ROUND(I210*H210,2)</f>
        <v>0</v>
      </c>
      <c r="K210" s="228" t="s">
        <v>162</v>
      </c>
      <c r="L210" s="44"/>
      <c r="M210" s="232" t="s">
        <v>1</v>
      </c>
      <c r="N210" s="233" t="s">
        <v>40</v>
      </c>
      <c r="O210" s="91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6" t="s">
        <v>259</v>
      </c>
      <c r="AT210" s="236" t="s">
        <v>151</v>
      </c>
      <c r="AU210" s="236" t="s">
        <v>84</v>
      </c>
      <c r="AY210" s="17" t="s">
        <v>148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7" t="s">
        <v>82</v>
      </c>
      <c r="BK210" s="237">
        <f>ROUND(I210*H210,2)</f>
        <v>0</v>
      </c>
      <c r="BL210" s="17" t="s">
        <v>259</v>
      </c>
      <c r="BM210" s="236" t="s">
        <v>1082</v>
      </c>
    </row>
    <row r="211" s="2" customFormat="1" ht="16.5" customHeight="1">
      <c r="A211" s="38"/>
      <c r="B211" s="39"/>
      <c r="C211" s="226" t="s">
        <v>571</v>
      </c>
      <c r="D211" s="226" t="s">
        <v>151</v>
      </c>
      <c r="E211" s="227" t="s">
        <v>1083</v>
      </c>
      <c r="F211" s="228" t="s">
        <v>1084</v>
      </c>
      <c r="G211" s="229" t="s">
        <v>209</v>
      </c>
      <c r="H211" s="230">
        <v>1</v>
      </c>
      <c r="I211" s="231"/>
      <c r="J211" s="230">
        <f>ROUND(I211*H211,2)</f>
        <v>0</v>
      </c>
      <c r="K211" s="228" t="s">
        <v>162</v>
      </c>
      <c r="L211" s="44"/>
      <c r="M211" s="232" t="s">
        <v>1</v>
      </c>
      <c r="N211" s="233" t="s">
        <v>40</v>
      </c>
      <c r="O211" s="91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6" t="s">
        <v>259</v>
      </c>
      <c r="AT211" s="236" t="s">
        <v>151</v>
      </c>
      <c r="AU211" s="236" t="s">
        <v>84</v>
      </c>
      <c r="AY211" s="17" t="s">
        <v>148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82</v>
      </c>
      <c r="BK211" s="237">
        <f>ROUND(I211*H211,2)</f>
        <v>0</v>
      </c>
      <c r="BL211" s="17" t="s">
        <v>259</v>
      </c>
      <c r="BM211" s="236" t="s">
        <v>1085</v>
      </c>
    </row>
    <row r="212" s="2" customFormat="1" ht="24.15" customHeight="1">
      <c r="A212" s="38"/>
      <c r="B212" s="39"/>
      <c r="C212" s="226" t="s">
        <v>578</v>
      </c>
      <c r="D212" s="226" t="s">
        <v>151</v>
      </c>
      <c r="E212" s="227" t="s">
        <v>1086</v>
      </c>
      <c r="F212" s="228" t="s">
        <v>1087</v>
      </c>
      <c r="G212" s="229" t="s">
        <v>209</v>
      </c>
      <c r="H212" s="230">
        <v>1</v>
      </c>
      <c r="I212" s="231"/>
      <c r="J212" s="230">
        <f>ROUND(I212*H212,2)</f>
        <v>0</v>
      </c>
      <c r="K212" s="228" t="s">
        <v>162</v>
      </c>
      <c r="L212" s="44"/>
      <c r="M212" s="232" t="s">
        <v>1</v>
      </c>
      <c r="N212" s="233" t="s">
        <v>40</v>
      </c>
      <c r="O212" s="91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6" t="s">
        <v>259</v>
      </c>
      <c r="AT212" s="236" t="s">
        <v>151</v>
      </c>
      <c r="AU212" s="236" t="s">
        <v>84</v>
      </c>
      <c r="AY212" s="17" t="s">
        <v>148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7" t="s">
        <v>82</v>
      </c>
      <c r="BK212" s="237">
        <f>ROUND(I212*H212,2)</f>
        <v>0</v>
      </c>
      <c r="BL212" s="17" t="s">
        <v>259</v>
      </c>
      <c r="BM212" s="236" t="s">
        <v>1088</v>
      </c>
    </row>
    <row r="213" s="2" customFormat="1" ht="21.75" customHeight="1">
      <c r="A213" s="38"/>
      <c r="B213" s="39"/>
      <c r="C213" s="226" t="s">
        <v>584</v>
      </c>
      <c r="D213" s="226" t="s">
        <v>151</v>
      </c>
      <c r="E213" s="227" t="s">
        <v>1089</v>
      </c>
      <c r="F213" s="228" t="s">
        <v>1090</v>
      </c>
      <c r="G213" s="229" t="s">
        <v>209</v>
      </c>
      <c r="H213" s="230">
        <v>1</v>
      </c>
      <c r="I213" s="231"/>
      <c r="J213" s="230">
        <f>ROUND(I213*H213,2)</f>
        <v>0</v>
      </c>
      <c r="K213" s="228" t="s">
        <v>162</v>
      </c>
      <c r="L213" s="44"/>
      <c r="M213" s="232" t="s">
        <v>1</v>
      </c>
      <c r="N213" s="233" t="s">
        <v>40</v>
      </c>
      <c r="O213" s="91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6" t="s">
        <v>259</v>
      </c>
      <c r="AT213" s="236" t="s">
        <v>151</v>
      </c>
      <c r="AU213" s="236" t="s">
        <v>84</v>
      </c>
      <c r="AY213" s="17" t="s">
        <v>148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7" t="s">
        <v>82</v>
      </c>
      <c r="BK213" s="237">
        <f>ROUND(I213*H213,2)</f>
        <v>0</v>
      </c>
      <c r="BL213" s="17" t="s">
        <v>259</v>
      </c>
      <c r="BM213" s="236" t="s">
        <v>1091</v>
      </c>
    </row>
    <row r="214" s="2" customFormat="1" ht="16.5" customHeight="1">
      <c r="A214" s="38"/>
      <c r="B214" s="39"/>
      <c r="C214" s="226" t="s">
        <v>589</v>
      </c>
      <c r="D214" s="226" t="s">
        <v>151</v>
      </c>
      <c r="E214" s="227" t="s">
        <v>1092</v>
      </c>
      <c r="F214" s="228" t="s">
        <v>1093</v>
      </c>
      <c r="G214" s="229" t="s">
        <v>209</v>
      </c>
      <c r="H214" s="230">
        <v>1</v>
      </c>
      <c r="I214" s="231"/>
      <c r="J214" s="230">
        <f>ROUND(I214*H214,2)</f>
        <v>0</v>
      </c>
      <c r="K214" s="228" t="s">
        <v>162</v>
      </c>
      <c r="L214" s="44"/>
      <c r="M214" s="232" t="s">
        <v>1</v>
      </c>
      <c r="N214" s="233" t="s">
        <v>40</v>
      </c>
      <c r="O214" s="91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6" t="s">
        <v>259</v>
      </c>
      <c r="AT214" s="236" t="s">
        <v>151</v>
      </c>
      <c r="AU214" s="236" t="s">
        <v>84</v>
      </c>
      <c r="AY214" s="17" t="s">
        <v>148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7" t="s">
        <v>82</v>
      </c>
      <c r="BK214" s="237">
        <f>ROUND(I214*H214,2)</f>
        <v>0</v>
      </c>
      <c r="BL214" s="17" t="s">
        <v>259</v>
      </c>
      <c r="BM214" s="236" t="s">
        <v>1094</v>
      </c>
    </row>
    <row r="215" s="2" customFormat="1" ht="16.5" customHeight="1">
      <c r="A215" s="38"/>
      <c r="B215" s="39"/>
      <c r="C215" s="275" t="s">
        <v>594</v>
      </c>
      <c r="D215" s="275" t="s">
        <v>268</v>
      </c>
      <c r="E215" s="276" t="s">
        <v>1095</v>
      </c>
      <c r="F215" s="277" t="s">
        <v>1096</v>
      </c>
      <c r="G215" s="278" t="s">
        <v>209</v>
      </c>
      <c r="H215" s="279">
        <v>1</v>
      </c>
      <c r="I215" s="280"/>
      <c r="J215" s="279">
        <f>ROUND(I215*H215,2)</f>
        <v>0</v>
      </c>
      <c r="K215" s="277" t="s">
        <v>1</v>
      </c>
      <c r="L215" s="281"/>
      <c r="M215" s="282" t="s">
        <v>1</v>
      </c>
      <c r="N215" s="283" t="s">
        <v>40</v>
      </c>
      <c r="O215" s="91"/>
      <c r="P215" s="234">
        <f>O215*H215</f>
        <v>0</v>
      </c>
      <c r="Q215" s="234">
        <v>0.00046000000000000001</v>
      </c>
      <c r="R215" s="234">
        <f>Q215*H215</f>
        <v>0.00046000000000000001</v>
      </c>
      <c r="S215" s="234">
        <v>0</v>
      </c>
      <c r="T215" s="23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6" t="s">
        <v>360</v>
      </c>
      <c r="AT215" s="236" t="s">
        <v>268</v>
      </c>
      <c r="AU215" s="236" t="s">
        <v>84</v>
      </c>
      <c r="AY215" s="17" t="s">
        <v>148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7" t="s">
        <v>82</v>
      </c>
      <c r="BK215" s="237">
        <f>ROUND(I215*H215,2)</f>
        <v>0</v>
      </c>
      <c r="BL215" s="17" t="s">
        <v>259</v>
      </c>
      <c r="BM215" s="236" t="s">
        <v>1097</v>
      </c>
    </row>
    <row r="216" s="12" customFormat="1" ht="25.92" customHeight="1">
      <c r="A216" s="12"/>
      <c r="B216" s="210"/>
      <c r="C216" s="211"/>
      <c r="D216" s="212" t="s">
        <v>74</v>
      </c>
      <c r="E216" s="213" t="s">
        <v>1098</v>
      </c>
      <c r="F216" s="213" t="s">
        <v>1099</v>
      </c>
      <c r="G216" s="211"/>
      <c r="H216" s="211"/>
      <c r="I216" s="214"/>
      <c r="J216" s="215">
        <f>BK216</f>
        <v>0</v>
      </c>
      <c r="K216" s="211"/>
      <c r="L216" s="216"/>
      <c r="M216" s="217"/>
      <c r="N216" s="218"/>
      <c r="O216" s="218"/>
      <c r="P216" s="219">
        <f>SUM(P217:P219)</f>
        <v>0</v>
      </c>
      <c r="Q216" s="218"/>
      <c r="R216" s="219">
        <f>SUM(R217:R219)</f>
        <v>0</v>
      </c>
      <c r="S216" s="218"/>
      <c r="T216" s="22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155</v>
      </c>
      <c r="AT216" s="222" t="s">
        <v>74</v>
      </c>
      <c r="AU216" s="222" t="s">
        <v>75</v>
      </c>
      <c r="AY216" s="221" t="s">
        <v>148</v>
      </c>
      <c r="BK216" s="223">
        <f>SUM(BK217:BK219)</f>
        <v>0</v>
      </c>
    </row>
    <row r="217" s="2" customFormat="1" ht="16.5" customHeight="1">
      <c r="A217" s="38"/>
      <c r="B217" s="39"/>
      <c r="C217" s="226" t="s">
        <v>599</v>
      </c>
      <c r="D217" s="226" t="s">
        <v>151</v>
      </c>
      <c r="E217" s="227" t="s">
        <v>1100</v>
      </c>
      <c r="F217" s="228" t="s">
        <v>1101</v>
      </c>
      <c r="G217" s="229" t="s">
        <v>1102</v>
      </c>
      <c r="H217" s="230">
        <v>32</v>
      </c>
      <c r="I217" s="231"/>
      <c r="J217" s="230">
        <f>ROUND(I217*H217,2)</f>
        <v>0</v>
      </c>
      <c r="K217" s="228" t="s">
        <v>162</v>
      </c>
      <c r="L217" s="44"/>
      <c r="M217" s="232" t="s">
        <v>1</v>
      </c>
      <c r="N217" s="233" t="s">
        <v>40</v>
      </c>
      <c r="O217" s="91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6" t="s">
        <v>1103</v>
      </c>
      <c r="AT217" s="236" t="s">
        <v>151</v>
      </c>
      <c r="AU217" s="236" t="s">
        <v>82</v>
      </c>
      <c r="AY217" s="17" t="s">
        <v>148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7" t="s">
        <v>82</v>
      </c>
      <c r="BK217" s="237">
        <f>ROUND(I217*H217,2)</f>
        <v>0</v>
      </c>
      <c r="BL217" s="17" t="s">
        <v>1103</v>
      </c>
      <c r="BM217" s="236" t="s">
        <v>1104</v>
      </c>
    </row>
    <row r="218" s="2" customFormat="1" ht="16.5" customHeight="1">
      <c r="A218" s="38"/>
      <c r="B218" s="39"/>
      <c r="C218" s="226" t="s">
        <v>605</v>
      </c>
      <c r="D218" s="226" t="s">
        <v>151</v>
      </c>
      <c r="E218" s="227" t="s">
        <v>1105</v>
      </c>
      <c r="F218" s="228" t="s">
        <v>1106</v>
      </c>
      <c r="G218" s="229" t="s">
        <v>1102</v>
      </c>
      <c r="H218" s="230">
        <v>5</v>
      </c>
      <c r="I218" s="231"/>
      <c r="J218" s="230">
        <f>ROUND(I218*H218,2)</f>
        <v>0</v>
      </c>
      <c r="K218" s="228" t="s">
        <v>162</v>
      </c>
      <c r="L218" s="44"/>
      <c r="M218" s="232" t="s">
        <v>1</v>
      </c>
      <c r="N218" s="233" t="s">
        <v>40</v>
      </c>
      <c r="O218" s="91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6" t="s">
        <v>1103</v>
      </c>
      <c r="AT218" s="236" t="s">
        <v>151</v>
      </c>
      <c r="AU218" s="236" t="s">
        <v>82</v>
      </c>
      <c r="AY218" s="17" t="s">
        <v>148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7" t="s">
        <v>82</v>
      </c>
      <c r="BK218" s="237">
        <f>ROUND(I218*H218,2)</f>
        <v>0</v>
      </c>
      <c r="BL218" s="17" t="s">
        <v>1103</v>
      </c>
      <c r="BM218" s="236" t="s">
        <v>1107</v>
      </c>
    </row>
    <row r="219" s="2" customFormat="1" ht="21.75" customHeight="1">
      <c r="A219" s="38"/>
      <c r="B219" s="39"/>
      <c r="C219" s="226" t="s">
        <v>616</v>
      </c>
      <c r="D219" s="226" t="s">
        <v>151</v>
      </c>
      <c r="E219" s="227" t="s">
        <v>1108</v>
      </c>
      <c r="F219" s="228" t="s">
        <v>1109</v>
      </c>
      <c r="G219" s="229" t="s">
        <v>1102</v>
      </c>
      <c r="H219" s="230">
        <v>40</v>
      </c>
      <c r="I219" s="231"/>
      <c r="J219" s="230">
        <f>ROUND(I219*H219,2)</f>
        <v>0</v>
      </c>
      <c r="K219" s="228" t="s">
        <v>162</v>
      </c>
      <c r="L219" s="44"/>
      <c r="M219" s="284" t="s">
        <v>1</v>
      </c>
      <c r="N219" s="285" t="s">
        <v>40</v>
      </c>
      <c r="O219" s="286"/>
      <c r="P219" s="287">
        <f>O219*H219</f>
        <v>0</v>
      </c>
      <c r="Q219" s="287">
        <v>0</v>
      </c>
      <c r="R219" s="287">
        <f>Q219*H219</f>
        <v>0</v>
      </c>
      <c r="S219" s="287">
        <v>0</v>
      </c>
      <c r="T219" s="28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6" t="s">
        <v>1103</v>
      </c>
      <c r="AT219" s="236" t="s">
        <v>151</v>
      </c>
      <c r="AU219" s="236" t="s">
        <v>82</v>
      </c>
      <c r="AY219" s="17" t="s">
        <v>148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7" t="s">
        <v>82</v>
      </c>
      <c r="BK219" s="237">
        <f>ROUND(I219*H219,2)</f>
        <v>0</v>
      </c>
      <c r="BL219" s="17" t="s">
        <v>1103</v>
      </c>
      <c r="BM219" s="236" t="s">
        <v>1110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pUnT3tlqqczJ9lJLJrt0yDmBAoRO2v0EjMWIC1fADbk+JvN6XAtmJahplnDUVvWxgZnrmm2XpSt/JTK7W+xD8g==" hashValue="hfOEcloQl7HY5b3NoVd1frh9wkSuAqrVDUenuAyt1fkhcdaVb7JUOnPM4SsFzfpz80hyZoNFvcr6HdHDOE2Ddg==" algorithmName="SHA-512" password="CC35"/>
  <autoFilter ref="C123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26.25" customHeight="1">
      <c r="B7" s="20"/>
      <c r="E7" s="151" t="str">
        <f>'Rekapitulace stavby'!K6</f>
        <v>K.Vary, ZŠ Poštovní - učebna robotiky, dílny, kabinet a sklad - stavební část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28. 1. 2025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Statutární město Karlovy Vary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DPT projekty Ostrov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ROUND((SUM(BE122:BE201)),  2)</f>
        <v>0</v>
      </c>
      <c r="G35" s="38"/>
      <c r="H35" s="38"/>
      <c r="I35" s="164">
        <v>0.20999999999999999</v>
      </c>
      <c r="J35" s="163">
        <f>ROUND(((SUM(BE122:BE201))*I35),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ROUND((SUM(BF122:BF201)),  2)</f>
        <v>0</v>
      </c>
      <c r="G36" s="38"/>
      <c r="H36" s="38"/>
      <c r="I36" s="164">
        <v>0.12</v>
      </c>
      <c r="J36" s="163">
        <f>ROUND(((SUM(BF122:BF201))*I36),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ROUND((SUM(BG122:BG201)),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ROUND((SUM(BH122:BH201)),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ROUND((SUM(BI122:BI201)),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K.Vary, ZŠ Poštovní - učebna robotiky, dílny, kabinet a sklad - stavební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01-04 -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28. 1. 2025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Statutární město Karlovy Vary</v>
      </c>
      <c r="G93" s="40"/>
      <c r="H93" s="40"/>
      <c r="I93" s="32" t="s">
        <v>29</v>
      </c>
      <c r="J93" s="36" t="str">
        <f>E23</f>
        <v>DPT projekty Ostrov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121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859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K.Vary, ZŠ Poštovní - učebna robotiky, dílny, kabinet a sklad - stavební část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01-04 - Slaboproud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40"/>
      <c r="E116" s="40"/>
      <c r="F116" s="27" t="str">
        <f>F14</f>
        <v xml:space="preserve"> </v>
      </c>
      <c r="G116" s="40"/>
      <c r="H116" s="40"/>
      <c r="I116" s="32" t="s">
        <v>21</v>
      </c>
      <c r="J116" s="79" t="str">
        <f>IF(J14="","",J14)</f>
        <v>28. 1. 2025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40"/>
      <c r="E118" s="40"/>
      <c r="F118" s="27" t="str">
        <f>E17</f>
        <v>Statutární město Karlovy Vary</v>
      </c>
      <c r="G118" s="40"/>
      <c r="H118" s="40"/>
      <c r="I118" s="32" t="s">
        <v>29</v>
      </c>
      <c r="J118" s="36" t="str">
        <f>E23</f>
        <v>DPT projekty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32</v>
      </c>
      <c r="J119" s="36" t="str">
        <f>E26</f>
        <v>Neubauerová Soňa, SK-Projekt Ostrov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134</v>
      </c>
      <c r="D121" s="202" t="s">
        <v>60</v>
      </c>
      <c r="E121" s="202" t="s">
        <v>56</v>
      </c>
      <c r="F121" s="202" t="s">
        <v>57</v>
      </c>
      <c r="G121" s="202" t="s">
        <v>135</v>
      </c>
      <c r="H121" s="202" t="s">
        <v>136</v>
      </c>
      <c r="I121" s="202" t="s">
        <v>137</v>
      </c>
      <c r="J121" s="202" t="s">
        <v>109</v>
      </c>
      <c r="K121" s="203" t="s">
        <v>138</v>
      </c>
      <c r="L121" s="204"/>
      <c r="M121" s="100" t="s">
        <v>1</v>
      </c>
      <c r="N121" s="101" t="s">
        <v>39</v>
      </c>
      <c r="O121" s="101" t="s">
        <v>139</v>
      </c>
      <c r="P121" s="101" t="s">
        <v>140</v>
      </c>
      <c r="Q121" s="101" t="s">
        <v>141</v>
      </c>
      <c r="R121" s="101" t="s">
        <v>142</v>
      </c>
      <c r="S121" s="101" t="s">
        <v>143</v>
      </c>
      <c r="T121" s="102" t="s">
        <v>144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145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0.11723750000000001</v>
      </c>
      <c r="S122" s="104"/>
      <c r="T122" s="208">
        <f>T123</f>
        <v>0.02997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111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74</v>
      </c>
      <c r="E123" s="213" t="s">
        <v>364</v>
      </c>
      <c r="F123" s="213" t="s">
        <v>365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0.11723750000000001</v>
      </c>
      <c r="S123" s="218"/>
      <c r="T123" s="220">
        <f>T124</f>
        <v>0.02997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84</v>
      </c>
      <c r="AT123" s="222" t="s">
        <v>74</v>
      </c>
      <c r="AU123" s="222" t="s">
        <v>75</v>
      </c>
      <c r="AY123" s="221" t="s">
        <v>148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74</v>
      </c>
      <c r="E124" s="224" t="s">
        <v>1071</v>
      </c>
      <c r="F124" s="224" t="s">
        <v>1072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SUM(P125:P201)</f>
        <v>0</v>
      </c>
      <c r="Q124" s="218"/>
      <c r="R124" s="219">
        <f>SUM(R125:R201)</f>
        <v>0.11723750000000001</v>
      </c>
      <c r="S124" s="218"/>
      <c r="T124" s="220">
        <f>SUM(T125:T201)</f>
        <v>0.02997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84</v>
      </c>
      <c r="AT124" s="222" t="s">
        <v>74</v>
      </c>
      <c r="AU124" s="222" t="s">
        <v>82</v>
      </c>
      <c r="AY124" s="221" t="s">
        <v>148</v>
      </c>
      <c r="BK124" s="223">
        <f>SUM(BK125:BK201)</f>
        <v>0</v>
      </c>
    </row>
    <row r="125" s="2" customFormat="1" ht="24.15" customHeight="1">
      <c r="A125" s="38"/>
      <c r="B125" s="39"/>
      <c r="C125" s="226" t="s">
        <v>82</v>
      </c>
      <c r="D125" s="226" t="s">
        <v>151</v>
      </c>
      <c r="E125" s="227" t="s">
        <v>1112</v>
      </c>
      <c r="F125" s="228" t="s">
        <v>1113</v>
      </c>
      <c r="G125" s="229" t="s">
        <v>183</v>
      </c>
      <c r="H125" s="230">
        <v>200</v>
      </c>
      <c r="I125" s="231"/>
      <c r="J125" s="230">
        <f>ROUND(I125*H125,2)</f>
        <v>0</v>
      </c>
      <c r="K125" s="228" t="s">
        <v>162</v>
      </c>
      <c r="L125" s="44"/>
      <c r="M125" s="232" t="s">
        <v>1</v>
      </c>
      <c r="N125" s="233" t="s">
        <v>40</v>
      </c>
      <c r="O125" s="91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6" t="s">
        <v>259</v>
      </c>
      <c r="AT125" s="236" t="s">
        <v>151</v>
      </c>
      <c r="AU125" s="236" t="s">
        <v>84</v>
      </c>
      <c r="AY125" s="17" t="s">
        <v>148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7" t="s">
        <v>82</v>
      </c>
      <c r="BK125" s="237">
        <f>ROUND(I125*H125,2)</f>
        <v>0</v>
      </c>
      <c r="BL125" s="17" t="s">
        <v>259</v>
      </c>
      <c r="BM125" s="236" t="s">
        <v>84</v>
      </c>
    </row>
    <row r="126" s="2" customFormat="1" ht="21.75" customHeight="1">
      <c r="A126" s="38"/>
      <c r="B126" s="39"/>
      <c r="C126" s="275" t="s">
        <v>84</v>
      </c>
      <c r="D126" s="275" t="s">
        <v>268</v>
      </c>
      <c r="E126" s="276" t="s">
        <v>866</v>
      </c>
      <c r="F126" s="277" t="s">
        <v>867</v>
      </c>
      <c r="G126" s="278" t="s">
        <v>183</v>
      </c>
      <c r="H126" s="279">
        <v>210</v>
      </c>
      <c r="I126" s="280"/>
      <c r="J126" s="279">
        <f>ROUND(I126*H126,2)</f>
        <v>0</v>
      </c>
      <c r="K126" s="277" t="s">
        <v>162</v>
      </c>
      <c r="L126" s="281"/>
      <c r="M126" s="282" t="s">
        <v>1</v>
      </c>
      <c r="N126" s="283" t="s">
        <v>40</v>
      </c>
      <c r="O126" s="91"/>
      <c r="P126" s="234">
        <f>O126*H126</f>
        <v>0</v>
      </c>
      <c r="Q126" s="234">
        <v>6.9999999999999994E-05</v>
      </c>
      <c r="R126" s="234">
        <f>Q126*H126</f>
        <v>0.0147</v>
      </c>
      <c r="S126" s="234">
        <v>0</v>
      </c>
      <c r="T126" s="23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6" t="s">
        <v>360</v>
      </c>
      <c r="AT126" s="236" t="s">
        <v>268</v>
      </c>
      <c r="AU126" s="236" t="s">
        <v>84</v>
      </c>
      <c r="AY126" s="17" t="s">
        <v>148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82</v>
      </c>
      <c r="BK126" s="237">
        <f>ROUND(I126*H126,2)</f>
        <v>0</v>
      </c>
      <c r="BL126" s="17" t="s">
        <v>259</v>
      </c>
      <c r="BM126" s="236" t="s">
        <v>155</v>
      </c>
    </row>
    <row r="127" s="2" customFormat="1">
      <c r="A127" s="38"/>
      <c r="B127" s="39"/>
      <c r="C127" s="40"/>
      <c r="D127" s="238" t="s">
        <v>157</v>
      </c>
      <c r="E127" s="40"/>
      <c r="F127" s="239" t="s">
        <v>869</v>
      </c>
      <c r="G127" s="40"/>
      <c r="H127" s="40"/>
      <c r="I127" s="240"/>
      <c r="J127" s="40"/>
      <c r="K127" s="40"/>
      <c r="L127" s="44"/>
      <c r="M127" s="241"/>
      <c r="N127" s="242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157</v>
      </c>
      <c r="AU127" s="17" t="s">
        <v>84</v>
      </c>
    </row>
    <row r="128" s="14" customFormat="1">
      <c r="A128" s="14"/>
      <c r="B128" s="253"/>
      <c r="C128" s="254"/>
      <c r="D128" s="238" t="s">
        <v>164</v>
      </c>
      <c r="E128" s="255" t="s">
        <v>1</v>
      </c>
      <c r="F128" s="256" t="s">
        <v>1114</v>
      </c>
      <c r="G128" s="254"/>
      <c r="H128" s="257">
        <v>210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164</v>
      </c>
      <c r="AU128" s="263" t="s">
        <v>84</v>
      </c>
      <c r="AV128" s="14" t="s">
        <v>84</v>
      </c>
      <c r="AW128" s="14" t="s">
        <v>31</v>
      </c>
      <c r="AX128" s="14" t="s">
        <v>75</v>
      </c>
      <c r="AY128" s="263" t="s">
        <v>148</v>
      </c>
    </row>
    <row r="129" s="15" customFormat="1">
      <c r="A129" s="15"/>
      <c r="B129" s="264"/>
      <c r="C129" s="265"/>
      <c r="D129" s="238" t="s">
        <v>164</v>
      </c>
      <c r="E129" s="266" t="s">
        <v>1</v>
      </c>
      <c r="F129" s="267" t="s">
        <v>214</v>
      </c>
      <c r="G129" s="265"/>
      <c r="H129" s="268">
        <v>210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164</v>
      </c>
      <c r="AU129" s="274" t="s">
        <v>84</v>
      </c>
      <c r="AV129" s="15" t="s">
        <v>155</v>
      </c>
      <c r="AW129" s="15" t="s">
        <v>31</v>
      </c>
      <c r="AX129" s="15" t="s">
        <v>82</v>
      </c>
      <c r="AY129" s="274" t="s">
        <v>148</v>
      </c>
    </row>
    <row r="130" s="2" customFormat="1" ht="24.15" customHeight="1">
      <c r="A130" s="38"/>
      <c r="B130" s="39"/>
      <c r="C130" s="226" t="s">
        <v>149</v>
      </c>
      <c r="D130" s="226" t="s">
        <v>151</v>
      </c>
      <c r="E130" s="227" t="s">
        <v>1115</v>
      </c>
      <c r="F130" s="228" t="s">
        <v>1116</v>
      </c>
      <c r="G130" s="229" t="s">
        <v>183</v>
      </c>
      <c r="H130" s="230">
        <v>100</v>
      </c>
      <c r="I130" s="231"/>
      <c r="J130" s="230">
        <f>ROUND(I130*H130,2)</f>
        <v>0</v>
      </c>
      <c r="K130" s="228" t="s">
        <v>162</v>
      </c>
      <c r="L130" s="44"/>
      <c r="M130" s="232" t="s">
        <v>1</v>
      </c>
      <c r="N130" s="233" t="s">
        <v>40</v>
      </c>
      <c r="O130" s="91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6" t="s">
        <v>259</v>
      </c>
      <c r="AT130" s="236" t="s">
        <v>151</v>
      </c>
      <c r="AU130" s="236" t="s">
        <v>84</v>
      </c>
      <c r="AY130" s="17" t="s">
        <v>148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82</v>
      </c>
      <c r="BK130" s="237">
        <f>ROUND(I130*H130,2)</f>
        <v>0</v>
      </c>
      <c r="BL130" s="17" t="s">
        <v>259</v>
      </c>
      <c r="BM130" s="236" t="s">
        <v>186</v>
      </c>
    </row>
    <row r="131" s="2" customFormat="1" ht="21.75" customHeight="1">
      <c r="A131" s="38"/>
      <c r="B131" s="39"/>
      <c r="C131" s="275" t="s">
        <v>155</v>
      </c>
      <c r="D131" s="275" t="s">
        <v>268</v>
      </c>
      <c r="E131" s="276" t="s">
        <v>866</v>
      </c>
      <c r="F131" s="277" t="s">
        <v>867</v>
      </c>
      <c r="G131" s="278" t="s">
        <v>183</v>
      </c>
      <c r="H131" s="279">
        <v>105</v>
      </c>
      <c r="I131" s="280"/>
      <c r="J131" s="279">
        <f>ROUND(I131*H131,2)</f>
        <v>0</v>
      </c>
      <c r="K131" s="277" t="s">
        <v>162</v>
      </c>
      <c r="L131" s="281"/>
      <c r="M131" s="282" t="s">
        <v>1</v>
      </c>
      <c r="N131" s="283" t="s">
        <v>40</v>
      </c>
      <c r="O131" s="91"/>
      <c r="P131" s="234">
        <f>O131*H131</f>
        <v>0</v>
      </c>
      <c r="Q131" s="234">
        <v>6.9999999999999994E-05</v>
      </c>
      <c r="R131" s="234">
        <f>Q131*H131</f>
        <v>0.0073499999999999998</v>
      </c>
      <c r="S131" s="234">
        <v>0</v>
      </c>
      <c r="T131" s="23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6" t="s">
        <v>360</v>
      </c>
      <c r="AT131" s="236" t="s">
        <v>268</v>
      </c>
      <c r="AU131" s="236" t="s">
        <v>84</v>
      </c>
      <c r="AY131" s="17" t="s">
        <v>148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82</v>
      </c>
      <c r="BK131" s="237">
        <f>ROUND(I131*H131,2)</f>
        <v>0</v>
      </c>
      <c r="BL131" s="17" t="s">
        <v>259</v>
      </c>
      <c r="BM131" s="236" t="s">
        <v>201</v>
      </c>
    </row>
    <row r="132" s="2" customFormat="1">
      <c r="A132" s="38"/>
      <c r="B132" s="39"/>
      <c r="C132" s="40"/>
      <c r="D132" s="238" t="s">
        <v>157</v>
      </c>
      <c r="E132" s="40"/>
      <c r="F132" s="239" t="s">
        <v>869</v>
      </c>
      <c r="G132" s="40"/>
      <c r="H132" s="40"/>
      <c r="I132" s="240"/>
      <c r="J132" s="40"/>
      <c r="K132" s="40"/>
      <c r="L132" s="44"/>
      <c r="M132" s="241"/>
      <c r="N132" s="242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157</v>
      </c>
      <c r="AU132" s="17" t="s">
        <v>84</v>
      </c>
    </row>
    <row r="133" s="14" customFormat="1">
      <c r="A133" s="14"/>
      <c r="B133" s="253"/>
      <c r="C133" s="254"/>
      <c r="D133" s="238" t="s">
        <v>164</v>
      </c>
      <c r="E133" s="255" t="s">
        <v>1</v>
      </c>
      <c r="F133" s="256" t="s">
        <v>1117</v>
      </c>
      <c r="G133" s="254"/>
      <c r="H133" s="257">
        <v>105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164</v>
      </c>
      <c r="AU133" s="263" t="s">
        <v>84</v>
      </c>
      <c r="AV133" s="14" t="s">
        <v>84</v>
      </c>
      <c r="AW133" s="14" t="s">
        <v>31</v>
      </c>
      <c r="AX133" s="14" t="s">
        <v>75</v>
      </c>
      <c r="AY133" s="263" t="s">
        <v>148</v>
      </c>
    </row>
    <row r="134" s="15" customFormat="1">
      <c r="A134" s="15"/>
      <c r="B134" s="264"/>
      <c r="C134" s="265"/>
      <c r="D134" s="238" t="s">
        <v>164</v>
      </c>
      <c r="E134" s="266" t="s">
        <v>1</v>
      </c>
      <c r="F134" s="267" t="s">
        <v>214</v>
      </c>
      <c r="G134" s="265"/>
      <c r="H134" s="268">
        <v>105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164</v>
      </c>
      <c r="AU134" s="274" t="s">
        <v>84</v>
      </c>
      <c r="AV134" s="15" t="s">
        <v>155</v>
      </c>
      <c r="AW134" s="15" t="s">
        <v>31</v>
      </c>
      <c r="AX134" s="15" t="s">
        <v>82</v>
      </c>
      <c r="AY134" s="274" t="s">
        <v>148</v>
      </c>
    </row>
    <row r="135" s="2" customFormat="1" ht="24.15" customHeight="1">
      <c r="A135" s="38"/>
      <c r="B135" s="39"/>
      <c r="C135" s="226" t="s">
        <v>180</v>
      </c>
      <c r="D135" s="226" t="s">
        <v>151</v>
      </c>
      <c r="E135" s="227" t="s">
        <v>1118</v>
      </c>
      <c r="F135" s="228" t="s">
        <v>1119</v>
      </c>
      <c r="G135" s="229" t="s">
        <v>209</v>
      </c>
      <c r="H135" s="230">
        <v>200</v>
      </c>
      <c r="I135" s="231"/>
      <c r="J135" s="230">
        <f>ROUND(I135*H135,2)</f>
        <v>0</v>
      </c>
      <c r="K135" s="228" t="s">
        <v>162</v>
      </c>
      <c r="L135" s="44"/>
      <c r="M135" s="232" t="s">
        <v>1</v>
      </c>
      <c r="N135" s="233" t="s">
        <v>40</v>
      </c>
      <c r="O135" s="91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6" t="s">
        <v>259</v>
      </c>
      <c r="AT135" s="236" t="s">
        <v>151</v>
      </c>
      <c r="AU135" s="236" t="s">
        <v>84</v>
      </c>
      <c r="AY135" s="17" t="s">
        <v>148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82</v>
      </c>
      <c r="BK135" s="237">
        <f>ROUND(I135*H135,2)</f>
        <v>0</v>
      </c>
      <c r="BL135" s="17" t="s">
        <v>259</v>
      </c>
      <c r="BM135" s="236" t="s">
        <v>215</v>
      </c>
    </row>
    <row r="136" s="2" customFormat="1" ht="24.15" customHeight="1">
      <c r="A136" s="38"/>
      <c r="B136" s="39"/>
      <c r="C136" s="275" t="s">
        <v>186</v>
      </c>
      <c r="D136" s="275" t="s">
        <v>268</v>
      </c>
      <c r="E136" s="276" t="s">
        <v>1120</v>
      </c>
      <c r="F136" s="277" t="s">
        <v>1121</v>
      </c>
      <c r="G136" s="278" t="s">
        <v>209</v>
      </c>
      <c r="H136" s="279">
        <v>200</v>
      </c>
      <c r="I136" s="280"/>
      <c r="J136" s="279">
        <f>ROUND(I136*H136,2)</f>
        <v>0</v>
      </c>
      <c r="K136" s="277" t="s">
        <v>162</v>
      </c>
      <c r="L136" s="281"/>
      <c r="M136" s="282" t="s">
        <v>1</v>
      </c>
      <c r="N136" s="283" t="s">
        <v>40</v>
      </c>
      <c r="O136" s="91"/>
      <c r="P136" s="234">
        <f>O136*H136</f>
        <v>0</v>
      </c>
      <c r="Q136" s="234">
        <v>1.0000000000000001E-05</v>
      </c>
      <c r="R136" s="234">
        <f>Q136*H136</f>
        <v>0.002</v>
      </c>
      <c r="S136" s="234">
        <v>0</v>
      </c>
      <c r="T136" s="23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6" t="s">
        <v>360</v>
      </c>
      <c r="AT136" s="236" t="s">
        <v>268</v>
      </c>
      <c r="AU136" s="236" t="s">
        <v>84</v>
      </c>
      <c r="AY136" s="17" t="s">
        <v>148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82</v>
      </c>
      <c r="BK136" s="237">
        <f>ROUND(I136*H136,2)</f>
        <v>0</v>
      </c>
      <c r="BL136" s="17" t="s">
        <v>259</v>
      </c>
      <c r="BM136" s="236" t="s">
        <v>8</v>
      </c>
    </row>
    <row r="137" s="2" customFormat="1" ht="24.15" customHeight="1">
      <c r="A137" s="38"/>
      <c r="B137" s="39"/>
      <c r="C137" s="275" t="s">
        <v>193</v>
      </c>
      <c r="D137" s="275" t="s">
        <v>268</v>
      </c>
      <c r="E137" s="276" t="s">
        <v>1122</v>
      </c>
      <c r="F137" s="277" t="s">
        <v>1123</v>
      </c>
      <c r="G137" s="278" t="s">
        <v>1124</v>
      </c>
      <c r="H137" s="279">
        <v>2</v>
      </c>
      <c r="I137" s="280"/>
      <c r="J137" s="279">
        <f>ROUND(I137*H137,2)</f>
        <v>0</v>
      </c>
      <c r="K137" s="277" t="s">
        <v>162</v>
      </c>
      <c r="L137" s="281"/>
      <c r="M137" s="282" t="s">
        <v>1</v>
      </c>
      <c r="N137" s="283" t="s">
        <v>40</v>
      </c>
      <c r="O137" s="91"/>
      <c r="P137" s="234">
        <f>O137*H137</f>
        <v>0</v>
      </c>
      <c r="Q137" s="234">
        <v>0.00080000000000000004</v>
      </c>
      <c r="R137" s="234">
        <f>Q137*H137</f>
        <v>0.0016000000000000001</v>
      </c>
      <c r="S137" s="234">
        <v>0</v>
      </c>
      <c r="T137" s="23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6" t="s">
        <v>360</v>
      </c>
      <c r="AT137" s="236" t="s">
        <v>268</v>
      </c>
      <c r="AU137" s="236" t="s">
        <v>84</v>
      </c>
      <c r="AY137" s="17" t="s">
        <v>148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82</v>
      </c>
      <c r="BK137" s="237">
        <f>ROUND(I137*H137,2)</f>
        <v>0</v>
      </c>
      <c r="BL137" s="17" t="s">
        <v>259</v>
      </c>
      <c r="BM137" s="236" t="s">
        <v>242</v>
      </c>
    </row>
    <row r="138" s="2" customFormat="1" ht="24.15" customHeight="1">
      <c r="A138" s="38"/>
      <c r="B138" s="39"/>
      <c r="C138" s="275" t="s">
        <v>201</v>
      </c>
      <c r="D138" s="275" t="s">
        <v>268</v>
      </c>
      <c r="E138" s="276" t="s">
        <v>1125</v>
      </c>
      <c r="F138" s="277" t="s">
        <v>1126</v>
      </c>
      <c r="G138" s="278" t="s">
        <v>1124</v>
      </c>
      <c r="H138" s="279">
        <v>2</v>
      </c>
      <c r="I138" s="280"/>
      <c r="J138" s="279">
        <f>ROUND(I138*H138,2)</f>
        <v>0</v>
      </c>
      <c r="K138" s="277" t="s">
        <v>162</v>
      </c>
      <c r="L138" s="281"/>
      <c r="M138" s="282" t="s">
        <v>1</v>
      </c>
      <c r="N138" s="283" t="s">
        <v>40</v>
      </c>
      <c r="O138" s="91"/>
      <c r="P138" s="234">
        <f>O138*H138</f>
        <v>0</v>
      </c>
      <c r="Q138" s="234">
        <v>0.001</v>
      </c>
      <c r="R138" s="234">
        <f>Q138*H138</f>
        <v>0.002</v>
      </c>
      <c r="S138" s="234">
        <v>0</v>
      </c>
      <c r="T138" s="23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6" t="s">
        <v>360</v>
      </c>
      <c r="AT138" s="236" t="s">
        <v>268</v>
      </c>
      <c r="AU138" s="236" t="s">
        <v>84</v>
      </c>
      <c r="AY138" s="17" t="s">
        <v>148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82</v>
      </c>
      <c r="BK138" s="237">
        <f>ROUND(I138*H138,2)</f>
        <v>0</v>
      </c>
      <c r="BL138" s="17" t="s">
        <v>259</v>
      </c>
      <c r="BM138" s="236" t="s">
        <v>259</v>
      </c>
    </row>
    <row r="139" s="2" customFormat="1" ht="21.75" customHeight="1">
      <c r="A139" s="38"/>
      <c r="B139" s="39"/>
      <c r="C139" s="226" t="s">
        <v>206</v>
      </c>
      <c r="D139" s="226" t="s">
        <v>151</v>
      </c>
      <c r="E139" s="227" t="s">
        <v>1073</v>
      </c>
      <c r="F139" s="228" t="s">
        <v>1074</v>
      </c>
      <c r="G139" s="229" t="s">
        <v>183</v>
      </c>
      <c r="H139" s="230">
        <v>2000</v>
      </c>
      <c r="I139" s="231"/>
      <c r="J139" s="230">
        <f>ROUND(I139*H139,2)</f>
        <v>0</v>
      </c>
      <c r="K139" s="228" t="s">
        <v>162</v>
      </c>
      <c r="L139" s="44"/>
      <c r="M139" s="232" t="s">
        <v>1</v>
      </c>
      <c r="N139" s="233" t="s">
        <v>40</v>
      </c>
      <c r="O139" s="91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6" t="s">
        <v>259</v>
      </c>
      <c r="AT139" s="236" t="s">
        <v>151</v>
      </c>
      <c r="AU139" s="236" t="s">
        <v>84</v>
      </c>
      <c r="AY139" s="17" t="s">
        <v>148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82</v>
      </c>
      <c r="BK139" s="237">
        <f>ROUND(I139*H139,2)</f>
        <v>0</v>
      </c>
      <c r="BL139" s="17" t="s">
        <v>259</v>
      </c>
      <c r="BM139" s="236" t="s">
        <v>279</v>
      </c>
    </row>
    <row r="140" s="2" customFormat="1" ht="37.8" customHeight="1">
      <c r="A140" s="38"/>
      <c r="B140" s="39"/>
      <c r="C140" s="275" t="s">
        <v>215</v>
      </c>
      <c r="D140" s="275" t="s">
        <v>268</v>
      </c>
      <c r="E140" s="276" t="s">
        <v>1127</v>
      </c>
      <c r="F140" s="277" t="s">
        <v>1128</v>
      </c>
      <c r="G140" s="278" t="s">
        <v>183</v>
      </c>
      <c r="H140" s="279">
        <v>240</v>
      </c>
      <c r="I140" s="280"/>
      <c r="J140" s="279">
        <f>ROUND(I140*H140,2)</f>
        <v>0</v>
      </c>
      <c r="K140" s="277" t="s">
        <v>162</v>
      </c>
      <c r="L140" s="281"/>
      <c r="M140" s="282" t="s">
        <v>1</v>
      </c>
      <c r="N140" s="283" t="s">
        <v>40</v>
      </c>
      <c r="O140" s="91"/>
      <c r="P140" s="234">
        <f>O140*H140</f>
        <v>0</v>
      </c>
      <c r="Q140" s="234">
        <v>4.0000000000000003E-05</v>
      </c>
      <c r="R140" s="234">
        <f>Q140*H140</f>
        <v>0.0096000000000000009</v>
      </c>
      <c r="S140" s="234">
        <v>0</v>
      </c>
      <c r="T140" s="23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6" t="s">
        <v>360</v>
      </c>
      <c r="AT140" s="236" t="s">
        <v>268</v>
      </c>
      <c r="AU140" s="236" t="s">
        <v>84</v>
      </c>
      <c r="AY140" s="17" t="s">
        <v>148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7" t="s">
        <v>82</v>
      </c>
      <c r="BK140" s="237">
        <f>ROUND(I140*H140,2)</f>
        <v>0</v>
      </c>
      <c r="BL140" s="17" t="s">
        <v>259</v>
      </c>
      <c r="BM140" s="236" t="s">
        <v>291</v>
      </c>
    </row>
    <row r="141" s="2" customFormat="1">
      <c r="A141" s="38"/>
      <c r="B141" s="39"/>
      <c r="C141" s="40"/>
      <c r="D141" s="238" t="s">
        <v>157</v>
      </c>
      <c r="E141" s="40"/>
      <c r="F141" s="239" t="s">
        <v>1129</v>
      </c>
      <c r="G141" s="40"/>
      <c r="H141" s="40"/>
      <c r="I141" s="240"/>
      <c r="J141" s="40"/>
      <c r="K141" s="40"/>
      <c r="L141" s="44"/>
      <c r="M141" s="241"/>
      <c r="N141" s="24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84</v>
      </c>
    </row>
    <row r="142" s="14" customFormat="1">
      <c r="A142" s="14"/>
      <c r="B142" s="253"/>
      <c r="C142" s="254"/>
      <c r="D142" s="238" t="s">
        <v>164</v>
      </c>
      <c r="E142" s="255" t="s">
        <v>1</v>
      </c>
      <c r="F142" s="256" t="s">
        <v>1130</v>
      </c>
      <c r="G142" s="254"/>
      <c r="H142" s="257">
        <v>240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164</v>
      </c>
      <c r="AU142" s="263" t="s">
        <v>84</v>
      </c>
      <c r="AV142" s="14" t="s">
        <v>84</v>
      </c>
      <c r="AW142" s="14" t="s">
        <v>31</v>
      </c>
      <c r="AX142" s="14" t="s">
        <v>75</v>
      </c>
      <c r="AY142" s="263" t="s">
        <v>148</v>
      </c>
    </row>
    <row r="143" s="15" customFormat="1">
      <c r="A143" s="15"/>
      <c r="B143" s="264"/>
      <c r="C143" s="265"/>
      <c r="D143" s="238" t="s">
        <v>164</v>
      </c>
      <c r="E143" s="266" t="s">
        <v>1</v>
      </c>
      <c r="F143" s="267" t="s">
        <v>214</v>
      </c>
      <c r="G143" s="265"/>
      <c r="H143" s="268">
        <v>240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164</v>
      </c>
      <c r="AU143" s="274" t="s">
        <v>84</v>
      </c>
      <c r="AV143" s="15" t="s">
        <v>155</v>
      </c>
      <c r="AW143" s="15" t="s">
        <v>31</v>
      </c>
      <c r="AX143" s="15" t="s">
        <v>82</v>
      </c>
      <c r="AY143" s="274" t="s">
        <v>148</v>
      </c>
    </row>
    <row r="144" s="2" customFormat="1" ht="16.5" customHeight="1">
      <c r="A144" s="38"/>
      <c r="B144" s="39"/>
      <c r="C144" s="275" t="s">
        <v>221</v>
      </c>
      <c r="D144" s="275" t="s">
        <v>268</v>
      </c>
      <c r="E144" s="276" t="s">
        <v>1131</v>
      </c>
      <c r="F144" s="277" t="s">
        <v>1132</v>
      </c>
      <c r="G144" s="278" t="s">
        <v>183</v>
      </c>
      <c r="H144" s="279">
        <v>240</v>
      </c>
      <c r="I144" s="280"/>
      <c r="J144" s="279">
        <f>ROUND(I144*H144,2)</f>
        <v>0</v>
      </c>
      <c r="K144" s="277" t="s">
        <v>1</v>
      </c>
      <c r="L144" s="281"/>
      <c r="M144" s="282" t="s">
        <v>1</v>
      </c>
      <c r="N144" s="283" t="s">
        <v>40</v>
      </c>
      <c r="O144" s="91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6" t="s">
        <v>360</v>
      </c>
      <c r="AT144" s="236" t="s">
        <v>268</v>
      </c>
      <c r="AU144" s="236" t="s">
        <v>84</v>
      </c>
      <c r="AY144" s="17" t="s">
        <v>148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82</v>
      </c>
      <c r="BK144" s="237">
        <f>ROUND(I144*H144,2)</f>
        <v>0</v>
      </c>
      <c r="BL144" s="17" t="s">
        <v>259</v>
      </c>
      <c r="BM144" s="236" t="s">
        <v>301</v>
      </c>
    </row>
    <row r="145" s="14" customFormat="1">
      <c r="A145" s="14"/>
      <c r="B145" s="253"/>
      <c r="C145" s="254"/>
      <c r="D145" s="238" t="s">
        <v>164</v>
      </c>
      <c r="E145" s="255" t="s">
        <v>1</v>
      </c>
      <c r="F145" s="256" t="s">
        <v>1130</v>
      </c>
      <c r="G145" s="254"/>
      <c r="H145" s="257">
        <v>240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164</v>
      </c>
      <c r="AU145" s="263" t="s">
        <v>84</v>
      </c>
      <c r="AV145" s="14" t="s">
        <v>84</v>
      </c>
      <c r="AW145" s="14" t="s">
        <v>31</v>
      </c>
      <c r="AX145" s="14" t="s">
        <v>75</v>
      </c>
      <c r="AY145" s="263" t="s">
        <v>148</v>
      </c>
    </row>
    <row r="146" s="15" customFormat="1">
      <c r="A146" s="15"/>
      <c r="B146" s="264"/>
      <c r="C146" s="265"/>
      <c r="D146" s="238" t="s">
        <v>164</v>
      </c>
      <c r="E146" s="266" t="s">
        <v>1</v>
      </c>
      <c r="F146" s="267" t="s">
        <v>214</v>
      </c>
      <c r="G146" s="265"/>
      <c r="H146" s="268">
        <v>240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164</v>
      </c>
      <c r="AU146" s="274" t="s">
        <v>84</v>
      </c>
      <c r="AV146" s="15" t="s">
        <v>155</v>
      </c>
      <c r="AW146" s="15" t="s">
        <v>31</v>
      </c>
      <c r="AX146" s="15" t="s">
        <v>82</v>
      </c>
      <c r="AY146" s="274" t="s">
        <v>148</v>
      </c>
    </row>
    <row r="147" s="2" customFormat="1" ht="21.75" customHeight="1">
      <c r="A147" s="38"/>
      <c r="B147" s="39"/>
      <c r="C147" s="275" t="s">
        <v>8</v>
      </c>
      <c r="D147" s="275" t="s">
        <v>268</v>
      </c>
      <c r="E147" s="276" t="s">
        <v>1133</v>
      </c>
      <c r="F147" s="277" t="s">
        <v>1134</v>
      </c>
      <c r="G147" s="278" t="s">
        <v>183</v>
      </c>
      <c r="H147" s="279">
        <v>1920</v>
      </c>
      <c r="I147" s="280"/>
      <c r="J147" s="279">
        <f>ROUND(I147*H147,2)</f>
        <v>0</v>
      </c>
      <c r="K147" s="277" t="s">
        <v>1</v>
      </c>
      <c r="L147" s="281"/>
      <c r="M147" s="282" t="s">
        <v>1</v>
      </c>
      <c r="N147" s="283" t="s">
        <v>40</v>
      </c>
      <c r="O147" s="91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6" t="s">
        <v>360</v>
      </c>
      <c r="AT147" s="236" t="s">
        <v>268</v>
      </c>
      <c r="AU147" s="236" t="s">
        <v>84</v>
      </c>
      <c r="AY147" s="17" t="s">
        <v>148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7" t="s">
        <v>82</v>
      </c>
      <c r="BK147" s="237">
        <f>ROUND(I147*H147,2)</f>
        <v>0</v>
      </c>
      <c r="BL147" s="17" t="s">
        <v>259</v>
      </c>
      <c r="BM147" s="236" t="s">
        <v>313</v>
      </c>
    </row>
    <row r="148" s="14" customFormat="1">
      <c r="A148" s="14"/>
      <c r="B148" s="253"/>
      <c r="C148" s="254"/>
      <c r="D148" s="238" t="s">
        <v>164</v>
      </c>
      <c r="E148" s="255" t="s">
        <v>1</v>
      </c>
      <c r="F148" s="256" t="s">
        <v>1135</v>
      </c>
      <c r="G148" s="254"/>
      <c r="H148" s="257">
        <v>1920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164</v>
      </c>
      <c r="AU148" s="263" t="s">
        <v>84</v>
      </c>
      <c r="AV148" s="14" t="s">
        <v>84</v>
      </c>
      <c r="AW148" s="14" t="s">
        <v>31</v>
      </c>
      <c r="AX148" s="14" t="s">
        <v>75</v>
      </c>
      <c r="AY148" s="263" t="s">
        <v>148</v>
      </c>
    </row>
    <row r="149" s="15" customFormat="1">
      <c r="A149" s="15"/>
      <c r="B149" s="264"/>
      <c r="C149" s="265"/>
      <c r="D149" s="238" t="s">
        <v>164</v>
      </c>
      <c r="E149" s="266" t="s">
        <v>1</v>
      </c>
      <c r="F149" s="267" t="s">
        <v>214</v>
      </c>
      <c r="G149" s="265"/>
      <c r="H149" s="268">
        <v>1920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164</v>
      </c>
      <c r="AU149" s="274" t="s">
        <v>84</v>
      </c>
      <c r="AV149" s="15" t="s">
        <v>155</v>
      </c>
      <c r="AW149" s="15" t="s">
        <v>31</v>
      </c>
      <c r="AX149" s="15" t="s">
        <v>82</v>
      </c>
      <c r="AY149" s="274" t="s">
        <v>148</v>
      </c>
    </row>
    <row r="150" s="2" customFormat="1" ht="24.15" customHeight="1">
      <c r="A150" s="38"/>
      <c r="B150" s="39"/>
      <c r="C150" s="226" t="s">
        <v>237</v>
      </c>
      <c r="D150" s="226" t="s">
        <v>151</v>
      </c>
      <c r="E150" s="227" t="s">
        <v>1136</v>
      </c>
      <c r="F150" s="228" t="s">
        <v>1137</v>
      </c>
      <c r="G150" s="229" t="s">
        <v>183</v>
      </c>
      <c r="H150" s="230">
        <v>25</v>
      </c>
      <c r="I150" s="231"/>
      <c r="J150" s="230">
        <f>ROUND(I150*H150,2)</f>
        <v>0</v>
      </c>
      <c r="K150" s="228" t="s">
        <v>162</v>
      </c>
      <c r="L150" s="44"/>
      <c r="M150" s="232" t="s">
        <v>1</v>
      </c>
      <c r="N150" s="233" t="s">
        <v>40</v>
      </c>
      <c r="O150" s="91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6" t="s">
        <v>259</v>
      </c>
      <c r="AT150" s="236" t="s">
        <v>151</v>
      </c>
      <c r="AU150" s="236" t="s">
        <v>84</v>
      </c>
      <c r="AY150" s="17" t="s">
        <v>148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82</v>
      </c>
      <c r="BK150" s="237">
        <f>ROUND(I150*H150,2)</f>
        <v>0</v>
      </c>
      <c r="BL150" s="17" t="s">
        <v>259</v>
      </c>
      <c r="BM150" s="236" t="s">
        <v>323</v>
      </c>
    </row>
    <row r="151" s="2" customFormat="1" ht="24.15" customHeight="1">
      <c r="A151" s="38"/>
      <c r="B151" s="39"/>
      <c r="C151" s="275" t="s">
        <v>242</v>
      </c>
      <c r="D151" s="275" t="s">
        <v>268</v>
      </c>
      <c r="E151" s="276" t="s">
        <v>1138</v>
      </c>
      <c r="F151" s="277" t="s">
        <v>1139</v>
      </c>
      <c r="G151" s="278" t="s">
        <v>183</v>
      </c>
      <c r="H151" s="279">
        <v>26.25</v>
      </c>
      <c r="I151" s="280"/>
      <c r="J151" s="279">
        <f>ROUND(I151*H151,2)</f>
        <v>0</v>
      </c>
      <c r="K151" s="277" t="s">
        <v>162</v>
      </c>
      <c r="L151" s="281"/>
      <c r="M151" s="282" t="s">
        <v>1</v>
      </c>
      <c r="N151" s="283" t="s">
        <v>40</v>
      </c>
      <c r="O151" s="91"/>
      <c r="P151" s="234">
        <f>O151*H151</f>
        <v>0</v>
      </c>
      <c r="Q151" s="234">
        <v>0.00019000000000000001</v>
      </c>
      <c r="R151" s="234">
        <f>Q151*H151</f>
        <v>0.0049875000000000006</v>
      </c>
      <c r="S151" s="234">
        <v>0</v>
      </c>
      <c r="T151" s="23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6" t="s">
        <v>360</v>
      </c>
      <c r="AT151" s="236" t="s">
        <v>268</v>
      </c>
      <c r="AU151" s="236" t="s">
        <v>84</v>
      </c>
      <c r="AY151" s="17" t="s">
        <v>148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7" t="s">
        <v>82</v>
      </c>
      <c r="BK151" s="237">
        <f>ROUND(I151*H151,2)</f>
        <v>0</v>
      </c>
      <c r="BL151" s="17" t="s">
        <v>259</v>
      </c>
      <c r="BM151" s="236" t="s">
        <v>338</v>
      </c>
    </row>
    <row r="152" s="14" customFormat="1">
      <c r="A152" s="14"/>
      <c r="B152" s="253"/>
      <c r="C152" s="254"/>
      <c r="D152" s="238" t="s">
        <v>164</v>
      </c>
      <c r="E152" s="255" t="s">
        <v>1</v>
      </c>
      <c r="F152" s="256" t="s">
        <v>1140</v>
      </c>
      <c r="G152" s="254"/>
      <c r="H152" s="257">
        <v>26.25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164</v>
      </c>
      <c r="AU152" s="263" t="s">
        <v>84</v>
      </c>
      <c r="AV152" s="14" t="s">
        <v>84</v>
      </c>
      <c r="AW152" s="14" t="s">
        <v>31</v>
      </c>
      <c r="AX152" s="14" t="s">
        <v>75</v>
      </c>
      <c r="AY152" s="263" t="s">
        <v>148</v>
      </c>
    </row>
    <row r="153" s="15" customFormat="1">
      <c r="A153" s="15"/>
      <c r="B153" s="264"/>
      <c r="C153" s="265"/>
      <c r="D153" s="238" t="s">
        <v>164</v>
      </c>
      <c r="E153" s="266" t="s">
        <v>1</v>
      </c>
      <c r="F153" s="267" t="s">
        <v>214</v>
      </c>
      <c r="G153" s="265"/>
      <c r="H153" s="268">
        <v>26.25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164</v>
      </c>
      <c r="AU153" s="274" t="s">
        <v>84</v>
      </c>
      <c r="AV153" s="15" t="s">
        <v>155</v>
      </c>
      <c r="AW153" s="15" t="s">
        <v>31</v>
      </c>
      <c r="AX153" s="15" t="s">
        <v>82</v>
      </c>
      <c r="AY153" s="274" t="s">
        <v>148</v>
      </c>
    </row>
    <row r="154" s="2" customFormat="1" ht="24.15" customHeight="1">
      <c r="A154" s="38"/>
      <c r="B154" s="39"/>
      <c r="C154" s="226" t="s">
        <v>251</v>
      </c>
      <c r="D154" s="226" t="s">
        <v>151</v>
      </c>
      <c r="E154" s="227" t="s">
        <v>1141</v>
      </c>
      <c r="F154" s="228" t="s">
        <v>1142</v>
      </c>
      <c r="G154" s="229" t="s">
        <v>209</v>
      </c>
      <c r="H154" s="230">
        <v>1</v>
      </c>
      <c r="I154" s="231"/>
      <c r="J154" s="230">
        <f>ROUND(I154*H154,2)</f>
        <v>0</v>
      </c>
      <c r="K154" s="228" t="s">
        <v>162</v>
      </c>
      <c r="L154" s="44"/>
      <c r="M154" s="232" t="s">
        <v>1</v>
      </c>
      <c r="N154" s="233" t="s">
        <v>40</v>
      </c>
      <c r="O154" s="91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6" t="s">
        <v>259</v>
      </c>
      <c r="AT154" s="236" t="s">
        <v>151</v>
      </c>
      <c r="AU154" s="236" t="s">
        <v>84</v>
      </c>
      <c r="AY154" s="17" t="s">
        <v>148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82</v>
      </c>
      <c r="BK154" s="237">
        <f>ROUND(I154*H154,2)</f>
        <v>0</v>
      </c>
      <c r="BL154" s="17" t="s">
        <v>259</v>
      </c>
      <c r="BM154" s="236" t="s">
        <v>348</v>
      </c>
    </row>
    <row r="155" s="2" customFormat="1" ht="24.15" customHeight="1">
      <c r="A155" s="38"/>
      <c r="B155" s="39"/>
      <c r="C155" s="275" t="s">
        <v>259</v>
      </c>
      <c r="D155" s="275" t="s">
        <v>268</v>
      </c>
      <c r="E155" s="276" t="s">
        <v>1143</v>
      </c>
      <c r="F155" s="277" t="s">
        <v>1144</v>
      </c>
      <c r="G155" s="278" t="s">
        <v>209</v>
      </c>
      <c r="H155" s="279">
        <v>1</v>
      </c>
      <c r="I155" s="280"/>
      <c r="J155" s="279">
        <f>ROUND(I155*H155,2)</f>
        <v>0</v>
      </c>
      <c r="K155" s="277" t="s">
        <v>162</v>
      </c>
      <c r="L155" s="281"/>
      <c r="M155" s="282" t="s">
        <v>1</v>
      </c>
      <c r="N155" s="283" t="s">
        <v>40</v>
      </c>
      <c r="O155" s="91"/>
      <c r="P155" s="234">
        <f>O155*H155</f>
        <v>0</v>
      </c>
      <c r="Q155" s="234">
        <v>0.0011999999999999999</v>
      </c>
      <c r="R155" s="234">
        <f>Q155*H155</f>
        <v>0.0011999999999999999</v>
      </c>
      <c r="S155" s="234">
        <v>0</v>
      </c>
      <c r="T155" s="23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6" t="s">
        <v>360</v>
      </c>
      <c r="AT155" s="236" t="s">
        <v>268</v>
      </c>
      <c r="AU155" s="236" t="s">
        <v>84</v>
      </c>
      <c r="AY155" s="17" t="s">
        <v>148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82</v>
      </c>
      <c r="BK155" s="237">
        <f>ROUND(I155*H155,2)</f>
        <v>0</v>
      </c>
      <c r="BL155" s="17" t="s">
        <v>259</v>
      </c>
      <c r="BM155" s="236" t="s">
        <v>360</v>
      </c>
    </row>
    <row r="156" s="2" customFormat="1" ht="16.5" customHeight="1">
      <c r="A156" s="38"/>
      <c r="B156" s="39"/>
      <c r="C156" s="226" t="s">
        <v>200</v>
      </c>
      <c r="D156" s="226" t="s">
        <v>151</v>
      </c>
      <c r="E156" s="227" t="s">
        <v>1145</v>
      </c>
      <c r="F156" s="228" t="s">
        <v>1146</v>
      </c>
      <c r="G156" s="229" t="s">
        <v>209</v>
      </c>
      <c r="H156" s="230">
        <v>2</v>
      </c>
      <c r="I156" s="231"/>
      <c r="J156" s="230">
        <f>ROUND(I156*H156,2)</f>
        <v>0</v>
      </c>
      <c r="K156" s="228" t="s">
        <v>162</v>
      </c>
      <c r="L156" s="44"/>
      <c r="M156" s="232" t="s">
        <v>1</v>
      </c>
      <c r="N156" s="233" t="s">
        <v>40</v>
      </c>
      <c r="O156" s="91"/>
      <c r="P156" s="234">
        <f>O156*H156</f>
        <v>0</v>
      </c>
      <c r="Q156" s="234">
        <v>0</v>
      </c>
      <c r="R156" s="234">
        <f>Q156*H156</f>
        <v>0</v>
      </c>
      <c r="S156" s="234">
        <v>0.000135</v>
      </c>
      <c r="T156" s="235">
        <f>S156*H156</f>
        <v>0.00027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6" t="s">
        <v>259</v>
      </c>
      <c r="AT156" s="236" t="s">
        <v>151</v>
      </c>
      <c r="AU156" s="236" t="s">
        <v>84</v>
      </c>
      <c r="AY156" s="17" t="s">
        <v>148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82</v>
      </c>
      <c r="BK156" s="237">
        <f>ROUND(I156*H156,2)</f>
        <v>0</v>
      </c>
      <c r="BL156" s="17" t="s">
        <v>259</v>
      </c>
      <c r="BM156" s="236" t="s">
        <v>374</v>
      </c>
    </row>
    <row r="157" s="2" customFormat="1" ht="24.15" customHeight="1">
      <c r="A157" s="38"/>
      <c r="B157" s="39"/>
      <c r="C157" s="226" t="s">
        <v>279</v>
      </c>
      <c r="D157" s="226" t="s">
        <v>151</v>
      </c>
      <c r="E157" s="227" t="s">
        <v>1147</v>
      </c>
      <c r="F157" s="228" t="s">
        <v>1148</v>
      </c>
      <c r="G157" s="229" t="s">
        <v>209</v>
      </c>
      <c r="H157" s="230">
        <v>2</v>
      </c>
      <c r="I157" s="231"/>
      <c r="J157" s="230">
        <f>ROUND(I157*H157,2)</f>
        <v>0</v>
      </c>
      <c r="K157" s="228" t="s">
        <v>162</v>
      </c>
      <c r="L157" s="44"/>
      <c r="M157" s="232" t="s">
        <v>1</v>
      </c>
      <c r="N157" s="233" t="s">
        <v>40</v>
      </c>
      <c r="O157" s="91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6" t="s">
        <v>259</v>
      </c>
      <c r="AT157" s="236" t="s">
        <v>151</v>
      </c>
      <c r="AU157" s="236" t="s">
        <v>84</v>
      </c>
      <c r="AY157" s="17" t="s">
        <v>148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82</v>
      </c>
      <c r="BK157" s="237">
        <f>ROUND(I157*H157,2)</f>
        <v>0</v>
      </c>
      <c r="BL157" s="17" t="s">
        <v>259</v>
      </c>
      <c r="BM157" s="236" t="s">
        <v>781</v>
      </c>
    </row>
    <row r="158" s="2" customFormat="1" ht="24.15" customHeight="1">
      <c r="A158" s="38"/>
      <c r="B158" s="39"/>
      <c r="C158" s="226" t="s">
        <v>285</v>
      </c>
      <c r="D158" s="226" t="s">
        <v>151</v>
      </c>
      <c r="E158" s="227" t="s">
        <v>1149</v>
      </c>
      <c r="F158" s="228" t="s">
        <v>1150</v>
      </c>
      <c r="G158" s="229" t="s">
        <v>209</v>
      </c>
      <c r="H158" s="230">
        <v>2</v>
      </c>
      <c r="I158" s="231"/>
      <c r="J158" s="230">
        <f>ROUND(I158*H158,2)</f>
        <v>0</v>
      </c>
      <c r="K158" s="228" t="s">
        <v>162</v>
      </c>
      <c r="L158" s="44"/>
      <c r="M158" s="232" t="s">
        <v>1</v>
      </c>
      <c r="N158" s="233" t="s">
        <v>40</v>
      </c>
      <c r="O158" s="91"/>
      <c r="P158" s="234">
        <f>O158*H158</f>
        <v>0</v>
      </c>
      <c r="Q158" s="234">
        <v>0</v>
      </c>
      <c r="R158" s="234">
        <f>Q158*H158</f>
        <v>0</v>
      </c>
      <c r="S158" s="234">
        <v>0.002</v>
      </c>
      <c r="T158" s="235">
        <f>S158*H158</f>
        <v>0.0040000000000000001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6" t="s">
        <v>259</v>
      </c>
      <c r="AT158" s="236" t="s">
        <v>151</v>
      </c>
      <c r="AU158" s="236" t="s">
        <v>84</v>
      </c>
      <c r="AY158" s="17" t="s">
        <v>148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82</v>
      </c>
      <c r="BK158" s="237">
        <f>ROUND(I158*H158,2)</f>
        <v>0</v>
      </c>
      <c r="BL158" s="17" t="s">
        <v>259</v>
      </c>
      <c r="BM158" s="236" t="s">
        <v>387</v>
      </c>
    </row>
    <row r="159" s="2" customFormat="1" ht="16.5" customHeight="1">
      <c r="A159" s="38"/>
      <c r="B159" s="39"/>
      <c r="C159" s="226" t="s">
        <v>291</v>
      </c>
      <c r="D159" s="226" t="s">
        <v>151</v>
      </c>
      <c r="E159" s="227" t="s">
        <v>1151</v>
      </c>
      <c r="F159" s="228" t="s">
        <v>1152</v>
      </c>
      <c r="G159" s="229" t="s">
        <v>209</v>
      </c>
      <c r="H159" s="230">
        <v>2</v>
      </c>
      <c r="I159" s="231"/>
      <c r="J159" s="230">
        <f>ROUND(I159*H159,2)</f>
        <v>0</v>
      </c>
      <c r="K159" s="228" t="s">
        <v>162</v>
      </c>
      <c r="L159" s="44"/>
      <c r="M159" s="232" t="s">
        <v>1</v>
      </c>
      <c r="N159" s="233" t="s">
        <v>40</v>
      </c>
      <c r="O159" s="91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6" t="s">
        <v>259</v>
      </c>
      <c r="AT159" s="236" t="s">
        <v>151</v>
      </c>
      <c r="AU159" s="236" t="s">
        <v>84</v>
      </c>
      <c r="AY159" s="17" t="s">
        <v>148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82</v>
      </c>
      <c r="BK159" s="237">
        <f>ROUND(I159*H159,2)</f>
        <v>0</v>
      </c>
      <c r="BL159" s="17" t="s">
        <v>259</v>
      </c>
      <c r="BM159" s="236" t="s">
        <v>405</v>
      </c>
    </row>
    <row r="160" s="2" customFormat="1" ht="24.15" customHeight="1">
      <c r="A160" s="38"/>
      <c r="B160" s="39"/>
      <c r="C160" s="275" t="s">
        <v>7</v>
      </c>
      <c r="D160" s="275" t="s">
        <v>268</v>
      </c>
      <c r="E160" s="276" t="s">
        <v>1153</v>
      </c>
      <c r="F160" s="277" t="s">
        <v>1154</v>
      </c>
      <c r="G160" s="278" t="s">
        <v>209</v>
      </c>
      <c r="H160" s="279">
        <v>2</v>
      </c>
      <c r="I160" s="280"/>
      <c r="J160" s="279">
        <f>ROUND(I160*H160,2)</f>
        <v>0</v>
      </c>
      <c r="K160" s="277" t="s">
        <v>162</v>
      </c>
      <c r="L160" s="281"/>
      <c r="M160" s="282" t="s">
        <v>1</v>
      </c>
      <c r="N160" s="283" t="s">
        <v>40</v>
      </c>
      <c r="O160" s="91"/>
      <c r="P160" s="234">
        <f>O160*H160</f>
        <v>0</v>
      </c>
      <c r="Q160" s="234">
        <v>0.0050000000000000001</v>
      </c>
      <c r="R160" s="234">
        <f>Q160*H160</f>
        <v>0.01</v>
      </c>
      <c r="S160" s="234">
        <v>0</v>
      </c>
      <c r="T160" s="23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6" t="s">
        <v>360</v>
      </c>
      <c r="AT160" s="236" t="s">
        <v>268</v>
      </c>
      <c r="AU160" s="236" t="s">
        <v>84</v>
      </c>
      <c r="AY160" s="17" t="s">
        <v>148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82</v>
      </c>
      <c r="BK160" s="237">
        <f>ROUND(I160*H160,2)</f>
        <v>0</v>
      </c>
      <c r="BL160" s="17" t="s">
        <v>259</v>
      </c>
      <c r="BM160" s="236" t="s">
        <v>416</v>
      </c>
    </row>
    <row r="161" s="2" customFormat="1" ht="21.75" customHeight="1">
      <c r="A161" s="38"/>
      <c r="B161" s="39"/>
      <c r="C161" s="226" t="s">
        <v>301</v>
      </c>
      <c r="D161" s="226" t="s">
        <v>151</v>
      </c>
      <c r="E161" s="227" t="s">
        <v>1155</v>
      </c>
      <c r="F161" s="228" t="s">
        <v>1156</v>
      </c>
      <c r="G161" s="229" t="s">
        <v>209</v>
      </c>
      <c r="H161" s="230">
        <v>3</v>
      </c>
      <c r="I161" s="231"/>
      <c r="J161" s="230">
        <f>ROUND(I161*H161,2)</f>
        <v>0</v>
      </c>
      <c r="K161" s="228" t="s">
        <v>162</v>
      </c>
      <c r="L161" s="44"/>
      <c r="M161" s="232" t="s">
        <v>1</v>
      </c>
      <c r="N161" s="233" t="s">
        <v>40</v>
      </c>
      <c r="O161" s="91"/>
      <c r="P161" s="234">
        <f>O161*H161</f>
        <v>0</v>
      </c>
      <c r="Q161" s="234">
        <v>0</v>
      </c>
      <c r="R161" s="234">
        <f>Q161*H161</f>
        <v>0</v>
      </c>
      <c r="S161" s="234">
        <v>0.00029999999999999997</v>
      </c>
      <c r="T161" s="235">
        <f>S161*H161</f>
        <v>0.00089999999999999998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6" t="s">
        <v>259</v>
      </c>
      <c r="AT161" s="236" t="s">
        <v>151</v>
      </c>
      <c r="AU161" s="236" t="s">
        <v>84</v>
      </c>
      <c r="AY161" s="17" t="s">
        <v>148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82</v>
      </c>
      <c r="BK161" s="237">
        <f>ROUND(I161*H161,2)</f>
        <v>0</v>
      </c>
      <c r="BL161" s="17" t="s">
        <v>259</v>
      </c>
      <c r="BM161" s="236" t="s">
        <v>428</v>
      </c>
    </row>
    <row r="162" s="2" customFormat="1" ht="21.75" customHeight="1">
      <c r="A162" s="38"/>
      <c r="B162" s="39"/>
      <c r="C162" s="226" t="s">
        <v>306</v>
      </c>
      <c r="D162" s="226" t="s">
        <v>151</v>
      </c>
      <c r="E162" s="227" t="s">
        <v>1157</v>
      </c>
      <c r="F162" s="228" t="s">
        <v>1158</v>
      </c>
      <c r="G162" s="229" t="s">
        <v>209</v>
      </c>
      <c r="H162" s="230">
        <v>3</v>
      </c>
      <c r="I162" s="231"/>
      <c r="J162" s="230">
        <f>ROUND(I162*H162,2)</f>
        <v>0</v>
      </c>
      <c r="K162" s="228" t="s">
        <v>162</v>
      </c>
      <c r="L162" s="44"/>
      <c r="M162" s="232" t="s">
        <v>1</v>
      </c>
      <c r="N162" s="233" t="s">
        <v>40</v>
      </c>
      <c r="O162" s="91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6" t="s">
        <v>259</v>
      </c>
      <c r="AT162" s="236" t="s">
        <v>151</v>
      </c>
      <c r="AU162" s="236" t="s">
        <v>84</v>
      </c>
      <c r="AY162" s="17" t="s">
        <v>148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82</v>
      </c>
      <c r="BK162" s="237">
        <f>ROUND(I162*H162,2)</f>
        <v>0</v>
      </c>
      <c r="BL162" s="17" t="s">
        <v>259</v>
      </c>
      <c r="BM162" s="236" t="s">
        <v>441</v>
      </c>
    </row>
    <row r="163" s="2" customFormat="1" ht="16.5" customHeight="1">
      <c r="A163" s="38"/>
      <c r="B163" s="39"/>
      <c r="C163" s="226" t="s">
        <v>313</v>
      </c>
      <c r="D163" s="226" t="s">
        <v>151</v>
      </c>
      <c r="E163" s="227" t="s">
        <v>1159</v>
      </c>
      <c r="F163" s="228" t="s">
        <v>1160</v>
      </c>
      <c r="G163" s="229" t="s">
        <v>209</v>
      </c>
      <c r="H163" s="230">
        <v>40</v>
      </c>
      <c r="I163" s="231"/>
      <c r="J163" s="230">
        <f>ROUND(I163*H163,2)</f>
        <v>0</v>
      </c>
      <c r="K163" s="228" t="s">
        <v>162</v>
      </c>
      <c r="L163" s="44"/>
      <c r="M163" s="232" t="s">
        <v>1</v>
      </c>
      <c r="N163" s="233" t="s">
        <v>40</v>
      </c>
      <c r="O163" s="91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6" t="s">
        <v>259</v>
      </c>
      <c r="AT163" s="236" t="s">
        <v>151</v>
      </c>
      <c r="AU163" s="236" t="s">
        <v>84</v>
      </c>
      <c r="AY163" s="17" t="s">
        <v>148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82</v>
      </c>
      <c r="BK163" s="237">
        <f>ROUND(I163*H163,2)</f>
        <v>0</v>
      </c>
      <c r="BL163" s="17" t="s">
        <v>259</v>
      </c>
      <c r="BM163" s="236" t="s">
        <v>454</v>
      </c>
    </row>
    <row r="164" s="2" customFormat="1" ht="16.5" customHeight="1">
      <c r="A164" s="38"/>
      <c r="B164" s="39"/>
      <c r="C164" s="226" t="s">
        <v>318</v>
      </c>
      <c r="D164" s="226" t="s">
        <v>151</v>
      </c>
      <c r="E164" s="227" t="s">
        <v>1161</v>
      </c>
      <c r="F164" s="228" t="s">
        <v>1162</v>
      </c>
      <c r="G164" s="229" t="s">
        <v>183</v>
      </c>
      <c r="H164" s="230">
        <v>2000</v>
      </c>
      <c r="I164" s="231"/>
      <c r="J164" s="230">
        <f>ROUND(I164*H164,2)</f>
        <v>0</v>
      </c>
      <c r="K164" s="228" t="s">
        <v>162</v>
      </c>
      <c r="L164" s="44"/>
      <c r="M164" s="232" t="s">
        <v>1</v>
      </c>
      <c r="N164" s="233" t="s">
        <v>40</v>
      </c>
      <c r="O164" s="91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6" t="s">
        <v>259</v>
      </c>
      <c r="AT164" s="236" t="s">
        <v>151</v>
      </c>
      <c r="AU164" s="236" t="s">
        <v>84</v>
      </c>
      <c r="AY164" s="17" t="s">
        <v>148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82</v>
      </c>
      <c r="BK164" s="237">
        <f>ROUND(I164*H164,2)</f>
        <v>0</v>
      </c>
      <c r="BL164" s="17" t="s">
        <v>259</v>
      </c>
      <c r="BM164" s="236" t="s">
        <v>465</v>
      </c>
    </row>
    <row r="165" s="2" customFormat="1" ht="24.15" customHeight="1">
      <c r="A165" s="38"/>
      <c r="B165" s="39"/>
      <c r="C165" s="226" t="s">
        <v>323</v>
      </c>
      <c r="D165" s="226" t="s">
        <v>151</v>
      </c>
      <c r="E165" s="227" t="s">
        <v>1163</v>
      </c>
      <c r="F165" s="228" t="s">
        <v>1164</v>
      </c>
      <c r="G165" s="229" t="s">
        <v>209</v>
      </c>
      <c r="H165" s="230">
        <v>10</v>
      </c>
      <c r="I165" s="231"/>
      <c r="J165" s="230">
        <f>ROUND(I165*H165,2)</f>
        <v>0</v>
      </c>
      <c r="K165" s="228" t="s">
        <v>162</v>
      </c>
      <c r="L165" s="44"/>
      <c r="M165" s="232" t="s">
        <v>1</v>
      </c>
      <c r="N165" s="233" t="s">
        <v>40</v>
      </c>
      <c r="O165" s="91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6" t="s">
        <v>259</v>
      </c>
      <c r="AT165" s="236" t="s">
        <v>151</v>
      </c>
      <c r="AU165" s="236" t="s">
        <v>84</v>
      </c>
      <c r="AY165" s="17" t="s">
        <v>148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82</v>
      </c>
      <c r="BK165" s="237">
        <f>ROUND(I165*H165,2)</f>
        <v>0</v>
      </c>
      <c r="BL165" s="17" t="s">
        <v>259</v>
      </c>
      <c r="BM165" s="236" t="s">
        <v>473</v>
      </c>
    </row>
    <row r="166" s="2" customFormat="1" ht="16.5" customHeight="1">
      <c r="A166" s="38"/>
      <c r="B166" s="39"/>
      <c r="C166" s="275" t="s">
        <v>330</v>
      </c>
      <c r="D166" s="275" t="s">
        <v>268</v>
      </c>
      <c r="E166" s="276" t="s">
        <v>1165</v>
      </c>
      <c r="F166" s="277" t="s">
        <v>1166</v>
      </c>
      <c r="G166" s="278" t="s">
        <v>209</v>
      </c>
      <c r="H166" s="279">
        <v>10</v>
      </c>
      <c r="I166" s="280"/>
      <c r="J166" s="279">
        <f>ROUND(I166*H166,2)</f>
        <v>0</v>
      </c>
      <c r="K166" s="277" t="s">
        <v>162</v>
      </c>
      <c r="L166" s="281"/>
      <c r="M166" s="282" t="s">
        <v>1</v>
      </c>
      <c r="N166" s="283" t="s">
        <v>40</v>
      </c>
      <c r="O166" s="91"/>
      <c r="P166" s="234">
        <f>O166*H166</f>
        <v>0</v>
      </c>
      <c r="Q166" s="234">
        <v>1.0000000000000001E-05</v>
      </c>
      <c r="R166" s="234">
        <f>Q166*H166</f>
        <v>0.00010000000000000001</v>
      </c>
      <c r="S166" s="234">
        <v>0</v>
      </c>
      <c r="T166" s="23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6" t="s">
        <v>360</v>
      </c>
      <c r="AT166" s="236" t="s">
        <v>268</v>
      </c>
      <c r="AU166" s="236" t="s">
        <v>84</v>
      </c>
      <c r="AY166" s="17" t="s">
        <v>148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82</v>
      </c>
      <c r="BK166" s="237">
        <f>ROUND(I166*H166,2)</f>
        <v>0</v>
      </c>
      <c r="BL166" s="17" t="s">
        <v>259</v>
      </c>
      <c r="BM166" s="236" t="s">
        <v>481</v>
      </c>
    </row>
    <row r="167" s="2" customFormat="1" ht="24.15" customHeight="1">
      <c r="A167" s="38"/>
      <c r="B167" s="39"/>
      <c r="C167" s="226" t="s">
        <v>338</v>
      </c>
      <c r="D167" s="226" t="s">
        <v>151</v>
      </c>
      <c r="E167" s="227" t="s">
        <v>1167</v>
      </c>
      <c r="F167" s="228" t="s">
        <v>1168</v>
      </c>
      <c r="G167" s="229" t="s">
        <v>209</v>
      </c>
      <c r="H167" s="230">
        <v>26</v>
      </c>
      <c r="I167" s="231"/>
      <c r="J167" s="230">
        <f>ROUND(I167*H167,2)</f>
        <v>0</v>
      </c>
      <c r="K167" s="228" t="s">
        <v>162</v>
      </c>
      <c r="L167" s="44"/>
      <c r="M167" s="232" t="s">
        <v>1</v>
      </c>
      <c r="N167" s="233" t="s">
        <v>40</v>
      </c>
      <c r="O167" s="91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6" t="s">
        <v>259</v>
      </c>
      <c r="AT167" s="236" t="s">
        <v>151</v>
      </c>
      <c r="AU167" s="236" t="s">
        <v>84</v>
      </c>
      <c r="AY167" s="17" t="s">
        <v>148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82</v>
      </c>
      <c r="BK167" s="237">
        <f>ROUND(I167*H167,2)</f>
        <v>0</v>
      </c>
      <c r="BL167" s="17" t="s">
        <v>259</v>
      </c>
      <c r="BM167" s="236" t="s">
        <v>492</v>
      </c>
    </row>
    <row r="168" s="2" customFormat="1" ht="24.15" customHeight="1">
      <c r="A168" s="38"/>
      <c r="B168" s="39"/>
      <c r="C168" s="275" t="s">
        <v>344</v>
      </c>
      <c r="D168" s="275" t="s">
        <v>268</v>
      </c>
      <c r="E168" s="276" t="s">
        <v>1169</v>
      </c>
      <c r="F168" s="277" t="s">
        <v>1170</v>
      </c>
      <c r="G168" s="278" t="s">
        <v>209</v>
      </c>
      <c r="H168" s="279">
        <v>26</v>
      </c>
      <c r="I168" s="280"/>
      <c r="J168" s="279">
        <f>ROUND(I168*H168,2)</f>
        <v>0</v>
      </c>
      <c r="K168" s="277" t="s">
        <v>162</v>
      </c>
      <c r="L168" s="281"/>
      <c r="M168" s="282" t="s">
        <v>1</v>
      </c>
      <c r="N168" s="283" t="s">
        <v>40</v>
      </c>
      <c r="O168" s="91"/>
      <c r="P168" s="234">
        <f>O168*H168</f>
        <v>0</v>
      </c>
      <c r="Q168" s="234">
        <v>5.0000000000000002E-05</v>
      </c>
      <c r="R168" s="234">
        <f>Q168*H168</f>
        <v>0.0013000000000000002</v>
      </c>
      <c r="S168" s="234">
        <v>0</v>
      </c>
      <c r="T168" s="23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6" t="s">
        <v>360</v>
      </c>
      <c r="AT168" s="236" t="s">
        <v>268</v>
      </c>
      <c r="AU168" s="236" t="s">
        <v>84</v>
      </c>
      <c r="AY168" s="17" t="s">
        <v>148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82</v>
      </c>
      <c r="BK168" s="237">
        <f>ROUND(I168*H168,2)</f>
        <v>0</v>
      </c>
      <c r="BL168" s="17" t="s">
        <v>259</v>
      </c>
      <c r="BM168" s="236" t="s">
        <v>503</v>
      </c>
    </row>
    <row r="169" s="2" customFormat="1" ht="16.5" customHeight="1">
      <c r="A169" s="38"/>
      <c r="B169" s="39"/>
      <c r="C169" s="226" t="s">
        <v>348</v>
      </c>
      <c r="D169" s="226" t="s">
        <v>151</v>
      </c>
      <c r="E169" s="227" t="s">
        <v>1171</v>
      </c>
      <c r="F169" s="228" t="s">
        <v>1172</v>
      </c>
      <c r="G169" s="229" t="s">
        <v>209</v>
      </c>
      <c r="H169" s="230">
        <v>1</v>
      </c>
      <c r="I169" s="231"/>
      <c r="J169" s="230">
        <f>ROUND(I169*H169,2)</f>
        <v>0</v>
      </c>
      <c r="K169" s="228" t="s">
        <v>162</v>
      </c>
      <c r="L169" s="44"/>
      <c r="M169" s="232" t="s">
        <v>1</v>
      </c>
      <c r="N169" s="233" t="s">
        <v>40</v>
      </c>
      <c r="O169" s="91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6" t="s">
        <v>259</v>
      </c>
      <c r="AT169" s="236" t="s">
        <v>151</v>
      </c>
      <c r="AU169" s="236" t="s">
        <v>84</v>
      </c>
      <c r="AY169" s="17" t="s">
        <v>148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82</v>
      </c>
      <c r="BK169" s="237">
        <f>ROUND(I169*H169,2)</f>
        <v>0</v>
      </c>
      <c r="BL169" s="17" t="s">
        <v>259</v>
      </c>
      <c r="BM169" s="236" t="s">
        <v>511</v>
      </c>
    </row>
    <row r="170" s="2" customFormat="1" ht="24.15" customHeight="1">
      <c r="A170" s="38"/>
      <c r="B170" s="39"/>
      <c r="C170" s="275" t="s">
        <v>354</v>
      </c>
      <c r="D170" s="275" t="s">
        <v>268</v>
      </c>
      <c r="E170" s="276" t="s">
        <v>1173</v>
      </c>
      <c r="F170" s="277" t="s">
        <v>1174</v>
      </c>
      <c r="G170" s="278" t="s">
        <v>209</v>
      </c>
      <c r="H170" s="279">
        <v>1</v>
      </c>
      <c r="I170" s="280"/>
      <c r="J170" s="279">
        <f>ROUND(I170*H170,2)</f>
        <v>0</v>
      </c>
      <c r="K170" s="277" t="s">
        <v>162</v>
      </c>
      <c r="L170" s="281"/>
      <c r="M170" s="282" t="s">
        <v>1</v>
      </c>
      <c r="N170" s="283" t="s">
        <v>40</v>
      </c>
      <c r="O170" s="91"/>
      <c r="P170" s="234">
        <f>O170*H170</f>
        <v>0</v>
      </c>
      <c r="Q170" s="234">
        <v>0.057000000000000002</v>
      </c>
      <c r="R170" s="234">
        <f>Q170*H170</f>
        <v>0.057000000000000002</v>
      </c>
      <c r="S170" s="234">
        <v>0</v>
      </c>
      <c r="T170" s="23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6" t="s">
        <v>360</v>
      </c>
      <c r="AT170" s="236" t="s">
        <v>268</v>
      </c>
      <c r="AU170" s="236" t="s">
        <v>84</v>
      </c>
      <c r="AY170" s="17" t="s">
        <v>148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82</v>
      </c>
      <c r="BK170" s="237">
        <f>ROUND(I170*H170,2)</f>
        <v>0</v>
      </c>
      <c r="BL170" s="17" t="s">
        <v>259</v>
      </c>
      <c r="BM170" s="236" t="s">
        <v>521</v>
      </c>
    </row>
    <row r="171" s="2" customFormat="1" ht="24.15" customHeight="1">
      <c r="A171" s="38"/>
      <c r="B171" s="39"/>
      <c r="C171" s="226" t="s">
        <v>360</v>
      </c>
      <c r="D171" s="226" t="s">
        <v>151</v>
      </c>
      <c r="E171" s="227" t="s">
        <v>1175</v>
      </c>
      <c r="F171" s="228" t="s">
        <v>1176</v>
      </c>
      <c r="G171" s="229" t="s">
        <v>209</v>
      </c>
      <c r="H171" s="230">
        <v>2</v>
      </c>
      <c r="I171" s="231"/>
      <c r="J171" s="230">
        <f>ROUND(I171*H171,2)</f>
        <v>0</v>
      </c>
      <c r="K171" s="228" t="s">
        <v>162</v>
      </c>
      <c r="L171" s="44"/>
      <c r="M171" s="232" t="s">
        <v>1</v>
      </c>
      <c r="N171" s="233" t="s">
        <v>40</v>
      </c>
      <c r="O171" s="91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6" t="s">
        <v>259</v>
      </c>
      <c r="AT171" s="236" t="s">
        <v>151</v>
      </c>
      <c r="AU171" s="236" t="s">
        <v>84</v>
      </c>
      <c r="AY171" s="17" t="s">
        <v>148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82</v>
      </c>
      <c r="BK171" s="237">
        <f>ROUND(I171*H171,2)</f>
        <v>0</v>
      </c>
      <c r="BL171" s="17" t="s">
        <v>259</v>
      </c>
      <c r="BM171" s="236" t="s">
        <v>531</v>
      </c>
    </row>
    <row r="172" s="2" customFormat="1" ht="16.5" customHeight="1">
      <c r="A172" s="38"/>
      <c r="B172" s="39"/>
      <c r="C172" s="226" t="s">
        <v>368</v>
      </c>
      <c r="D172" s="226" t="s">
        <v>151</v>
      </c>
      <c r="E172" s="227" t="s">
        <v>1177</v>
      </c>
      <c r="F172" s="228" t="s">
        <v>1178</v>
      </c>
      <c r="G172" s="229" t="s">
        <v>209</v>
      </c>
      <c r="H172" s="230">
        <v>2</v>
      </c>
      <c r="I172" s="231"/>
      <c r="J172" s="230">
        <f>ROUND(I172*H172,2)</f>
        <v>0</v>
      </c>
      <c r="K172" s="228" t="s">
        <v>162</v>
      </c>
      <c r="L172" s="44"/>
      <c r="M172" s="232" t="s">
        <v>1</v>
      </c>
      <c r="N172" s="233" t="s">
        <v>40</v>
      </c>
      <c r="O172" s="91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6" t="s">
        <v>259</v>
      </c>
      <c r="AT172" s="236" t="s">
        <v>151</v>
      </c>
      <c r="AU172" s="236" t="s">
        <v>84</v>
      </c>
      <c r="AY172" s="17" t="s">
        <v>148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82</v>
      </c>
      <c r="BK172" s="237">
        <f>ROUND(I172*H172,2)</f>
        <v>0</v>
      </c>
      <c r="BL172" s="17" t="s">
        <v>259</v>
      </c>
      <c r="BM172" s="236" t="s">
        <v>542</v>
      </c>
    </row>
    <row r="173" s="2" customFormat="1" ht="24.15" customHeight="1">
      <c r="A173" s="38"/>
      <c r="B173" s="39"/>
      <c r="C173" s="275" t="s">
        <v>374</v>
      </c>
      <c r="D173" s="275" t="s">
        <v>268</v>
      </c>
      <c r="E173" s="276" t="s">
        <v>1179</v>
      </c>
      <c r="F173" s="277" t="s">
        <v>1180</v>
      </c>
      <c r="G173" s="278" t="s">
        <v>209</v>
      </c>
      <c r="H173" s="279">
        <v>2</v>
      </c>
      <c r="I173" s="280"/>
      <c r="J173" s="279">
        <f>ROUND(I173*H173,2)</f>
        <v>0</v>
      </c>
      <c r="K173" s="277" t="s">
        <v>162</v>
      </c>
      <c r="L173" s="281"/>
      <c r="M173" s="282" t="s">
        <v>1</v>
      </c>
      <c r="N173" s="283" t="s">
        <v>40</v>
      </c>
      <c r="O173" s="91"/>
      <c r="P173" s="234">
        <f>O173*H173</f>
        <v>0</v>
      </c>
      <c r="Q173" s="234">
        <v>0.002</v>
      </c>
      <c r="R173" s="234">
        <f>Q173*H173</f>
        <v>0.0040000000000000001</v>
      </c>
      <c r="S173" s="234">
        <v>0</v>
      </c>
      <c r="T173" s="23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6" t="s">
        <v>360</v>
      </c>
      <c r="AT173" s="236" t="s">
        <v>268</v>
      </c>
      <c r="AU173" s="236" t="s">
        <v>84</v>
      </c>
      <c r="AY173" s="17" t="s">
        <v>148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82</v>
      </c>
      <c r="BK173" s="237">
        <f>ROUND(I173*H173,2)</f>
        <v>0</v>
      </c>
      <c r="BL173" s="17" t="s">
        <v>259</v>
      </c>
      <c r="BM173" s="236" t="s">
        <v>559</v>
      </c>
    </row>
    <row r="174" s="2" customFormat="1" ht="16.5" customHeight="1">
      <c r="A174" s="38"/>
      <c r="B174" s="39"/>
      <c r="C174" s="226" t="s">
        <v>380</v>
      </c>
      <c r="D174" s="226" t="s">
        <v>151</v>
      </c>
      <c r="E174" s="227" t="s">
        <v>1181</v>
      </c>
      <c r="F174" s="228" t="s">
        <v>1182</v>
      </c>
      <c r="G174" s="229" t="s">
        <v>209</v>
      </c>
      <c r="H174" s="230">
        <v>2</v>
      </c>
      <c r="I174" s="231"/>
      <c r="J174" s="230">
        <f>ROUND(I174*H174,2)</f>
        <v>0</v>
      </c>
      <c r="K174" s="228" t="s">
        <v>162</v>
      </c>
      <c r="L174" s="44"/>
      <c r="M174" s="232" t="s">
        <v>1</v>
      </c>
      <c r="N174" s="233" t="s">
        <v>40</v>
      </c>
      <c r="O174" s="91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6" t="s">
        <v>259</v>
      </c>
      <c r="AT174" s="236" t="s">
        <v>151</v>
      </c>
      <c r="AU174" s="236" t="s">
        <v>84</v>
      </c>
      <c r="AY174" s="17" t="s">
        <v>148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82</v>
      </c>
      <c r="BK174" s="237">
        <f>ROUND(I174*H174,2)</f>
        <v>0</v>
      </c>
      <c r="BL174" s="17" t="s">
        <v>259</v>
      </c>
      <c r="BM174" s="236" t="s">
        <v>571</v>
      </c>
    </row>
    <row r="175" s="2" customFormat="1" ht="16.5" customHeight="1">
      <c r="A175" s="38"/>
      <c r="B175" s="39"/>
      <c r="C175" s="275" t="s">
        <v>781</v>
      </c>
      <c r="D175" s="275" t="s">
        <v>268</v>
      </c>
      <c r="E175" s="276" t="s">
        <v>1183</v>
      </c>
      <c r="F175" s="277" t="s">
        <v>1184</v>
      </c>
      <c r="G175" s="278" t="s">
        <v>209</v>
      </c>
      <c r="H175" s="279">
        <v>2</v>
      </c>
      <c r="I175" s="280"/>
      <c r="J175" s="279">
        <f>ROUND(I175*H175,2)</f>
        <v>0</v>
      </c>
      <c r="K175" s="277" t="s">
        <v>162</v>
      </c>
      <c r="L175" s="281"/>
      <c r="M175" s="282" t="s">
        <v>1</v>
      </c>
      <c r="N175" s="283" t="s">
        <v>40</v>
      </c>
      <c r="O175" s="91"/>
      <c r="P175" s="234">
        <f>O175*H175</f>
        <v>0</v>
      </c>
      <c r="Q175" s="234">
        <v>0.00010000000000000001</v>
      </c>
      <c r="R175" s="234">
        <f>Q175*H175</f>
        <v>0.00020000000000000001</v>
      </c>
      <c r="S175" s="234">
        <v>0</v>
      </c>
      <c r="T175" s="23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6" t="s">
        <v>360</v>
      </c>
      <c r="AT175" s="236" t="s">
        <v>268</v>
      </c>
      <c r="AU175" s="236" t="s">
        <v>84</v>
      </c>
      <c r="AY175" s="17" t="s">
        <v>148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82</v>
      </c>
      <c r="BK175" s="237">
        <f>ROUND(I175*H175,2)</f>
        <v>0</v>
      </c>
      <c r="BL175" s="17" t="s">
        <v>259</v>
      </c>
      <c r="BM175" s="236" t="s">
        <v>584</v>
      </c>
    </row>
    <row r="176" s="2" customFormat="1" ht="16.5" customHeight="1">
      <c r="A176" s="38"/>
      <c r="B176" s="39"/>
      <c r="C176" s="226" t="s">
        <v>785</v>
      </c>
      <c r="D176" s="226" t="s">
        <v>151</v>
      </c>
      <c r="E176" s="227" t="s">
        <v>1185</v>
      </c>
      <c r="F176" s="228" t="s">
        <v>1186</v>
      </c>
      <c r="G176" s="229" t="s">
        <v>209</v>
      </c>
      <c r="H176" s="230">
        <v>1</v>
      </c>
      <c r="I176" s="231"/>
      <c r="J176" s="230">
        <f>ROUND(I176*H176,2)</f>
        <v>0</v>
      </c>
      <c r="K176" s="228" t="s">
        <v>162</v>
      </c>
      <c r="L176" s="44"/>
      <c r="M176" s="232" t="s">
        <v>1</v>
      </c>
      <c r="N176" s="233" t="s">
        <v>40</v>
      </c>
      <c r="O176" s="91"/>
      <c r="P176" s="234">
        <f>O176*H176</f>
        <v>0</v>
      </c>
      <c r="Q176" s="234">
        <v>0</v>
      </c>
      <c r="R176" s="234">
        <f>Q176*H176</f>
        <v>0</v>
      </c>
      <c r="S176" s="234">
        <v>0.023</v>
      </c>
      <c r="T176" s="235">
        <f>S176*H176</f>
        <v>0.023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6" t="s">
        <v>259</v>
      </c>
      <c r="AT176" s="236" t="s">
        <v>151</v>
      </c>
      <c r="AU176" s="236" t="s">
        <v>84</v>
      </c>
      <c r="AY176" s="17" t="s">
        <v>148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82</v>
      </c>
      <c r="BK176" s="237">
        <f>ROUND(I176*H176,2)</f>
        <v>0</v>
      </c>
      <c r="BL176" s="17" t="s">
        <v>259</v>
      </c>
      <c r="BM176" s="236" t="s">
        <v>594</v>
      </c>
    </row>
    <row r="177" s="2" customFormat="1" ht="24.15" customHeight="1">
      <c r="A177" s="38"/>
      <c r="B177" s="39"/>
      <c r="C177" s="226" t="s">
        <v>387</v>
      </c>
      <c r="D177" s="226" t="s">
        <v>151</v>
      </c>
      <c r="E177" s="227" t="s">
        <v>1187</v>
      </c>
      <c r="F177" s="228" t="s">
        <v>1188</v>
      </c>
      <c r="G177" s="229" t="s">
        <v>209</v>
      </c>
      <c r="H177" s="230">
        <v>2</v>
      </c>
      <c r="I177" s="231"/>
      <c r="J177" s="230">
        <f>ROUND(I177*H177,2)</f>
        <v>0</v>
      </c>
      <c r="K177" s="228" t="s">
        <v>162</v>
      </c>
      <c r="L177" s="44"/>
      <c r="M177" s="232" t="s">
        <v>1</v>
      </c>
      <c r="N177" s="233" t="s">
        <v>40</v>
      </c>
      <c r="O177" s="91"/>
      <c r="P177" s="234">
        <f>O177*H177</f>
        <v>0</v>
      </c>
      <c r="Q177" s="234">
        <v>0</v>
      </c>
      <c r="R177" s="234">
        <f>Q177*H177</f>
        <v>0</v>
      </c>
      <c r="S177" s="234">
        <v>0.00089999999999999998</v>
      </c>
      <c r="T177" s="235">
        <f>S177*H177</f>
        <v>0.0018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6" t="s">
        <v>259</v>
      </c>
      <c r="AT177" s="236" t="s">
        <v>151</v>
      </c>
      <c r="AU177" s="236" t="s">
        <v>84</v>
      </c>
      <c r="AY177" s="17" t="s">
        <v>148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82</v>
      </c>
      <c r="BK177" s="237">
        <f>ROUND(I177*H177,2)</f>
        <v>0</v>
      </c>
      <c r="BL177" s="17" t="s">
        <v>259</v>
      </c>
      <c r="BM177" s="236" t="s">
        <v>605</v>
      </c>
    </row>
    <row r="178" s="2" customFormat="1" ht="16.5" customHeight="1">
      <c r="A178" s="38"/>
      <c r="B178" s="39"/>
      <c r="C178" s="226" t="s">
        <v>397</v>
      </c>
      <c r="D178" s="226" t="s">
        <v>151</v>
      </c>
      <c r="E178" s="227" t="s">
        <v>1189</v>
      </c>
      <c r="F178" s="228" t="s">
        <v>1190</v>
      </c>
      <c r="G178" s="229" t="s">
        <v>209</v>
      </c>
      <c r="H178" s="230">
        <v>2</v>
      </c>
      <c r="I178" s="231"/>
      <c r="J178" s="230">
        <f>ROUND(I178*H178,2)</f>
        <v>0</v>
      </c>
      <c r="K178" s="228" t="s">
        <v>162</v>
      </c>
      <c r="L178" s="44"/>
      <c r="M178" s="232" t="s">
        <v>1</v>
      </c>
      <c r="N178" s="233" t="s">
        <v>40</v>
      </c>
      <c r="O178" s="91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6" t="s">
        <v>259</v>
      </c>
      <c r="AT178" s="236" t="s">
        <v>151</v>
      </c>
      <c r="AU178" s="236" t="s">
        <v>84</v>
      </c>
      <c r="AY178" s="17" t="s">
        <v>148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7" t="s">
        <v>82</v>
      </c>
      <c r="BK178" s="237">
        <f>ROUND(I178*H178,2)</f>
        <v>0</v>
      </c>
      <c r="BL178" s="17" t="s">
        <v>259</v>
      </c>
      <c r="BM178" s="236" t="s">
        <v>629</v>
      </c>
    </row>
    <row r="179" s="2" customFormat="1" ht="21.75" customHeight="1">
      <c r="A179" s="38"/>
      <c r="B179" s="39"/>
      <c r="C179" s="275" t="s">
        <v>405</v>
      </c>
      <c r="D179" s="275" t="s">
        <v>268</v>
      </c>
      <c r="E179" s="276" t="s">
        <v>1191</v>
      </c>
      <c r="F179" s="277" t="s">
        <v>1192</v>
      </c>
      <c r="G179" s="278" t="s">
        <v>209</v>
      </c>
      <c r="H179" s="279">
        <v>2</v>
      </c>
      <c r="I179" s="280"/>
      <c r="J179" s="279">
        <f>ROUND(I179*H179,2)</f>
        <v>0</v>
      </c>
      <c r="K179" s="277" t="s">
        <v>162</v>
      </c>
      <c r="L179" s="281"/>
      <c r="M179" s="282" t="s">
        <v>1</v>
      </c>
      <c r="N179" s="283" t="s">
        <v>40</v>
      </c>
      <c r="O179" s="91"/>
      <c r="P179" s="234">
        <f>O179*H179</f>
        <v>0</v>
      </c>
      <c r="Q179" s="234">
        <v>0.00010000000000000001</v>
      </c>
      <c r="R179" s="234">
        <f>Q179*H179</f>
        <v>0.00020000000000000001</v>
      </c>
      <c r="S179" s="234">
        <v>0</v>
      </c>
      <c r="T179" s="23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6" t="s">
        <v>360</v>
      </c>
      <c r="AT179" s="236" t="s">
        <v>268</v>
      </c>
      <c r="AU179" s="236" t="s">
        <v>84</v>
      </c>
      <c r="AY179" s="17" t="s">
        <v>148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82</v>
      </c>
      <c r="BK179" s="237">
        <f>ROUND(I179*H179,2)</f>
        <v>0</v>
      </c>
      <c r="BL179" s="17" t="s">
        <v>259</v>
      </c>
      <c r="BM179" s="236" t="s">
        <v>640</v>
      </c>
    </row>
    <row r="180" s="2" customFormat="1" ht="16.5" customHeight="1">
      <c r="A180" s="38"/>
      <c r="B180" s="39"/>
      <c r="C180" s="226" t="s">
        <v>411</v>
      </c>
      <c r="D180" s="226" t="s">
        <v>151</v>
      </c>
      <c r="E180" s="227" t="s">
        <v>1193</v>
      </c>
      <c r="F180" s="228" t="s">
        <v>1194</v>
      </c>
      <c r="G180" s="229" t="s">
        <v>209</v>
      </c>
      <c r="H180" s="230">
        <v>10</v>
      </c>
      <c r="I180" s="231"/>
      <c r="J180" s="230">
        <f>ROUND(I180*H180,2)</f>
        <v>0</v>
      </c>
      <c r="K180" s="228" t="s">
        <v>162</v>
      </c>
      <c r="L180" s="44"/>
      <c r="M180" s="232" t="s">
        <v>1</v>
      </c>
      <c r="N180" s="233" t="s">
        <v>40</v>
      </c>
      <c r="O180" s="91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6" t="s">
        <v>259</v>
      </c>
      <c r="AT180" s="236" t="s">
        <v>151</v>
      </c>
      <c r="AU180" s="236" t="s">
        <v>84</v>
      </c>
      <c r="AY180" s="17" t="s">
        <v>148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7" t="s">
        <v>82</v>
      </c>
      <c r="BK180" s="237">
        <f>ROUND(I180*H180,2)</f>
        <v>0</v>
      </c>
      <c r="BL180" s="17" t="s">
        <v>259</v>
      </c>
      <c r="BM180" s="236" t="s">
        <v>649</v>
      </c>
    </row>
    <row r="181" s="2" customFormat="1" ht="24.15" customHeight="1">
      <c r="A181" s="38"/>
      <c r="B181" s="39"/>
      <c r="C181" s="275" t="s">
        <v>416</v>
      </c>
      <c r="D181" s="275" t="s">
        <v>268</v>
      </c>
      <c r="E181" s="276" t="s">
        <v>1195</v>
      </c>
      <c r="F181" s="277" t="s">
        <v>1196</v>
      </c>
      <c r="G181" s="278" t="s">
        <v>209</v>
      </c>
      <c r="H181" s="279">
        <v>10</v>
      </c>
      <c r="I181" s="280"/>
      <c r="J181" s="279">
        <f>ROUND(I181*H181,2)</f>
        <v>0</v>
      </c>
      <c r="K181" s="277" t="s">
        <v>1</v>
      </c>
      <c r="L181" s="281"/>
      <c r="M181" s="282" t="s">
        <v>1</v>
      </c>
      <c r="N181" s="283" t="s">
        <v>40</v>
      </c>
      <c r="O181" s="91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6" t="s">
        <v>360</v>
      </c>
      <c r="AT181" s="236" t="s">
        <v>268</v>
      </c>
      <c r="AU181" s="236" t="s">
        <v>84</v>
      </c>
      <c r="AY181" s="17" t="s">
        <v>148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82</v>
      </c>
      <c r="BK181" s="237">
        <f>ROUND(I181*H181,2)</f>
        <v>0</v>
      </c>
      <c r="BL181" s="17" t="s">
        <v>259</v>
      </c>
      <c r="BM181" s="236" t="s">
        <v>552</v>
      </c>
    </row>
    <row r="182" s="2" customFormat="1" ht="24.15" customHeight="1">
      <c r="A182" s="38"/>
      <c r="B182" s="39"/>
      <c r="C182" s="275" t="s">
        <v>423</v>
      </c>
      <c r="D182" s="275" t="s">
        <v>268</v>
      </c>
      <c r="E182" s="276" t="s">
        <v>1197</v>
      </c>
      <c r="F182" s="277" t="s">
        <v>1198</v>
      </c>
      <c r="G182" s="278" t="s">
        <v>209</v>
      </c>
      <c r="H182" s="279">
        <v>10</v>
      </c>
      <c r="I182" s="280"/>
      <c r="J182" s="279">
        <f>ROUND(I182*H182,2)</f>
        <v>0</v>
      </c>
      <c r="K182" s="277" t="s">
        <v>1</v>
      </c>
      <c r="L182" s="281"/>
      <c r="M182" s="282" t="s">
        <v>1</v>
      </c>
      <c r="N182" s="283" t="s">
        <v>40</v>
      </c>
      <c r="O182" s="91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6" t="s">
        <v>360</v>
      </c>
      <c r="AT182" s="236" t="s">
        <v>268</v>
      </c>
      <c r="AU182" s="236" t="s">
        <v>84</v>
      </c>
      <c r="AY182" s="17" t="s">
        <v>148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82</v>
      </c>
      <c r="BK182" s="237">
        <f>ROUND(I182*H182,2)</f>
        <v>0</v>
      </c>
      <c r="BL182" s="17" t="s">
        <v>259</v>
      </c>
      <c r="BM182" s="236" t="s">
        <v>267</v>
      </c>
    </row>
    <row r="183" s="2" customFormat="1" ht="24.15" customHeight="1">
      <c r="A183" s="38"/>
      <c r="B183" s="39"/>
      <c r="C183" s="275" t="s">
        <v>428</v>
      </c>
      <c r="D183" s="275" t="s">
        <v>268</v>
      </c>
      <c r="E183" s="276" t="s">
        <v>1199</v>
      </c>
      <c r="F183" s="277" t="s">
        <v>1200</v>
      </c>
      <c r="G183" s="278" t="s">
        <v>209</v>
      </c>
      <c r="H183" s="279">
        <v>10</v>
      </c>
      <c r="I183" s="280"/>
      <c r="J183" s="279">
        <f>ROUND(I183*H183,2)</f>
        <v>0</v>
      </c>
      <c r="K183" s="277" t="s">
        <v>1</v>
      </c>
      <c r="L183" s="281"/>
      <c r="M183" s="282" t="s">
        <v>1</v>
      </c>
      <c r="N183" s="283" t="s">
        <v>40</v>
      </c>
      <c r="O183" s="91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6" t="s">
        <v>360</v>
      </c>
      <c r="AT183" s="236" t="s">
        <v>268</v>
      </c>
      <c r="AU183" s="236" t="s">
        <v>84</v>
      </c>
      <c r="AY183" s="17" t="s">
        <v>148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82</v>
      </c>
      <c r="BK183" s="237">
        <f>ROUND(I183*H183,2)</f>
        <v>0</v>
      </c>
      <c r="BL183" s="17" t="s">
        <v>259</v>
      </c>
      <c r="BM183" s="236" t="s">
        <v>1201</v>
      </c>
    </row>
    <row r="184" s="2" customFormat="1" ht="24.15" customHeight="1">
      <c r="A184" s="38"/>
      <c r="B184" s="39"/>
      <c r="C184" s="275" t="s">
        <v>433</v>
      </c>
      <c r="D184" s="275" t="s">
        <v>268</v>
      </c>
      <c r="E184" s="276" t="s">
        <v>1202</v>
      </c>
      <c r="F184" s="277" t="s">
        <v>1203</v>
      </c>
      <c r="G184" s="278" t="s">
        <v>209</v>
      </c>
      <c r="H184" s="279">
        <v>20</v>
      </c>
      <c r="I184" s="280"/>
      <c r="J184" s="279">
        <f>ROUND(I184*H184,2)</f>
        <v>0</v>
      </c>
      <c r="K184" s="277" t="s">
        <v>1</v>
      </c>
      <c r="L184" s="281"/>
      <c r="M184" s="282" t="s">
        <v>1</v>
      </c>
      <c r="N184" s="283" t="s">
        <v>40</v>
      </c>
      <c r="O184" s="91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6" t="s">
        <v>360</v>
      </c>
      <c r="AT184" s="236" t="s">
        <v>268</v>
      </c>
      <c r="AU184" s="236" t="s">
        <v>84</v>
      </c>
      <c r="AY184" s="17" t="s">
        <v>148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82</v>
      </c>
      <c r="BK184" s="237">
        <f>ROUND(I184*H184,2)</f>
        <v>0</v>
      </c>
      <c r="BL184" s="17" t="s">
        <v>259</v>
      </c>
      <c r="BM184" s="236" t="s">
        <v>1204</v>
      </c>
    </row>
    <row r="185" s="2" customFormat="1" ht="16.5" customHeight="1">
      <c r="A185" s="38"/>
      <c r="B185" s="39"/>
      <c r="C185" s="226" t="s">
        <v>441</v>
      </c>
      <c r="D185" s="226" t="s">
        <v>151</v>
      </c>
      <c r="E185" s="227" t="s">
        <v>1205</v>
      </c>
      <c r="F185" s="228" t="s">
        <v>1206</v>
      </c>
      <c r="G185" s="229" t="s">
        <v>209</v>
      </c>
      <c r="H185" s="230">
        <v>20</v>
      </c>
      <c r="I185" s="231"/>
      <c r="J185" s="230">
        <f>ROUND(I185*H185,2)</f>
        <v>0</v>
      </c>
      <c r="K185" s="228" t="s">
        <v>162</v>
      </c>
      <c r="L185" s="44"/>
      <c r="M185" s="232" t="s">
        <v>1</v>
      </c>
      <c r="N185" s="233" t="s">
        <v>40</v>
      </c>
      <c r="O185" s="91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6" t="s">
        <v>259</v>
      </c>
      <c r="AT185" s="236" t="s">
        <v>151</v>
      </c>
      <c r="AU185" s="236" t="s">
        <v>84</v>
      </c>
      <c r="AY185" s="17" t="s">
        <v>148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82</v>
      </c>
      <c r="BK185" s="237">
        <f>ROUND(I185*H185,2)</f>
        <v>0</v>
      </c>
      <c r="BL185" s="17" t="s">
        <v>259</v>
      </c>
      <c r="BM185" s="236" t="s">
        <v>1207</v>
      </c>
    </row>
    <row r="186" s="2" customFormat="1" ht="16.5" customHeight="1">
      <c r="A186" s="38"/>
      <c r="B186" s="39"/>
      <c r="C186" s="226" t="s">
        <v>448</v>
      </c>
      <c r="D186" s="226" t="s">
        <v>151</v>
      </c>
      <c r="E186" s="227" t="s">
        <v>1208</v>
      </c>
      <c r="F186" s="228" t="s">
        <v>1209</v>
      </c>
      <c r="G186" s="229" t="s">
        <v>209</v>
      </c>
      <c r="H186" s="230">
        <v>2</v>
      </c>
      <c r="I186" s="231"/>
      <c r="J186" s="230">
        <f>ROUND(I186*H186,2)</f>
        <v>0</v>
      </c>
      <c r="K186" s="228" t="s">
        <v>162</v>
      </c>
      <c r="L186" s="44"/>
      <c r="M186" s="232" t="s">
        <v>1</v>
      </c>
      <c r="N186" s="233" t="s">
        <v>40</v>
      </c>
      <c r="O186" s="91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6" t="s">
        <v>259</v>
      </c>
      <c r="AT186" s="236" t="s">
        <v>151</v>
      </c>
      <c r="AU186" s="236" t="s">
        <v>84</v>
      </c>
      <c r="AY186" s="17" t="s">
        <v>148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82</v>
      </c>
      <c r="BK186" s="237">
        <f>ROUND(I186*H186,2)</f>
        <v>0</v>
      </c>
      <c r="BL186" s="17" t="s">
        <v>259</v>
      </c>
      <c r="BM186" s="236" t="s">
        <v>249</v>
      </c>
    </row>
    <row r="187" s="2" customFormat="1" ht="21.75" customHeight="1">
      <c r="A187" s="38"/>
      <c r="B187" s="39"/>
      <c r="C187" s="226" t="s">
        <v>454</v>
      </c>
      <c r="D187" s="226" t="s">
        <v>151</v>
      </c>
      <c r="E187" s="227" t="s">
        <v>1210</v>
      </c>
      <c r="F187" s="228" t="s">
        <v>1211</v>
      </c>
      <c r="G187" s="229" t="s">
        <v>209</v>
      </c>
      <c r="H187" s="230">
        <v>26</v>
      </c>
      <c r="I187" s="231"/>
      <c r="J187" s="230">
        <f>ROUND(I187*H187,2)</f>
        <v>0</v>
      </c>
      <c r="K187" s="228" t="s">
        <v>162</v>
      </c>
      <c r="L187" s="44"/>
      <c r="M187" s="232" t="s">
        <v>1</v>
      </c>
      <c r="N187" s="233" t="s">
        <v>40</v>
      </c>
      <c r="O187" s="91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6" t="s">
        <v>259</v>
      </c>
      <c r="AT187" s="236" t="s">
        <v>151</v>
      </c>
      <c r="AU187" s="236" t="s">
        <v>84</v>
      </c>
      <c r="AY187" s="17" t="s">
        <v>148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82</v>
      </c>
      <c r="BK187" s="237">
        <f>ROUND(I187*H187,2)</f>
        <v>0</v>
      </c>
      <c r="BL187" s="17" t="s">
        <v>259</v>
      </c>
      <c r="BM187" s="236" t="s">
        <v>272</v>
      </c>
    </row>
    <row r="188" s="2" customFormat="1" ht="24.15" customHeight="1">
      <c r="A188" s="38"/>
      <c r="B188" s="39"/>
      <c r="C188" s="226" t="s">
        <v>461</v>
      </c>
      <c r="D188" s="226" t="s">
        <v>151</v>
      </c>
      <c r="E188" s="227" t="s">
        <v>1212</v>
      </c>
      <c r="F188" s="228" t="s">
        <v>1213</v>
      </c>
      <c r="G188" s="229" t="s">
        <v>209</v>
      </c>
      <c r="H188" s="230">
        <v>20</v>
      </c>
      <c r="I188" s="231"/>
      <c r="J188" s="230">
        <f>ROUND(I188*H188,2)</f>
        <v>0</v>
      </c>
      <c r="K188" s="228" t="s">
        <v>162</v>
      </c>
      <c r="L188" s="44"/>
      <c r="M188" s="232" t="s">
        <v>1</v>
      </c>
      <c r="N188" s="233" t="s">
        <v>40</v>
      </c>
      <c r="O188" s="91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6" t="s">
        <v>259</v>
      </c>
      <c r="AT188" s="236" t="s">
        <v>151</v>
      </c>
      <c r="AU188" s="236" t="s">
        <v>84</v>
      </c>
      <c r="AY188" s="17" t="s">
        <v>148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82</v>
      </c>
      <c r="BK188" s="237">
        <f>ROUND(I188*H188,2)</f>
        <v>0</v>
      </c>
      <c r="BL188" s="17" t="s">
        <v>259</v>
      </c>
      <c r="BM188" s="236" t="s">
        <v>1214</v>
      </c>
    </row>
    <row r="189" s="2" customFormat="1" ht="24.15" customHeight="1">
      <c r="A189" s="38"/>
      <c r="B189" s="39"/>
      <c r="C189" s="275" t="s">
        <v>465</v>
      </c>
      <c r="D189" s="275" t="s">
        <v>268</v>
      </c>
      <c r="E189" s="276" t="s">
        <v>1215</v>
      </c>
      <c r="F189" s="277" t="s">
        <v>1216</v>
      </c>
      <c r="G189" s="278" t="s">
        <v>209</v>
      </c>
      <c r="H189" s="279">
        <v>20</v>
      </c>
      <c r="I189" s="280"/>
      <c r="J189" s="279">
        <f>ROUND(I189*H189,2)</f>
        <v>0</v>
      </c>
      <c r="K189" s="277" t="s">
        <v>162</v>
      </c>
      <c r="L189" s="281"/>
      <c r="M189" s="282" t="s">
        <v>1</v>
      </c>
      <c r="N189" s="283" t="s">
        <v>40</v>
      </c>
      <c r="O189" s="91"/>
      <c r="P189" s="234">
        <f>O189*H189</f>
        <v>0</v>
      </c>
      <c r="Q189" s="234">
        <v>5.0000000000000002E-05</v>
      </c>
      <c r="R189" s="234">
        <f>Q189*H189</f>
        <v>0.001</v>
      </c>
      <c r="S189" s="234">
        <v>0</v>
      </c>
      <c r="T189" s="23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6" t="s">
        <v>360</v>
      </c>
      <c r="AT189" s="236" t="s">
        <v>268</v>
      </c>
      <c r="AU189" s="236" t="s">
        <v>84</v>
      </c>
      <c r="AY189" s="17" t="s">
        <v>148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7" t="s">
        <v>82</v>
      </c>
      <c r="BK189" s="237">
        <f>ROUND(I189*H189,2)</f>
        <v>0</v>
      </c>
      <c r="BL189" s="17" t="s">
        <v>259</v>
      </c>
      <c r="BM189" s="236" t="s">
        <v>1217</v>
      </c>
    </row>
    <row r="190" s="2" customFormat="1" ht="24.15" customHeight="1">
      <c r="A190" s="38"/>
      <c r="B190" s="39"/>
      <c r="C190" s="226" t="s">
        <v>469</v>
      </c>
      <c r="D190" s="226" t="s">
        <v>151</v>
      </c>
      <c r="E190" s="227" t="s">
        <v>1218</v>
      </c>
      <c r="F190" s="228" t="s">
        <v>1219</v>
      </c>
      <c r="G190" s="229" t="s">
        <v>1220</v>
      </c>
      <c r="H190" s="231"/>
      <c r="I190" s="231"/>
      <c r="J190" s="230">
        <f>ROUND(I190*H190,2)</f>
        <v>0</v>
      </c>
      <c r="K190" s="228" t="s">
        <v>162</v>
      </c>
      <c r="L190" s="44"/>
      <c r="M190" s="232" t="s">
        <v>1</v>
      </c>
      <c r="N190" s="233" t="s">
        <v>40</v>
      </c>
      <c r="O190" s="91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6" t="s">
        <v>259</v>
      </c>
      <c r="AT190" s="236" t="s">
        <v>151</v>
      </c>
      <c r="AU190" s="236" t="s">
        <v>84</v>
      </c>
      <c r="AY190" s="17" t="s">
        <v>148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82</v>
      </c>
      <c r="BK190" s="237">
        <f>ROUND(I190*H190,2)</f>
        <v>0</v>
      </c>
      <c r="BL190" s="17" t="s">
        <v>259</v>
      </c>
      <c r="BM190" s="236" t="s">
        <v>813</v>
      </c>
    </row>
    <row r="191" s="2" customFormat="1" ht="24.15" customHeight="1">
      <c r="A191" s="38"/>
      <c r="B191" s="39"/>
      <c r="C191" s="226" t="s">
        <v>473</v>
      </c>
      <c r="D191" s="226" t="s">
        <v>151</v>
      </c>
      <c r="E191" s="227" t="s">
        <v>1221</v>
      </c>
      <c r="F191" s="228" t="s">
        <v>1222</v>
      </c>
      <c r="G191" s="229" t="s">
        <v>1102</v>
      </c>
      <c r="H191" s="230">
        <v>40</v>
      </c>
      <c r="I191" s="231"/>
      <c r="J191" s="230">
        <f>ROUND(I191*H191,2)</f>
        <v>0</v>
      </c>
      <c r="K191" s="228" t="s">
        <v>162</v>
      </c>
      <c r="L191" s="44"/>
      <c r="M191" s="232" t="s">
        <v>1</v>
      </c>
      <c r="N191" s="233" t="s">
        <v>40</v>
      </c>
      <c r="O191" s="91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6" t="s">
        <v>259</v>
      </c>
      <c r="AT191" s="236" t="s">
        <v>151</v>
      </c>
      <c r="AU191" s="236" t="s">
        <v>84</v>
      </c>
      <c r="AY191" s="17" t="s">
        <v>148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7" t="s">
        <v>82</v>
      </c>
      <c r="BK191" s="237">
        <f>ROUND(I191*H191,2)</f>
        <v>0</v>
      </c>
      <c r="BL191" s="17" t="s">
        <v>259</v>
      </c>
      <c r="BM191" s="236" t="s">
        <v>819</v>
      </c>
    </row>
    <row r="192" s="2" customFormat="1" ht="24.15" customHeight="1">
      <c r="A192" s="38"/>
      <c r="B192" s="39"/>
      <c r="C192" s="226" t="s">
        <v>477</v>
      </c>
      <c r="D192" s="226" t="s">
        <v>151</v>
      </c>
      <c r="E192" s="227" t="s">
        <v>1223</v>
      </c>
      <c r="F192" s="228" t="s">
        <v>1224</v>
      </c>
      <c r="G192" s="229" t="s">
        <v>1102</v>
      </c>
      <c r="H192" s="230">
        <v>80</v>
      </c>
      <c r="I192" s="231"/>
      <c r="J192" s="230">
        <f>ROUND(I192*H192,2)</f>
        <v>0</v>
      </c>
      <c r="K192" s="228" t="s">
        <v>162</v>
      </c>
      <c r="L192" s="44"/>
      <c r="M192" s="232" t="s">
        <v>1</v>
      </c>
      <c r="N192" s="233" t="s">
        <v>40</v>
      </c>
      <c r="O192" s="91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6" t="s">
        <v>259</v>
      </c>
      <c r="AT192" s="236" t="s">
        <v>151</v>
      </c>
      <c r="AU192" s="236" t="s">
        <v>84</v>
      </c>
      <c r="AY192" s="17" t="s">
        <v>148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82</v>
      </c>
      <c r="BK192" s="237">
        <f>ROUND(I192*H192,2)</f>
        <v>0</v>
      </c>
      <c r="BL192" s="17" t="s">
        <v>259</v>
      </c>
      <c r="BM192" s="236" t="s">
        <v>825</v>
      </c>
    </row>
    <row r="193" s="2" customFormat="1" ht="16.5" customHeight="1">
      <c r="A193" s="38"/>
      <c r="B193" s="39"/>
      <c r="C193" s="226" t="s">
        <v>481</v>
      </c>
      <c r="D193" s="226" t="s">
        <v>151</v>
      </c>
      <c r="E193" s="227" t="s">
        <v>1225</v>
      </c>
      <c r="F193" s="228" t="s">
        <v>1226</v>
      </c>
      <c r="G193" s="229" t="s">
        <v>1102</v>
      </c>
      <c r="H193" s="230">
        <v>80</v>
      </c>
      <c r="I193" s="231"/>
      <c r="J193" s="230">
        <f>ROUND(I193*H193,2)</f>
        <v>0</v>
      </c>
      <c r="K193" s="228" t="s">
        <v>162</v>
      </c>
      <c r="L193" s="44"/>
      <c r="M193" s="232" t="s">
        <v>1</v>
      </c>
      <c r="N193" s="233" t="s">
        <v>40</v>
      </c>
      <c r="O193" s="91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6" t="s">
        <v>259</v>
      </c>
      <c r="AT193" s="236" t="s">
        <v>151</v>
      </c>
      <c r="AU193" s="236" t="s">
        <v>84</v>
      </c>
      <c r="AY193" s="17" t="s">
        <v>148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82</v>
      </c>
      <c r="BK193" s="237">
        <f>ROUND(I193*H193,2)</f>
        <v>0</v>
      </c>
      <c r="BL193" s="17" t="s">
        <v>259</v>
      </c>
      <c r="BM193" s="236" t="s">
        <v>831</v>
      </c>
    </row>
    <row r="194" s="2" customFormat="1" ht="16.5" customHeight="1">
      <c r="A194" s="38"/>
      <c r="B194" s="39"/>
      <c r="C194" s="226" t="s">
        <v>486</v>
      </c>
      <c r="D194" s="226" t="s">
        <v>151</v>
      </c>
      <c r="E194" s="227" t="s">
        <v>1227</v>
      </c>
      <c r="F194" s="228" t="s">
        <v>1228</v>
      </c>
      <c r="G194" s="229" t="s">
        <v>1102</v>
      </c>
      <c r="H194" s="230">
        <v>40</v>
      </c>
      <c r="I194" s="231"/>
      <c r="J194" s="230">
        <f>ROUND(I194*H194,2)</f>
        <v>0</v>
      </c>
      <c r="K194" s="228" t="s">
        <v>162</v>
      </c>
      <c r="L194" s="44"/>
      <c r="M194" s="232" t="s">
        <v>1</v>
      </c>
      <c r="N194" s="233" t="s">
        <v>40</v>
      </c>
      <c r="O194" s="91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6" t="s">
        <v>259</v>
      </c>
      <c r="AT194" s="236" t="s">
        <v>151</v>
      </c>
      <c r="AU194" s="236" t="s">
        <v>84</v>
      </c>
      <c r="AY194" s="17" t="s">
        <v>148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82</v>
      </c>
      <c r="BK194" s="237">
        <f>ROUND(I194*H194,2)</f>
        <v>0</v>
      </c>
      <c r="BL194" s="17" t="s">
        <v>259</v>
      </c>
      <c r="BM194" s="236" t="s">
        <v>1229</v>
      </c>
    </row>
    <row r="195" s="2" customFormat="1" ht="16.5" customHeight="1">
      <c r="A195" s="38"/>
      <c r="B195" s="39"/>
      <c r="C195" s="226" t="s">
        <v>492</v>
      </c>
      <c r="D195" s="226" t="s">
        <v>151</v>
      </c>
      <c r="E195" s="227" t="s">
        <v>1230</v>
      </c>
      <c r="F195" s="228" t="s">
        <v>1231</v>
      </c>
      <c r="G195" s="229" t="s">
        <v>1102</v>
      </c>
      <c r="H195" s="230">
        <v>10</v>
      </c>
      <c r="I195" s="231"/>
      <c r="J195" s="230">
        <f>ROUND(I195*H195,2)</f>
        <v>0</v>
      </c>
      <c r="K195" s="228" t="s">
        <v>162</v>
      </c>
      <c r="L195" s="44"/>
      <c r="M195" s="232" t="s">
        <v>1</v>
      </c>
      <c r="N195" s="233" t="s">
        <v>40</v>
      </c>
      <c r="O195" s="91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6" t="s">
        <v>259</v>
      </c>
      <c r="AT195" s="236" t="s">
        <v>151</v>
      </c>
      <c r="AU195" s="236" t="s">
        <v>84</v>
      </c>
      <c r="AY195" s="17" t="s">
        <v>148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82</v>
      </c>
      <c r="BK195" s="237">
        <f>ROUND(I195*H195,2)</f>
        <v>0</v>
      </c>
      <c r="BL195" s="17" t="s">
        <v>259</v>
      </c>
      <c r="BM195" s="236" t="s">
        <v>1232</v>
      </c>
    </row>
    <row r="196" s="2" customFormat="1" ht="21.75" customHeight="1">
      <c r="A196" s="38"/>
      <c r="B196" s="39"/>
      <c r="C196" s="226" t="s">
        <v>499</v>
      </c>
      <c r="D196" s="226" t="s">
        <v>151</v>
      </c>
      <c r="E196" s="227" t="s">
        <v>1233</v>
      </c>
      <c r="F196" s="228" t="s">
        <v>1234</v>
      </c>
      <c r="G196" s="229" t="s">
        <v>1102</v>
      </c>
      <c r="H196" s="230">
        <v>10</v>
      </c>
      <c r="I196" s="231"/>
      <c r="J196" s="230">
        <f>ROUND(I196*H196,2)</f>
        <v>0</v>
      </c>
      <c r="K196" s="228" t="s">
        <v>162</v>
      </c>
      <c r="L196" s="44"/>
      <c r="M196" s="232" t="s">
        <v>1</v>
      </c>
      <c r="N196" s="233" t="s">
        <v>40</v>
      </c>
      <c r="O196" s="91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6" t="s">
        <v>259</v>
      </c>
      <c r="AT196" s="236" t="s">
        <v>151</v>
      </c>
      <c r="AU196" s="236" t="s">
        <v>84</v>
      </c>
      <c r="AY196" s="17" t="s">
        <v>148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82</v>
      </c>
      <c r="BK196" s="237">
        <f>ROUND(I196*H196,2)</f>
        <v>0</v>
      </c>
      <c r="BL196" s="17" t="s">
        <v>259</v>
      </c>
      <c r="BM196" s="236" t="s">
        <v>1235</v>
      </c>
    </row>
    <row r="197" s="2" customFormat="1" ht="16.5" customHeight="1">
      <c r="A197" s="38"/>
      <c r="B197" s="39"/>
      <c r="C197" s="226" t="s">
        <v>503</v>
      </c>
      <c r="D197" s="226" t="s">
        <v>151</v>
      </c>
      <c r="E197" s="227" t="s">
        <v>1105</v>
      </c>
      <c r="F197" s="228" t="s">
        <v>1106</v>
      </c>
      <c r="G197" s="229" t="s">
        <v>1102</v>
      </c>
      <c r="H197" s="230">
        <v>40</v>
      </c>
      <c r="I197" s="231"/>
      <c r="J197" s="230">
        <f>ROUND(I197*H197,2)</f>
        <v>0</v>
      </c>
      <c r="K197" s="228" t="s">
        <v>162</v>
      </c>
      <c r="L197" s="44"/>
      <c r="M197" s="232" t="s">
        <v>1</v>
      </c>
      <c r="N197" s="233" t="s">
        <v>40</v>
      </c>
      <c r="O197" s="91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6" t="s">
        <v>259</v>
      </c>
      <c r="AT197" s="236" t="s">
        <v>151</v>
      </c>
      <c r="AU197" s="236" t="s">
        <v>84</v>
      </c>
      <c r="AY197" s="17" t="s">
        <v>148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82</v>
      </c>
      <c r="BK197" s="237">
        <f>ROUND(I197*H197,2)</f>
        <v>0</v>
      </c>
      <c r="BL197" s="17" t="s">
        <v>259</v>
      </c>
      <c r="BM197" s="236" t="s">
        <v>1236</v>
      </c>
    </row>
    <row r="198" s="2" customFormat="1" ht="16.5" customHeight="1">
      <c r="A198" s="38"/>
      <c r="B198" s="39"/>
      <c r="C198" s="226" t="s">
        <v>507</v>
      </c>
      <c r="D198" s="226" t="s">
        <v>151</v>
      </c>
      <c r="E198" s="227" t="s">
        <v>1100</v>
      </c>
      <c r="F198" s="228" t="s">
        <v>1101</v>
      </c>
      <c r="G198" s="229" t="s">
        <v>1102</v>
      </c>
      <c r="H198" s="230">
        <v>40</v>
      </c>
      <c r="I198" s="231"/>
      <c r="J198" s="230">
        <f>ROUND(I198*H198,2)</f>
        <v>0</v>
      </c>
      <c r="K198" s="228" t="s">
        <v>162</v>
      </c>
      <c r="L198" s="44"/>
      <c r="M198" s="232" t="s">
        <v>1</v>
      </c>
      <c r="N198" s="233" t="s">
        <v>40</v>
      </c>
      <c r="O198" s="91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6" t="s">
        <v>259</v>
      </c>
      <c r="AT198" s="236" t="s">
        <v>151</v>
      </c>
      <c r="AU198" s="236" t="s">
        <v>84</v>
      </c>
      <c r="AY198" s="17" t="s">
        <v>148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82</v>
      </c>
      <c r="BK198" s="237">
        <f>ROUND(I198*H198,2)</f>
        <v>0</v>
      </c>
      <c r="BL198" s="17" t="s">
        <v>259</v>
      </c>
      <c r="BM198" s="236" t="s">
        <v>1237</v>
      </c>
    </row>
    <row r="199" s="2" customFormat="1" ht="16.5" customHeight="1">
      <c r="A199" s="38"/>
      <c r="B199" s="39"/>
      <c r="C199" s="226" t="s">
        <v>511</v>
      </c>
      <c r="D199" s="226" t="s">
        <v>151</v>
      </c>
      <c r="E199" s="227" t="s">
        <v>1238</v>
      </c>
      <c r="F199" s="228" t="s">
        <v>1239</v>
      </c>
      <c r="G199" s="229" t="s">
        <v>1102</v>
      </c>
      <c r="H199" s="230">
        <v>40</v>
      </c>
      <c r="I199" s="231"/>
      <c r="J199" s="230">
        <f>ROUND(I199*H199,2)</f>
        <v>0</v>
      </c>
      <c r="K199" s="228" t="s">
        <v>162</v>
      </c>
      <c r="L199" s="44"/>
      <c r="M199" s="232" t="s">
        <v>1</v>
      </c>
      <c r="N199" s="233" t="s">
        <v>40</v>
      </c>
      <c r="O199" s="91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6" t="s">
        <v>259</v>
      </c>
      <c r="AT199" s="236" t="s">
        <v>151</v>
      </c>
      <c r="AU199" s="236" t="s">
        <v>84</v>
      </c>
      <c r="AY199" s="17" t="s">
        <v>148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82</v>
      </c>
      <c r="BK199" s="237">
        <f>ROUND(I199*H199,2)</f>
        <v>0</v>
      </c>
      <c r="BL199" s="17" t="s">
        <v>259</v>
      </c>
      <c r="BM199" s="236" t="s">
        <v>1240</v>
      </c>
    </row>
    <row r="200" s="2" customFormat="1" ht="21.75" customHeight="1">
      <c r="A200" s="38"/>
      <c r="B200" s="39"/>
      <c r="C200" s="226" t="s">
        <v>517</v>
      </c>
      <c r="D200" s="226" t="s">
        <v>151</v>
      </c>
      <c r="E200" s="227" t="s">
        <v>1108</v>
      </c>
      <c r="F200" s="228" t="s">
        <v>1109</v>
      </c>
      <c r="G200" s="229" t="s">
        <v>1102</v>
      </c>
      <c r="H200" s="230">
        <v>40</v>
      </c>
      <c r="I200" s="231"/>
      <c r="J200" s="230">
        <f>ROUND(I200*H200,2)</f>
        <v>0</v>
      </c>
      <c r="K200" s="228" t="s">
        <v>162</v>
      </c>
      <c r="L200" s="44"/>
      <c r="M200" s="232" t="s">
        <v>1</v>
      </c>
      <c r="N200" s="233" t="s">
        <v>40</v>
      </c>
      <c r="O200" s="91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6" t="s">
        <v>259</v>
      </c>
      <c r="AT200" s="236" t="s">
        <v>151</v>
      </c>
      <c r="AU200" s="236" t="s">
        <v>84</v>
      </c>
      <c r="AY200" s="17" t="s">
        <v>148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82</v>
      </c>
      <c r="BK200" s="237">
        <f>ROUND(I200*H200,2)</f>
        <v>0</v>
      </c>
      <c r="BL200" s="17" t="s">
        <v>259</v>
      </c>
      <c r="BM200" s="236" t="s">
        <v>1241</v>
      </c>
    </row>
    <row r="201" s="2" customFormat="1" ht="16.5" customHeight="1">
      <c r="A201" s="38"/>
      <c r="B201" s="39"/>
      <c r="C201" s="226" t="s">
        <v>521</v>
      </c>
      <c r="D201" s="226" t="s">
        <v>151</v>
      </c>
      <c r="E201" s="227" t="s">
        <v>1242</v>
      </c>
      <c r="F201" s="228" t="s">
        <v>1243</v>
      </c>
      <c r="G201" s="229" t="s">
        <v>1244</v>
      </c>
      <c r="H201" s="230">
        <v>1</v>
      </c>
      <c r="I201" s="231"/>
      <c r="J201" s="230">
        <f>ROUND(I201*H201,2)</f>
        <v>0</v>
      </c>
      <c r="K201" s="228" t="s">
        <v>162</v>
      </c>
      <c r="L201" s="44"/>
      <c r="M201" s="284" t="s">
        <v>1</v>
      </c>
      <c r="N201" s="285" t="s">
        <v>40</v>
      </c>
      <c r="O201" s="286"/>
      <c r="P201" s="287">
        <f>O201*H201</f>
        <v>0</v>
      </c>
      <c r="Q201" s="287">
        <v>0</v>
      </c>
      <c r="R201" s="287">
        <f>Q201*H201</f>
        <v>0</v>
      </c>
      <c r="S201" s="287">
        <v>0</v>
      </c>
      <c r="T201" s="28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6" t="s">
        <v>259</v>
      </c>
      <c r="AT201" s="236" t="s">
        <v>151</v>
      </c>
      <c r="AU201" s="236" t="s">
        <v>84</v>
      </c>
      <c r="AY201" s="17" t="s">
        <v>148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7" t="s">
        <v>82</v>
      </c>
      <c r="BK201" s="237">
        <f>ROUND(I201*H201,2)</f>
        <v>0</v>
      </c>
      <c r="BL201" s="17" t="s">
        <v>259</v>
      </c>
      <c r="BM201" s="236" t="s">
        <v>1245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bf5QtkuDTkqAdVfuTPqzwNbZ7Pm60qkzt2/BLHotZucgPGtxMbq6b7NPOBDec+aLIMVeqbfz76lWvIVgOn76VA==" hashValue="06mAC6sV2uzN5GhP+SqV/4O5H+e4QudgObWutnW33uoHD8Hw8V3rJ6M0pR9EhJHsHIEbEVA1O0bkabH5pMtIfA==" algorithmName="SHA-512" password="CC35"/>
  <autoFilter ref="C121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84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26.25" customHeight="1">
      <c r="B7" s="20"/>
      <c r="E7" s="151" t="str">
        <f>'Rekapitulace stavby'!K6</f>
        <v>K.Vary, ZŠ Poštovní - učebna robotiky, dílny, kabinet a sklad - stavební část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'Rekapitulace stavby'!AN8</f>
        <v>28. 1. 2025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Statutární město Karlovy Vary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24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24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DPT projekty Ostrov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24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Neubauerová Soňa, SK-Projekt Ostrov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35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37</v>
      </c>
      <c r="G34" s="38"/>
      <c r="H34" s="38"/>
      <c r="I34" s="161" t="s">
        <v>36</v>
      </c>
      <c r="J34" s="161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39</v>
      </c>
      <c r="E35" s="150" t="s">
        <v>40</v>
      </c>
      <c r="F35" s="163">
        <f>ROUND((SUM(BE121:BE131)),  2)</f>
        <v>0</v>
      </c>
      <c r="G35" s="38"/>
      <c r="H35" s="38"/>
      <c r="I35" s="164">
        <v>0.20999999999999999</v>
      </c>
      <c r="J35" s="163">
        <f>ROUND(((SUM(BE121:BE131))*I35),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41</v>
      </c>
      <c r="F36" s="163">
        <f>ROUND((SUM(BF121:BF131)),  2)</f>
        <v>0</v>
      </c>
      <c r="G36" s="38"/>
      <c r="H36" s="38"/>
      <c r="I36" s="164">
        <v>0.12</v>
      </c>
      <c r="J36" s="163">
        <f>ROUND(((SUM(BF121:BF131))*I36),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ROUND((SUM(BG121:BG131)),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43</v>
      </c>
      <c r="F38" s="163">
        <f>ROUND((SUM(BH121:BH131)),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44</v>
      </c>
      <c r="F39" s="163">
        <f>ROUND((SUM(BI121:BI131)),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45</v>
      </c>
      <c r="E41" s="167"/>
      <c r="F41" s="167"/>
      <c r="G41" s="168" t="s">
        <v>46</v>
      </c>
      <c r="H41" s="169" t="s">
        <v>47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48</v>
      </c>
      <c r="E50" s="173"/>
      <c r="F50" s="173"/>
      <c r="G50" s="172" t="s">
        <v>49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50</v>
      </c>
      <c r="E61" s="175"/>
      <c r="F61" s="176" t="s">
        <v>51</v>
      </c>
      <c r="G61" s="174" t="s">
        <v>50</v>
      </c>
      <c r="H61" s="175"/>
      <c r="I61" s="175"/>
      <c r="J61" s="177" t="s">
        <v>51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52</v>
      </c>
      <c r="E65" s="178"/>
      <c r="F65" s="178"/>
      <c r="G65" s="172" t="s">
        <v>53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50</v>
      </c>
      <c r="E76" s="175"/>
      <c r="F76" s="176" t="s">
        <v>51</v>
      </c>
      <c r="G76" s="174" t="s">
        <v>50</v>
      </c>
      <c r="H76" s="175"/>
      <c r="I76" s="175"/>
      <c r="J76" s="177" t="s">
        <v>51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K.Vary, ZŠ Poštovní - učebna robotiky, dílny, kabinet a sklad - stavební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01-05 - Vedlejší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 xml:space="preserve"> </v>
      </c>
      <c r="G91" s="40"/>
      <c r="H91" s="40"/>
      <c r="I91" s="32" t="s">
        <v>21</v>
      </c>
      <c r="J91" s="79" t="str">
        <f>IF(J14="","",J14)</f>
        <v>28. 1. 2025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23</v>
      </c>
      <c r="D93" s="40"/>
      <c r="E93" s="40"/>
      <c r="F93" s="27" t="str">
        <f>E17</f>
        <v>Statutární město Karlovy Vary</v>
      </c>
      <c r="G93" s="40"/>
      <c r="H93" s="40"/>
      <c r="I93" s="32" t="s">
        <v>29</v>
      </c>
      <c r="J93" s="36" t="str">
        <f>E23</f>
        <v>DPT projekty Ostrov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Neubauerová Soňa, SK-Projekt Ostrov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1247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133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3" t="str">
        <f>E7</f>
        <v>K.Vary, ZŠ Poštovní - učebna robotiky, dílny, kabinet a sklad - stavební část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103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104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01-05 -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F14</f>
        <v xml:space="preserve"> </v>
      </c>
      <c r="G115" s="40"/>
      <c r="H115" s="40"/>
      <c r="I115" s="32" t="s">
        <v>21</v>
      </c>
      <c r="J115" s="79" t="str">
        <f>IF(J14="","",J14)</f>
        <v>28. 1. 2025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E17</f>
        <v>Statutární město Karlovy Vary</v>
      </c>
      <c r="G117" s="40"/>
      <c r="H117" s="40"/>
      <c r="I117" s="32" t="s">
        <v>29</v>
      </c>
      <c r="J117" s="36" t="str">
        <f>E23</f>
        <v>DPT projekty Ostrov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32</v>
      </c>
      <c r="J118" s="36" t="str">
        <f>E26</f>
        <v>Neubauerová Soňa, SK-Projekt Ostrov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134</v>
      </c>
      <c r="D120" s="202" t="s">
        <v>60</v>
      </c>
      <c r="E120" s="202" t="s">
        <v>56</v>
      </c>
      <c r="F120" s="202" t="s">
        <v>57</v>
      </c>
      <c r="G120" s="202" t="s">
        <v>135</v>
      </c>
      <c r="H120" s="202" t="s">
        <v>136</v>
      </c>
      <c r="I120" s="202" t="s">
        <v>137</v>
      </c>
      <c r="J120" s="202" t="s">
        <v>109</v>
      </c>
      <c r="K120" s="203" t="s">
        <v>138</v>
      </c>
      <c r="L120" s="204"/>
      <c r="M120" s="100" t="s">
        <v>1</v>
      </c>
      <c r="N120" s="101" t="s">
        <v>39</v>
      </c>
      <c r="O120" s="101" t="s">
        <v>139</v>
      </c>
      <c r="P120" s="101" t="s">
        <v>140</v>
      </c>
      <c r="Q120" s="101" t="s">
        <v>141</v>
      </c>
      <c r="R120" s="101" t="s">
        <v>142</v>
      </c>
      <c r="S120" s="101" t="s">
        <v>143</v>
      </c>
      <c r="T120" s="102" t="s">
        <v>144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145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111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74</v>
      </c>
      <c r="E122" s="213" t="s">
        <v>1248</v>
      </c>
      <c r="F122" s="213" t="s">
        <v>1249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SUM(P123:P131)</f>
        <v>0</v>
      </c>
      <c r="Q122" s="218"/>
      <c r="R122" s="219">
        <f>SUM(R123:R131)</f>
        <v>0</v>
      </c>
      <c r="S122" s="218"/>
      <c r="T122" s="22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180</v>
      </c>
      <c r="AT122" s="222" t="s">
        <v>74</v>
      </c>
      <c r="AU122" s="222" t="s">
        <v>75</v>
      </c>
      <c r="AY122" s="221" t="s">
        <v>148</v>
      </c>
      <c r="BK122" s="223">
        <f>SUM(BK123:BK131)</f>
        <v>0</v>
      </c>
    </row>
    <row r="123" s="2" customFormat="1" ht="37.8" customHeight="1">
      <c r="A123" s="38"/>
      <c r="B123" s="39"/>
      <c r="C123" s="226" t="s">
        <v>82</v>
      </c>
      <c r="D123" s="226" t="s">
        <v>151</v>
      </c>
      <c r="E123" s="227" t="s">
        <v>1250</v>
      </c>
      <c r="F123" s="228" t="s">
        <v>1251</v>
      </c>
      <c r="G123" s="229" t="s">
        <v>154</v>
      </c>
      <c r="H123" s="230">
        <v>1</v>
      </c>
      <c r="I123" s="231"/>
      <c r="J123" s="230">
        <f>ROUND(I123*H123,2)</f>
        <v>0</v>
      </c>
      <c r="K123" s="228" t="s">
        <v>1</v>
      </c>
      <c r="L123" s="44"/>
      <c r="M123" s="232" t="s">
        <v>1</v>
      </c>
      <c r="N123" s="233" t="s">
        <v>40</v>
      </c>
      <c r="O123" s="91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6" t="s">
        <v>1252</v>
      </c>
      <c r="AT123" s="236" t="s">
        <v>151</v>
      </c>
      <c r="AU123" s="236" t="s">
        <v>82</v>
      </c>
      <c r="AY123" s="17" t="s">
        <v>148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7" t="s">
        <v>82</v>
      </c>
      <c r="BK123" s="237">
        <f>ROUND(I123*H123,2)</f>
        <v>0</v>
      </c>
      <c r="BL123" s="17" t="s">
        <v>1252</v>
      </c>
      <c r="BM123" s="236" t="s">
        <v>1253</v>
      </c>
    </row>
    <row r="124" s="2" customFormat="1" ht="24.15" customHeight="1">
      <c r="A124" s="38"/>
      <c r="B124" s="39"/>
      <c r="C124" s="226" t="s">
        <v>84</v>
      </c>
      <c r="D124" s="226" t="s">
        <v>151</v>
      </c>
      <c r="E124" s="227" t="s">
        <v>1254</v>
      </c>
      <c r="F124" s="228" t="s">
        <v>1255</v>
      </c>
      <c r="G124" s="229" t="s">
        <v>154</v>
      </c>
      <c r="H124" s="230">
        <v>1</v>
      </c>
      <c r="I124" s="231"/>
      <c r="J124" s="230">
        <f>ROUND(I124*H124,2)</f>
        <v>0</v>
      </c>
      <c r="K124" s="228" t="s">
        <v>1</v>
      </c>
      <c r="L124" s="44"/>
      <c r="M124" s="232" t="s">
        <v>1</v>
      </c>
      <c r="N124" s="233" t="s">
        <v>40</v>
      </c>
      <c r="O124" s="91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6" t="s">
        <v>1252</v>
      </c>
      <c r="AT124" s="236" t="s">
        <v>151</v>
      </c>
      <c r="AU124" s="236" t="s">
        <v>82</v>
      </c>
      <c r="AY124" s="17" t="s">
        <v>148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7" t="s">
        <v>82</v>
      </c>
      <c r="BK124" s="237">
        <f>ROUND(I124*H124,2)</f>
        <v>0</v>
      </c>
      <c r="BL124" s="17" t="s">
        <v>1252</v>
      </c>
      <c r="BM124" s="236" t="s">
        <v>1256</v>
      </c>
    </row>
    <row r="125" s="2" customFormat="1">
      <c r="A125" s="38"/>
      <c r="B125" s="39"/>
      <c r="C125" s="40"/>
      <c r="D125" s="238" t="s">
        <v>157</v>
      </c>
      <c r="E125" s="40"/>
      <c r="F125" s="239" t="s">
        <v>191</v>
      </c>
      <c r="G125" s="40"/>
      <c r="H125" s="40"/>
      <c r="I125" s="240"/>
      <c r="J125" s="40"/>
      <c r="K125" s="40"/>
      <c r="L125" s="44"/>
      <c r="M125" s="241"/>
      <c r="N125" s="242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157</v>
      </c>
      <c r="AU125" s="17" t="s">
        <v>82</v>
      </c>
    </row>
    <row r="126" s="2" customFormat="1" ht="16.5" customHeight="1">
      <c r="A126" s="38"/>
      <c r="B126" s="39"/>
      <c r="C126" s="226" t="s">
        <v>149</v>
      </c>
      <c r="D126" s="226" t="s">
        <v>151</v>
      </c>
      <c r="E126" s="227" t="s">
        <v>1257</v>
      </c>
      <c r="F126" s="228" t="s">
        <v>1258</v>
      </c>
      <c r="G126" s="229" t="s">
        <v>154</v>
      </c>
      <c r="H126" s="230">
        <v>1</v>
      </c>
      <c r="I126" s="231"/>
      <c r="J126" s="230">
        <f>ROUND(I126*H126,2)</f>
        <v>0</v>
      </c>
      <c r="K126" s="228" t="s">
        <v>1</v>
      </c>
      <c r="L126" s="44"/>
      <c r="M126" s="232" t="s">
        <v>1</v>
      </c>
      <c r="N126" s="233" t="s">
        <v>40</v>
      </c>
      <c r="O126" s="91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6" t="s">
        <v>1252</v>
      </c>
      <c r="AT126" s="236" t="s">
        <v>151</v>
      </c>
      <c r="AU126" s="236" t="s">
        <v>82</v>
      </c>
      <c r="AY126" s="17" t="s">
        <v>148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82</v>
      </c>
      <c r="BK126" s="237">
        <f>ROUND(I126*H126,2)</f>
        <v>0</v>
      </c>
      <c r="BL126" s="17" t="s">
        <v>1252</v>
      </c>
      <c r="BM126" s="236" t="s">
        <v>1259</v>
      </c>
    </row>
    <row r="127" s="2" customFormat="1" ht="24.15" customHeight="1">
      <c r="A127" s="38"/>
      <c r="B127" s="39"/>
      <c r="C127" s="226" t="s">
        <v>155</v>
      </c>
      <c r="D127" s="226" t="s">
        <v>151</v>
      </c>
      <c r="E127" s="227" t="s">
        <v>1260</v>
      </c>
      <c r="F127" s="228" t="s">
        <v>1261</v>
      </c>
      <c r="G127" s="229" t="s">
        <v>154</v>
      </c>
      <c r="H127" s="230">
        <v>1</v>
      </c>
      <c r="I127" s="231"/>
      <c r="J127" s="230">
        <f>ROUND(I127*H127,2)</f>
        <v>0</v>
      </c>
      <c r="K127" s="228" t="s">
        <v>1</v>
      </c>
      <c r="L127" s="44"/>
      <c r="M127" s="232" t="s">
        <v>1</v>
      </c>
      <c r="N127" s="233" t="s">
        <v>40</v>
      </c>
      <c r="O127" s="91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6" t="s">
        <v>1252</v>
      </c>
      <c r="AT127" s="236" t="s">
        <v>151</v>
      </c>
      <c r="AU127" s="236" t="s">
        <v>82</v>
      </c>
      <c r="AY127" s="17" t="s">
        <v>148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82</v>
      </c>
      <c r="BK127" s="237">
        <f>ROUND(I127*H127,2)</f>
        <v>0</v>
      </c>
      <c r="BL127" s="17" t="s">
        <v>1252</v>
      </c>
      <c r="BM127" s="236" t="s">
        <v>1262</v>
      </c>
    </row>
    <row r="128" s="2" customFormat="1" ht="16.5" customHeight="1">
      <c r="A128" s="38"/>
      <c r="B128" s="39"/>
      <c r="C128" s="226" t="s">
        <v>180</v>
      </c>
      <c r="D128" s="226" t="s">
        <v>151</v>
      </c>
      <c r="E128" s="227" t="s">
        <v>1263</v>
      </c>
      <c r="F128" s="228" t="s">
        <v>1264</v>
      </c>
      <c r="G128" s="229" t="s">
        <v>154</v>
      </c>
      <c r="H128" s="230">
        <v>1</v>
      </c>
      <c r="I128" s="231"/>
      <c r="J128" s="230">
        <f>ROUND(I128*H128,2)</f>
        <v>0</v>
      </c>
      <c r="K128" s="228" t="s">
        <v>1</v>
      </c>
      <c r="L128" s="44"/>
      <c r="M128" s="232" t="s">
        <v>1</v>
      </c>
      <c r="N128" s="233" t="s">
        <v>40</v>
      </c>
      <c r="O128" s="91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6" t="s">
        <v>1252</v>
      </c>
      <c r="AT128" s="236" t="s">
        <v>151</v>
      </c>
      <c r="AU128" s="236" t="s">
        <v>82</v>
      </c>
      <c r="AY128" s="17" t="s">
        <v>148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82</v>
      </c>
      <c r="BK128" s="237">
        <f>ROUND(I128*H128,2)</f>
        <v>0</v>
      </c>
      <c r="BL128" s="17" t="s">
        <v>1252</v>
      </c>
      <c r="BM128" s="236" t="s">
        <v>1265</v>
      </c>
    </row>
    <row r="129" s="2" customFormat="1" ht="16.5" customHeight="1">
      <c r="A129" s="38"/>
      <c r="B129" s="39"/>
      <c r="C129" s="226" t="s">
        <v>186</v>
      </c>
      <c r="D129" s="226" t="s">
        <v>151</v>
      </c>
      <c r="E129" s="227" t="s">
        <v>1266</v>
      </c>
      <c r="F129" s="228" t="s">
        <v>1267</v>
      </c>
      <c r="G129" s="229" t="s">
        <v>154</v>
      </c>
      <c r="H129" s="230">
        <v>1</v>
      </c>
      <c r="I129" s="231"/>
      <c r="J129" s="230">
        <f>ROUND(I129*H129,2)</f>
        <v>0</v>
      </c>
      <c r="K129" s="228" t="s">
        <v>1</v>
      </c>
      <c r="L129" s="44"/>
      <c r="M129" s="232" t="s">
        <v>1</v>
      </c>
      <c r="N129" s="233" t="s">
        <v>40</v>
      </c>
      <c r="O129" s="91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6" t="s">
        <v>1252</v>
      </c>
      <c r="AT129" s="236" t="s">
        <v>151</v>
      </c>
      <c r="AU129" s="236" t="s">
        <v>82</v>
      </c>
      <c r="AY129" s="17" t="s">
        <v>148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82</v>
      </c>
      <c r="BK129" s="237">
        <f>ROUND(I129*H129,2)</f>
        <v>0</v>
      </c>
      <c r="BL129" s="17" t="s">
        <v>1252</v>
      </c>
      <c r="BM129" s="236" t="s">
        <v>1268</v>
      </c>
    </row>
    <row r="130" s="2" customFormat="1" ht="16.5" customHeight="1">
      <c r="A130" s="38"/>
      <c r="B130" s="39"/>
      <c r="C130" s="226" t="s">
        <v>193</v>
      </c>
      <c r="D130" s="226" t="s">
        <v>151</v>
      </c>
      <c r="E130" s="227" t="s">
        <v>1269</v>
      </c>
      <c r="F130" s="228" t="s">
        <v>1270</v>
      </c>
      <c r="G130" s="229" t="s">
        <v>154</v>
      </c>
      <c r="H130" s="230">
        <v>1</v>
      </c>
      <c r="I130" s="231"/>
      <c r="J130" s="230">
        <f>ROUND(I130*H130,2)</f>
        <v>0</v>
      </c>
      <c r="K130" s="228" t="s">
        <v>1</v>
      </c>
      <c r="L130" s="44"/>
      <c r="M130" s="232" t="s">
        <v>1</v>
      </c>
      <c r="N130" s="233" t="s">
        <v>40</v>
      </c>
      <c r="O130" s="91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6" t="s">
        <v>1252</v>
      </c>
      <c r="AT130" s="236" t="s">
        <v>151</v>
      </c>
      <c r="AU130" s="236" t="s">
        <v>82</v>
      </c>
      <c r="AY130" s="17" t="s">
        <v>148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82</v>
      </c>
      <c r="BK130" s="237">
        <f>ROUND(I130*H130,2)</f>
        <v>0</v>
      </c>
      <c r="BL130" s="17" t="s">
        <v>1252</v>
      </c>
      <c r="BM130" s="236" t="s">
        <v>1271</v>
      </c>
    </row>
    <row r="131" s="2" customFormat="1" ht="16.5" customHeight="1">
      <c r="A131" s="38"/>
      <c r="B131" s="39"/>
      <c r="C131" s="226" t="s">
        <v>201</v>
      </c>
      <c r="D131" s="226" t="s">
        <v>151</v>
      </c>
      <c r="E131" s="227" t="s">
        <v>1272</v>
      </c>
      <c r="F131" s="228" t="s">
        <v>1273</v>
      </c>
      <c r="G131" s="229" t="s">
        <v>154</v>
      </c>
      <c r="H131" s="230">
        <v>1</v>
      </c>
      <c r="I131" s="231"/>
      <c r="J131" s="230">
        <f>ROUND(I131*H131,2)</f>
        <v>0</v>
      </c>
      <c r="K131" s="228" t="s">
        <v>1</v>
      </c>
      <c r="L131" s="44"/>
      <c r="M131" s="284" t="s">
        <v>1</v>
      </c>
      <c r="N131" s="285" t="s">
        <v>40</v>
      </c>
      <c r="O131" s="286"/>
      <c r="P131" s="287">
        <f>O131*H131</f>
        <v>0</v>
      </c>
      <c r="Q131" s="287">
        <v>0</v>
      </c>
      <c r="R131" s="287">
        <f>Q131*H131</f>
        <v>0</v>
      </c>
      <c r="S131" s="287">
        <v>0</v>
      </c>
      <c r="T131" s="28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6" t="s">
        <v>1252</v>
      </c>
      <c r="AT131" s="236" t="s">
        <v>151</v>
      </c>
      <c r="AU131" s="236" t="s">
        <v>82</v>
      </c>
      <c r="AY131" s="17" t="s">
        <v>148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82</v>
      </c>
      <c r="BK131" s="237">
        <f>ROUND(I131*H131,2)</f>
        <v>0</v>
      </c>
      <c r="BL131" s="17" t="s">
        <v>1252</v>
      </c>
      <c r="BM131" s="236" t="s">
        <v>1274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EDly4tg3P3UCp7Ia3DYaEMDZNNKpu5/rJKn5enalP8MexWnvytNKQEXbZU+j2JGksUcEg5V6T54IbqNUAktxkw==" hashValue="p9IhG+YH7VDaikhg4lgQC/5zzr3mBDDfmh1oopC/LBQ1j/5BSLpHhAU5ScpUOBr19Dt7PCxOzR5T+xOclkBSDQ==" algorithmName="SHA-512" password="CC35"/>
  <autoFilter ref="C120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2025-01-28T10:16:42Z</dcterms:created>
  <dcterms:modified xsi:type="dcterms:W3CDTF">2025-01-28T10:16:49Z</dcterms:modified>
</cp:coreProperties>
</file>