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Sharing userName="Bc. Jakub Svancár"/>
  <workbookPr defaultThemeVersion="124226"/>
  <bookViews>
    <workbookView xWindow="32760" yWindow="32760" windowWidth="28800" windowHeight="11625"/>
  </bookViews>
  <sheets>
    <sheet name="Rekapitulace stavby" sheetId="1" r:id="rId1"/>
    <sheet name="20220609-1B - Dodávka IT vybave" sheetId="2" r:id="rId2"/>
    <sheet name="Pokyny pro vyplnění" sheetId="3" r:id="rId3"/>
  </sheets>
  <definedNames>
    <definedName name="Items">'20220609-1B - Dodávka IT vybave'!#REF!</definedName>
    <definedName name="_xlnm.Print_Area" localSheetId="0">'Rekapitulace stavby'!$D$4:$AO$72,'Rekapitulace stavby'!$C$78:$AQ$92</definedName>
    <definedName name="_xlnm.Print_Titles" localSheetId="0">'Rekapitulace stavby'!88:88</definedName>
    <definedName name="_xlnm._FilterDatabase" localSheetId="1" hidden="1">'20220609-1B - Dodávka IT vybave'!$C$87:$K$88</definedName>
    <definedName name="_xlnm.Print_Area" localSheetId="1">'20220609-1B - Dodávka IT vybave'!$C$4:$J$69,'20220609-1B - Dodávka IT vybave'!$C$75:$K$131</definedName>
    <definedName name="_xlnm.Print_Titles" localSheetId="1">'20220609-1B - Dodávka IT vybave'!$87:$87</definedName>
    <definedName name="_xlnm.Print_Area" localSheetId="2">'Pokyny pro vyplnění'!$B$2:$K$71,'Pokyny pro vyplnění'!$B$74:$K$118,'Pokyny pro vyplnění'!$B$121:$K$161,'Pokyny pro vyplnění'!$B$164:$K$219</definedName>
  </definedNames>
  <calcPr/>
</workbook>
</file>

<file path=xl/calcChain.xml><?xml version="1.0" encoding="utf-8"?>
<calcChain xmlns="http://schemas.openxmlformats.org/spreadsheetml/2006/main">
  <c i="2" l="1" r="BI131"/>
  <c r="BH131"/>
  <c r="BG131"/>
  <c r="BF131"/>
  <c r="T131"/>
  <c r="R131"/>
  <c r="P131"/>
  <c r="J131"/>
  <c r="BE131"/>
  <c r="BI130"/>
  <c r="BH130"/>
  <c r="BG130"/>
  <c r="BF130"/>
  <c r="T130"/>
  <c r="R130"/>
  <c r="P130"/>
  <c r="J130"/>
  <c r="BE130"/>
  <c r="BI129"/>
  <c r="BH129"/>
  <c r="BG129"/>
  <c r="BF129"/>
  <c r="T129"/>
  <c r="R129"/>
  <c r="P129"/>
  <c r="J129"/>
  <c r="BE129"/>
  <c r="BI128"/>
  <c r="BH128"/>
  <c r="BG128"/>
  <c r="BF128"/>
  <c r="T128"/>
  <c r="R128"/>
  <c r="P128"/>
  <c r="J128"/>
  <c r="BE128"/>
  <c r="BI127"/>
  <c r="BH127"/>
  <c r="BG127"/>
  <c r="BF127"/>
  <c r="T127"/>
  <c r="R127"/>
  <c r="P127"/>
  <c r="J127"/>
  <c r="BE127"/>
  <c r="BI126"/>
  <c r="BH126"/>
  <c r="BG126"/>
  <c r="BF126"/>
  <c r="T126"/>
  <c r="R126"/>
  <c r="P126"/>
  <c r="J126"/>
  <c r="BE126"/>
  <c r="BI125"/>
  <c r="BH125"/>
  <c r="BG125"/>
  <c r="BF125"/>
  <c r="T125"/>
  <c r="R125"/>
  <c r="P125"/>
  <c r="J125"/>
  <c r="BE125"/>
  <c r="BI124"/>
  <c r="BH124"/>
  <c r="BG124"/>
  <c r="BF124"/>
  <c r="T124"/>
  <c r="R124"/>
  <c r="P124"/>
  <c r="J124"/>
  <c r="BE124"/>
  <c r="BI123"/>
  <c r="BH123"/>
  <c r="BG123"/>
  <c r="BF123"/>
  <c r="T123"/>
  <c r="R123"/>
  <c r="P123"/>
  <c r="J123"/>
  <c r="BE123"/>
  <c r="BI122"/>
  <c r="BH122"/>
  <c r="BG122"/>
  <c r="BF122"/>
  <c r="T122"/>
  <c r="R122"/>
  <c r="P122"/>
  <c r="J122"/>
  <c r="BE122"/>
  <c r="BI121"/>
  <c r="BH121"/>
  <c r="BG121"/>
  <c r="BF121"/>
  <c r="T121"/>
  <c r="R121"/>
  <c r="P121"/>
  <c r="J121"/>
  <c r="BE121"/>
  <c r="BI120"/>
  <c r="BH120"/>
  <c r="BG120"/>
  <c r="BF120"/>
  <c r="T120"/>
  <c r="R120"/>
  <c r="P120"/>
  <c r="J120"/>
  <c r="BE120"/>
  <c r="BI119"/>
  <c r="BH119"/>
  <c r="BG119"/>
  <c r="BF119"/>
  <c r="T119"/>
  <c r="R119"/>
  <c r="P119"/>
  <c r="J119"/>
  <c r="BE119"/>
  <c r="BI118"/>
  <c r="BH118"/>
  <c r="BG118"/>
  <c r="BF118"/>
  <c r="T118"/>
  <c r="R118"/>
  <c r="P118"/>
  <c r="J118"/>
  <c r="BE118"/>
  <c r="BI117"/>
  <c r="BH117"/>
  <c r="BG117"/>
  <c r="BF117"/>
  <c r="T117"/>
  <c r="R117"/>
  <c r="P117"/>
  <c r="J117"/>
  <c r="BE117"/>
  <c r="BI116"/>
  <c r="BH116"/>
  <c r="BG116"/>
  <c r="BF116"/>
  <c r="T116"/>
  <c r="R116"/>
  <c r="P116"/>
  <c r="J116"/>
  <c r="BE116"/>
  <c r="BI115"/>
  <c r="BH115"/>
  <c r="BG115"/>
  <c r="BF115"/>
  <c r="T115"/>
  <c r="R115"/>
  <c r="P115"/>
  <c r="J115"/>
  <c r="BE115"/>
  <c r="BI114"/>
  <c r="BH114"/>
  <c r="BG114"/>
  <c r="BF114"/>
  <c r="T114"/>
  <c r="R114"/>
  <c r="P114"/>
  <c r="J114"/>
  <c r="BE114"/>
  <c r="BI113"/>
  <c r="BH113"/>
  <c r="BG113"/>
  <c r="BF113"/>
  <c r="T113"/>
  <c r="R113"/>
  <c r="P113"/>
  <c r="J113"/>
  <c r="BE113"/>
  <c r="BI112"/>
  <c r="BH112"/>
  <c r="BG112"/>
  <c r="BF112"/>
  <c r="T112"/>
  <c r="R112"/>
  <c r="P112"/>
  <c r="J112"/>
  <c r="BE112"/>
  <c r="BI111"/>
  <c r="BH111"/>
  <c r="BG111"/>
  <c r="BF111"/>
  <c r="T111"/>
  <c r="R111"/>
  <c r="P111"/>
  <c r="J111"/>
  <c r="BE111"/>
  <c r="BI110"/>
  <c r="BH110"/>
  <c r="BG110"/>
  <c r="BF110"/>
  <c r="T110"/>
  <c r="R110"/>
  <c r="P110"/>
  <c r="J110"/>
  <c r="BE110"/>
  <c r="BI109"/>
  <c r="BH109"/>
  <c r="BG109"/>
  <c r="BF109"/>
  <c r="T109"/>
  <c r="R109"/>
  <c r="P109"/>
  <c r="J109"/>
  <c r="BE109"/>
  <c r="BI108"/>
  <c r="BH108"/>
  <c r="BG108"/>
  <c r="BF108"/>
  <c r="T108"/>
  <c r="R108"/>
  <c r="P108"/>
  <c r="J108"/>
  <c r="BE108"/>
  <c r="BI107"/>
  <c r="BH107"/>
  <c r="BG107"/>
  <c r="BF107"/>
  <c r="T107"/>
  <c r="R107"/>
  <c r="P107"/>
  <c r="J107"/>
  <c r="BE107"/>
  <c r="BI106"/>
  <c r="BH106"/>
  <c r="BG106"/>
  <c r="BF106"/>
  <c r="T106"/>
  <c r="R106"/>
  <c r="P106"/>
  <c r="J106"/>
  <c r="BE106"/>
  <c r="BI105"/>
  <c r="BH105"/>
  <c r="BG105"/>
  <c r="BF105"/>
  <c r="T105"/>
  <c r="R105"/>
  <c r="P105"/>
  <c r="J105"/>
  <c r="BE105"/>
  <c r="BI104"/>
  <c r="BH104"/>
  <c r="BG104"/>
  <c r="BF104"/>
  <c r="T104"/>
  <c r="R104"/>
  <c r="P104"/>
  <c r="J104"/>
  <c r="BE104"/>
  <c r="BI103"/>
  <c r="BH103"/>
  <c r="BG103"/>
  <c r="BF103"/>
  <c r="T103"/>
  <c r="R103"/>
  <c r="P103"/>
  <c r="J103"/>
  <c r="BE103"/>
  <c r="BI102"/>
  <c r="BH102"/>
  <c r="BG102"/>
  <c r="BF102"/>
  <c r="T102"/>
  <c r="R102"/>
  <c r="P102"/>
  <c r="J102"/>
  <c r="BE102"/>
  <c r="BI101"/>
  <c r="BH101"/>
  <c r="BG101"/>
  <c r="BF101"/>
  <c r="T101"/>
  <c r="R101"/>
  <c r="P101"/>
  <c r="J101"/>
  <c r="BE101"/>
  <c r="BI100"/>
  <c r="BH100"/>
  <c r="BG100"/>
  <c r="BF100"/>
  <c r="T100"/>
  <c r="R100"/>
  <c r="P100"/>
  <c r="J100"/>
  <c r="BE100"/>
  <c r="BI99"/>
  <c r="BH99"/>
  <c r="BG99"/>
  <c r="BF99"/>
  <c r="T99"/>
  <c r="R99"/>
  <c r="P99"/>
  <c r="J99"/>
  <c r="BE99"/>
  <c r="BI98"/>
  <c r="BH98"/>
  <c r="BG98"/>
  <c r="BF98"/>
  <c r="T98"/>
  <c r="R98"/>
  <c r="P98"/>
  <c r="J98"/>
  <c r="BE98"/>
  <c r="T97"/>
  <c r="R97"/>
  <c r="P97"/>
  <c r="J97"/>
  <c r="BI96"/>
  <c r="BH96"/>
  <c r="BG96"/>
  <c r="BF96"/>
  <c r="T96"/>
  <c r="R96"/>
  <c r="P96"/>
  <c r="J96"/>
  <c r="BE96"/>
  <c r="BI95"/>
  <c r="BH95"/>
  <c r="BG95"/>
  <c r="BF95"/>
  <c r="T95"/>
  <c r="R95"/>
  <c r="P95"/>
  <c r="J95"/>
  <c r="BE95"/>
  <c r="BI94"/>
  <c r="BH94"/>
  <c r="BG94"/>
  <c r="BF94"/>
  <c r="T94"/>
  <c r="R94"/>
  <c r="P94"/>
  <c r="J94"/>
  <c r="BE94"/>
  <c r="BI93"/>
  <c r="BH93"/>
  <c r="BG93"/>
  <c r="BF93"/>
  <c r="T93"/>
  <c r="R93"/>
  <c r="P93"/>
  <c r="J93"/>
  <c r="BE93"/>
  <c r="BI92"/>
  <c r="BH92"/>
  <c r="BG92"/>
  <c r="BF92"/>
  <c r="T92"/>
  <c r="R92"/>
  <c r="P92"/>
  <c r="J92"/>
  <c r="BE92"/>
  <c r="T91"/>
  <c r="R91"/>
  <c r="P91"/>
  <c r="J91"/>
  <c r="T90"/>
  <c r="R90"/>
  <c r="P90"/>
  <c r="J90"/>
  <c r="T89"/>
  <c r="R89"/>
  <c r="P89"/>
  <c r="J89"/>
  <c r="T88"/>
  <c r="R88"/>
  <c r="P88"/>
  <c r="J88"/>
  <c r="J85"/>
  <c r="I85"/>
  <c r="C85"/>
  <c r="J84"/>
  <c r="I84"/>
  <c r="F84"/>
  <c r="C84"/>
  <c r="I82"/>
  <c r="F82"/>
  <c r="C82"/>
  <c r="E80"/>
  <c r="C79"/>
  <c r="E78"/>
  <c r="C77"/>
  <c r="J69"/>
  <c r="G69"/>
  <c r="F69"/>
  <c r="D69"/>
  <c r="G58"/>
  <c r="D58"/>
  <c r="J54"/>
  <c r="G54"/>
  <c r="G43"/>
  <c r="D43"/>
  <c r="J30"/>
  <c r="AA27"/>
  <c r="I24"/>
  <c r="I23"/>
  <c r="I21"/>
  <c r="I20"/>
  <c r="J18"/>
  <c r="I18"/>
  <c r="E18"/>
  <c r="F85"/>
  <c r="J17"/>
  <c r="I17"/>
  <c r="J12"/>
  <c r="J82"/>
  <c r="AA9"/>
  <c r="AA80"/>
  <c r="AA7"/>
  <c r="AA78"/>
  <c i="1" r="AY91"/>
  <c r="AX91"/>
  <c r="AW91"/>
  <c r="AU91"/>
  <c r="AG91"/>
  <c r="BD90"/>
  <c r="BC90"/>
  <c r="BB90"/>
  <c r="BA90"/>
  <c r="AY90"/>
  <c r="AX90"/>
  <c r="AW90"/>
  <c r="AU90"/>
  <c r="AS90"/>
  <c r="AG90"/>
  <c r="CO86"/>
  <c r="AM86"/>
  <c r="L86"/>
  <c r="CO85"/>
  <c r="AM85"/>
  <c r="L85"/>
  <c r="AM83"/>
  <c r="L83"/>
  <c r="L81"/>
  <c r="L80"/>
  <c r="AK26"/>
  <c i="2" l="1" r="F33"/>
  <c i="1" r="AZ91"/>
  <c r="AV91"/>
  <c r="AT91"/>
  <c r="AN91"/>
  <c l="1" r="AZ90"/>
  <c r="AV90"/>
  <c r="AT90"/>
  <c r="AN90"/>
  <c i="2" r="J33"/>
  <c r="J36"/>
  <c i="1" l="1" r="W29"/>
  <c r="AK29"/>
  <c r="AK31"/>
</calcChain>
</file>

<file path=xl/sharedStrings.xml><?xml version="1.0" encoding="utf-8"?>
<sst xmlns="http://schemas.openxmlformats.org/spreadsheetml/2006/main">
  <si>
    <t>Export Komplet</t>
  </si>
  <si>
    <t>VZ</t>
  </si>
  <si>
    <t>2.0</t>
  </si>
  <si>
    <t>ZAMOK</t>
  </si>
  <si>
    <t>{0000cbfc-0000-0000-0000-000000000000}</t>
  </si>
  <si>
    <t xml:space="preserve">&gt;&gt;  skryté sloupce  &lt;&lt;</t>
  </si>
  <si>
    <t>REKAPITULACE STAVBY</t>
  </si>
  <si>
    <t xml:space="preserve">v ---  níže se nacházejí doplnkové a pomocné údaje k sestavám  --- v</t>
  </si>
  <si>
    <t>Návod na vyplnění</t>
  </si>
  <si>
    <t>Kód:</t>
  </si>
  <si>
    <t>01122025</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</si>
  <si>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</si>
  <si>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</si>
  <si>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ZŠ a ZÚŠ Šmeralova – půdní vestavba, Karlovy Vary</t>
  </si>
  <si>
    <t>KSO:</t>
  </si>
  <si>
    <t>CZ-CC:</t>
  </si>
  <si>
    <t/>
  </si>
  <si>
    <t>Místo:</t>
  </si>
  <si>
    <t>Základní škola a Základní umělecká škola Karlovy</t>
  </si>
  <si>
    <t>Datum:</t>
  </si>
  <si>
    <t>Zadavatel:</t>
  </si>
  <si>
    <t>IČ:</t>
  </si>
  <si>
    <t>DIČ:</t>
  </si>
  <si>
    <t>Zhotovitel:</t>
  </si>
  <si>
    <t>Vyplň údaj</t>
  </si>
  <si>
    <t>Projektant:</t>
  </si>
  <si>
    <t>07303289</t>
  </si>
  <si>
    <t>DESIGN 4AVI, s.r.o</t>
  </si>
  <si>
    <t>Zpracovatel:</t>
  </si>
  <si>
    <t>Sebastian Fenyk</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</si>
  <si>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</si>
  <si>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</si>
  <si>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</si>
  <si>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</si>
  <si>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</si>
  <si>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</si>
  <si>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</si>
  <si>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</si>
  <si>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Cena s DPH</t>
  </si>
  <si>
    <t>v</t>
  </si>
  <si>
    <t>CZK</t>
  </si>
  <si>
    <t>Datum a podpis:</t>
  </si>
  <si>
    <t>Razítko</t>
  </si>
  <si>
    <t>REKAPITULACE OBJEKTŮ STAVBY A SOUPISŮ PRACÍ</t>
  </si>
  <si>
    <t>Kód</t>
  </si>
  <si>
    <t>Informatívní údaje z listů zakázek</t>
  </si>
  <si>
    <t>Popis</t>
  </si>
  <si>
    <t>Cena bez DPH [CZK]</t>
  </si>
  <si>
    <t>Cena s DPH [CZK]</t>
  </si>
  <si>
    <t>Typ</t>
  </si>
  <si>
    <t>z toho Ostat.
náklady [CZK]</t>
  </si>
  <si>
    <t>DPH [CZK]</t>
  </si>
  <si>
    <t>Nh celkem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</si>
  <si>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</si>
  <si>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</si>
  <si>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</si>
  <si>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</si>
  <si>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</si>
  <si>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</si>
  <si>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</si>
  <si>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</si>
  <si>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</si>
  <si>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soupisu celkem</t>
  </si>
  <si>
    <t>D</t>
  </si>
  <si>
    <t>###NOIMPORT###</t>
  </si>
  <si>
    <t>IMPORT</t>
  </si>
  <si>
    <t>{0046e008-0000-0000-0000-000000000000}</t>
  </si>
  <si>
    <t>{00000000-0000-0000-0000-000000000000}</t>
  </si>
  <si>
    <t>/</t>
  </si>
  <si>
    <t>20220609-1B</t>
  </si>
  <si>
    <t>Dodávka IT vybavení</t>
  </si>
  <si>
    <t>STA</t>
  </si>
  <si>
    <t>{0046e009-0000-0000-0000-000000000000}</t>
  </si>
  <si>
    <t>KRYCÍ LIST SOUPISU PRACÍ</t>
  </si>
  <si>
    <t>Objekt:</t>
  </si>
  <si>
    <t>20220609-1B - Dodávka IT vybavení</t>
  </si>
  <si>
    <t>SOUPIS PRACÍ</t>
  </si>
  <si>
    <t>PČ</t>
  </si>
  <si>
    <t>MJ</t>
  </si>
  <si>
    <t>Množství</t>
  </si>
  <si>
    <t>J. cena [CZK]</t>
  </si>
  <si>
    <t>Cena celkem [CZK]</t>
  </si>
  <si>
    <t>Cenová soustava</t>
  </si>
  <si>
    <t>J. Nh [h]</t>
  </si>
  <si>
    <t>J. hmotnost [t]</t>
  </si>
  <si>
    <t>Hmotnost celkem [t]</t>
  </si>
  <si>
    <t>J. suť [t]</t>
  </si>
  <si>
    <t>Suť Celkem [t]</t>
  </si>
  <si>
    <t>PSV</t>
  </si>
  <si>
    <t>ROZPOCET</t>
  </si>
  <si>
    <t>IT</t>
  </si>
  <si>
    <t>Dodávky IT vybavení</t>
  </si>
  <si>
    <t>STK</t>
  </si>
  <si>
    <t>IT vybavení v rámci strukturované kabeláže</t>
  </si>
  <si>
    <t>1</t>
  </si>
  <si>
    <t>M</t>
  </si>
  <si>
    <t>Pol35</t>
  </si>
  <si>
    <t>Datový přepínač 48Gb + 4SFP+, s 48 porty 10/100/1000 Mbps RJ45 PoE+; 802.3at/af, s 4 porty 10G SFP+ Slots PoE+ Ports: 48 Ports, min. 30 W na port, Power Budget min. 500 W, přepínací kapacita min. 176 Gbps, rychlost přepnutí min. 130.9 Mpps, s podporou min. 16tis MAC adres, 16 IPv4/IPv6 Interfaces, Static Routing, DHCP Server, DHCP Relay, DHCP Interface Relay, DHCP VLAN Relay, DHCP L2 Relay, Link Aggregation, static link aggregation, 802.3ad LACP, Spanning Tree Protocol: 802.1d STP 802.1w RSTP 802.1s MSTP STP Security: TC Protect, BPDU Filter, Root Protect, Unified Configuration, Reboot Schedule, Spravovatelný pomocí cloudového kontroleru kompatibilní s Omada. Cena včetně dopravy a instalace.</t>
  </si>
  <si>
    <t>kus</t>
  </si>
  <si>
    <t>2</t>
  </si>
  <si>
    <t>Pol36</t>
  </si>
  <si>
    <t>SFP+ modul do switche 10Gb SFP+ LC pro 9/125um Single Mode, dosah min. 10km IEEE 802.3ae, TCP/IP, od stejného výrobce výše uvedeného switche (pro 100% kompatibilitu). Cena včetně dopravy a instalace.</t>
  </si>
  <si>
    <t>3</t>
  </si>
  <si>
    <t>Pol37</t>
  </si>
  <si>
    <t>Wifi 6 Access Point IEEE 802.11 a/b/g/n/ac/ax/be, 6 GHz, 5 GHz, 2.4 GHz, 802.3at PoE nebo 12V/2.5A DC, 1× 2.5G Ethernet Port, spravovatelný, MAC Access Control, Email Alerts, Spravovatelný pomocí cloudového kontroleru kompatibilní s Omada. Cena včetně dopravy a instalace.</t>
  </si>
  <si>
    <t>4</t>
  </si>
  <si>
    <t>Pol38</t>
  </si>
  <si>
    <t>Wifi 6 Access Point Uplink min.: 1× 2.5G Ethernet Port, Downlink min.: 1× 2.5G Ethernet Port + 2× Gigabit Ethernet Ports, Max. příkon: 17W, IEEE 802.11 a/b/g/n/ac/ax/be, Spravovatelný pomocí cloudového kontroleru kompatibilní s Omada. Cena včetně dopravy a instalace.</t>
  </si>
  <si>
    <t>5</t>
  </si>
  <si>
    <t>Pol39</t>
  </si>
  <si>
    <t>Wifi Controller 2× 10/100/1000 Mbps Ethernet porty, 1× USB 3.0 port, pro min. 500 access pointů, 100 přepínačů a 100 routerů, maximální počet klientů min. 15,000, kompatibilní s dodávaným řešením: Switche a AP. Cena včetně dopravy a instalace.</t>
  </si>
  <si>
    <t>AVT</t>
  </si>
  <si>
    <t>Multimediální vybavení učeben</t>
  </si>
  <si>
    <t>6</t>
  </si>
  <si>
    <t>Pol40</t>
  </si>
  <si>
    <t>Tablet pro žáky s min. 11" multidotykovým displejem, min. QHD 2360x1460, RAM min. 8GB, vnitřní pamět min. 128GB, min. 8 jádrové CPU, podpora min. WiFi 6E, NFC, konektor USB-C, podpora MDM řešení přímo od výrobce. Cena včetně dopravy.</t>
  </si>
  <si>
    <t>7</t>
  </si>
  <si>
    <t>Pol41</t>
  </si>
  <si>
    <t>Česká klávesnice kompatibilní s výše uvedeným tabletem. Cena včetně dopravy.</t>
  </si>
  <si>
    <t>8</t>
  </si>
  <si>
    <t>Pol42</t>
  </si>
  <si>
    <t>Stylus kompatibilní s výše uvedeným tabletem, bezdrátové nabíjení, rozpoznání přítlaku, podpora Bluetooth. Cena včetně dopravy.</t>
  </si>
  <si>
    <t>9</t>
  </si>
  <si>
    <t>Pol43</t>
  </si>
  <si>
    <t>Pouzdro kompatibilní s výše uvedeným tabletem, s výřezy pro kameru možnost polohování tabletu. Cena včetně dopravy.</t>
  </si>
  <si>
    <t>10</t>
  </si>
  <si>
    <t>Pol44</t>
  </si>
  <si>
    <t>PC pro učitele (základní), minimální parametry: 20 jádrové CPU, 32GB RAM DDR5, možnost rozšíření na 128GB ECC / 256GB nECC 1 TB M.2 SSD PCIe 4x4 NVMe 10/100/1000Mb NIC, 2× USB-C 3.2 Gen 2x2 (přenosová rychlost signálu 20 Gb/s), 6× USB 3.2 Gen 2 (přenosová rychlost signálu 10 Gb/s), 3× USB 2.0 1× kombinovaný konektor sluchátek/mikrofonu, 1× zvukový vstup (line in), 1× zvukový výstup (line out), 2× DisplayPort 1.4, 64bit OS kompatibilní se serverovým OS ve škole, klávesnice, myš, servisní služba u zákazníka s odezvou do následujícího pracovního dne od nahlášení servisní události. Cena včetně dopravy, instalace, nastavení.</t>
  </si>
  <si>
    <t>11</t>
  </si>
  <si>
    <t>Pol45</t>
  </si>
  <si>
    <t>PC pro učitele - PC učebna pro střih videa, minimální parametry: 24 jádrové CPU, 64GB RAM DDR5, možnost rozšíření na 128GB 512 GB M.2 SSD PCIe 4x4 NVMe TLC 1 TB M.2 SSD PCIe NVMe,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64bit OS kompatibilní se serverovým OS ve škole, klávesnice, myš, servisní služba u zákazníka s odezvou do následujícího pracovního dne od nahlášení servisní události. Cena včetně dopravy, instalace, nastavení.</t>
  </si>
  <si>
    <t>12</t>
  </si>
  <si>
    <t>Pol46</t>
  </si>
  <si>
    <t>PC pro učitele - jazyková učebna, minimální parametry: 24 jádrové CPU, 64GB RAM DDR5, možnost rozšíření na 128GB 512 GB M.2 SSD PCIe 4x4 NVMe TLC 1 TB M.2 SSD PCIe NVMe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1× PCI Express 5.0 x16 1× PCI Express 3.0 x16 (wired as x4) 2× PCI Express 3.0 x1 3× M.2 2280 PCIe Gen 4x4 pro SSD disk (1× obsazený) 2× Flex IO port 64bit OS kompatibilní se serverovým OS ve škole klávesnice, myš záruka poskytovaná výrobcem 3 roky, oprava na místě u zákazníka</t>
  </si>
  <si>
    <t>13</t>
  </si>
  <si>
    <t>Pol47</t>
  </si>
  <si>
    <t>PC pro žáky - PC učebna, minimální parametry: 20 jádrové CPU, 32GB RAM DDR5, možnost rozšíření na 64GB 1 TB M.2 SSD PCIe NVMe 10/100/1000Mb NIC, WiFi 6E, podpora Bluetooth 5.5, 2x USB-C, 4x USB 3.2, provedení All-in-One, maximální rozměry: 54x22x49cm, Antireflexní nedotykový display IPS 23,8", Full HD, nízká emise modrého světla, Web kamera, integrované reproduktory, rozlišení 2592x1944, podpora Windows Hello, 64bit OS kompatibilní se serverovým OS ve škole, klávesnice, myš, servisní služba u zákazníka s odezvou do následujícího pracovního dne od nahlášení servisní události. Cena včetně dopravy, instalace, nastavení.</t>
  </si>
  <si>
    <t>14</t>
  </si>
  <si>
    <t>Pol48</t>
  </si>
  <si>
    <t>PC pro žáky - PC učebna pro střih videa, minimální parametry: 20 jádrové CPU, 32GB RAM DDR5, možnost rozšíření na 128GB 1 TB M.2 SSD PCIe 4x4 NVMe TLC, Dedikovaná grafická karta min. 8GB GDDR6, 192.0 GB/s, výkon: Pixel Rate 46.78 GPixel/s, Texture Rate	105.3 GTexel/s, FP32 (float) 6.737 TFLOPS 10/100/1000Mb NIC, 2× USB-C 3.2 Gen 2x2 (přenosová rychlost signálu 20 Gb/s), 4× USB 3.2 Gen 2 (přenosová rychlost signálu 10 Gb/s), 1× kombinovaný konektor sluchátek/mikrofonu, 2× DisplayPort 2.1 4× mini DisplayPort 1.4, 64bit OS kompatibilní se serverovým OS ve škole klávesnice, myš, provedení Mini Form Factor / max. 22x22x7cm, servisní služba u zákazníka s odezvou do následujícího pracovního dne od nahlášení servisní události. Cena včetně dopravy, instalace, nastavení.</t>
  </si>
  <si>
    <t>15</t>
  </si>
  <si>
    <t>Pol49</t>
  </si>
  <si>
    <t>NAS úložiště min. 2x šachta pro 3,5" HDD / 2,5" SSD / M.2 2280 NVMe SSD, 64bit, min. 2 jádrové CPU / min. 4GB RAM rozšiřitelné na 32GB, 2xLAN: 1Gb + 2,5GbE, zabezpečení zámkem, min. 3 roky záruka. Cena včetně dopravy, instalace.</t>
  </si>
  <si>
    <t>16</t>
  </si>
  <si>
    <t>Pol50</t>
  </si>
  <si>
    <t>HDD pro úložiště 8TB, 3,5" SATAIII, CMR, 7200rpm, cache 256MB, stejný výrobce jako NAS, záruka min. 3 roky. Cena včetně dopravy, instalace.</t>
  </si>
  <si>
    <t>17</t>
  </si>
  <si>
    <t>Pol51</t>
  </si>
  <si>
    <t>PC media server, minimální parametry: 20 jádrové CPU, 32GB RAM DDR5, možnost rozšíření na 128GB 1 TB M.2 SSD PCIe 4x4 NVMe TLC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1× HDMI 2.1, 64bit OS kompatibilní se serverovým OS ve škole klávesnice, myš, servisní služba u zákazníka s odezvou do následujícího pracovního dne od nahlášení servisní události. Cena včetně dopravy, instalace, nastavení.</t>
  </si>
  <si>
    <t>18</t>
  </si>
  <si>
    <t>Pol52</t>
  </si>
  <si>
    <t>Záložní zdroj UPS pro učitele, Počet výstupních zásuvek min.:8 Typ výstupu:IEC 13 Zdánlivý výkon min. VA:1000, Topologie:Line-Interactive, Fáze (Vstup/Výstup):1:1, Komunikace:USB, DB-9 - RS-232. Cena včetně dopravy, instalace.</t>
  </si>
  <si>
    <t>19</t>
  </si>
  <si>
    <t>Pol1</t>
  </si>
  <si>
    <t>Interaktivní displej s úhlopříčkou min. 55" (139 cm) a rozlišením obrazu 4K UHD. Dotyková technologie umožňuje odlišit dotyk prstem (pro ovládání, min. 50 dotyků) a popisovačem (pro psaní) a dlaní (pro mazání), současně pro min. 2 uživatele, možnost otevření a úprav souborů s příponou .notebook přímo z prostředí displeje. Integrované reproduktory 2x20W, integrované mikrofonní pole skládající se z minimálně 6 mikrofonů, integrovaná čtečka RFID a NFC karet. Pro připojení minimálně konektory 4x vstup HDMI, 1x vstup VGA, 1x vstup USB-C (s napájením min. 65W), 1x výstup HDMI a 1x výstup USB-C a podpora Wifi 6e (802.11ax), Bluetooth min verze 5.2. a šachtu pro počítač standardu OPS. Displej musí mít certifikaci Energy Star nebo obdobnou. Cena včetně dopravy, instalace a zprovoznění.</t>
  </si>
  <si>
    <t>20</t>
  </si>
  <si>
    <t>Pol2</t>
  </si>
  <si>
    <t>Nástěnný fixní držák pro displej o velikosti 55", VESA min. 400 x 400. Cena včetně dopravy a instalace.</t>
  </si>
  <si>
    <t>21</t>
  </si>
  <si>
    <t>Pol3</t>
  </si>
  <si>
    <t>Elektricky výškově nastavitelný mobilní stojan. Kolečka s brzdou. Rozsah pohybu min. 850 mm. Nosnost 110 kg. Pojistka proti přiskřípnutí. Cena včetně dopravy, instalace a zprovoznění.</t>
  </si>
  <si>
    <t>22</t>
  </si>
  <si>
    <t>Pol4</t>
  </si>
  <si>
    <t>Interaktivní displej s úhlopříčkou min. 86" (218cm) a rozlišením obrazu 4K UHD. Automatické rozpoznání dotyku prstem pro ovládání, popisovačem pro psaní a zárověň odlišení popisovačů pro současné psaní různou barvou. Počítačový modul s minimálními parametry 8GB RAM a 64GB, který obsahuje aplikaci pro psaní na bílé ploše a prohlížeč webových stránek. Integrované reproduktory 2x18W + subwoofer 15W, integrované mikrofonní pole (min. 8 mikrofonů), integrovaná čtečka NFC. Minimálně konektory HDMI a USB-C a bezdrátovou konektivitu Wifi (s podporou Wi-fi 6) a Bluetooth (min. 5.0). Cena včetně dopravy, instalace a zprovoznění.</t>
  </si>
  <si>
    <t>23</t>
  </si>
  <si>
    <t>Pol5</t>
  </si>
  <si>
    <t>Vertikální mechanický pojezd pro displeje bez křídel Systém vertikálního mechanického pojezdu pro interaktivní displeje o úhlopříčce obrazu 86". Zdvih minimálně 650 mm. Mechanický pojezd s technologií, která umožní snadnou manipulaci i pro žáky. Cena včetně dopravy a instalace.</t>
  </si>
  <si>
    <t>24</t>
  </si>
  <si>
    <t>Pol6</t>
  </si>
  <si>
    <t>Keramická tabule na pojízdném stojanu 120 x 100 cm Keramická bílá tabule na mobilním stojanu o rozměru 120 x 100 cm. Cena včetně dopravy a instalace.</t>
  </si>
  <si>
    <t>25</t>
  </si>
  <si>
    <t>Pol7</t>
  </si>
  <si>
    <t>Keramická tabule na pylonovém pojezdu 200 x 120 cm Keramická bílá tabule na mobilním stojanu o rozměru 200 x 120 cm. Cena včetně dopravy a instalace.</t>
  </si>
  <si>
    <t>27</t>
  </si>
  <si>
    <t>Pol9</t>
  </si>
  <si>
    <t>HDMI optický kabel, HDMI 2.0. Podpora 4K/60Hz 4:4:4 18Gbps, HDR 12bit, HDCP2.2, 3D &amp; ARC. Pro instalaci do chrániček vysoká pevnost v tahu nejméně 15 kg. Minimální poloměr ohybu aspoň 25 mm. Délka min. 10 metrů. . Cena včetně dopravy, instalace.</t>
  </si>
  <si>
    <t>28</t>
  </si>
  <si>
    <t>Pol10</t>
  </si>
  <si>
    <t>USB repeater pro prodlužování USB kabelů, délka min. 5 m. Cena včetně dopravy, instalace.</t>
  </si>
  <si>
    <t>29</t>
  </si>
  <si>
    <t>Pol11</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</si>
  <si>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t>
  </si>
  <si>
    <t>30</t>
  </si>
  <si>
    <t>Pol12</t>
  </si>
  <si>
    <t>Mobilní box s min. 8x VR brýlemi a v min. konfiguraci, displej o velikost 5", rozlišení 3600x1900, 13MPx přední kamerou s funkcí auto-focus, kapacitou baterie 4.000mAh, RAM 6GB, integrované 128GB uložištěm, 802.11 a/b/g/n Dual band 2.4/5Ghz Wi-Fi &amp; Bluetooth 4.2. Obsahují slot pro microSD pro rozšíření kapacity uložiště, USB-C rozhraní, součástí je ruční ovládací kontrolér. Integrované ovládací prvky pro spouštění, zastavení a zobrazení obsahu, podpora konektivity do softwarové aplikace (cloud) prostředí umožňující správu a simultánní ovládání všech náhlavních sad samostatně či současně, umožňuje zasílat data o stavu zařízení, podporuje hromadné přijímání zobrazovaného obsahu z softwarové aplikace/cloud prostředí. Samotný box umožňuje napájet náhlavní sety skrze USB-C. Cena včetně dopravy a instalace.</t>
  </si>
  <si>
    <t>31</t>
  </si>
  <si>
    <t>Pol13</t>
  </si>
  <si>
    <t>Mobilní box s min. 4x VR brýlemi a v min. konfiguraci, displej o velikost 5", rozlišení 3600x1900, 13MPx přední kamerou s funkcí auto-focus, kapacitou baterie 4.000mAh, RAM 6GB, integrované 128GB uložištěm, 802.11 a/b/g/n Dual band 2.4/5Ghz Wi-Fi &amp; Bluetooth 4.2. Obsahují slot pro microSD pro rozšíření kapacity uložiště, USB-C rozhraní, součástí je ruční ovládací kontrolér. Integrované ovládací prvky pro spouštění, zastavení a zobrazení obsahu, podpora konektivity do softwarové aplikace (cloud) prostředí umožňující správu a simultánní ovládání všech náhlavních sad samostatně či současně, umožňuje zasílat data o stavu zařízení, podporuje hromadné přijímání zobrazovaného obsahu z softwarové aplikace/cloud prostředí. Samotný box umožňuje napájet náhlavní sety skrze USB-C. Cena včetně dopravy a instalace.</t>
  </si>
  <si>
    <t>32</t>
  </si>
  <si>
    <t>Pol14</t>
  </si>
  <si>
    <t>Markery pro interakci s 3D objekty zobrazené pomoci VR headsetu, 8ks v balení. Cena včetně dopravy.</t>
  </si>
  <si>
    <t>33</t>
  </si>
  <si>
    <t>Pol15</t>
  </si>
  <si>
    <t>Licence pro školu s přístupem pro všechny zaměstnance a žáky školy k aktualizacím po dobu min. 60 měsíců s ohledem na OS, cloud rozhraní umožňující správu, monitoring a simultánní ovládání a mazání obsahu u všech náhlavních VR sad (NSVR) současně, portál pro učitele umožňující zobrazení obsahu z více NSVR současně, umožnuje učiteli vést žáky ke sledování dynamického bodu zájmů výuky, řídit a distribuovat obsah pro žákovské NSVR, vytváření a sdílení vlastních playlistů, celkové cloud uložiště o kapacitě 100GB, aplikaci pro rozšířenou realitou (ARC), aplikace a pracovní listy s rozšířenou realitou. Licence zajistí přístup k více než 750 vzdělávacím zdrojům AR/VR a předem připravených aktivit s 360° obrázky, videí a 3D objekty řazené dle tematických vzdělávacích okruhů a rozčlenění do knihoven min. biologie, chemie, fyzika. Obsah augmentové reality je provázán s aplikaci ARC integrovaná v náhlavních soupravách a umožnuje práci s pracovními listy a současně nad nimi zobrazení 3D objektů. Dále pak licence obsahuje virtuální vzdělávací prostředí/ tematické parky, rozdělené dle okruhů zájmu do virtuálních scén, které mohou studenti při výuce prozkoumávat pomoci kompatibilních náhlavních setů (náhlavní sety nejsou součásti licence). VR scény obsahují řadu strukturovaných aktivit a úkolů. Licence také obsahuje 360 stupňové obrázky a videa které studentům poskytují "skutečný" pohled na lidi a místa a s možnosti vložení a vytvoření vlastního obsahu (3D videa, 3D fotky, blokové programování pomoci Scratche). Součásti jsou hodnotící kvízy a cvičení, včetně přístupu k virtuálnímu tréninku pro získaní znalostí nabízeného řešení pro VR headsety a obeznámení se s obsahem. Cena včetně dopravy a zprovoznění.</t>
  </si>
  <si>
    <t>34</t>
  </si>
  <si>
    <t>Pol16</t>
  </si>
  <si>
    <t>Standalone (bezpočítačové) brýle pro virtuální realitu ve variantě přizpůsobené pro oficiální využití ve školství, reproduktory, mikrofon. Zorné pole minimálně 100°. Rozlišení displaye brýlí min. 2064 × 2208 pixelů na jedno oko. Obnovovací frekvence min. 90 Hz. Možnost pohybu ve 3D prostoru, wifi, 1 USB-C konektor, hardwarová možnost úpravy vzdáleností čoček od sebe. Velikost RAM min. 8 GB. Velikost uložiště min. 512 GB. Hygienické silikonové návleky na VR brýle. 2x baterie AA ke každým brýlím. 1x nabíječka baterií AA do každé dvojice brýlí. Cena včetně dopravy a zprovoznění.</t>
  </si>
  <si>
    <t>35</t>
  </si>
  <si>
    <t>Pol17</t>
  </si>
  <si>
    <t>Přepravní a nabíjecí VR box určený pro správu až 10 kusů VR brýlí. Obsahuje integrovaný napájecí systém s ochranou proti přepětí a přehřátí, samostatné USB-C výstupy pro současné nabíjení všech zařízení a vnitřní organizér pro bezpečné uložení headsetů a ovladačů. Konstrukce z odolného materiálu s ventilací a uzamykatelným víkem zajišťuje bezpečný transport i skladování. Součástí je síťový kabel a indikace nabíjení. Cena včetně dopravy.</t>
  </si>
  <si>
    <t>36</t>
  </si>
  <si>
    <t>Pol18</t>
  </si>
  <si>
    <t>Multilicence pro celou školu na 5 let. Aplikace pro mobilní telefony a tablety. Aplikace musí po naskenování QR kódu zobrazit 3D vzdělávací modely pomocí AR (rozšířené reality) v reálném prostředí. Aplikace musí umožňovat přepínání mezi různými stavy 3D modelu a zobrazovat textové a obrázkové vzdělávací informace o daném tématu. Součástí řešení musí být i pracovní listy pro žáky, řešení pracovních listů pro pedagogy a metodické listy pro pedagogy. Pracovní listy musí obsahovat QR kód pro zobrazení 3D modelu v AR a úkoly týkající se daného tématu na úrovni učiva základní/ střední školy. Pracovní listy i AR aplikace musí pokrývat min. témata přírodopis, fyzika, chemie. AR aplikace musí obsahovat minimálně 150 vzdělávacích témat. Cena včetně implementace.</t>
  </si>
  <si>
    <t>48</t>
  </si>
  <si>
    <t>Pol30</t>
  </si>
  <si>
    <t>Ovládací SW se společným řízením a cloudovým úložištěm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Jazykové varianty SW (min. AJ, CZ, NJ, FR, RU, ŠP). Licence min. pro 60 měsíců. Cena včetně instalace, školení.</t>
  </si>
  <si>
    <t>49</t>
  </si>
  <si>
    <t>Pol31</t>
  </si>
  <si>
    <t>Digitální cvičebnice AJ pro konkrétního studenta, mezinárodní standard CEFR pro úrovně min. A1, A2, B1, B2, min. 2000 multimediálních aktivit kombinujících video, audio, obrázky a text, min. 40% cvičení s automatickým vyhodnocením, licence platná min. na 60 měsíců. Cena včetně instalace, školení.</t>
  </si>
  <si>
    <t>51</t>
  </si>
  <si>
    <t>Pol33</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</si>
  <si>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USB-C připojení, kabel min. 1,3 m, váha max. 0,5 kg. Cena včetně dopravy.</t>
  </si>
  <si>
    <t>52</t>
  </si>
  <si>
    <t>Pol34</t>
  </si>
  <si>
    <t>Dobíjecí skříň s prostorem pro uložení až 32 ks dle rozměrů (2in1/tabletů), pro 16ks notebooků standardních 15" rozměrů, velikost uložených zařízení až 450 x 355mm, řízení nabíjení - funkce měkkého startu s měřením náběhových proudů zabraňující přetížení, rozložení startu nabíjení zařízení časovém rozmezí, pojistková ochrana proti přepětí a přetížení, nastavitelný časovač na konstantní nabíjení s možností naplánování napájení zařízení ve 3 časových plánech, správa kabelů, uzamykatelná, mobilní na kolečkách (dvě bržděné). Umožnuje připojit a nabíjet současně až 32 zařízení ze sítě 230V. Cena včetně, dopravy, instalace a zprovoznění.</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</si>
  <si>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</si>
  <si>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</si>
  <si>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</si>
  <si>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</si>
  <si>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sz val="8"/>
        <scheme val="none"/>
      </rPr>
      <t xml:space="preserve">Rekapitulace stavby </t>
    </r>
    <r>
      <rPr>
        <rFont val="Arial CE"/>
        <charset val="238"/>
        <sz val="8"/>
        <scheme val="none"/>
      </rPr>
      <t>obsahuje sestavu Rekapitulace stavby a Rekapitulace objektů stavby a soupisů prací.</t>
    </r>
  </si>
  <si>
    <r>
      <t xml:space="preserve">V sestavě </t>
    </r>
    <r>
      <rPr>
        <rFont val="Arial CE"/>
        <charset val="238"/>
        <b val="1"/>
        <sz val="8"/>
        <scheme val="none"/>
      </rPr>
      <t>Rekapitulace stavby</t>
    </r>
    <r>
      <rPr>
        <rFont val="Arial CE"/>
        <charset val="238"/>
        <sz val="8"/>
        <scheme val="none"/>
      </rPr>
      <t xml:space="preserve"> jsou uvedeny informace identifikující předmět veřejné zakázky na stavební práce, KSO, CZ-CC,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</si>
  <si>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</si>
  <si>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</si>
  <si>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sz val="8"/>
        <scheme val="none"/>
      </rPr>
      <t>Rekapitulace objektů stavby a soupisů prací</t>
    </r>
    <r>
      <rPr>
        <rFont val="Arial CE"/>
        <charset val="238"/>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</si>
  <si>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</si>
  <si>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</si>
  <si>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</si>
  <si>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</si>
  <si>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</si>
  <si>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</si>
  <si>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</si>
  <si>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</si>
  <si>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</si>
  <si>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</si>
  <si>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</si>
  <si>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</si>
  <si>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</si>
  <si>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sz val="8"/>
        <scheme val="none"/>
      </rPr>
      <t xml:space="preserve">Soupis prací </t>
    </r>
    <r>
      <rPr>
        <rFont val="Arial CE"/>
        <charset val="238"/>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</si>
  <si>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</si>
  <si>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sz val="8"/>
        <scheme val="none"/>
      </rPr>
      <t>Krycí list soupisu</t>
    </r>
    <r>
      <rPr>
        <rFont val="Arial CE"/>
        <charset val="238"/>
        <sz val="8"/>
        <scheme val="none"/>
      </rPr>
      <t xml:space="preserve"> obsahuje rekapitulaci informací o předmětu veřejné zakázky ze sestavy Rekapitulace stavby, informaci o zařazení objektu do KSO, </t>
    </r>
  </si>
  <si>
    <t>CZ-CC, CZ-CPV, CZ-CPA a rekapitulaci celkové nabídkové ceny účastníka za aktuální soupis prací.</t>
  </si>
  <si>
    <r>
      <rPr>
        <rFont val="Arial CE"/>
        <charset val="238"/>
        <b val="1"/>
        <sz val="8"/>
        <scheme val="none"/>
      </rPr>
      <t>Rekapitulace členění soupisu prací</t>
    </r>
    <r>
      <rPr>
        <rFont val="Arial CE"/>
        <charset val="238"/>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</si>
  <si>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</si>
  <si>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sz val="8"/>
        <scheme val="none"/>
      </rPr>
      <t xml:space="preserve">Soupis prací </t>
    </r>
    <r>
      <rPr>
        <rFont val="Arial CE"/>
        <charset val="238"/>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</si>
  <si>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</si>
  <si>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</si>
  <si>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</si>
  <si>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</si>
  <si>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</si>
  <si>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</si>
  <si>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</si>
  <si>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</si>
  <si>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</si>
  <si>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</si>
  <si>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</si>
  <si>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</si>
  <si>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</si>
  <si>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</si>
  <si>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</si>
  <si>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</si>
  <si>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</si>
  <si>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</si>
  <si>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</si>
  <si>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</si>
  <si>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</si>
  <si>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</si>
  <si>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</si>
  <si>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</si>
  <si>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</si>
  <si>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</si>
  <si>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</si>
  <si>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</si>
  <si>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</si>
  <si>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</si>
  <si>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</si>
  <si>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</si>
  <si>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</si>
  <si>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</si>
  <si>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</si>
  <si>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</si>
  <si>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</si>
  <si>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</si>
  <si>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</si>
  <si>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</si>
  <si>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</si>
  <si>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</si>
  <si>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</si>
  <si>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</si>
  <si>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</si>
  <si>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</si>
  <si>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</si>
  <si>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</si>
  <si>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</si>
  <si>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</si>
  <si>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</si>
  <si>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</si>
  <si>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</si>
  <si>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</si>
  <si>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</si>
  <si>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</si>
  <si>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CZ-CC</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</si>
  <si>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</si>
  <si>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</si>
  <si>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</si>
  <si>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</si>
  <si>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</si>
  <si>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</si>
  <si>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</si>
  <si>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</si>
  <si>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</si>
  <si>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</si>
  <si>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</si>
  <si>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</si>
  <si>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</si>
  <si>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</si>
  <si>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</si>
  <si>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</si>
  <si>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</si>
  <si>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</si>
  <si>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</si>
  <si>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</si>
  <si>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</si>
  <si>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</si>
  <si>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</si>
  <si>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</si>
  <si>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</si>
  <si>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</si>
  <si>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</si>
  <si>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</si>
  <si>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</si>
  <si>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</si>
  <si>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</si>
  <si>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</si>
  <si>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</si>
  <si>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</si>
  <si>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</si>
  <si>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</si>
  <si>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</si>
  <si>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</si>
  <si>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</si>
  <si>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</si>
  <si>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</si>
  <si>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</si>
  <si>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</si>
  <si>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</si>
  <si>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</si>
  <si>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</si>
  <si>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</si>
  <si>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</si>
  <si>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dílu - Popis</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</si>
  <si>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</si>
  <si>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</si>
  <si>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</si>
  <si>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</si>
  <si>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</si>
  <si>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</si>
  <si>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</si>
  <si>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</si>
  <si>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</si>
  <si>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</si>
  <si>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</si>
  <si>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</si>
  <si>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</si>
  <si>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</si>
  <si>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</si>
  <si>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</si>
  <si>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</si>
  <si>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</si>
  <si>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</si>
  <si>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</si>
  <si>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</si>
  <si>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</si>
  <si>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</si>
  <si>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</si>
  <si>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</si>
  <si>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</si>
  <si>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</si>
  <si>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</si>
  <si>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</si>
  <si>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</si>
  <si>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</si>
  <si>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</si>
  <si>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</si>
  <si>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</si>
  <si>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</si>
  <si>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</si>
  <si>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</si>
  <si>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</si>
  <si>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</si>
  <si>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</si>
  <si>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</si>
  <si>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</si>
  <si>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</si>
  <si>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t>
  </si>
  <si>
    <t>Snížená sazba DPH</t>
  </si>
  <si>
    <t>nulová</t>
  </si>
  <si>
    <t>Nulová sazba DPH</t>
  </si>
  <si>
    <t>zákl. přenesená</t>
  </si>
  <si>
    <t>Základní sazba DPH přenesená</t>
  </si>
  <si>
    <t>sníž.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</si>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</sst>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8" formatCode="dd\.mm\.yyyy"/>
    <numFmt numFmtId="169" formatCode="#,##0.00%"/>
    <numFmt numFmtId="170" formatCode="#,##0.00000"/>
    <numFmt numFmtId="171" formatCode="#,##0.000"/>
  </numFmts>
  <fonts count="74">
    <font>
      <sz val="11"/>
      <name val="Calibri"/>
      <family val="2"/>
      <charset val="238"/>
    </font>
    <font>
      <sz val="11"/>
      <color theme="1"/>
      <name val="Calibri"/>
    </font>
    <font>
      <sz val="10"/>
      <color rgb="FF969696"/>
      <name val="Arial CE"/>
    </font>
    <font>
      <sz val="10"/>
      <color rgb="FF000000"/>
      <name val="Arial CE"/>
    </font>
    <font>
      <b/>
      <sz val="11"/>
      <color rgb="FF000000"/>
      <name val="Arial CE"/>
    </font>
    <font>
      <b/>
      <sz val="12"/>
      <color rgb="FF000000"/>
      <name val="Arial CE"/>
    </font>
    <font>
      <b/>
      <sz val="12"/>
      <color rgb="FF003366"/>
      <name val="Arial CE"/>
    </font>
    <font>
      <sz val="11"/>
      <color theme="1"/>
      <name val="Calibri"/>
      <charset val="238"/>
      <scheme val="minor"/>
    </font>
    <font>
      <sz val="12"/>
      <color rgb="FF003366"/>
      <name val="Arial CE"/>
      <charset val="238"/>
    </font>
    <font>
      <sz val="10"/>
      <color rgb="FF003366"/>
      <name val="Calibri"/>
      <charset val="238"/>
    </font>
    <font>
      <i/>
      <sz val="8"/>
      <color rgb="FF003366"/>
      <name val="Calibri"/>
      <charset val="238"/>
    </font>
    <font>
      <i/>
      <sz val="11"/>
      <color rgb="FF0000FF"/>
      <name val="Calibri"/>
      <charset val="238"/>
    </font>
    <font>
      <sz val="8"/>
      <color rgb="FF505050"/>
      <name val="Calibri"/>
      <charset val="238"/>
    </font>
    <font>
      <sz val="18"/>
      <color theme="1"/>
      <name val="Wingdings 2"/>
      <family val="1"/>
    </font>
    <font>
      <sz val="18"/>
      <color rgb="FFFFFFFF"/>
      <name val="Wingdings 2"/>
      <family val="1"/>
    </font>
    <font>
      <sz val="8"/>
      <color rgb="FFFFFFFF"/>
      <name val="Arial CE"/>
    </font>
    <font>
      <sz val="8"/>
      <color rgb="FF3366FF"/>
      <name val="Arial CE"/>
    </font>
    <font>
      <b/>
      <sz val="14"/>
      <color rgb="FF000000"/>
      <name val="Arial CE"/>
    </font>
    <font>
      <b/>
      <sz val="12"/>
      <color rgb="FF969696"/>
      <name val="Arial CE"/>
    </font>
    <font>
      <b/>
      <sz val="8"/>
      <color rgb="FF969696"/>
      <name val="Arial CE"/>
    </font>
    <font>
      <b/>
      <sz val="10"/>
      <color rgb="FF000000"/>
      <name val="Arial CE"/>
    </font>
    <font>
      <sz val="18"/>
      <color rgb="FF969696"/>
      <name val="Wingdings 2"/>
      <family val="1"/>
    </font>
    <font>
      <b/>
      <sz val="10"/>
      <color rgb="FF969696"/>
      <name val="Arial CE"/>
    </font>
    <font>
      <b/>
      <sz val="10"/>
      <color rgb="FF464646"/>
      <name val="Arial CE"/>
    </font>
    <font>
      <sz val="18"/>
      <color rgb="FF000000"/>
      <name val="Wingdings 2"/>
      <family val="1"/>
    </font>
    <font>
      <b/>
      <sz val="18"/>
      <color rgb="FF000000"/>
      <name val="Wingdings 2"/>
      <family val="1"/>
    </font>
    <font>
      <sz val="12"/>
      <color rgb="FF969696"/>
      <name val="Arial CE"/>
    </font>
    <font>
      <sz val="12"/>
      <color theme="1"/>
      <name val="Wingdings 2"/>
      <family val="1"/>
    </font>
    <font>
      <sz val="9"/>
      <color rgb="FF000000"/>
      <name val="Arial CE"/>
    </font>
    <font>
      <sz val="9"/>
      <color rgb="FF969696"/>
      <name val="Arial CE"/>
    </font>
    <font>
      <b/>
      <sz val="12"/>
      <color rgb="FF000000"/>
      <name val="Wingdings 2"/>
      <family val="1"/>
    </font>
    <font>
      <b/>
      <sz val="12"/>
      <color rgb="FF960000"/>
      <name val="Arial CE"/>
    </font>
    <font>
      <sz val="12"/>
      <color rgb="FF000000"/>
      <name val="Arial CE"/>
    </font>
    <font>
      <b/>
      <sz val="12"/>
      <color rgb="FF003366"/>
      <name val="Wingdings 2"/>
      <family val="1"/>
    </font>
    <font>
      <sz val="11"/>
      <color rgb="FF003366"/>
      <name val="Arial CE"/>
    </font>
    <font>
      <b/>
      <sz val="11"/>
      <color rgb="FF003366"/>
      <name val="Arial CE"/>
    </font>
    <font>
      <sz val="11"/>
      <color rgb="FF969696"/>
      <name val="Arial CE"/>
    </font>
    <font>
      <sz val="8"/>
      <color rgb="FF969696"/>
      <name val="Arial CE"/>
      <charset val="238"/>
    </font>
    <font>
      <sz val="12"/>
      <color rgb="FF003366"/>
      <name val="Arial CE"/>
    </font>
    <font>
      <sz val="8"/>
      <color rgb="FF3366FF"/>
      <name val="Arial CE"/>
      <charset val="238"/>
    </font>
    <font>
      <b/>
      <sz val="14"/>
      <name val="Arial CE"/>
      <charset val="238"/>
    </font>
    <font>
      <sz val="10"/>
      <color rgb="FF969696"/>
      <name val="Arial CE"/>
      <charset val="238"/>
    </font>
    <font>
      <b/>
      <sz val="11"/>
      <name val="Arial CE"/>
      <charset val="238"/>
    </font>
    <font>
      <b/>
      <sz val="11"/>
      <color theme="1"/>
      <name val="Arial CE"/>
      <charset val="238"/>
    </font>
    <font>
      <sz val="10"/>
      <name val="Arial CE"/>
      <charset val="238"/>
    </font>
    <font>
      <sz val="10"/>
      <color theme="1"/>
      <name val="Arial CE"/>
      <charset val="238"/>
    </font>
    <font>
      <b/>
      <sz val="10"/>
      <name val="Arial CE"/>
      <charset val="238"/>
    </font>
    <font>
      <b/>
      <sz val="12"/>
      <color rgb="FF960000"/>
      <name val="Arial CE"/>
      <charset val="238"/>
    </font>
    <font>
      <b/>
      <sz val="12"/>
      <name val="Arial CE"/>
      <charset val="238"/>
    </font>
    <font>
      <b/>
      <sz val="10"/>
      <color rgb="FF464646"/>
      <name val="Arial CE"/>
      <charset val="238"/>
    </font>
    <font>
      <sz val="10"/>
      <color rgb="FF3366FF"/>
      <name val="Arial CE"/>
      <charset val="238"/>
    </font>
    <font>
      <sz val="9"/>
      <name val="Arial CE"/>
      <charset val="238"/>
    </font>
    <font>
      <sz val="9"/>
      <color rgb="FF969696"/>
      <name val="Arial CE"/>
      <charset val="238"/>
    </font>
    <font>
      <sz val="9"/>
      <name val="Arial CE"/>
    </font>
    <font>
      <sz val="9"/>
      <color rgb="FF960000"/>
      <name val="Arial CE"/>
    </font>
    <font>
      <sz val="8"/>
      <color rgb="FF003366"/>
      <name val="Arial CE"/>
      <charset val="238"/>
    </font>
    <font>
      <sz val="10"/>
      <color rgb="FF003366"/>
      <name val="Arial CE"/>
      <charset val="238"/>
    </font>
    <font>
      <i/>
      <sz val="8"/>
      <color rgb="FF003366"/>
      <name val="Arial CE"/>
      <charset val="238"/>
    </font>
    <font>
      <i/>
      <sz val="9"/>
      <color rgb="FF0000FF"/>
      <name val="Arial CE"/>
      <charset val="238"/>
    </font>
    <font>
      <sz val="9"/>
      <color rgb="FF000000"/>
      <name val="Arial CE"/>
      <charset val="238"/>
    </font>
    <font>
      <sz val="8"/>
      <color rgb="FF505050"/>
      <name val="Arial CE"/>
      <charset val="238"/>
    </font>
    <font>
      <sz val="8"/>
      <color rgb="FFE56277"/>
      <name val="Arial CE"/>
      <charset val="238"/>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11"/>
      <color rgb="FF000000"/>
      <name val="Calibri"/>
    </font>
    <font>
      <u/>
      <sz val="8"/>
      <color theme="10"/>
      <name val="Trebuchet MS"/>
      <charset val="238"/>
    </font>
    <font>
      <i/>
      <sz val="8"/>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51">
    <border/>
    <border>
      <left>
        <color indexed="0"/>
      </left>
      <right>
        <color indexed="0"/>
      </right>
      <top>
        <color indexed="0"/>
      </top>
      <bottom>
        <color indexed="0"/>
      </bottom>
      <diagonal>
        <color indexed="0"/>
      </diagonal>
    </border>
    <border>
      <left>
        <color rgb="FF000000"/>
      </left>
      <right>
        <color rgb="FF000000"/>
      </right>
      <top>
        <color rgb="FF000000"/>
      </top>
      <bottom>
        <color rgb="FF000000"/>
      </bottom>
      <diagonal>
        <color rgb="FF000000"/>
      </diagonal>
    </border>
    <border>
      <left style="thin">
        <color rgb="FF000000"/>
      </left>
      <right>
        <color rgb="FF000000"/>
      </right>
      <top style="thin">
        <color rgb="FF000000"/>
      </top>
      <bottom>
        <color rgb="FF000000"/>
      </bottom>
      <diagonal>
        <color rgb="FF000000"/>
      </diagonal>
    </border>
    <border>
      <left>
        <color rgb="FF000000"/>
      </left>
      <right>
        <color rgb="FF000000"/>
      </right>
      <top style="thin">
        <color rgb="FF000000"/>
      </top>
      <bottom>
        <color rgb="FF000000"/>
      </bottom>
      <diagonal>
        <color rgb="FF000000"/>
      </diagonal>
    </border>
    <border>
      <left style="thin">
        <color rgb="FF000000"/>
      </left>
      <right>
        <color rgb="FF000000"/>
      </right>
      <top>
        <color rgb="FF000000"/>
      </top>
      <bottom>
        <color rgb="FF000000"/>
      </bottom>
      <diagonal>
        <color rgb="FF000000"/>
      </diagonal>
    </border>
    <border>
      <left>
        <color rgb="FF000000"/>
      </left>
      <right>
        <color rgb="FF000000"/>
      </right>
      <top style="hair">
        <color rgb="FF000000"/>
      </top>
      <bottom>
        <color rgb="FF000000"/>
      </bottom>
      <diagonal>
        <color rgb="FF000000"/>
      </diagonal>
    </border>
    <border>
      <left>
        <color rgb="FF000000"/>
      </left>
      <right>
        <color rgb="FF000000"/>
      </right>
      <top>
        <color rgb="FF000000"/>
      </top>
      <bottom style="hair">
        <color rgb="FF000000"/>
      </bottom>
      <diagonal>
        <color rgb="FF000000"/>
      </diagonal>
    </border>
    <border>
      <left style="hair">
        <color rgb="FF000000"/>
      </left>
      <right>
        <color rgb="FF000000"/>
      </right>
      <top style="hair">
        <color rgb="FF000000"/>
      </top>
      <bottom style="hair">
        <color rgb="FF000000"/>
      </bottom>
      <diagonal>
        <color rgb="FF000000"/>
      </diagonal>
    </border>
    <border>
      <left>
        <color rgb="FF000000"/>
      </left>
      <right>
        <color rgb="FF000000"/>
      </right>
      <top style="hair">
        <color rgb="FF000000"/>
      </top>
      <bottom style="hair">
        <color rgb="FF000000"/>
      </bottom>
      <diagonal>
        <color rgb="FF000000"/>
      </diagonal>
    </border>
    <border>
      <left>
        <color rgb="FF000000"/>
      </left>
      <right style="hair">
        <color rgb="FF000000"/>
      </right>
      <top style="hair">
        <color rgb="FF000000"/>
      </top>
      <bottom style="hair">
        <color rgb="FF000000"/>
      </bottom>
      <diagonal>
        <color rgb="FF000000"/>
      </diagonal>
    </border>
    <border>
      <left style="thin">
        <color rgb="FF000000"/>
      </left>
      <right>
        <color rgb="FF000000"/>
      </right>
      <top>
        <color rgb="FF000000"/>
      </top>
      <bottom style="thin">
        <color rgb="FF000000"/>
      </bottom>
      <diagonal>
        <color rgb="FF000000"/>
      </diagonal>
    </border>
    <border>
      <left>
        <color rgb="FF000000"/>
      </left>
      <right>
        <color rgb="FF000000"/>
      </right>
      <top>
        <color rgb="FF000000"/>
      </top>
      <bottom style="thin">
        <color rgb="FF000000"/>
      </bottom>
      <diagonal>
        <color rgb="FF000000"/>
      </diagonal>
    </border>
    <border>
      <left style="hair">
        <color rgb="FF969696"/>
      </left>
      <right>
        <color rgb="FF000000"/>
      </right>
      <top style="hair">
        <color rgb="FF969696"/>
      </top>
      <bottom>
        <color rgb="FF000000"/>
      </bottom>
      <diagonal>
        <color rgb="FF000000"/>
      </diagonal>
    </border>
    <border>
      <left>
        <color rgb="FF000000"/>
      </left>
      <right>
        <color rgb="FF000000"/>
      </right>
      <top style="hair">
        <color rgb="FF969696"/>
      </top>
      <bottom>
        <color rgb="FF000000"/>
      </bottom>
      <diagonal>
        <color rgb="FF000000"/>
      </diagonal>
    </border>
    <border>
      <left>
        <color rgb="FF000000"/>
      </left>
      <right style="hair">
        <color rgb="FF969696"/>
      </right>
      <top style="hair">
        <color rgb="FF969696"/>
      </top>
      <bottom>
        <color rgb="FF000000"/>
      </bottom>
      <diagonal>
        <color rgb="FF000000"/>
      </diagonal>
    </border>
    <border>
      <left style="hair">
        <color rgb="FF969696"/>
      </left>
      <right>
        <color rgb="FF000000"/>
      </right>
      <top>
        <color rgb="FF000000"/>
      </top>
      <bottom>
        <color rgb="FF000000"/>
      </bottom>
      <diagonal>
        <color rgb="FF000000"/>
      </diagonal>
    </border>
    <border>
      <left>
        <color rgb="FF000000"/>
      </left>
      <right style="hair">
        <color rgb="FF969696"/>
      </right>
      <top>
        <color rgb="FF000000"/>
      </top>
      <bottom>
        <color rgb="FF000000"/>
      </bottom>
      <diagonal>
        <color rgb="FF000000"/>
      </diagonal>
    </border>
    <border>
      <left style="hair">
        <color rgb="FF969696"/>
      </left>
      <right>
        <color rgb="FF000000"/>
      </right>
      <top style="hair">
        <color rgb="FF969696"/>
      </top>
      <bottom style="hair">
        <color rgb="FF969696"/>
      </bottom>
      <diagonal>
        <color rgb="FF000000"/>
      </diagonal>
    </border>
    <border>
      <left>
        <color rgb="FF000000"/>
      </left>
      <right>
        <color rgb="FF000000"/>
      </right>
      <top style="hair">
        <color rgb="FF969696"/>
      </top>
      <bottom style="hair">
        <color rgb="FF969696"/>
      </bottom>
      <diagonal>
        <color rgb="FF000000"/>
      </diagonal>
    </border>
    <border>
      <left>
        <color rgb="FF000000"/>
      </left>
      <right style="hair">
        <color rgb="FF969696"/>
      </right>
      <top style="hair">
        <color rgb="FF969696"/>
      </top>
      <bottom style="hair">
        <color rgb="FF969696"/>
      </bottom>
      <diagonal>
        <color rgb="FF000000"/>
      </diagonal>
    </border>
    <border>
      <left style="thin">
        <color rgb="FF000000"/>
      </left>
      <right style="hair">
        <color rgb="FF969696"/>
      </right>
      <top>
        <color rgb="FF000000"/>
      </top>
      <bottom>
        <color rgb="FF000000"/>
      </bottom>
      <diagonal>
        <color rgb="FF000000"/>
      </diagonal>
    </border>
    <border>
      <left style="thin">
        <color rgb="FF000000"/>
      </left>
      <top style="thin">
        <color rgb="FF000000"/>
      </top>
    </border>
    <border>
      <top style="thin">
        <color rgb="FF000000"/>
      </top>
    </border>
    <border>
      <left style="thin">
        <color rgb="FF000000"/>
      </left>
    </border>
    <border>
      <top style="hair">
        <color rgb="FF969696"/>
      </top>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top style="hair">
        <color rgb="FF000000"/>
      </top>
    </border>
    <border>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top style="hair">
        <color rgb="FF969696"/>
      </top>
    </border>
    <border>
      <right style="hair">
        <color rgb="FF969696"/>
      </right>
      <top style="hair">
        <color rgb="FF969696"/>
      </top>
    </border>
    <border>
      <left style="hair">
        <color rgb="FF969696"/>
      </left>
    </border>
    <border>
      <right style="hair">
        <color rgb="FF969696"/>
      </right>
    </border>
    <border>
      <left style="hair">
        <color rgb="FF000000"/>
      </left>
      <right style="hair">
        <color rgb="FF000000"/>
      </right>
      <top style="hair">
        <color rgb="FF000000"/>
      </top>
      <bottom style="hair">
        <color rgb="FF000000"/>
      </bottom>
    </border>
    <border>
      <right style="hair">
        <color rgb="FF969696"/>
      </right>
      <bottom style="hair">
        <color auto="1"/>
      </bottom>
    </border>
    <border>
      <top style="hair">
        <color auto="1"/>
      </top>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4">
    <xf numFmtId="0" fontId="0" fillId="0" borderId="1" applyBorder="0">
      <protection locked="0"/>
    </xf>
    <xf numFmtId="0" fontId="71" fillId="0" borderId="2" applyBorder="0"/>
    <xf numFmtId="0" fontId="7" fillId="0" borderId="0"/>
    <xf numFmtId="0" fontId="72" fillId="0" borderId="1" applyNumberFormat="0" applyFill="0" applyBorder="0" applyAlignment="0" applyProtection="0">
      <alignment vertical="top"/>
      <protection locked="0"/>
    </xf>
  </cellStyleXfs>
  <cellXfs count="343">
    <xf numFmtId="0" fontId="0" fillId="0" borderId="1" xfId="0" applyAlignment="1">
      <alignment vertical="top"/>
      <protection locked="0"/>
    </xf>
    <xf numFmtId="0" fontId="1" fillId="0" borderId="2" xfId="1" applyNumberFormat="1" applyFont="1" applyFill="1" applyAlignment="1" applyProtection="1">
      <alignment vertical="center"/>
    </xf>
    <xf numFmtId="0" fontId="2" fillId="0" borderId="2" xfId="1" applyNumberFormat="1" applyFont="1" applyFill="1" applyAlignment="1" applyProtection="1">
      <alignment vertical="center"/>
    </xf>
    <xf numFmtId="0" fontId="3" fillId="0" borderId="2" xfId="1" applyNumberFormat="1" applyFont="1" applyFill="1" applyAlignment="1" applyProtection="1">
      <alignment vertical="center"/>
    </xf>
    <xf numFmtId="0" fontId="4" fillId="0" borderId="2" xfId="1" applyNumberFormat="1" applyFont="1" applyFill="1" applyAlignment="1" applyProtection="1">
      <alignment vertical="center"/>
    </xf>
    <xf numFmtId="0" fontId="5" fillId="0" borderId="2" xfId="1" applyNumberFormat="1" applyFont="1" applyFill="1" applyAlignment="1" applyProtection="1">
      <alignment vertical="center"/>
    </xf>
    <xf numFmtId="0" fontId="6" fillId="0" borderId="2" xfId="1" applyNumberFormat="1" applyFont="1" applyFill="1" applyAlignment="1" applyProtection="1">
      <alignment vertical="center"/>
    </xf>
    <xf numFmtId="0" fontId="7" fillId="0" borderId="0" xfId="2" applyAlignment="1">
      <alignment vertical="center"/>
    </xf>
    <xf numFmtId="0" fontId="7" fillId="0" borderId="0" xfId="2" applyAlignment="1">
      <alignment vertical="center" wrapText="1"/>
    </xf>
    <xf numFmtId="0" fontId="7" fillId="0" borderId="0" xfId="2" applyAlignment="1">
      <alignment horizontal="center" vertical="center" wrapText="1"/>
    </xf>
    <xf numFmtId="0" fontId="8" fillId="0" borderId="0" xfId="2" applyFont="1"/>
    <xf numFmtId="0" fontId="9" fillId="0" borderId="0" xfId="2" applyFont="1"/>
    <xf numFmtId="0" fontId="10" fillId="0" borderId="0" xfId="2" applyFont="1"/>
    <xf numFmtId="0" fontId="11" fillId="0" borderId="0" xfId="2" applyFont="1"/>
    <xf numFmtId="0" fontId="12" fillId="0" borderId="0" xfId="2" applyFont="1"/>
    <xf numFmtId="0" fontId="0" fillId="0" borderId="1" xfId="0" applyAlignment="1">
      <alignment horizontal="center" vertical="center"/>
      <protection locked="0"/>
    </xf>
    <xf numFmtId="0" fontId="0" fillId="0" borderId="1" xfId="0" applyAlignment="1" applyProtection="1"/>
    <xf numFmtId="0" fontId="13" fillId="0" borderId="2" xfId="1" applyNumberFormat="1" applyFont="1" applyFill="1" applyAlignment="1" applyProtection="1">
      <alignment horizontal="center"/>
    </xf>
    <xf numFmtId="0" fontId="1" fillId="0" borderId="2" xfId="1" applyNumberFormat="1" applyFont="1" applyFill="1" applyAlignment="1" applyProtection="1"/>
    <xf numFmtId="0" fontId="14" fillId="0" borderId="2" xfId="1" applyNumberFormat="1" applyFont="1" applyFill="1" applyAlignment="1" applyProtection="1">
      <alignment horizontal="center" vertical="center"/>
    </xf>
    <xf numFmtId="0" fontId="15" fillId="0" borderId="2" xfId="1" applyNumberFormat="1" applyFont="1" applyFill="1" applyAlignment="1" applyProtection="1">
      <alignment horizontal="left" vertical="center"/>
    </xf>
    <xf numFmtId="0" fontId="16" fillId="2" borderId="2" xfId="1" applyNumberFormat="1" applyFont="1" applyFill="1" applyAlignment="1" applyProtection="1">
      <alignment horizontal="center" vertical="center"/>
    </xf>
    <xf numFmtId="0" fontId="1" fillId="0" borderId="2" xfId="1" applyNumberFormat="1" applyFont="1" applyFill="1" applyAlignment="1" applyProtection="1">
      <alignment horizontal="left" vertical="center"/>
    </xf>
    <xf numFmtId="0" fontId="1" fillId="0" borderId="3" xfId="1" applyNumberFormat="1" applyFont="1" applyFill="1" applyBorder="1" applyAlignment="1" applyProtection="1"/>
    <xf numFmtId="0" fontId="1" fillId="0" borderId="4" xfId="1" applyNumberFormat="1" applyFont="1" applyFill="1" applyBorder="1" applyAlignment="1" applyProtection="1"/>
    <xf numFmtId="0" fontId="1" fillId="0" borderId="5" xfId="1" applyNumberFormat="1" applyFont="1" applyFill="1" applyBorder="1" applyAlignment="1" applyProtection="1"/>
    <xf numFmtId="0" fontId="17" fillId="0" borderId="2" xfId="1" applyNumberFormat="1" applyFont="1" applyFill="1" applyAlignment="1" applyProtection="1">
      <alignment horizontal="left" vertical="center"/>
    </xf>
    <xf numFmtId="0" fontId="16" fillId="0" borderId="2" xfId="1" applyNumberFormat="1" applyFont="1" applyFill="1" applyAlignment="1" applyProtection="1">
      <alignment horizontal="left" vertical="center"/>
    </xf>
    <xf numFmtId="0" fontId="18" fillId="0" borderId="2" xfId="1" applyNumberFormat="1" applyFont="1" applyFill="1" applyAlignment="1" applyProtection="1">
      <alignment vertical="center"/>
    </xf>
    <xf numFmtId="0" fontId="2" fillId="0" borderId="2" xfId="1" applyNumberFormat="1" applyFont="1" applyFill="1" applyAlignment="1" applyProtection="1">
      <alignment horizontal="left" vertical="top"/>
    </xf>
    <xf numFmtId="0" fontId="3" fillId="0" borderId="2" xfId="1" applyNumberFormat="1" applyFont="1" applyFill="1" applyAlignment="1" applyProtection="1">
      <alignment horizontal="left" vertical="center"/>
    </xf>
    <xf numFmtId="0" fontId="19" fillId="0" borderId="2" xfId="1" applyNumberFormat="1" applyFont="1" applyFill="1" applyAlignment="1" applyProtection="1">
      <alignment horizontal="left" vertical="top" wrapText="1"/>
    </xf>
    <xf numFmtId="0" fontId="4" fillId="0" borderId="2" xfId="1" applyNumberFormat="1" applyFont="1" applyFill="1" applyAlignment="1" applyProtection="1">
      <alignment horizontal="left" vertical="top"/>
    </xf>
    <xf numFmtId="0" fontId="4" fillId="0" borderId="2" xfId="1" applyNumberFormat="1" applyFont="1" applyFill="1" applyAlignment="1" applyProtection="1">
      <alignment horizontal="left" vertical="top" wrapText="1"/>
    </xf>
    <xf numFmtId="0" fontId="19" fillId="0" borderId="2" xfId="1" applyNumberFormat="1" applyFont="1" applyFill="1" applyAlignment="1" applyProtection="1">
      <alignment horizontal="left" vertical="top"/>
    </xf>
    <xf numFmtId="0" fontId="2" fillId="0" borderId="2" xfId="1" applyNumberFormat="1" applyFont="1" applyFill="1" applyAlignment="1" applyProtection="1">
      <alignment horizontal="left" vertical="center"/>
    </xf>
    <xf numFmtId="168" fontId="3" fillId="0" borderId="2" xfId="1" applyNumberFormat="1" applyFont="1" applyFill="1" applyAlignment="1" applyProtection="1">
      <alignment horizontal="left" vertical="center"/>
    </xf>
    <xf numFmtId="168" fontId="3" fillId="3" borderId="2" xfId="1" applyNumberFormat="1" applyFont="1" applyFill="1" applyAlignment="1" applyProtection="1">
      <alignment horizontal="left" vertical="center"/>
      <protection locked="0"/>
    </xf>
    <xf numFmtId="49" fontId="3" fillId="0" borderId="2" xfId="1" applyNumberFormat="1" applyFont="1" applyFill="1" applyAlignment="1" applyProtection="1">
      <alignment horizontal="left" vertical="center"/>
    </xf>
    <xf numFmtId="49" fontId="1" fillId="0" borderId="2" xfId="1" applyNumberFormat="1" applyFont="1" applyFill="1" applyAlignment="1" applyProtection="1"/>
    <xf numFmtId="0" fontId="3" fillId="3" borderId="2" xfId="1" applyNumberFormat="1" applyFont="1" applyFill="1" applyAlignment="1" applyProtection="1">
      <alignment horizontal="left" vertical="center"/>
      <protection locked="0"/>
    </xf>
    <xf numFmtId="0" fontId="3" fillId="0" borderId="2" xfId="1" applyNumberFormat="1" applyFont="1" applyFill="1" applyAlignment="1" applyProtection="1">
      <alignment horizontal="left" vertical="center" wrapText="1"/>
    </xf>
    <xf numFmtId="0" fontId="1" fillId="0" borderId="6" xfId="1" applyNumberFormat="1" applyFont="1" applyFill="1" applyBorder="1" applyAlignment="1" applyProtection="1"/>
    <xf numFmtId="0" fontId="13" fillId="0" borderId="2" xfId="1" applyNumberFormat="1" applyFont="1" applyFill="1" applyAlignment="1" applyProtection="1">
      <alignment horizontal="center" vertical="center"/>
    </xf>
    <xf numFmtId="0" fontId="1" fillId="0" borderId="5" xfId="1" applyNumberFormat="1" applyFont="1" applyFill="1" applyBorder="1" applyAlignment="1" applyProtection="1">
      <alignment vertical="center"/>
    </xf>
    <xf numFmtId="0" fontId="20" fillId="0" borderId="7" xfId="1" applyNumberFormat="1" applyFont="1" applyFill="1" applyBorder="1" applyAlignment="1" applyProtection="1">
      <alignment horizontal="left" vertical="center"/>
    </xf>
    <xf numFmtId="0" fontId="1" fillId="0" borderId="7" xfId="1" applyNumberFormat="1" applyFont="1" applyFill="1" applyBorder="1" applyAlignment="1" applyProtection="1">
      <alignment vertical="center"/>
    </xf>
    <xf numFmtId="4" fontId="1" fillId="0" borderId="7" xfId="1" applyNumberFormat="1" applyFont="1" applyFill="1" applyBorder="1" applyAlignment="1" applyProtection="1">
      <alignment vertical="center"/>
    </xf>
    <xf numFmtId="4" fontId="20" fillId="0" borderId="7" xfId="1" applyNumberFormat="1" applyFont="1" applyFill="1" applyBorder="1" applyAlignment="1" applyProtection="1">
      <alignment vertical="center"/>
    </xf>
    <xf numFmtId="4" fontId="1" fillId="0" borderId="2" xfId="1" applyNumberFormat="1" applyFont="1" applyFill="1" applyAlignment="1" applyProtection="1">
      <alignment vertical="center"/>
    </xf>
    <xf numFmtId="0" fontId="2" fillId="0" borderId="2" xfId="1" applyNumberFormat="1" applyFont="1" applyFill="1" applyAlignment="1" applyProtection="1">
      <alignment horizontal="right" vertical="center"/>
    </xf>
    <xf numFmtId="4" fontId="2" fillId="0" borderId="2" xfId="1" applyNumberFormat="1" applyFont="1" applyFill="1" applyAlignment="1" applyProtection="1">
      <alignment horizontal="right" vertical="center"/>
    </xf>
    <xf numFmtId="0" fontId="21" fillId="0" borderId="2" xfId="1" applyNumberFormat="1" applyFont="1" applyFill="1" applyAlignment="1" applyProtection="1">
      <alignment horizontal="center" vertical="center"/>
    </xf>
    <xf numFmtId="0" fontId="2" fillId="0" borderId="5" xfId="1" applyNumberFormat="1" applyFont="1" applyFill="1" applyBorder="1" applyAlignment="1" applyProtection="1">
      <alignment vertical="center"/>
    </xf>
    <xf numFmtId="169" fontId="2" fillId="0" borderId="2" xfId="1" applyNumberFormat="1" applyFont="1" applyFill="1" applyAlignment="1" applyProtection="1">
      <alignment horizontal="left" vertical="center"/>
    </xf>
    <xf numFmtId="4" fontId="22" fillId="0" borderId="2" xfId="1" applyNumberFormat="1" applyFont="1" applyFill="1" applyAlignment="1" applyProtection="1">
      <alignment horizontal="right" vertical="center"/>
    </xf>
    <xf numFmtId="4" fontId="2" fillId="0" borderId="2" xfId="1" applyNumberFormat="1" applyFont="1" applyFill="1" applyAlignment="1" applyProtection="1">
      <alignment vertical="center"/>
    </xf>
    <xf numFmtId="0" fontId="1" fillId="4" borderId="2" xfId="1" applyNumberFormat="1" applyFont="1" applyFill="1" applyAlignment="1" applyProtection="1">
      <alignment vertical="center"/>
    </xf>
    <xf numFmtId="0" fontId="5" fillId="4" borderId="8" xfId="1" applyNumberFormat="1" applyFont="1" applyFill="1" applyBorder="1" applyAlignment="1" applyProtection="1">
      <alignment horizontal="left" vertical="center"/>
    </xf>
    <xf numFmtId="0" fontId="1" fillId="4" borderId="9" xfId="1" applyNumberFormat="1" applyFont="1" applyFill="1" applyBorder="1" applyAlignment="1" applyProtection="1">
      <alignment vertical="center"/>
    </xf>
    <xf numFmtId="0" fontId="5" fillId="4" borderId="9" xfId="1" applyNumberFormat="1" applyFont="1" applyFill="1" applyBorder="1" applyAlignment="1" applyProtection="1">
      <alignment horizontal="center" vertical="center"/>
    </xf>
    <xf numFmtId="4" fontId="1" fillId="4" borderId="9" xfId="1" applyNumberFormat="1" applyFont="1" applyFill="1" applyBorder="1" applyAlignment="1" applyProtection="1">
      <alignment vertical="center"/>
    </xf>
    <xf numFmtId="4" fontId="5" fillId="4" borderId="9" xfId="1" applyNumberFormat="1" applyFont="1" applyFill="1" applyBorder="1" applyAlignment="1" applyProtection="1">
      <alignment horizontal="left" vertical="center"/>
    </xf>
    <xf numFmtId="4" fontId="5" fillId="4" borderId="9" xfId="1" applyNumberFormat="1" applyFont="1" applyFill="1" applyBorder="1" applyAlignment="1" applyProtection="1">
      <alignment vertical="center"/>
    </xf>
    <xf numFmtId="4" fontId="5" fillId="4" borderId="10" xfId="1" applyNumberFormat="1" applyFont="1" applyFill="1" applyBorder="1" applyAlignment="1" applyProtection="1">
      <alignment vertical="center"/>
    </xf>
    <xf numFmtId="0" fontId="23" fillId="0" borderId="6" xfId="1" applyNumberFormat="1" applyFont="1" applyFill="1" applyBorder="1" applyAlignment="1" applyProtection="1">
      <alignment horizontal="left" vertical="center"/>
    </xf>
    <xf numFmtId="0" fontId="1" fillId="0" borderId="6" xfId="1" applyNumberFormat="1" applyFont="1" applyFill="1" applyBorder="1" applyAlignment="1" applyProtection="1">
      <alignment vertical="center"/>
    </xf>
    <xf numFmtId="0" fontId="2" fillId="0" borderId="7" xfId="1" applyNumberFormat="1" applyFont="1" applyFill="1" applyBorder="1" applyAlignment="1" applyProtection="1">
      <alignment horizontal="left" vertical="center"/>
    </xf>
    <xf numFmtId="0" fontId="1" fillId="0" borderId="11" xfId="1" applyNumberFormat="1" applyFont="1" applyFill="1" applyBorder="1" applyAlignment="1" applyProtection="1">
      <alignment vertical="center"/>
    </xf>
    <xf numFmtId="0" fontId="1" fillId="0" borderId="12" xfId="1" applyNumberFormat="1" applyFont="1" applyFill="1" applyBorder="1" applyAlignment="1" applyProtection="1">
      <alignment vertical="center"/>
    </xf>
    <xf numFmtId="0" fontId="1" fillId="0" borderId="3" xfId="1" applyNumberFormat="1" applyFont="1" applyFill="1" applyBorder="1" applyAlignment="1" applyProtection="1">
      <alignment vertical="center"/>
    </xf>
    <xf numFmtId="0" fontId="1" fillId="0" borderId="4" xfId="1" applyNumberFormat="1" applyFont="1" applyFill="1" applyBorder="1" applyAlignment="1" applyProtection="1">
      <alignment vertical="center"/>
    </xf>
    <xf numFmtId="0" fontId="24" fillId="0" borderId="2" xfId="1" applyNumberFormat="1" applyFont="1" applyFill="1" applyAlignment="1" applyProtection="1">
      <alignment horizontal="center" vertical="center"/>
    </xf>
    <xf numFmtId="0" fontId="3" fillId="0" borderId="5" xfId="1" applyNumberFormat="1" applyFont="1" applyFill="1" applyBorder="1" applyAlignment="1" applyProtection="1">
      <alignment vertical="center"/>
    </xf>
    <xf numFmtId="0" fontId="25" fillId="0" borderId="2" xfId="1" applyNumberFormat="1" applyFont="1" applyFill="1" applyAlignment="1" applyProtection="1">
      <alignment horizontal="center" vertical="center"/>
    </xf>
    <xf numFmtId="0" fontId="4" fillId="0" borderId="5" xfId="1" applyNumberFormat="1" applyFont="1" applyFill="1" applyBorder="1" applyAlignment="1" applyProtection="1">
      <alignment vertical="center"/>
    </xf>
    <xf numFmtId="0" fontId="4" fillId="0" borderId="2" xfId="1" applyNumberFormat="1" applyFont="1" applyFill="1" applyAlignment="1" applyProtection="1">
      <alignment horizontal="left" vertical="center"/>
    </xf>
    <xf numFmtId="0" fontId="4" fillId="0" borderId="2" xfId="1" applyNumberFormat="1" applyFont="1" applyFill="1" applyAlignment="1" applyProtection="1">
      <alignment horizontal="left" vertical="center" wrapText="1"/>
    </xf>
    <xf numFmtId="0" fontId="20" fillId="0" borderId="2" xfId="1" applyNumberFormat="1" applyFont="1" applyFill="1" applyAlignment="1" applyProtection="1">
      <alignment vertical="center"/>
    </xf>
    <xf numFmtId="0" fontId="3" fillId="0" borderId="2" xfId="1" applyNumberFormat="1" applyFont="1" applyFill="1" applyAlignment="1" applyProtection="1">
      <alignment vertical="center" wrapText="1"/>
    </xf>
    <xf numFmtId="0" fontId="26" fillId="0" borderId="13" xfId="1" applyNumberFormat="1" applyFont="1" applyFill="1" applyBorder="1" applyAlignment="1" applyProtection="1">
      <alignment horizontal="center" vertical="center"/>
    </xf>
    <xf numFmtId="0" fontId="26" fillId="0" borderId="14" xfId="1" applyNumberFormat="1" applyFont="1" applyFill="1" applyBorder="1" applyAlignment="1" applyProtection="1">
      <alignment horizontal="center" vertical="center"/>
    </xf>
    <xf numFmtId="0" fontId="1" fillId="0" borderId="14" xfId="1" applyNumberFormat="1" applyFont="1" applyFill="1" applyBorder="1" applyAlignment="1" applyProtection="1">
      <alignment vertical="center"/>
    </xf>
    <xf numFmtId="0" fontId="1" fillId="0" borderId="15" xfId="1" applyNumberFormat="1" applyFont="1" applyFill="1" applyBorder="1" applyAlignment="1" applyProtection="1">
      <alignment vertical="center"/>
    </xf>
    <xf numFmtId="0" fontId="26" fillId="0" borderId="16" xfId="1" applyNumberFormat="1" applyFont="1" applyFill="1" applyBorder="1" applyAlignment="1" applyProtection="1">
      <alignment horizontal="center" vertical="center"/>
    </xf>
    <xf numFmtId="0" fontId="26" fillId="0" borderId="2" xfId="1" applyNumberFormat="1" applyFont="1" applyFill="1" applyAlignment="1" applyProtection="1">
      <alignment horizontal="center" vertical="center"/>
    </xf>
    <xf numFmtId="0" fontId="1" fillId="0" borderId="17" xfId="1" applyNumberFormat="1" applyFont="1" applyFill="1" applyBorder="1" applyAlignment="1" applyProtection="1">
      <alignment vertical="center"/>
    </xf>
    <xf numFmtId="0" fontId="27" fillId="0" borderId="2" xfId="1" applyNumberFormat="1" applyFont="1" applyFill="1" applyAlignment="1" applyProtection="1">
      <alignment horizontal="center" vertical="center"/>
    </xf>
    <xf numFmtId="0" fontId="28" fillId="5" borderId="8" xfId="1" applyNumberFormat="1" applyFont="1" applyFill="1" applyBorder="1" applyAlignment="1" applyProtection="1">
      <alignment horizontal="center" vertical="center"/>
    </xf>
    <xf numFmtId="0" fontId="28" fillId="5" borderId="9" xfId="1" applyNumberFormat="1" applyFont="1" applyFill="1" applyBorder="1" applyAlignment="1" applyProtection="1">
      <alignment horizontal="center" vertical="center"/>
    </xf>
    <xf numFmtId="0" fontId="1" fillId="5" borderId="9" xfId="1" applyNumberFormat="1" applyFont="1" applyFill="1" applyBorder="1" applyAlignment="1" applyProtection="1">
      <alignment vertical="center"/>
    </xf>
    <xf numFmtId="0" fontId="28" fillId="5" borderId="9" xfId="1" applyNumberFormat="1" applyFont="1" applyFill="1" applyBorder="1" applyAlignment="1" applyProtection="1">
      <alignment horizontal="right" vertical="center"/>
    </xf>
    <xf numFmtId="0" fontId="28" fillId="5" borderId="10" xfId="1" applyNumberFormat="1" applyFont="1" applyFill="1" applyBorder="1" applyAlignment="1" applyProtection="1">
      <alignment horizontal="center" vertical="center"/>
    </xf>
    <xf numFmtId="0" fontId="29" fillId="0" borderId="18" xfId="1" applyNumberFormat="1" applyFont="1" applyFill="1" applyBorder="1" applyAlignment="1" applyProtection="1">
      <alignment horizontal="center" vertical="center" wrapText="1"/>
    </xf>
    <xf numFmtId="0" fontId="29" fillId="0" borderId="19" xfId="1" applyNumberFormat="1" applyFont="1" applyFill="1" applyBorder="1" applyAlignment="1" applyProtection="1">
      <alignment horizontal="center" vertical="center" wrapText="1"/>
    </xf>
    <xf numFmtId="0" fontId="29"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vertical="center"/>
    </xf>
    <xf numFmtId="0" fontId="1" fillId="0" borderId="13" xfId="1" applyNumberFormat="1" applyFont="1" applyFill="1" applyBorder="1" applyAlignment="1" applyProtection="1">
      <alignment vertical="center"/>
    </xf>
    <xf numFmtId="0" fontId="30" fillId="0" borderId="2" xfId="1" applyNumberFormat="1" applyFont="1" applyFill="1" applyAlignment="1" applyProtection="1">
      <alignment horizontal="center" vertical="center"/>
    </xf>
    <xf numFmtId="0" fontId="5" fillId="0" borderId="5" xfId="1" applyNumberFormat="1" applyFont="1" applyFill="1" applyBorder="1" applyAlignment="1" applyProtection="1">
      <alignment vertical="center"/>
    </xf>
    <xf numFmtId="0" fontId="31" fillId="0" borderId="2" xfId="1" applyNumberFormat="1" applyFont="1" applyFill="1" applyAlignment="1" applyProtection="1">
      <alignment horizontal="left" vertical="center"/>
    </xf>
    <xf numFmtId="0" fontId="31" fillId="0" borderId="2" xfId="1" applyNumberFormat="1" applyFont="1" applyFill="1" applyAlignment="1" applyProtection="1">
      <alignment vertical="center"/>
    </xf>
    <xf numFmtId="4" fontId="31" fillId="0" borderId="2" xfId="1" applyNumberFormat="1" applyFont="1" applyFill="1" applyAlignment="1" applyProtection="1">
      <alignment horizontal="right" vertical="center"/>
    </xf>
    <xf numFmtId="4" fontId="31" fillId="0" borderId="2" xfId="1" applyNumberFormat="1" applyFont="1" applyFill="1" applyAlignment="1" applyProtection="1">
      <alignment vertical="center"/>
    </xf>
    <xf numFmtId="0" fontId="5" fillId="0" borderId="2" xfId="1" applyNumberFormat="1" applyFont="1" applyFill="1" applyAlignment="1" applyProtection="1">
      <alignment horizontal="center" vertical="center"/>
    </xf>
    <xf numFmtId="4" fontId="26" fillId="0" borderId="16" xfId="1" applyNumberFormat="1" applyFont="1" applyFill="1" applyBorder="1" applyAlignment="1" applyProtection="1">
      <alignment vertical="center"/>
    </xf>
    <xf numFmtId="4" fontId="26" fillId="0" borderId="2" xfId="1" applyNumberFormat="1" applyFont="1" applyFill="1" applyAlignment="1" applyProtection="1">
      <alignment vertical="center"/>
    </xf>
    <xf numFmtId="170" fontId="26" fillId="0" borderId="2" xfId="1" applyNumberFormat="1" applyFont="1" applyFill="1" applyAlignment="1" applyProtection="1">
      <alignment vertical="center"/>
    </xf>
    <xf numFmtId="4" fontId="26" fillId="0" borderId="17" xfId="1" applyNumberFormat="1" applyFont="1" applyFill="1" applyBorder="1" applyAlignment="1" applyProtection="1">
      <alignment vertical="center"/>
    </xf>
    <xf numFmtId="0" fontId="5" fillId="0" borderId="2" xfId="1" applyNumberFormat="1" applyFont="1" applyFill="1" applyAlignment="1" applyProtection="1">
      <alignment horizontal="left" vertical="center"/>
    </xf>
    <xf numFmtId="0" fontId="32" fillId="0" borderId="2" xfId="1" applyNumberFormat="1" applyFont="1" applyFill="1" applyAlignment="1" applyProtection="1">
      <alignment horizontal="left" vertical="center"/>
    </xf>
    <xf numFmtId="0" fontId="33" fillId="0" borderId="2" xfId="1" applyNumberFormat="1" applyFont="1" applyFill="1" applyAlignment="1" applyProtection="1">
      <alignment horizontal="center" vertical="center"/>
    </xf>
    <xf numFmtId="0" fontId="6" fillId="0" borderId="5" xfId="1" applyNumberFormat="1" applyFont="1" applyFill="1" applyBorder="1" applyAlignment="1" applyProtection="1">
      <alignment vertical="center"/>
    </xf>
    <xf numFmtId="0" fontId="34" fillId="0" borderId="2" xfId="1" applyNumberFormat="1" applyFont="1" applyFill="1" applyAlignment="1" applyProtection="1">
      <alignment horizontal="left" vertical="center"/>
    </xf>
    <xf numFmtId="49" fontId="35" fillId="0" borderId="2" xfId="1" applyNumberFormat="1" applyFont="1" applyFill="1" applyAlignment="1" applyProtection="1">
      <alignment vertical="center"/>
    </xf>
    <xf numFmtId="0" fontId="35" fillId="0" borderId="2" xfId="1" applyNumberFormat="1" applyFont="1" applyFill="1" applyAlignment="1" applyProtection="1">
      <alignment vertical="center"/>
    </xf>
    <xf numFmtId="0" fontId="35" fillId="0" borderId="2" xfId="1" applyNumberFormat="1" applyFont="1" applyFill="1" applyAlignment="1" applyProtection="1">
      <alignment vertical="center" wrapText="1"/>
    </xf>
    <xf numFmtId="4" fontId="34" fillId="0" borderId="2" xfId="1" applyNumberFormat="1" applyFont="1" applyFill="1" applyAlignment="1" applyProtection="1">
      <alignment horizontal="right" vertical="center"/>
    </xf>
    <xf numFmtId="4" fontId="34" fillId="0" borderId="2" xfId="1" applyNumberFormat="1" applyFont="1" applyFill="1" applyAlignment="1" applyProtection="1">
      <alignment vertical="center"/>
    </xf>
    <xf numFmtId="0" fontId="4" fillId="0" borderId="2" xfId="1" applyNumberFormat="1" applyFont="1" applyFill="1" applyAlignment="1" applyProtection="1">
      <alignment horizontal="center" vertical="center"/>
    </xf>
    <xf numFmtId="0" fontId="34" fillId="0" borderId="5" xfId="1" applyNumberFormat="1" applyFont="1" applyFill="1" applyBorder="1" applyAlignment="1" applyProtection="1">
      <alignment vertical="center"/>
    </xf>
    <xf numFmtId="4" fontId="36" fillId="0" borderId="16" xfId="1" applyNumberFormat="1" applyFont="1" applyFill="1" applyBorder="1" applyAlignment="1" applyProtection="1">
      <alignment vertical="center"/>
    </xf>
    <xf numFmtId="4" fontId="36" fillId="0" borderId="2" xfId="1" applyNumberFormat="1" applyFont="1" applyFill="1" applyAlignment="1" applyProtection="1">
      <alignment vertical="center"/>
    </xf>
    <xf numFmtId="170" fontId="36" fillId="0" borderId="2" xfId="1" applyNumberFormat="1" applyFont="1" applyFill="1" applyAlignment="1" applyProtection="1">
      <alignment vertical="center"/>
    </xf>
    <xf numFmtId="4" fontId="37" fillId="0" borderId="2" xfId="3" applyNumberFormat="1" applyFont="1" applyFill="1" applyBorder="1" applyAlignment="1" applyProtection="1">
      <alignment vertical="center"/>
    </xf>
    <xf numFmtId="4" fontId="36" fillId="0" borderId="17" xfId="1" applyNumberFormat="1" applyFont="1" applyFill="1" applyBorder="1" applyAlignment="1" applyProtection="1">
      <alignment vertical="center"/>
    </xf>
    <xf numFmtId="0" fontId="6" fillId="0" borderId="2" xfId="1" applyNumberFormat="1" applyFont="1" applyFill="1" applyAlignment="1" applyProtection="1">
      <alignment horizontal="left" vertical="center"/>
    </xf>
    <xf numFmtId="0" fontId="38" fillId="0" borderId="2" xfId="1" applyNumberFormat="1" applyFont="1" applyFill="1" applyAlignment="1" applyProtection="1">
      <alignment horizontal="left" vertical="center"/>
    </xf>
    <xf numFmtId="0" fontId="7" fillId="0" borderId="0" xfId="2"/>
    <xf numFmtId="0" fontId="39" fillId="2" borderId="0" xfId="2" applyFont="1" applyFill="1" applyAlignment="1">
      <alignment horizontal="center" vertical="center"/>
    </xf>
    <xf numFmtId="0" fontId="7" fillId="0" borderId="22" xfId="2" applyBorder="1"/>
    <xf numFmtId="0" fontId="7" fillId="0" borderId="23" xfId="2" applyBorder="1"/>
    <xf numFmtId="0" fontId="7" fillId="0" borderId="24" xfId="2" applyBorder="1"/>
    <xf numFmtId="0" fontId="40" fillId="0" borderId="0" xfId="2" applyFont="1" applyAlignment="1">
      <alignment horizontal="left" vertical="center"/>
    </xf>
    <xf numFmtId="0" fontId="41" fillId="0" borderId="0" xfId="2" applyFont="1" applyAlignment="1">
      <alignment horizontal="left" vertical="center"/>
    </xf>
    <xf numFmtId="0" fontId="41" fillId="0" borderId="0" xfId="2" applyFont="1" applyAlignment="1">
      <alignment horizontal="left" vertical="center" wrapText="1"/>
    </xf>
    <xf numFmtId="0" fontId="7" fillId="0" borderId="24" xfId="2" applyBorder="1" applyAlignment="1">
      <alignment vertical="center"/>
    </xf>
    <xf numFmtId="0" fontId="42" fillId="0" borderId="0" xfId="2" applyFont="1" applyAlignment="1">
      <alignment horizontal="left" vertical="center" wrapText="1"/>
    </xf>
    <xf numFmtId="0" fontId="43" fillId="0" borderId="0" xfId="2" applyFont="1" applyAlignment="1">
      <alignment horizontal="left" vertical="center" wrapText="1"/>
    </xf>
    <xf numFmtId="0" fontId="44" fillId="0" borderId="0" xfId="2" applyFont="1" applyAlignment="1">
      <alignment horizontal="left" vertical="center"/>
    </xf>
    <xf numFmtId="49" fontId="44" fillId="0" borderId="0" xfId="2" applyNumberFormat="1" applyFont="1" applyAlignment="1">
      <alignment horizontal="left" vertical="center"/>
    </xf>
    <xf numFmtId="0" fontId="45" fillId="0" borderId="0" xfId="2" applyFont="1" applyAlignment="1">
      <alignment vertical="center"/>
    </xf>
    <xf numFmtId="168" fontId="44" fillId="0" borderId="0" xfId="2" applyNumberFormat="1" applyFont="1" applyAlignment="1">
      <alignment horizontal="left" vertical="center"/>
    </xf>
    <xf numFmtId="0" fontId="41" fillId="0" borderId="0" xfId="2" applyFont="1" applyAlignment="1">
      <alignment horizontal="left" vertical="top"/>
    </xf>
    <xf numFmtId="0" fontId="7" fillId="0" borderId="0" xfId="2" applyAlignment="1">
      <alignment vertical="top"/>
    </xf>
    <xf numFmtId="0" fontId="45" fillId="0" borderId="0" xfId="2" applyFont="1" applyAlignment="1">
      <alignment vertical="top"/>
    </xf>
    <xf numFmtId="49" fontId="44" fillId="3" borderId="0" xfId="2" applyNumberFormat="1" applyFont="1" applyFill="1" applyAlignment="1" applyProtection="1">
      <alignment horizontal="left" vertical="center"/>
      <protection locked="0"/>
    </xf>
    <xf numFmtId="0" fontId="7" fillId="0" borderId="24" xfId="2" applyBorder="1" applyAlignment="1">
      <alignment vertical="center" wrapText="1"/>
    </xf>
    <xf numFmtId="49" fontId="44" fillId="0" borderId="0" xfId="2" applyNumberFormat="1" applyFont="1" applyAlignment="1">
      <alignment horizontal="left" vertical="center" wrapText="1"/>
    </xf>
    <xf numFmtId="49" fontId="45" fillId="0" borderId="0" xfId="2" applyNumberFormat="1" applyFont="1" applyAlignment="1">
      <alignment vertical="center" wrapText="1"/>
    </xf>
    <xf numFmtId="0" fontId="7" fillId="0" borderId="25" xfId="2" applyBorder="1" applyAlignment="1">
      <alignment vertical="center"/>
    </xf>
    <xf numFmtId="0" fontId="46" fillId="0" borderId="0" xfId="2" applyFont="1" applyAlignment="1">
      <alignment horizontal="left" vertical="center"/>
    </xf>
    <xf numFmtId="4" fontId="7" fillId="0" borderId="0" xfId="2" applyNumberFormat="1" applyAlignment="1">
      <alignment vertical="center"/>
    </xf>
    <xf numFmtId="4" fontId="47" fillId="0" borderId="0" xfId="2" applyNumberFormat="1" applyFont="1" applyAlignment="1">
      <alignment vertical="center"/>
    </xf>
    <xf numFmtId="4" fontId="7" fillId="0" borderId="25" xfId="2" applyNumberFormat="1" applyBorder="1" applyAlignment="1">
      <alignment vertical="center"/>
    </xf>
    <xf numFmtId="4" fontId="41" fillId="0" borderId="0" xfId="2" applyNumberFormat="1" applyFont="1" applyAlignment="1">
      <alignment horizontal="right" vertical="center"/>
    </xf>
    <xf numFmtId="0" fontId="41" fillId="0" borderId="0" xfId="2" applyFont="1" applyAlignment="1">
      <alignment horizontal="right" vertical="center"/>
    </xf>
    <xf numFmtId="169" fontId="41" fillId="0" borderId="0" xfId="2" applyNumberFormat="1" applyFont="1" applyAlignment="1">
      <alignment horizontal="right" vertical="center"/>
    </xf>
    <xf numFmtId="4" fontId="41" fillId="0" borderId="0" xfId="2" applyNumberFormat="1" applyFont="1" applyAlignment="1">
      <alignment vertical="center"/>
    </xf>
    <xf numFmtId="0" fontId="7" fillId="5" borderId="0" xfId="2" applyFill="1" applyAlignment="1">
      <alignment vertical="center"/>
    </xf>
    <xf numFmtId="0" fontId="48" fillId="5" borderId="26" xfId="2" applyFont="1" applyFill="1" applyBorder="1" applyAlignment="1">
      <alignment horizontal="left" vertical="center"/>
    </xf>
    <xf numFmtId="0" fontId="7" fillId="5" borderId="27" xfId="2" applyFill="1" applyBorder="1" applyAlignment="1">
      <alignment vertical="center"/>
    </xf>
    <xf numFmtId="4" fontId="7" fillId="5" borderId="27" xfId="2" applyNumberFormat="1" applyFill="1" applyBorder="1" applyAlignment="1">
      <alignment vertical="center"/>
    </xf>
    <xf numFmtId="0" fontId="48" fillId="5" borderId="27" xfId="2" applyFont="1" applyFill="1" applyBorder="1" applyAlignment="1">
      <alignment horizontal="right" vertical="center"/>
    </xf>
    <xf numFmtId="0" fontId="48" fillId="5" borderId="27" xfId="2" applyFont="1" applyFill="1" applyBorder="1" applyAlignment="1">
      <alignment horizontal="center" vertical="center"/>
    </xf>
    <xf numFmtId="4" fontId="48" fillId="5" borderId="27" xfId="2" applyNumberFormat="1" applyFont="1" applyFill="1" applyBorder="1" applyAlignment="1">
      <alignment vertical="center"/>
    </xf>
    <xf numFmtId="0" fontId="7" fillId="5" borderId="28" xfId="2" applyFill="1" applyBorder="1" applyAlignment="1">
      <alignment vertical="center"/>
    </xf>
    <xf numFmtId="0" fontId="49" fillId="0" borderId="29" xfId="2" applyFont="1" applyBorder="1" applyAlignment="1">
      <alignment horizontal="left" vertical="center"/>
    </xf>
    <xf numFmtId="0" fontId="7" fillId="0" borderId="29" xfId="2" applyBorder="1" applyAlignment="1">
      <alignment vertical="center"/>
    </xf>
    <xf numFmtId="0" fontId="41" fillId="0" borderId="30" xfId="2" applyFont="1" applyBorder="1" applyAlignment="1">
      <alignment horizontal="left" vertical="center"/>
    </xf>
    <xf numFmtId="0" fontId="7" fillId="0" borderId="30" xfId="2" applyBorder="1" applyAlignment="1">
      <alignment vertical="center"/>
    </xf>
    <xf numFmtId="0" fontId="41" fillId="0" borderId="30" xfId="2" applyFont="1" applyBorder="1" applyAlignment="1">
      <alignment horizontal="center" vertical="center"/>
    </xf>
    <xf numFmtId="0" fontId="41" fillId="0" borderId="30" xfId="2" applyFont="1" applyBorder="1" applyAlignment="1">
      <alignment horizontal="right" vertical="center"/>
    </xf>
    <xf numFmtId="0" fontId="7" fillId="0" borderId="31" xfId="2" applyBorder="1" applyAlignment="1">
      <alignment vertical="center"/>
    </xf>
    <xf numFmtId="0" fontId="7" fillId="0" borderId="32" xfId="2" applyBorder="1" applyAlignment="1">
      <alignment vertical="center"/>
    </xf>
    <xf numFmtId="0" fontId="39" fillId="0" borderId="0" xfId="2" applyFont="1" applyAlignment="1">
      <alignment horizontal="center" vertical="center"/>
    </xf>
    <xf numFmtId="0" fontId="7" fillId="0" borderId="22" xfId="2" applyBorder="1" applyAlignment="1">
      <alignment vertical="center"/>
    </xf>
    <xf numFmtId="0" fontId="7" fillId="0" borderId="23" xfId="2" applyBorder="1" applyAlignment="1">
      <alignment vertical="center"/>
    </xf>
    <xf numFmtId="0" fontId="50" fillId="0" borderId="0" xfId="2" applyFont="1" applyAlignment="1">
      <alignment horizontal="left" vertical="center"/>
    </xf>
    <xf numFmtId="0" fontId="44" fillId="0" borderId="0" xfId="2" applyFont="1" applyAlignment="1">
      <alignment horizontal="left" vertical="center" wrapText="1"/>
    </xf>
    <xf numFmtId="0" fontId="7" fillId="0" borderId="24" xfId="2" applyBorder="1" applyAlignment="1">
      <alignment horizontal="center" vertical="center" wrapText="1"/>
    </xf>
    <xf numFmtId="0" fontId="51" fillId="5" borderId="33" xfId="2" applyFont="1" applyFill="1" applyBorder="1" applyAlignment="1">
      <alignment horizontal="center" vertical="center" wrapText="1"/>
    </xf>
    <xf numFmtId="0" fontId="51" fillId="5" borderId="34" xfId="2" applyFont="1" applyFill="1" applyBorder="1" applyAlignment="1">
      <alignment horizontal="center" vertical="center" wrapText="1"/>
    </xf>
    <xf numFmtId="0" fontId="51" fillId="5" borderId="35" xfId="2" applyFont="1" applyFill="1" applyBorder="1" applyAlignment="1">
      <alignment horizontal="center" vertical="center" wrapText="1"/>
    </xf>
    <xf numFmtId="0" fontId="7" fillId="0" borderId="0" xfId="2" applyBorder="1" applyAlignment="1">
      <alignment horizontal="center" vertical="center" wrapText="1"/>
    </xf>
    <xf numFmtId="0" fontId="52" fillId="0" borderId="33" xfId="2" applyFont="1" applyBorder="1" applyAlignment="1">
      <alignment horizontal="center" vertical="center" wrapText="1"/>
    </xf>
    <xf numFmtId="0" fontId="52" fillId="0" borderId="34" xfId="2" applyFont="1" applyBorder="1" applyAlignment="1">
      <alignment horizontal="center" vertical="center" wrapText="1"/>
    </xf>
    <xf numFmtId="0" fontId="52" fillId="0" borderId="35" xfId="2" applyFont="1" applyBorder="1" applyAlignment="1">
      <alignment horizontal="center" vertical="center" wrapText="1"/>
    </xf>
    <xf numFmtId="0" fontId="47" fillId="0" borderId="0" xfId="2" applyFont="1" applyAlignment="1">
      <alignment horizontal="left" vertical="center"/>
    </xf>
    <xf numFmtId="4" fontId="47" fillId="0" borderId="0" xfId="2" applyNumberFormat="1" applyFont="1"/>
    <xf numFmtId="0" fontId="53" fillId="0" borderId="36" xfId="2" applyFont="1" applyBorder="1" applyAlignment="1">
      <alignment vertical="center"/>
    </xf>
    <xf numFmtId="0" fontId="53" fillId="0" borderId="25" xfId="2" applyFont="1" applyBorder="1" applyAlignment="1">
      <alignment vertical="center"/>
    </xf>
    <xf numFmtId="170" fontId="54" fillId="0" borderId="25" xfId="2" applyNumberFormat="1" applyFont="1" applyBorder="1"/>
    <xf numFmtId="170" fontId="54" fillId="0" borderId="37" xfId="2" applyNumberFormat="1" applyFont="1" applyBorder="1"/>
    <xf numFmtId="0" fontId="7" fillId="0" borderId="0" xfId="2" applyBorder="1" applyAlignment="1">
      <alignment vertical="center"/>
    </xf>
    <xf numFmtId="0" fontId="8" fillId="0" borderId="24" xfId="2" applyFont="1" applyBorder="1"/>
    <xf numFmtId="0" fontId="8" fillId="0" borderId="0" xfId="2" applyFont="1" applyAlignment="1">
      <alignment horizontal="center"/>
    </xf>
    <xf numFmtId="0" fontId="55" fillId="0" borderId="0" xfId="2" applyFont="1" applyAlignment="1">
      <alignment horizontal="center"/>
    </xf>
    <xf numFmtId="0" fontId="8" fillId="0" borderId="0" xfId="2" applyFont="1" applyAlignment="1">
      <alignment wrapText="1"/>
    </xf>
    <xf numFmtId="0" fontId="8" fillId="0" borderId="0" xfId="2" applyFont="1" applyAlignment="1">
      <alignment horizontal="center" wrapText="1"/>
    </xf>
    <xf numFmtId="171" fontId="8" fillId="0" borderId="0" xfId="2" applyNumberFormat="1" applyFont="1"/>
    <xf numFmtId="4" fontId="8" fillId="0" borderId="0" xfId="2" applyNumberFormat="1" applyFont="1"/>
    <xf numFmtId="0" fontId="8" fillId="0" borderId="38" xfId="2" applyFont="1" applyBorder="1"/>
    <xf numFmtId="0" fontId="55" fillId="0" borderId="0" xfId="2" applyFont="1"/>
    <xf numFmtId="170" fontId="55" fillId="0" borderId="0" xfId="2" applyNumberFormat="1" applyFont="1"/>
    <xf numFmtId="170" fontId="55" fillId="0" borderId="39" xfId="2" applyNumberFormat="1" applyFont="1" applyBorder="1"/>
    <xf numFmtId="0" fontId="8" fillId="0" borderId="0" xfId="2" applyFont="1" applyBorder="1"/>
    <xf numFmtId="0" fontId="56" fillId="0" borderId="24" xfId="2" applyFont="1" applyBorder="1"/>
    <xf numFmtId="0" fontId="56" fillId="0" borderId="0" xfId="2" applyFont="1" applyAlignment="1">
      <alignment horizontal="center"/>
    </xf>
    <xf numFmtId="0" fontId="56" fillId="0" borderId="0" xfId="2" applyFont="1" applyAlignment="1">
      <alignment wrapText="1"/>
    </xf>
    <xf numFmtId="0" fontId="56" fillId="0" borderId="0" xfId="2" applyFont="1"/>
    <xf numFmtId="0" fontId="56" fillId="0" borderId="0" xfId="2" applyFont="1" applyAlignment="1">
      <alignment horizontal="center" wrapText="1"/>
    </xf>
    <xf numFmtId="171" fontId="56" fillId="0" borderId="0" xfId="2" applyNumberFormat="1" applyFont="1"/>
    <xf numFmtId="4" fontId="56" fillId="0" borderId="0" xfId="2" applyNumberFormat="1" applyFont="1"/>
    <xf numFmtId="0" fontId="56" fillId="0" borderId="38" xfId="2" applyFont="1" applyBorder="1"/>
    <xf numFmtId="0" fontId="9" fillId="0" borderId="0" xfId="2" applyFont="1" applyBorder="1"/>
    <xf numFmtId="0" fontId="57" fillId="0" borderId="24" xfId="2" applyFont="1" applyBorder="1"/>
    <xf numFmtId="0" fontId="57" fillId="0" borderId="0" xfId="2" applyFont="1" applyAlignment="1">
      <alignment horizontal="center"/>
    </xf>
    <xf numFmtId="0" fontId="57" fillId="0" borderId="0" xfId="2" applyFont="1" applyAlignment="1">
      <alignment wrapText="1"/>
    </xf>
    <xf numFmtId="0" fontId="57" fillId="0" borderId="0" xfId="2" applyFont="1"/>
    <xf numFmtId="0" fontId="57" fillId="0" borderId="0" xfId="2" applyFont="1" applyAlignment="1">
      <alignment horizontal="center" wrapText="1"/>
    </xf>
    <xf numFmtId="171" fontId="57" fillId="0" borderId="0" xfId="2" applyNumberFormat="1" applyFont="1"/>
    <xf numFmtId="4" fontId="57" fillId="0" borderId="0" xfId="2" applyNumberFormat="1" applyFont="1"/>
    <xf numFmtId="0" fontId="57" fillId="0" borderId="38" xfId="2" applyFont="1" applyBorder="1"/>
    <xf numFmtId="170" fontId="57" fillId="0" borderId="0" xfId="2" applyNumberFormat="1" applyFont="1"/>
    <xf numFmtId="170" fontId="57" fillId="0" borderId="39" xfId="2" applyNumberFormat="1" applyFont="1" applyBorder="1"/>
    <xf numFmtId="0" fontId="10" fillId="0" borderId="0" xfId="2" applyFont="1" applyBorder="1"/>
    <xf numFmtId="0" fontId="58" fillId="0" borderId="24" xfId="2" applyFont="1" applyBorder="1" applyAlignment="1">
      <alignment vertical="center"/>
    </xf>
    <xf numFmtId="0" fontId="58" fillId="0" borderId="40" xfId="2" applyFont="1" applyBorder="1" applyAlignment="1">
      <alignment horizontal="center" vertical="center"/>
    </xf>
    <xf numFmtId="0" fontId="58" fillId="0" borderId="40" xfId="2" applyFont="1" applyBorder="1" applyAlignment="1">
      <alignment vertical="center" wrapText="1"/>
    </xf>
    <xf numFmtId="0" fontId="58" fillId="0" borderId="40" xfId="2" applyFont="1" applyBorder="1" applyAlignment="1">
      <alignment horizontal="center" vertical="center" wrapText="1"/>
    </xf>
    <xf numFmtId="171" fontId="58" fillId="0" borderId="40" xfId="2" applyNumberFormat="1" applyFont="1" applyBorder="1" applyAlignment="1">
      <alignment vertical="center"/>
    </xf>
    <xf numFmtId="4" fontId="58" fillId="3" borderId="40" xfId="2" applyNumberFormat="1" applyFont="1" applyFill="1" applyBorder="1" applyAlignment="1" applyProtection="1">
      <alignment vertical="center"/>
      <protection locked="0"/>
    </xf>
    <xf numFmtId="4" fontId="58" fillId="0" borderId="40" xfId="2" applyNumberFormat="1" applyFont="1" applyBorder="1" applyAlignment="1">
      <alignment vertical="center"/>
    </xf>
    <xf numFmtId="0" fontId="59" fillId="0" borderId="40" xfId="2" applyFont="1" applyBorder="1" applyAlignment="1">
      <alignment vertical="center" wrapText="1"/>
    </xf>
    <xf numFmtId="0" fontId="58" fillId="0" borderId="38" xfId="2" applyFont="1" applyBorder="1" applyAlignment="1">
      <alignment vertical="center"/>
    </xf>
    <xf numFmtId="0" fontId="58" fillId="0" borderId="0" xfId="2" applyFont="1" applyAlignment="1">
      <alignment vertical="center"/>
    </xf>
    <xf numFmtId="170" fontId="58" fillId="0" borderId="0" xfId="2" applyNumberFormat="1" applyFont="1" applyAlignment="1">
      <alignment vertical="center"/>
    </xf>
    <xf numFmtId="170" fontId="58" fillId="0" borderId="39" xfId="2" applyNumberFormat="1" applyFont="1" applyBorder="1" applyAlignment="1">
      <alignment vertical="center"/>
    </xf>
    <xf numFmtId="0" fontId="11" fillId="0" borderId="0" xfId="2" applyFont="1" applyBorder="1"/>
    <xf numFmtId="0" fontId="60" fillId="0" borderId="24" xfId="2" applyFont="1" applyBorder="1" applyAlignment="1">
      <alignment vertical="center"/>
    </xf>
    <xf numFmtId="0" fontId="60" fillId="0" borderId="0" xfId="2" applyFont="1" applyAlignment="1">
      <alignment horizontal="center" vertical="center"/>
    </xf>
    <xf numFmtId="0" fontId="60" fillId="0" borderId="0" xfId="2" applyFont="1" applyAlignment="1">
      <alignment vertical="center" wrapText="1"/>
    </xf>
    <xf numFmtId="0" fontId="61" fillId="0" borderId="0" xfId="2" applyFont="1" applyAlignment="1">
      <alignment vertical="center" wrapText="1"/>
    </xf>
    <xf numFmtId="0" fontId="61" fillId="0" borderId="0" xfId="2" applyFont="1" applyAlignment="1">
      <alignment horizontal="center" vertical="center" wrapText="1"/>
    </xf>
    <xf numFmtId="171" fontId="61" fillId="0" borderId="0" xfId="2" applyNumberFormat="1" applyFont="1" applyAlignment="1">
      <alignment vertical="center"/>
    </xf>
    <xf numFmtId="4" fontId="60" fillId="0" borderId="0" xfId="2" applyNumberFormat="1" applyFont="1" applyAlignment="1">
      <alignment vertical="center"/>
    </xf>
    <xf numFmtId="0" fontId="60" fillId="0" borderId="0" xfId="2" applyFont="1" applyAlignment="1">
      <alignment vertical="center"/>
    </xf>
    <xf numFmtId="0" fontId="60" fillId="0" borderId="38" xfId="2" applyFont="1" applyBorder="1" applyAlignment="1">
      <alignment vertical="center"/>
    </xf>
    <xf numFmtId="170" fontId="60" fillId="0" borderId="0" xfId="2" applyNumberFormat="1" applyFont="1" applyAlignment="1">
      <alignment vertical="center"/>
    </xf>
    <xf numFmtId="170" fontId="60" fillId="0" borderId="41" xfId="2" applyNumberFormat="1" applyFont="1" applyBorder="1" applyAlignment="1">
      <alignment vertical="center"/>
    </xf>
    <xf numFmtId="0" fontId="12" fillId="0" borderId="0" xfId="2" applyFont="1" applyBorder="1"/>
    <xf numFmtId="0" fontId="7" fillId="0" borderId="42" xfId="2" applyBorder="1" applyAlignment="1">
      <alignment vertical="center"/>
    </xf>
    <xf numFmtId="0" fontId="62" fillId="0" borderId="43" xfId="0" applyFont="1" applyBorder="1" applyAlignment="1">
      <alignment vertical="center" wrapText="1"/>
      <protection locked="0"/>
    </xf>
    <xf numFmtId="0" fontId="62" fillId="0" borderId="44" xfId="0" applyFont="1" applyBorder="1" applyAlignment="1">
      <alignment vertical="center" wrapText="1"/>
      <protection locked="0"/>
    </xf>
    <xf numFmtId="0" fontId="62" fillId="0" borderId="45" xfId="0" applyFont="1" applyBorder="1" applyAlignment="1">
      <alignment vertical="center" wrapText="1"/>
      <protection locked="0"/>
    </xf>
    <xf numFmtId="0" fontId="62" fillId="0" borderId="46" xfId="0" applyFont="1" applyBorder="1" applyAlignment="1">
      <alignment horizontal="center" vertical="center" wrapText="1"/>
      <protection locked="0"/>
    </xf>
    <xf numFmtId="0" fontId="63" fillId="0" borderId="1" xfId="0" applyFont="1" applyBorder="1" applyAlignment="1">
      <alignment horizontal="center" vertical="center" wrapText="1"/>
      <protection locked="0"/>
    </xf>
    <xf numFmtId="0" fontId="62" fillId="0" borderId="47" xfId="0" applyFont="1" applyBorder="1" applyAlignment="1">
      <alignment horizontal="center" vertical="center" wrapText="1"/>
      <protection locked="0"/>
    </xf>
    <xf numFmtId="0" fontId="62" fillId="0" borderId="46" xfId="0" applyFont="1" applyBorder="1" applyAlignment="1">
      <alignment vertical="center" wrapText="1"/>
      <protection locked="0"/>
    </xf>
    <xf numFmtId="0" fontId="64" fillId="0" borderId="48" xfId="0" applyFont="1" applyBorder="1" applyAlignment="1">
      <alignment horizontal="left" wrapText="1"/>
      <protection locked="0"/>
    </xf>
    <xf numFmtId="0" fontId="62" fillId="0" borderId="47" xfId="0" applyFont="1" applyBorder="1" applyAlignment="1">
      <alignment vertical="center" wrapText="1"/>
      <protection locked="0"/>
    </xf>
    <xf numFmtId="0" fontId="64" fillId="0" borderId="1" xfId="0" applyFont="1" applyBorder="1" applyAlignment="1">
      <alignment horizontal="left" vertical="center" wrapText="1"/>
      <protection locked="0"/>
    </xf>
    <xf numFmtId="0" fontId="65" fillId="0" borderId="1" xfId="0" applyFont="1" applyBorder="1" applyAlignment="1">
      <alignment horizontal="left" vertical="center" wrapText="1"/>
      <protection locked="0"/>
    </xf>
    <xf numFmtId="0" fontId="66" fillId="0" borderId="46" xfId="0" applyFont="1" applyBorder="1" applyAlignment="1">
      <alignment vertical="center" wrapText="1"/>
      <protection locked="0"/>
    </xf>
    <xf numFmtId="0" fontId="65" fillId="0" borderId="1" xfId="0" applyFont="1" applyBorder="1" applyAlignment="1">
      <alignment vertical="center" wrapText="1"/>
      <protection locked="0"/>
    </xf>
    <xf numFmtId="0" fontId="65" fillId="0" borderId="1" xfId="0" applyFont="1" applyBorder="1" applyAlignment="1">
      <alignment horizontal="left" vertical="center"/>
      <protection locked="0"/>
    </xf>
    <xf numFmtId="0" fontId="65" fillId="0" borderId="1" xfId="0" applyFont="1" applyBorder="1" applyAlignment="1">
      <alignment vertical="center"/>
      <protection locked="0"/>
    </xf>
    <xf numFmtId="49" fontId="65" fillId="0" borderId="1" xfId="0" applyNumberFormat="1" applyFont="1" applyBorder="1" applyAlignment="1">
      <alignment horizontal="left" vertical="center" wrapText="1"/>
      <protection locked="0"/>
    </xf>
    <xf numFmtId="49" fontId="65" fillId="0" borderId="1" xfId="0" applyNumberFormat="1" applyFont="1" applyBorder="1" applyAlignment="1">
      <alignment vertical="center" wrapText="1"/>
      <protection locked="0"/>
    </xf>
    <xf numFmtId="0" fontId="62" fillId="0" borderId="49" xfId="0" applyFont="1" applyBorder="1" applyAlignment="1">
      <alignment vertical="center" wrapText="1"/>
      <protection locked="0"/>
    </xf>
    <xf numFmtId="0" fontId="67" fillId="0" borderId="48" xfId="0" applyFont="1" applyBorder="1" applyAlignment="1">
      <alignment vertical="center" wrapText="1"/>
      <protection locked="0"/>
    </xf>
    <xf numFmtId="0" fontId="62" fillId="0" borderId="50" xfId="0" applyFont="1" applyBorder="1" applyAlignment="1">
      <alignment vertical="center" wrapText="1"/>
      <protection locked="0"/>
    </xf>
    <xf numFmtId="0" fontId="62" fillId="0" borderId="1" xfId="0" applyFont="1" applyBorder="1" applyAlignment="1">
      <alignment vertical="top"/>
      <protection locked="0"/>
    </xf>
    <xf numFmtId="0" fontId="62" fillId="0" borderId="1" xfId="0" applyFont="1" applyAlignment="1">
      <alignment vertical="top"/>
      <protection locked="0"/>
    </xf>
    <xf numFmtId="0" fontId="62" fillId="0" borderId="43" xfId="0" applyFont="1" applyBorder="1" applyAlignment="1">
      <alignment horizontal="left" vertical="center"/>
      <protection locked="0"/>
    </xf>
    <xf numFmtId="0" fontId="62" fillId="0" borderId="44" xfId="0" applyFont="1" applyBorder="1" applyAlignment="1">
      <alignment horizontal="left" vertical="center"/>
      <protection locked="0"/>
    </xf>
    <xf numFmtId="0" fontId="62" fillId="0" borderId="45" xfId="0" applyFont="1" applyBorder="1" applyAlignment="1">
      <alignment horizontal="left" vertical="center"/>
      <protection locked="0"/>
    </xf>
    <xf numFmtId="0" fontId="62" fillId="0" borderId="46" xfId="0" applyFont="1" applyBorder="1" applyAlignment="1">
      <alignment horizontal="left" vertical="center"/>
      <protection locked="0"/>
    </xf>
    <xf numFmtId="0" fontId="63" fillId="0" borderId="1" xfId="0" applyFont="1" applyBorder="1" applyAlignment="1">
      <alignment horizontal="center" vertical="center"/>
      <protection locked="0"/>
    </xf>
    <xf numFmtId="0" fontId="62" fillId="0" borderId="47" xfId="0" applyFont="1" applyBorder="1" applyAlignment="1">
      <alignment horizontal="left" vertical="center"/>
      <protection locked="0"/>
    </xf>
    <xf numFmtId="0" fontId="64" fillId="0" borderId="1" xfId="0" applyFont="1" applyBorder="1" applyAlignment="1">
      <alignment horizontal="left" vertical="center"/>
      <protection locked="0"/>
    </xf>
    <xf numFmtId="0" fontId="68" fillId="0" borderId="1" xfId="0" applyFont="1" applyAlignment="1">
      <alignment horizontal="left" vertical="center"/>
      <protection locked="0"/>
    </xf>
    <xf numFmtId="0" fontId="64" fillId="0" borderId="48" xfId="0" applyFont="1" applyBorder="1" applyAlignment="1">
      <alignment horizontal="left" vertical="center"/>
      <protection locked="0"/>
    </xf>
    <xf numFmtId="0" fontId="64" fillId="0" borderId="48" xfId="0" applyFont="1" applyBorder="1" applyAlignment="1">
      <alignment horizontal="center" vertical="center"/>
      <protection locked="0"/>
    </xf>
    <xf numFmtId="0" fontId="68" fillId="0" borderId="48" xfId="0" applyFont="1" applyBorder="1" applyAlignment="1">
      <alignment horizontal="left" vertical="center"/>
      <protection locked="0"/>
    </xf>
    <xf numFmtId="0" fontId="69" fillId="0" borderId="1" xfId="0" applyFont="1" applyBorder="1" applyAlignment="1">
      <alignment horizontal="left" vertical="center"/>
      <protection locked="0"/>
    </xf>
    <xf numFmtId="0" fontId="66" fillId="0" borderId="1" xfId="0" applyFont="1" applyAlignment="1">
      <alignment horizontal="left" vertical="center"/>
      <protection locked="0"/>
    </xf>
    <xf numFmtId="0" fontId="70" fillId="0" borderId="1" xfId="0" applyFont="1" applyBorder="1" applyAlignment="1">
      <alignment horizontal="left" vertical="center"/>
      <protection locked="0"/>
    </xf>
    <xf numFmtId="0" fontId="65" fillId="0" borderId="1" xfId="0" applyFont="1" applyBorder="1" applyAlignment="1">
      <alignment horizontal="center" vertical="center"/>
      <protection locked="0"/>
    </xf>
    <xf numFmtId="0" fontId="65" fillId="0" borderId="1" xfId="0" applyFont="1" applyAlignment="1">
      <alignment horizontal="left" vertical="center"/>
      <protection locked="0"/>
    </xf>
    <xf numFmtId="0" fontId="66" fillId="0" borderId="46" xfId="0" applyFont="1" applyBorder="1" applyAlignment="1">
      <alignment horizontal="left" vertical="center"/>
      <protection locked="0"/>
    </xf>
    <xf numFmtId="0" fontId="65" fillId="0" borderId="1" xfId="0" applyFont="1" applyFill="1" applyBorder="1" applyAlignment="1">
      <alignment horizontal="left" vertical="center"/>
      <protection locked="0"/>
    </xf>
    <xf numFmtId="0" fontId="65" fillId="0" borderId="1" xfId="0" applyFont="1" applyFill="1" applyBorder="1" applyAlignment="1">
      <alignment horizontal="center" vertical="center"/>
      <protection locked="0"/>
    </xf>
    <xf numFmtId="0" fontId="62" fillId="0" borderId="49" xfId="0" applyFont="1" applyBorder="1" applyAlignment="1">
      <alignment horizontal="left" vertical="center"/>
      <protection locked="0"/>
    </xf>
    <xf numFmtId="0" fontId="67" fillId="0" borderId="48" xfId="0" applyFont="1" applyBorder="1" applyAlignment="1">
      <alignment horizontal="left" vertical="center"/>
      <protection locked="0"/>
    </xf>
    <xf numFmtId="0" fontId="62" fillId="0" borderId="50" xfId="0" applyFont="1" applyBorder="1" applyAlignment="1">
      <alignment horizontal="left" vertical="center"/>
      <protection locked="0"/>
    </xf>
    <xf numFmtId="0" fontId="62" fillId="0" borderId="1" xfId="0" applyFont="1" applyBorder="1" applyAlignment="1">
      <alignment horizontal="left" vertical="center"/>
      <protection locked="0"/>
    </xf>
    <xf numFmtId="0" fontId="67" fillId="0" borderId="1" xfId="0" applyFont="1" applyBorder="1" applyAlignment="1">
      <alignment horizontal="left" vertical="center"/>
      <protection locked="0"/>
    </xf>
    <xf numFmtId="0" fontId="68" fillId="0" borderId="1" xfId="0" applyFont="1" applyBorder="1" applyAlignment="1">
      <alignment horizontal="left" vertical="center"/>
      <protection locked="0"/>
    </xf>
    <xf numFmtId="0" fontId="66" fillId="0" borderId="48" xfId="0" applyFont="1" applyBorder="1" applyAlignment="1">
      <alignment horizontal="left" vertical="center"/>
      <protection locked="0"/>
    </xf>
    <xf numFmtId="0" fontId="62" fillId="0" borderId="1" xfId="0" applyFont="1" applyBorder="1" applyAlignment="1">
      <alignment horizontal="left" vertical="center" wrapText="1"/>
      <protection locked="0"/>
    </xf>
    <xf numFmtId="0" fontId="66" fillId="0" borderId="1" xfId="0" applyFont="1" applyBorder="1" applyAlignment="1">
      <alignment horizontal="left" vertical="center" wrapText="1"/>
      <protection locked="0"/>
    </xf>
    <xf numFmtId="0" fontId="66" fillId="0" borderId="1" xfId="0" applyFont="1" applyBorder="1" applyAlignment="1">
      <alignment horizontal="center" vertical="center" wrapText="1"/>
      <protection locked="0"/>
    </xf>
    <xf numFmtId="0" fontId="62" fillId="0" borderId="43" xfId="0" applyFont="1" applyBorder="1" applyAlignment="1">
      <alignment horizontal="left" vertical="center" wrapText="1"/>
      <protection locked="0"/>
    </xf>
    <xf numFmtId="0" fontId="62" fillId="0" borderId="44" xfId="0" applyFont="1" applyBorder="1" applyAlignment="1">
      <alignment horizontal="left" vertical="center" wrapText="1"/>
      <protection locked="0"/>
    </xf>
    <xf numFmtId="0" fontId="62" fillId="0" borderId="45" xfId="0" applyFont="1" applyBorder="1" applyAlignment="1">
      <alignment horizontal="left" vertical="center" wrapText="1"/>
      <protection locked="0"/>
    </xf>
    <xf numFmtId="0" fontId="62" fillId="0" borderId="46" xfId="0" applyFont="1" applyBorder="1" applyAlignment="1">
      <alignment horizontal="left" vertical="center" wrapText="1"/>
      <protection locked="0"/>
    </xf>
    <xf numFmtId="0" fontId="62" fillId="0" borderId="47" xfId="0" applyFont="1" applyBorder="1" applyAlignment="1">
      <alignment horizontal="left" vertical="center" wrapText="1"/>
      <protection locked="0"/>
    </xf>
    <xf numFmtId="0" fontId="68" fillId="0" borderId="46" xfId="0" applyFont="1" applyBorder="1" applyAlignment="1">
      <alignment horizontal="left" vertical="center" wrapText="1"/>
      <protection locked="0"/>
    </xf>
    <xf numFmtId="0" fontId="68" fillId="0" borderId="47" xfId="0" applyFont="1" applyBorder="1" applyAlignment="1">
      <alignment horizontal="left" vertical="center" wrapText="1"/>
      <protection locked="0"/>
    </xf>
    <xf numFmtId="0" fontId="66" fillId="0" borderId="46" xfId="0" applyFont="1" applyBorder="1" applyAlignment="1">
      <alignment horizontal="left" vertical="center" wrapText="1"/>
      <protection locked="0"/>
    </xf>
    <xf numFmtId="0" fontId="66" fillId="0" borderId="1" xfId="0" applyFont="1" applyBorder="1" applyAlignment="1">
      <alignment horizontal="left" vertical="center"/>
      <protection locked="0"/>
    </xf>
    <xf numFmtId="0" fontId="66" fillId="0" borderId="47" xfId="0" applyFont="1" applyBorder="1" applyAlignment="1">
      <alignment horizontal="left" vertical="center" wrapText="1"/>
      <protection locked="0"/>
    </xf>
    <xf numFmtId="0" fontId="66" fillId="0" borderId="47" xfId="0" applyFont="1" applyBorder="1" applyAlignment="1">
      <alignment horizontal="left" vertical="center"/>
      <protection locked="0"/>
    </xf>
    <xf numFmtId="0" fontId="66" fillId="0" borderId="49" xfId="0" applyFont="1" applyBorder="1" applyAlignment="1">
      <alignment horizontal="left" vertical="center" wrapText="1"/>
      <protection locked="0"/>
    </xf>
    <xf numFmtId="0" fontId="66" fillId="0" borderId="48" xfId="0" applyFont="1" applyBorder="1" applyAlignment="1">
      <alignment horizontal="left" vertical="center" wrapText="1"/>
      <protection locked="0"/>
    </xf>
    <xf numFmtId="0" fontId="66" fillId="0" borderId="50" xfId="0" applyFont="1" applyBorder="1" applyAlignment="1">
      <alignment horizontal="left" vertical="center" wrapText="1"/>
      <protection locked="0"/>
    </xf>
    <xf numFmtId="0" fontId="65" fillId="0" borderId="1" xfId="0" applyFont="1" applyBorder="1" applyAlignment="1">
      <alignment horizontal="left" vertical="top"/>
      <protection locked="0"/>
    </xf>
    <xf numFmtId="0" fontId="65" fillId="0" borderId="1" xfId="0" applyFont="1" applyBorder="1" applyAlignment="1">
      <alignment horizontal="center" vertical="top"/>
      <protection locked="0"/>
    </xf>
    <xf numFmtId="0" fontId="66" fillId="0" borderId="49" xfId="0" applyFont="1" applyBorder="1" applyAlignment="1">
      <alignment horizontal="left" vertical="center"/>
      <protection locked="0"/>
    </xf>
    <xf numFmtId="0" fontId="66" fillId="0" borderId="50" xfId="0" applyFont="1" applyBorder="1" applyAlignment="1">
      <alignment horizontal="left" vertical="center"/>
      <protection locked="0"/>
    </xf>
    <xf numFmtId="0" fontId="66" fillId="0" borderId="1" xfId="0" applyFont="1" applyBorder="1" applyAlignment="1">
      <alignment horizontal="center" vertical="center"/>
      <protection locked="0"/>
    </xf>
    <xf numFmtId="0" fontId="68" fillId="0" borderId="1" xfId="0" applyFont="1" applyAlignment="1">
      <alignment vertical="center"/>
      <protection locked="0"/>
    </xf>
    <xf numFmtId="0" fontId="64" fillId="0" borderId="1" xfId="0" applyFont="1" applyBorder="1" applyAlignment="1">
      <alignment vertical="center"/>
      <protection locked="0"/>
    </xf>
    <xf numFmtId="0" fontId="68" fillId="0" borderId="48" xfId="0" applyFont="1" applyBorder="1" applyAlignment="1">
      <alignment vertical="center"/>
      <protection locked="0"/>
    </xf>
    <xf numFmtId="0" fontId="64" fillId="0" borderId="48" xfId="0" applyFont="1" applyBorder="1" applyAlignment="1">
      <alignment vertical="center"/>
      <protection locked="0"/>
    </xf>
    <xf numFmtId="0" fontId="65" fillId="0" borderId="1" xfId="0" applyFont="1" applyBorder="1" applyAlignment="1">
      <alignment vertical="top"/>
      <protection locked="0"/>
    </xf>
    <xf numFmtId="49" fontId="65" fillId="0" borderId="1" xfId="0" applyNumberFormat="1" applyFont="1" applyBorder="1" applyAlignment="1">
      <alignment horizontal="left" vertical="center"/>
      <protection locked="0"/>
    </xf>
    <xf numFmtId="0" fontId="66" fillId="0" borderId="46" xfId="0" applyFont="1" applyBorder="1" applyAlignment="1" applyProtection="1">
      <alignment horizontal="left" vertical="center"/>
    </xf>
    <xf numFmtId="0" fontId="65" fillId="0" borderId="1" xfId="0" applyFont="1" applyBorder="1" applyAlignment="1" applyProtection="1">
      <alignment vertical="top"/>
    </xf>
    <xf numFmtId="0" fontId="65" fillId="0" borderId="1" xfId="0" applyFont="1" applyBorder="1" applyAlignment="1" applyProtection="1">
      <alignment horizontal="left" vertical="center"/>
    </xf>
    <xf numFmtId="0" fontId="65" fillId="0" borderId="1" xfId="0" applyFont="1" applyBorder="1" applyAlignment="1" applyProtection="1">
      <alignment horizontal="center" vertical="center"/>
    </xf>
    <xf numFmtId="49" fontId="65" fillId="0" borderId="1" xfId="0" applyNumberFormat="1" applyFont="1" applyBorder="1" applyAlignment="1" applyProtection="1">
      <alignment horizontal="left" vertical="center"/>
    </xf>
    <xf numFmtId="0" fontId="66" fillId="0" borderId="47" xfId="0" applyFont="1" applyBorder="1" applyAlignment="1" applyProtection="1">
      <alignment horizontal="left" vertical="center"/>
    </xf>
    <xf numFmtId="0" fontId="0" fillId="0" borderId="48" xfId="0" applyBorder="1" applyAlignment="1">
      <alignment vertical="top"/>
      <protection locked="0"/>
    </xf>
    <xf numFmtId="0" fontId="64" fillId="0" borderId="48" xfId="0" applyFont="1" applyBorder="1" applyAlignment="1">
      <alignment horizontal="left"/>
      <protection locked="0"/>
    </xf>
    <xf numFmtId="0" fontId="68" fillId="0" borderId="48" xfId="0" applyFont="1" applyBorder="1" applyAlignment="1">
      <protection locked="0"/>
    </xf>
    <xf numFmtId="0" fontId="62" fillId="0" borderId="46" xfId="0" applyFont="1" applyBorder="1" applyAlignment="1">
      <alignment vertical="top"/>
      <protection locked="0"/>
    </xf>
    <xf numFmtId="0" fontId="62" fillId="0" borderId="47" xfId="0" applyFont="1" applyBorder="1" applyAlignment="1">
      <alignment vertical="top"/>
      <protection locked="0"/>
    </xf>
    <xf numFmtId="0" fontId="62" fillId="0" borderId="49" xfId="0" applyFont="1" applyBorder="1" applyAlignment="1">
      <alignment vertical="top"/>
      <protection locked="0"/>
    </xf>
    <xf numFmtId="0" fontId="62" fillId="0" borderId="48" xfId="0" applyFont="1" applyBorder="1" applyAlignment="1">
      <alignment vertical="top"/>
      <protection locked="0"/>
    </xf>
    <xf numFmtId="0" fontId="62" fillId="0" borderId="50" xfId="0" applyFont="1" applyBorder="1" applyAlignment="1">
      <alignment vertical="top"/>
      <protection locked="0"/>
    </xf>
  </cellXfs>
  <cellStyles count="4">
    <cellStyle name="Normal" xfId="0" builtinId="0" customBuiltin="1"/>
    <cellStyle name="Normal 3" xfId="1"/>
    <cellStyle name="Normal 2" xfId="2"/>
    <cellStyle name="Hyperlink" xfId="3"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sheetFormatPr defaultRowHeight="27.75"/>
  <cols>
    <col min="1" max="1" width="7.1289062" style="17" customWidth="1"/>
    <col min="2" max="2" width="1.4765625" style="18" customWidth="1"/>
    <col min="3" max="3" width="3.4960938" style="18" customWidth="1"/>
    <col min="4" max="33" width="2.2851562" style="18" customWidth="1"/>
    <col min="34" max="34" width="2.8242188" style="18" customWidth="1"/>
    <col min="35" max="35" width="27.171875" style="18" customWidth="1"/>
    <col min="36" max="37" width="2.1523438" style="18" customWidth="1"/>
    <col min="38" max="38" width="7.1289062" style="18" customWidth="1"/>
    <col min="39" max="39" width="2.8242188" style="18" customWidth="1"/>
    <col min="40" max="40" width="11.433594" style="18" customWidth="1"/>
    <col min="41" max="41" width="6.4570312" style="18" customWidth="1"/>
    <col min="42" max="42" width="3.4960938" style="18" customWidth="1"/>
    <col min="43" max="43" width="13.449219" style="18" customWidth="1"/>
    <col min="44" max="44" width="11.703125" style="18" customWidth="1"/>
    <col min="45" max="47" width="22.195312" style="18" hidden="1" customWidth="1"/>
    <col min="48" max="49" width="18.5625" style="18" hidden="1" customWidth="1"/>
    <col min="50" max="51" width="21.386719" style="18" hidden="1" customWidth="1"/>
    <col min="52" max="52" width="18.5625" style="18" hidden="1" customWidth="1"/>
    <col min="53" max="53" width="16.410156" style="18" hidden="1" customWidth="1"/>
    <col min="54" max="54" width="21.386719" style="18" hidden="1" customWidth="1"/>
    <col min="55" max="55" width="18.5625" style="18" hidden="1" customWidth="1"/>
    <col min="56" max="56" width="16.410156" style="18" hidden="1" customWidth="1"/>
    <col min="57" max="57" width="66.453125" style="18" customWidth="1"/>
    <col min="58" max="70" width="9.144531" style="18" customWidth="1"/>
    <col min="71" max="91" width="9.144531" style="18" hidden="1" customWidth="1"/>
    <col min="92" max="92" width="109.63672" style="18" hidden="1" customWidth="1"/>
    <col min="93" max="93" width="31.074219" style="18" hidden="1" customWidth="1"/>
    <col min="94" max="94" width="51.65625" style="18" hidden="1" customWidth="1"/>
    <col min="95" max="16384" width="9.144531" style="18" customWidth="1"/>
  </cols>
  <sheetData>
    <row r="1">
      <c r="A1" s="19" t="s">
        <v>0</v>
      </c>
      <c r="AZ1" s="20" t="s">
        <v>1</v>
      </c>
      <c r="BA1" s="20" t="s">
        <v>2</v>
      </c>
      <c r="BB1" s="20" t="s">
        <v>3</v>
      </c>
      <c r="BT1" s="20"/>
      <c r="BU1" s="20" t="b">
        <v>0</v>
      </c>
      <c r="BV1" s="20" t="s">
        <v>4</v>
      </c>
    </row>
    <row r="2" ht="37" customHeight="1">
      <c r="AR2" s="21" t="s">
        <v>5</v>
      </c>
      <c r="AS2" s="21"/>
      <c r="AT2" s="21"/>
      <c r="AU2" s="21"/>
      <c r="AV2" s="21"/>
      <c r="AW2" s="21"/>
      <c r="AX2" s="21"/>
      <c r="AY2" s="21"/>
      <c r="AZ2" s="21"/>
      <c r="BA2" s="21"/>
      <c r="BB2" s="21"/>
      <c r="BC2" s="21"/>
      <c r="BD2" s="21"/>
      <c r="BE2" s="21"/>
      <c r="BS2" s="22">
        <v>0.01</v>
      </c>
      <c r="BT2" s="22">
        <v>21</v>
      </c>
    </row>
    <row r="3" ht="7"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5"/>
      <c r="BS3" s="22">
        <v>0.01</v>
      </c>
      <c r="BT3" s="22">
        <v>15</v>
      </c>
    </row>
    <row r="4" ht="25" customHeight="1">
      <c r="B4" s="25"/>
      <c r="D4" s="26" t="s">
        <v>6</v>
      </c>
      <c r="AR4" s="25"/>
      <c r="AS4" s="27" t="s">
        <v>7</v>
      </c>
      <c r="BE4" s="28" t="s">
        <v>8</v>
      </c>
      <c r="BS4" s="22">
        <v>0.001</v>
      </c>
    </row>
    <row r="5" ht="12" customHeight="1">
      <c r="B5" s="25"/>
      <c r="D5" s="29" t="s">
        <v>9</v>
      </c>
      <c r="K5" s="30" t="s">
        <v>10</v>
      </c>
      <c r="L5" s="30"/>
      <c r="M5" s="30"/>
      <c r="N5" s="30"/>
      <c r="O5" s="30"/>
      <c r="P5" s="30"/>
      <c r="Q5" s="30"/>
      <c r="R5" s="30"/>
      <c r="S5" s="30"/>
      <c r="T5" s="30"/>
      <c r="U5" s="30"/>
      <c r="V5" s="30"/>
      <c r="W5" s="30"/>
      <c r="X5" s="30"/>
      <c r="Y5" s="30"/>
      <c r="Z5" s="30"/>
      <c r="AA5" s="30"/>
      <c r="AB5" s="30"/>
      <c r="AC5" s="30"/>
      <c r="AD5" s="30"/>
      <c r="AE5" s="30"/>
      <c r="AF5" s="30"/>
      <c r="AG5" s="30"/>
      <c r="AH5" s="30"/>
      <c r="AI5" s="30"/>
      <c r="AJ5" s="30"/>
      <c r="AR5" s="25"/>
      <c r="BE5" s="31" t="s">
        <v>11</v>
      </c>
      <c r="BS5" s="22">
        <v>0.01</v>
      </c>
    </row>
    <row r="6" ht="37" customHeight="1">
      <c r="B6" s="25"/>
      <c r="D6" s="32" t="s">
        <v>12</v>
      </c>
      <c r="K6" s="33" t="s">
        <v>13</v>
      </c>
      <c r="L6" s="33"/>
      <c r="M6" s="33"/>
      <c r="N6" s="33"/>
      <c r="O6" s="33"/>
      <c r="P6" s="33"/>
      <c r="Q6" s="33"/>
      <c r="R6" s="33"/>
      <c r="S6" s="33"/>
      <c r="T6" s="33"/>
      <c r="U6" s="33"/>
      <c r="V6" s="33"/>
      <c r="W6" s="33"/>
      <c r="X6" s="33"/>
      <c r="Y6" s="33"/>
      <c r="Z6" s="33"/>
      <c r="AA6" s="33"/>
      <c r="AB6" s="33"/>
      <c r="AC6" s="33"/>
      <c r="AD6" s="33"/>
      <c r="AE6" s="33"/>
      <c r="AF6" s="33"/>
      <c r="AG6" s="33"/>
      <c r="AH6" s="33"/>
      <c r="AI6" s="33"/>
      <c r="AJ6" s="33"/>
      <c r="AR6" s="25"/>
      <c r="BE6" s="34"/>
      <c r="BS6" s="22">
        <v>0.01</v>
      </c>
    </row>
    <row r="7" ht="12" customHeight="1">
      <c r="B7" s="25"/>
      <c r="D7" s="35" t="s">
        <v>14</v>
      </c>
      <c r="K7" s="30"/>
      <c r="AK7" s="35" t="s">
        <v>15</v>
      </c>
      <c r="AN7" s="36" t="s">
        <v>16</v>
      </c>
      <c r="AR7" s="25"/>
      <c r="BE7" s="34"/>
      <c r="BS7" s="22">
        <v>0.01</v>
      </c>
    </row>
    <row r="8" ht="12" customHeight="1">
      <c r="B8" s="25"/>
      <c r="D8" s="35" t="s">
        <v>17</v>
      </c>
      <c r="K8" s="30" t="s">
        <v>18</v>
      </c>
      <c r="AK8" s="35" t="s">
        <v>19</v>
      </c>
      <c r="AN8" s="37">
        <v>46086</v>
      </c>
      <c r="AR8" s="25"/>
      <c r="BE8" s="34"/>
      <c r="BS8" s="22">
        <v>0.01</v>
      </c>
    </row>
    <row r="9" ht="14.5" customHeight="1">
      <c r="B9" s="25"/>
      <c r="AR9" s="25"/>
      <c r="BE9" s="34"/>
      <c r="BS9" s="22">
        <v>0.01</v>
      </c>
    </row>
    <row r="10" ht="12" customHeight="1">
      <c r="B10" s="25"/>
      <c r="D10" s="35" t="s">
        <v>20</v>
      </c>
      <c r="AK10" s="35" t="s">
        <v>21</v>
      </c>
      <c r="AN10" s="38" t="s">
        <v>16</v>
      </c>
      <c r="AR10" s="25"/>
      <c r="BE10" s="34"/>
      <c r="BS10" s="22">
        <v>0.01</v>
      </c>
    </row>
    <row r="11" ht="18.4" customHeight="1">
      <c r="B11" s="25"/>
      <c r="E11" s="38" t="s">
        <v>16</v>
      </c>
      <c r="F11" s="39"/>
      <c r="G11" s="39"/>
      <c r="H11" s="39"/>
      <c r="I11" s="39"/>
      <c r="J11" s="39"/>
      <c r="K11" s="39"/>
      <c r="AK11" s="35" t="s">
        <v>22</v>
      </c>
      <c r="AN11" s="38" t="s">
        <v>16</v>
      </c>
      <c r="AR11" s="25"/>
      <c r="BE11" s="34"/>
      <c r="BS11" s="22">
        <v>0.01</v>
      </c>
    </row>
    <row r="12" ht="7" customHeight="1">
      <c r="B12" s="25"/>
      <c r="AR12" s="25"/>
      <c r="BE12" s="34"/>
      <c r="BS12" s="22">
        <v>0.01</v>
      </c>
    </row>
    <row r="13" ht="12" customHeight="1">
      <c r="B13" s="25"/>
      <c r="D13" s="35" t="s">
        <v>23</v>
      </c>
      <c r="AK13" s="35" t="s">
        <v>21</v>
      </c>
      <c r="AN13" s="40" t="s">
        <v>24</v>
      </c>
      <c r="AR13" s="25"/>
      <c r="BE13" s="34"/>
      <c r="BS13" s="22">
        <v>0.01</v>
      </c>
    </row>
    <row r="14">
      <c r="B14" s="25"/>
      <c r="E14" s="40" t="s">
        <v>24</v>
      </c>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K14" s="35" t="s">
        <v>22</v>
      </c>
      <c r="AN14" s="40" t="s">
        <v>24</v>
      </c>
      <c r="AR14" s="25"/>
      <c r="BE14" s="34"/>
      <c r="BS14" s="22">
        <v>0.01</v>
      </c>
    </row>
    <row r="15" ht="7" customHeight="1">
      <c r="B15" s="25"/>
      <c r="AR15" s="25"/>
      <c r="BE15" s="34"/>
      <c r="BS15" s="22" t="b">
        <v>0</v>
      </c>
    </row>
    <row r="16" ht="12" customHeight="1">
      <c r="B16" s="25"/>
      <c r="D16" s="35" t="s">
        <v>25</v>
      </c>
      <c r="AK16" s="35" t="s">
        <v>21</v>
      </c>
      <c r="AN16" s="30" t="s">
        <v>26</v>
      </c>
      <c r="AR16" s="25"/>
      <c r="BE16" s="34"/>
      <c r="BS16" s="22" t="b">
        <v>0</v>
      </c>
    </row>
    <row r="17" ht="18.4" customHeight="1">
      <c r="B17" s="25"/>
      <c r="E17" s="30" t="s">
        <v>27</v>
      </c>
      <c r="AK17" s="35" t="s">
        <v>22</v>
      </c>
      <c r="AN17" s="30" t="s">
        <v>16</v>
      </c>
      <c r="AR17" s="25"/>
      <c r="BE17" s="34"/>
      <c r="BS17" s="22" t="b">
        <v>0</v>
      </c>
    </row>
    <row r="18" ht="7" customHeight="1">
      <c r="B18" s="25"/>
      <c r="AR18" s="25"/>
      <c r="BE18" s="34"/>
      <c r="BS18" s="22">
        <v>0.01</v>
      </c>
    </row>
    <row r="19" ht="12" customHeight="1">
      <c r="B19" s="25"/>
      <c r="D19" s="35" t="s">
        <v>28</v>
      </c>
      <c r="AK19" s="35" t="s">
        <v>21</v>
      </c>
      <c r="AN19" s="30" t="s">
        <v>16</v>
      </c>
      <c r="AR19" s="25"/>
      <c r="BE19" s="34"/>
      <c r="BS19" s="22">
        <v>0.01</v>
      </c>
    </row>
    <row r="20" ht="18.4" customHeight="1">
      <c r="B20" s="25"/>
      <c r="E20" s="30" t="s">
        <v>29</v>
      </c>
      <c r="AK20" s="35" t="s">
        <v>22</v>
      </c>
      <c r="AN20" s="30" t="s">
        <v>16</v>
      </c>
      <c r="AR20" s="25"/>
      <c r="BE20" s="34"/>
      <c r="BS20" s="22" t="b">
        <v>1</v>
      </c>
    </row>
    <row r="21" ht="7" customHeight="1">
      <c r="B21" s="25"/>
      <c r="AR21" s="25"/>
      <c r="BE21" s="34"/>
      <c r="BS21" s="18" t="b">
        <v>0</v>
      </c>
    </row>
    <row r="22" ht="12" customHeight="1">
      <c r="B22" s="25"/>
      <c r="D22" s="35" t="s">
        <v>30</v>
      </c>
      <c r="AR22" s="25"/>
      <c r="BE22" s="34"/>
    </row>
    <row r="23" ht="54">
      <c r="B23" s="25"/>
      <c r="E23" s="41" t="s">
        <v>31</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R23" s="25"/>
      <c r="BE23" s="34"/>
      <c r="CN23" s="41" t="s">
        <v>31</v>
      </c>
    </row>
    <row r="24" ht="7" customHeight="1">
      <c r="B24" s="25"/>
      <c r="AR24" s="25"/>
      <c r="BE24" s="34"/>
    </row>
    <row r="25" ht="7" customHeight="1">
      <c r="B25" s="25"/>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R25" s="25"/>
      <c r="BE25" s="34"/>
    </row>
    <row r="26" s="1" customFormat="1" ht="25.9" customHeight="1">
      <c r="A26" s="43"/>
      <c r="B26" s="44"/>
      <c r="D26" s="45" t="s">
        <v>32</v>
      </c>
      <c r="E26" s="46"/>
      <c r="F26" s="46"/>
      <c r="G26" s="46"/>
      <c r="H26" s="46"/>
      <c r="I26" s="46"/>
      <c r="J26" s="46"/>
      <c r="K26" s="46"/>
      <c r="L26" s="46"/>
      <c r="M26" s="46"/>
      <c r="N26" s="46"/>
      <c r="O26" s="46"/>
      <c r="P26" s="46"/>
      <c r="Q26" s="46"/>
      <c r="R26" s="46"/>
      <c r="S26" s="46"/>
      <c r="T26" s="46"/>
      <c r="U26" s="46"/>
      <c r="V26" s="46"/>
      <c r="W26" s="47"/>
      <c r="X26" s="47"/>
      <c r="Y26" s="47"/>
      <c r="Z26" s="47"/>
      <c r="AA26" s="47"/>
      <c r="AB26" s="47"/>
      <c r="AC26" s="47"/>
      <c r="AD26" s="47"/>
      <c r="AE26" s="47"/>
      <c r="AF26" s="47"/>
      <c r="AG26" s="47"/>
      <c r="AH26" s="47"/>
      <c r="AI26" s="47"/>
      <c r="AJ26" s="47"/>
      <c r="AK26" s="48">
        <f>ROUND(AG90,2)</f>
        <v>0</v>
      </c>
      <c r="AL26" s="48"/>
      <c r="AM26" s="48"/>
      <c r="AN26" s="48"/>
      <c r="AO26" s="48"/>
      <c r="AR26" s="44"/>
      <c r="BE26" s="34"/>
    </row>
    <row r="27" s="1" customFormat="1" ht="7" customHeight="1">
      <c r="A27" s="43"/>
      <c r="B27" s="44"/>
      <c r="W27" s="49"/>
      <c r="X27" s="49"/>
      <c r="Y27" s="49"/>
      <c r="Z27" s="49"/>
      <c r="AA27" s="49"/>
      <c r="AB27" s="49"/>
      <c r="AC27" s="49"/>
      <c r="AD27" s="49"/>
      <c r="AE27" s="49"/>
      <c r="AF27" s="49"/>
      <c r="AG27" s="49"/>
      <c r="AH27" s="49"/>
      <c r="AI27" s="49"/>
      <c r="AJ27" s="49"/>
      <c r="AK27" s="49"/>
      <c r="AR27" s="44"/>
      <c r="BE27" s="34"/>
    </row>
    <row r="28" s="1" customFormat="1">
      <c r="A28" s="43"/>
      <c r="B28" s="44"/>
      <c r="L28" s="50" t="s">
        <v>33</v>
      </c>
      <c r="M28" s="50"/>
      <c r="N28" s="50"/>
      <c r="O28" s="50"/>
      <c r="P28" s="50"/>
      <c r="W28" s="51" t="s">
        <v>34</v>
      </c>
      <c r="X28" s="51"/>
      <c r="Y28" s="51"/>
      <c r="Z28" s="51"/>
      <c r="AA28" s="51"/>
      <c r="AB28" s="51"/>
      <c r="AC28" s="51"/>
      <c r="AD28" s="51"/>
      <c r="AE28" s="51"/>
      <c r="AF28" s="49"/>
      <c r="AG28" s="49"/>
      <c r="AH28" s="49"/>
      <c r="AI28" s="49"/>
      <c r="AJ28" s="49"/>
      <c r="AK28" s="51" t="s">
        <v>35</v>
      </c>
      <c r="AL28" s="50"/>
      <c r="AM28" s="50"/>
      <c r="AN28" s="50"/>
      <c r="AO28" s="50"/>
      <c r="AR28" s="44"/>
      <c r="BE28" s="34"/>
    </row>
    <row r="29" s="2" customFormat="1" ht="14.5" customHeight="1">
      <c r="A29" s="52"/>
      <c r="B29" s="53"/>
      <c r="D29" s="35" t="s">
        <v>36</v>
      </c>
      <c r="F29" s="35" t="s">
        <v>37</v>
      </c>
      <c r="L29" s="54">
        <v>0.20999999999999999</v>
      </c>
      <c r="M29" s="54"/>
      <c r="N29" s="54"/>
      <c r="O29" s="54"/>
      <c r="P29" s="54"/>
      <c r="W29" s="55">
        <f>ROUND(AZ90,2)</f>
        <v>0</v>
      </c>
      <c r="X29" s="55"/>
      <c r="Y29" s="55"/>
      <c r="Z29" s="55"/>
      <c r="AA29" s="55"/>
      <c r="AB29" s="55"/>
      <c r="AC29" s="55"/>
      <c r="AD29" s="55"/>
      <c r="AE29" s="55"/>
      <c r="AF29" s="56"/>
      <c r="AG29" s="56"/>
      <c r="AH29" s="56"/>
      <c r="AI29" s="56"/>
      <c r="AJ29" s="56"/>
      <c r="AK29" s="55">
        <f>ROUND(AV90,2)</f>
        <v>0</v>
      </c>
      <c r="AL29" s="55"/>
      <c r="AM29" s="55"/>
      <c r="AN29" s="55"/>
      <c r="AO29" s="55"/>
      <c r="AR29" s="53"/>
      <c r="BE29" s="34"/>
    </row>
    <row r="30" s="1" customFormat="1" ht="7" customHeight="1">
      <c r="A30" s="43"/>
      <c r="B30" s="44"/>
      <c r="W30" s="49"/>
      <c r="X30" s="49"/>
      <c r="Y30" s="49"/>
      <c r="Z30" s="49"/>
      <c r="AA30" s="49"/>
      <c r="AB30" s="49"/>
      <c r="AC30" s="49"/>
      <c r="AD30" s="49"/>
      <c r="AE30" s="49"/>
      <c r="AF30" s="49"/>
      <c r="AG30" s="49"/>
      <c r="AH30" s="49"/>
      <c r="AI30" s="49"/>
      <c r="AJ30" s="49"/>
      <c r="AK30" s="49"/>
      <c r="AR30" s="44"/>
      <c r="BE30" s="34"/>
    </row>
    <row r="31" s="1" customFormat="1" ht="25.9" customHeight="1">
      <c r="A31" s="43"/>
      <c r="B31" s="44"/>
      <c r="C31" s="57"/>
      <c r="D31" s="58" t="s">
        <v>38</v>
      </c>
      <c r="E31" s="59"/>
      <c r="F31" s="59"/>
      <c r="G31" s="59"/>
      <c r="H31" s="59"/>
      <c r="I31" s="59"/>
      <c r="J31" s="59"/>
      <c r="K31" s="59"/>
      <c r="L31" s="59"/>
      <c r="M31" s="59"/>
      <c r="N31" s="59"/>
      <c r="O31" s="59"/>
      <c r="P31" s="59"/>
      <c r="Q31" s="59"/>
      <c r="R31" s="59"/>
      <c r="S31" s="59"/>
      <c r="T31" s="60" t="s">
        <v>39</v>
      </c>
      <c r="U31" s="59"/>
      <c r="V31" s="59"/>
      <c r="W31" s="61"/>
      <c r="X31" s="62" t="s">
        <v>40</v>
      </c>
      <c r="Y31" s="62"/>
      <c r="Z31" s="62"/>
      <c r="AA31" s="62"/>
      <c r="AB31" s="62"/>
      <c r="AC31" s="61"/>
      <c r="AD31" s="61"/>
      <c r="AE31" s="61"/>
      <c r="AF31" s="61"/>
      <c r="AG31" s="61"/>
      <c r="AH31" s="61"/>
      <c r="AI31" s="61"/>
      <c r="AJ31" s="61"/>
      <c r="AK31" s="63">
        <f>SUM(AK26:AK29)</f>
        <v>0</v>
      </c>
      <c r="AL31" s="63"/>
      <c r="AM31" s="63"/>
      <c r="AN31" s="63"/>
      <c r="AO31" s="64"/>
      <c r="AP31" s="57"/>
      <c r="AQ31" s="57"/>
      <c r="AR31" s="44"/>
    </row>
    <row r="32" s="1" customFormat="1" ht="7" customHeight="1">
      <c r="A32" s="43"/>
      <c r="B32" s="44"/>
      <c r="W32" s="49"/>
      <c r="X32" s="49"/>
      <c r="Y32" s="49"/>
      <c r="Z32" s="49"/>
      <c r="AA32" s="49"/>
      <c r="AB32" s="49"/>
      <c r="AC32" s="49"/>
      <c r="AD32" s="49"/>
      <c r="AE32" s="49"/>
      <c r="AF32" s="49"/>
      <c r="AG32" s="49"/>
      <c r="AH32" s="49"/>
      <c r="AI32" s="49"/>
      <c r="AJ32" s="49"/>
      <c r="AK32" s="49"/>
      <c r="AR32" s="44"/>
    </row>
    <row r="33" s="1" customFormat="1" ht="14.5" customHeight="1">
      <c r="A33" s="43"/>
      <c r="B33" s="44"/>
      <c r="AR33" s="44"/>
    </row>
    <row r="34" ht="14.5" customHeight="1">
      <c r="B34" s="25"/>
      <c r="AR34" s="25"/>
    </row>
    <row r="35" ht="14.5" customHeight="1">
      <c r="B35" s="25"/>
      <c r="AR35" s="25"/>
    </row>
    <row r="36" ht="14.5" customHeight="1">
      <c r="B36" s="25"/>
      <c r="AR36" s="25"/>
    </row>
    <row r="37" ht="14.5" customHeight="1">
      <c r="B37" s="25"/>
      <c r="AR37" s="25"/>
    </row>
    <row r="38" ht="14.5" customHeight="1">
      <c r="B38" s="25"/>
      <c r="AR38" s="25"/>
    </row>
    <row r="39" ht="14.5" customHeight="1">
      <c r="B39" s="25"/>
      <c r="AR39" s="25"/>
    </row>
    <row r="40" ht="14.5" customHeight="1">
      <c r="B40" s="25"/>
      <c r="AR40" s="25"/>
    </row>
    <row r="41" ht="14.5" customHeight="1">
      <c r="B41" s="25"/>
      <c r="AR41" s="25"/>
    </row>
    <row r="42" ht="14.5" customHeight="1">
      <c r="B42" s="25"/>
      <c r="AR42" s="25"/>
    </row>
    <row r="43" ht="14.5" customHeight="1">
      <c r="B43" s="25"/>
      <c r="AR43" s="25"/>
    </row>
    <row r="44" ht="14.5" customHeight="1">
      <c r="B44" s="25"/>
      <c r="AR44" s="25"/>
    </row>
    <row r="45" s="1" customFormat="1" ht="14.5" customHeight="1">
      <c r="A45" s="43"/>
      <c r="B45" s="44"/>
      <c r="D45" s="65" t="s">
        <v>25</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5" t="s">
        <v>28</v>
      </c>
      <c r="AI45" s="66"/>
      <c r="AJ45" s="66"/>
      <c r="AK45" s="66"/>
      <c r="AL45" s="66"/>
      <c r="AM45" s="66"/>
      <c r="AN45" s="66"/>
      <c r="AO45" s="66"/>
      <c r="AR45" s="44"/>
    </row>
    <row r="46" ht="11.25" customHeight="1">
      <c r="B46" s="25"/>
      <c r="AR46" s="25"/>
    </row>
    <row r="47" ht="11.25" customHeight="1">
      <c r="B47" s="25"/>
      <c r="AR47" s="25"/>
    </row>
    <row r="48" ht="11.25" customHeight="1">
      <c r="B48" s="25"/>
      <c r="AR48" s="25"/>
    </row>
    <row r="49" ht="11.25" customHeight="1">
      <c r="B49" s="25"/>
      <c r="AR49" s="25"/>
    </row>
    <row r="50" ht="11.25" customHeight="1">
      <c r="B50" s="25"/>
      <c r="AR50" s="25"/>
    </row>
    <row r="51" ht="11.25" customHeight="1">
      <c r="B51" s="25"/>
      <c r="AR51" s="25"/>
    </row>
    <row r="52" ht="11.25" customHeight="1">
      <c r="B52" s="25"/>
      <c r="AR52" s="25"/>
    </row>
    <row r="53" ht="11.25" customHeight="1">
      <c r="B53" s="25"/>
      <c r="AR53" s="25"/>
    </row>
    <row r="54" ht="11.25" customHeight="1">
      <c r="B54" s="25"/>
      <c r="AR54" s="25"/>
    </row>
    <row r="55" ht="11.25" customHeight="1">
      <c r="B55" s="25"/>
      <c r="AR55" s="25"/>
    </row>
    <row r="56" s="1" customFormat="1" ht="11.25" customHeight="1">
      <c r="A56" s="43"/>
      <c r="B56" s="44"/>
      <c r="D56" s="67" t="s">
        <v>41</v>
      </c>
      <c r="E56" s="46"/>
      <c r="F56" s="46"/>
      <c r="G56" s="46"/>
      <c r="H56" s="46"/>
      <c r="I56" s="46"/>
      <c r="J56" s="46"/>
      <c r="K56" s="46"/>
      <c r="L56" s="46"/>
      <c r="M56" s="46"/>
      <c r="N56" s="46"/>
      <c r="O56" s="46"/>
      <c r="P56" s="46"/>
      <c r="Q56" s="46"/>
      <c r="R56" s="46"/>
      <c r="S56" s="46"/>
      <c r="T56" s="46"/>
      <c r="U56" s="46"/>
      <c r="V56" s="67" t="s">
        <v>42</v>
      </c>
      <c r="W56" s="46"/>
      <c r="X56" s="46"/>
      <c r="Y56" s="46"/>
      <c r="Z56" s="46"/>
      <c r="AA56" s="46"/>
      <c r="AB56" s="46"/>
      <c r="AC56" s="46"/>
      <c r="AD56" s="46"/>
      <c r="AE56" s="46"/>
      <c r="AF56" s="46"/>
      <c r="AG56" s="46"/>
      <c r="AH56" s="67" t="s">
        <v>41</v>
      </c>
      <c r="AI56" s="46"/>
      <c r="AJ56" s="46"/>
      <c r="AK56" s="46"/>
      <c r="AL56" s="46"/>
      <c r="AM56" s="67" t="s">
        <v>42</v>
      </c>
      <c r="AN56" s="46"/>
      <c r="AO56" s="46"/>
      <c r="AR56" s="44"/>
    </row>
    <row r="57" ht="11.25" customHeight="1">
      <c r="B57" s="25"/>
      <c r="AR57" s="25"/>
    </row>
    <row r="58" ht="11.25" customHeight="1">
      <c r="B58" s="25"/>
      <c r="AR58" s="25"/>
    </row>
    <row r="59" ht="11.25" customHeight="1">
      <c r="B59" s="25"/>
      <c r="AR59" s="25"/>
    </row>
    <row r="60" s="1" customFormat="1" ht="11.25" customHeight="1">
      <c r="A60" s="43"/>
      <c r="B60" s="44"/>
      <c r="D60" s="65" t="s">
        <v>20</v>
      </c>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5" t="s">
        <v>23</v>
      </c>
      <c r="AI60" s="66"/>
      <c r="AJ60" s="66"/>
      <c r="AK60" s="66"/>
      <c r="AL60" s="66"/>
      <c r="AM60" s="66"/>
      <c r="AN60" s="66"/>
      <c r="AO60" s="66"/>
      <c r="AR60" s="44"/>
    </row>
    <row r="61" ht="11.25" customHeight="1">
      <c r="B61" s="25"/>
      <c r="AR61" s="25"/>
    </row>
    <row r="62" ht="11.25" customHeight="1">
      <c r="B62" s="25"/>
      <c r="AR62" s="25"/>
    </row>
    <row r="63" ht="11.25" customHeight="1">
      <c r="B63" s="25"/>
      <c r="AR63" s="25"/>
    </row>
    <row r="64" ht="11.25" customHeight="1">
      <c r="B64" s="25"/>
      <c r="AR64" s="25"/>
    </row>
    <row r="65" ht="11.25" customHeight="1">
      <c r="B65" s="25"/>
      <c r="AR65" s="25"/>
    </row>
    <row r="66" ht="11.25" customHeight="1">
      <c r="B66" s="25"/>
      <c r="AR66" s="25"/>
    </row>
    <row r="67" ht="11.25" customHeight="1">
      <c r="B67" s="25"/>
      <c r="AR67" s="25"/>
    </row>
    <row r="68" ht="11.25" customHeight="1">
      <c r="B68" s="25"/>
      <c r="AR68" s="25"/>
    </row>
    <row r="69" ht="11.25" customHeight="1">
      <c r="B69" s="25"/>
      <c r="AR69" s="25"/>
    </row>
    <row r="70" ht="11.25" customHeight="1">
      <c r="B70" s="25"/>
      <c r="AR70" s="25"/>
    </row>
    <row r="71" s="1" customFormat="1" ht="11.25" customHeight="1">
      <c r="A71" s="43"/>
      <c r="B71" s="44"/>
      <c r="D71" s="67" t="s">
        <v>41</v>
      </c>
      <c r="E71" s="46"/>
      <c r="F71" s="46"/>
      <c r="G71" s="46"/>
      <c r="H71" s="46"/>
      <c r="I71" s="46"/>
      <c r="J71" s="46"/>
      <c r="K71" s="46"/>
      <c r="L71" s="46"/>
      <c r="M71" s="46"/>
      <c r="N71" s="46"/>
      <c r="O71" s="46"/>
      <c r="P71" s="46"/>
      <c r="Q71" s="46"/>
      <c r="R71" s="46"/>
      <c r="S71" s="46"/>
      <c r="T71" s="46"/>
      <c r="U71" s="46"/>
      <c r="V71" s="67" t="s">
        <v>42</v>
      </c>
      <c r="W71" s="46"/>
      <c r="X71" s="46"/>
      <c r="Y71" s="46"/>
      <c r="Z71" s="46"/>
      <c r="AA71" s="46"/>
      <c r="AB71" s="46"/>
      <c r="AC71" s="46"/>
      <c r="AD71" s="46"/>
      <c r="AE71" s="46"/>
      <c r="AF71" s="46"/>
      <c r="AG71" s="46"/>
      <c r="AH71" s="67" t="s">
        <v>41</v>
      </c>
      <c r="AI71" s="46"/>
      <c r="AJ71" s="46"/>
      <c r="AK71" s="46"/>
      <c r="AL71" s="46"/>
      <c r="AM71" s="67" t="s">
        <v>42</v>
      </c>
      <c r="AN71" s="46"/>
      <c r="AO71" s="46"/>
      <c r="AR71" s="44"/>
    </row>
    <row r="72" s="1" customFormat="1" ht="11.25" customHeight="1">
      <c r="A72" s="43"/>
      <c r="B72" s="44"/>
      <c r="AR72" s="44"/>
    </row>
    <row r="73" s="1" customFormat="1" ht="7" customHeight="1">
      <c r="A73" s="43"/>
      <c r="B73" s="68"/>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44"/>
    </row>
    <row r="77" s="1" customFormat="1" ht="7" customHeight="1">
      <c r="A77" s="43"/>
      <c r="B77" s="70"/>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44"/>
    </row>
    <row r="78" s="1" customFormat="1" ht="25" customHeight="1">
      <c r="A78" s="43"/>
      <c r="B78" s="44"/>
      <c r="C78" s="26" t="s">
        <v>43</v>
      </c>
      <c r="AR78" s="44"/>
    </row>
    <row r="79" s="1" customFormat="1" ht="7" customHeight="1">
      <c r="A79" s="43"/>
      <c r="B79" s="44"/>
      <c r="AR79" s="44"/>
    </row>
    <row r="80" s="3" customFormat="1" ht="12" customHeight="1">
      <c r="A80" s="72"/>
      <c r="B80" s="73"/>
      <c r="C80" s="35" t="s">
        <v>44</v>
      </c>
      <c r="L80" s="3" t="str">
        <f>K5</f>
        <v>01122025</v>
      </c>
      <c r="AR80" s="73"/>
    </row>
    <row r="81" s="4" customFormat="1" ht="37" customHeight="1">
      <c r="A81" s="74"/>
      <c r="B81" s="75"/>
      <c r="C81" s="76" t="s">
        <v>12</v>
      </c>
      <c r="L81" s="77" t="str">
        <f>K6</f>
        <v>ZŠ a ZÚŠ Šmeralova – půdní vestavba, Karlovy Vary</v>
      </c>
      <c r="M81" s="77"/>
      <c r="N81" s="77"/>
      <c r="O81" s="77"/>
      <c r="P81" s="77"/>
      <c r="Q81" s="77"/>
      <c r="R81" s="77"/>
      <c r="S81" s="77"/>
      <c r="T81" s="77"/>
      <c r="U81" s="77"/>
      <c r="V81" s="77"/>
      <c r="W81" s="77"/>
      <c r="X81" s="77"/>
      <c r="Y81" s="77"/>
      <c r="Z81" s="77"/>
      <c r="AA81" s="77"/>
      <c r="AB81" s="77"/>
      <c r="AC81" s="77"/>
      <c r="AD81" s="77"/>
      <c r="AE81" s="77"/>
      <c r="AF81" s="77"/>
      <c r="AG81" s="77"/>
      <c r="AH81" s="77"/>
      <c r="AI81" s="77"/>
      <c r="AJ81" s="77"/>
      <c r="AR81" s="75"/>
    </row>
    <row r="82" s="1" customFormat="1" ht="7" customHeight="1">
      <c r="A82" s="43"/>
      <c r="B82" s="44"/>
      <c r="AR82" s="44"/>
    </row>
    <row r="83" s="1" customFormat="1" ht="12" customHeight="1">
      <c r="A83" s="43"/>
      <c r="B83" s="44"/>
      <c r="C83" s="35" t="s">
        <v>17</v>
      </c>
      <c r="L83" s="78" t="str">
        <f>IF(K8="","",K8)</f>
        <v>Základní škola a Základní umělecká škola Karlovy</v>
      </c>
      <c r="AI83" s="35" t="s">
        <v>19</v>
      </c>
      <c r="AM83" s="36">
        <f>AN8</f>
        <v>46086</v>
      </c>
      <c r="AN83" s="36"/>
      <c r="AR83" s="44"/>
    </row>
    <row r="84" s="1" customFormat="1" ht="7" customHeight="1">
      <c r="A84" s="43"/>
      <c r="B84" s="44"/>
      <c r="AR84" s="44"/>
    </row>
    <row r="85" s="1" customFormat="1">
      <c r="A85" s="43"/>
      <c r="B85" s="44"/>
      <c r="C85" s="35" t="s">
        <v>20</v>
      </c>
      <c r="L85" s="3" t="str">
        <f>IF(E11= "","",E11)</f>
        <v/>
      </c>
      <c r="AI85" s="35" t="s">
        <v>25</v>
      </c>
      <c r="AM85" s="79" t="str">
        <f>IF($E17="","",$E17)</f>
        <v>DESIGN 4AVI, s.r.o</v>
      </c>
      <c r="AN85" s="79"/>
      <c r="AO85" s="79"/>
      <c r="AP85" s="79"/>
      <c r="AR85" s="44"/>
      <c r="AS85" s="80" t="s">
        <v>45</v>
      </c>
      <c r="AT85" s="81"/>
      <c r="AU85" s="82"/>
      <c r="AV85" s="82"/>
      <c r="AW85" s="82"/>
      <c r="AX85" s="82"/>
      <c r="AY85" s="82"/>
      <c r="AZ85" s="82"/>
      <c r="BA85" s="82"/>
      <c r="BB85" s="82"/>
      <c r="BC85" s="82"/>
      <c r="BD85" s="83"/>
      <c r="CO85" s="79" t="str">
        <f>IF($E17="","",$E17)</f>
        <v>DESIGN 4AVI, s.r.o</v>
      </c>
    </row>
    <row r="86" s="1" customFormat="1">
      <c r="A86" s="43"/>
      <c r="B86" s="44"/>
      <c r="C86" s="35" t="s">
        <v>23</v>
      </c>
      <c r="L86" s="3" t="str">
        <f>IF(E14="Vyplň údaj","",E14)</f>
        <v/>
      </c>
      <c r="AI86" s="35" t="s">
        <v>28</v>
      </c>
      <c r="AM86" s="79" t="str">
        <f>IF($E20="","",$E20)</f>
        <v>Sebastian Fenyk</v>
      </c>
      <c r="AN86" s="79"/>
      <c r="AO86" s="79"/>
      <c r="AP86" s="79"/>
      <c r="AR86" s="44"/>
      <c r="AS86" s="84"/>
      <c r="AT86" s="85"/>
      <c r="BD86" s="86"/>
      <c r="CO86" s="79" t="str">
        <f>IF($E20="","",$E20)</f>
        <v>Sebastian Fenyk</v>
      </c>
    </row>
    <row r="87" s="1" customFormat="1" ht="10.9" customHeight="1">
      <c r="A87" s="43"/>
      <c r="B87" s="44"/>
      <c r="AR87" s="44"/>
      <c r="AS87" s="84"/>
      <c r="AT87" s="85"/>
      <c r="BD87" s="86"/>
    </row>
    <row r="88" s="1" customFormat="1" ht="29.25" customHeight="1">
      <c r="A88" s="87"/>
      <c r="B88" s="44"/>
      <c r="C88" s="88" t="s">
        <v>44</v>
      </c>
      <c r="D88" s="89"/>
      <c r="E88" s="89"/>
      <c r="F88" s="89"/>
      <c r="G88" s="89"/>
      <c r="H88" s="90"/>
      <c r="I88" s="89" t="s">
        <v>46</v>
      </c>
      <c r="J88" s="89"/>
      <c r="K88" s="89"/>
      <c r="L88" s="89"/>
      <c r="M88" s="89"/>
      <c r="N88" s="89"/>
      <c r="O88" s="89"/>
      <c r="P88" s="89"/>
      <c r="Q88" s="89"/>
      <c r="R88" s="89"/>
      <c r="S88" s="89"/>
      <c r="T88" s="89"/>
      <c r="U88" s="89"/>
      <c r="V88" s="89"/>
      <c r="W88" s="89"/>
      <c r="X88" s="89"/>
      <c r="Y88" s="89"/>
      <c r="Z88" s="89"/>
      <c r="AA88" s="89"/>
      <c r="AB88" s="89"/>
      <c r="AC88" s="89"/>
      <c r="AD88" s="89"/>
      <c r="AE88" s="89"/>
      <c r="AF88" s="89"/>
      <c r="AG88" s="91" t="s">
        <v>47</v>
      </c>
      <c r="AH88" s="91"/>
      <c r="AI88" s="91"/>
      <c r="AJ88" s="91"/>
      <c r="AK88" s="91"/>
      <c r="AL88" s="91"/>
      <c r="AM88" s="91"/>
      <c r="AN88" s="89" t="s">
        <v>48</v>
      </c>
      <c r="AO88" s="89"/>
      <c r="AP88" s="89"/>
      <c r="AQ88" s="92" t="s">
        <v>49</v>
      </c>
      <c r="AR88" s="86"/>
      <c r="AS88" s="93" t="s">
        <v>50</v>
      </c>
      <c r="AT88" s="94" t="s">
        <v>51</v>
      </c>
      <c r="AU88" s="94" t="s">
        <v>52</v>
      </c>
      <c r="AV88" s="94" t="s">
        <v>53</v>
      </c>
      <c r="AW88" s="94" t="s">
        <v>54</v>
      </c>
      <c r="AX88" s="94" t="s">
        <v>55</v>
      </c>
      <c r="AY88" s="94" t="s">
        <v>56</v>
      </c>
      <c r="AZ88" s="94" t="s">
        <v>57</v>
      </c>
      <c r="BA88" s="94" t="s">
        <v>58</v>
      </c>
      <c r="BB88" s="94" t="s">
        <v>59</v>
      </c>
      <c r="BC88" s="94" t="s">
        <v>60</v>
      </c>
      <c r="BD88" s="95" t="s">
        <v>61</v>
      </c>
    </row>
    <row r="89" s="1" customFormat="1" ht="10.9" customHeight="1">
      <c r="A89" s="87"/>
      <c r="B89" s="44"/>
      <c r="AQ89" s="66"/>
      <c r="AR89" s="96"/>
      <c r="AS89" s="97"/>
      <c r="AT89" s="82"/>
      <c r="AU89" s="82"/>
      <c r="AV89" s="82"/>
      <c r="AW89" s="82"/>
      <c r="AX89" s="82"/>
      <c r="AY89" s="82"/>
      <c r="AZ89" s="82"/>
      <c r="BA89" s="82"/>
      <c r="BB89" s="82"/>
      <c r="BC89" s="82"/>
      <c r="BD89" s="83"/>
    </row>
    <row r="90" s="5" customFormat="1" ht="32.5" customHeight="1">
      <c r="A90" s="98"/>
      <c r="B90" s="99"/>
      <c r="C90" s="100" t="s">
        <v>62</v>
      </c>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2">
        <f>AG91</f>
        <v>0</v>
      </c>
      <c r="AH90" s="102"/>
      <c r="AI90" s="102"/>
      <c r="AJ90" s="102"/>
      <c r="AK90" s="102"/>
      <c r="AL90" s="102"/>
      <c r="AM90" s="102"/>
      <c r="AN90" s="103">
        <f>AG90 + AT90</f>
        <v>0</v>
      </c>
      <c r="AO90" s="103"/>
      <c r="AP90" s="103"/>
      <c r="AQ90" s="104" t="s">
        <v>16</v>
      </c>
      <c r="AR90" s="99"/>
      <c r="AS90" s="105">
        <f>AS91</f>
        <v>0</v>
      </c>
      <c r="AT90" s="106">
        <f>AV90+AW90</f>
        <v>0</v>
      </c>
      <c r="AU90" s="107">
        <f>ROUND(AU91,3)</f>
        <v>0</v>
      </c>
      <c r="AV90" s="106">
        <f>ROUND(L29 * AZ90,2)</f>
        <v>0</v>
      </c>
      <c r="AW90" s="106">
        <f>0</f>
        <v>0</v>
      </c>
      <c r="AX90" s="106">
        <f>0</f>
        <v>0</v>
      </c>
      <c r="AY90" s="106">
        <f>0</f>
        <v>0</v>
      </c>
      <c r="AZ90" s="106">
        <f>AZ91</f>
        <v>0</v>
      </c>
      <c r="BA90" s="106">
        <f>BA91</f>
        <v>0</v>
      </c>
      <c r="BB90" s="106">
        <f>BB91</f>
        <v>0</v>
      </c>
      <c r="BC90" s="106">
        <f>BC91</f>
        <v>0</v>
      </c>
      <c r="BD90" s="108">
        <f>BD91</f>
        <v>0</v>
      </c>
      <c r="BS90" s="109" t="s">
        <v>63</v>
      </c>
      <c r="BT90" s="109">
        <v>0</v>
      </c>
      <c r="BU90" s="110" t="s">
        <v>64</v>
      </c>
      <c r="BV90" s="109" t="s">
        <v>65</v>
      </c>
      <c r="BW90" s="109" t="s">
        <v>66</v>
      </c>
      <c r="BX90" s="109" t="s">
        <v>67</v>
      </c>
      <c r="CL90" s="109" t="s">
        <v>16</v>
      </c>
    </row>
    <row r="91" s="6" customFormat="1" ht="18.75">
      <c r="A91" s="111" t="s">
        <v>68</v>
      </c>
      <c r="B91" s="112"/>
      <c r="C91" s="113"/>
      <c r="D91" s="114" t="s">
        <v>69</v>
      </c>
      <c r="E91" s="114"/>
      <c r="F91" s="114"/>
      <c r="G91" s="114"/>
      <c r="H91" s="114"/>
      <c r="I91" s="115"/>
      <c r="J91" s="116" t="s">
        <v>70</v>
      </c>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7">
        <f>'20220609-1B - Dodávka IT vybave'!J30</f>
        <v>0</v>
      </c>
      <c r="AH91" s="117"/>
      <c r="AI91" s="117"/>
      <c r="AJ91" s="117"/>
      <c r="AK91" s="117"/>
      <c r="AL91" s="117"/>
      <c r="AM91" s="117"/>
      <c r="AN91" s="118">
        <f>AG91 + AT91</f>
        <v>0</v>
      </c>
      <c r="AO91" s="118"/>
      <c r="AP91" s="118"/>
      <c r="AQ91" s="119" t="s">
        <v>71</v>
      </c>
      <c r="AR91" s="120"/>
      <c r="AS91" s="121">
        <v>0</v>
      </c>
      <c r="AT91" s="122">
        <f>AV91 + AW91</f>
        <v>0</v>
      </c>
      <c r="AU91" s="123">
        <f>'20220609-1B - Dodávka IT vybave'!P88</f>
        <v>0</v>
      </c>
      <c r="AV91" s="122">
        <f>ROUND(L29 * AZ91,2)</f>
        <v>0</v>
      </c>
      <c r="AW91" s="122">
        <f>0</f>
        <v>0</v>
      </c>
      <c r="AX91" s="122">
        <f>0</f>
        <v>0</v>
      </c>
      <c r="AY91" s="122">
        <f>0</f>
        <v>0</v>
      </c>
      <c r="AZ91" s="124">
        <f>'20220609-1B - Dodávka IT vybave'!F33</f>
        <v>0</v>
      </c>
      <c r="BA91" s="122">
        <v>0</v>
      </c>
      <c r="BB91" s="122">
        <v>0</v>
      </c>
      <c r="BC91" s="122">
        <v>0</v>
      </c>
      <c r="BD91" s="125">
        <v>0</v>
      </c>
      <c r="BS91" s="126"/>
      <c r="BT91" s="126">
        <v>1</v>
      </c>
      <c r="BU91" s="127"/>
      <c r="BV91" s="126" t="s">
        <v>65</v>
      </c>
      <c r="BW91" s="126" t="s">
        <v>72</v>
      </c>
      <c r="BX91" s="126" t="s">
        <v>66</v>
      </c>
      <c r="CL91" s="126" t="s">
        <v>16</v>
      </c>
      <c r="CM91" s="6">
        <v>2</v>
      </c>
      <c r="CP91" s="116" t="s">
        <v>70</v>
      </c>
    </row>
    <row r="92" s="1" customFormat="1" ht="30" customHeight="1">
      <c r="A92" s="87"/>
      <c r="B92" s="44"/>
      <c r="AR92" s="44"/>
      <c r="AS92" s="66"/>
      <c r="AT92" s="66"/>
      <c r="AU92" s="66"/>
      <c r="AV92" s="66"/>
      <c r="AW92" s="66"/>
      <c r="AX92" s="66"/>
      <c r="AY92" s="66"/>
      <c r="AZ92" s="66"/>
      <c r="BA92" s="66"/>
      <c r="BB92" s="66"/>
      <c r="BC92" s="66"/>
      <c r="BD92" s="66"/>
    </row>
    <row r="93" s="1" customFormat="1" ht="7" customHeight="1">
      <c r="A93" s="43"/>
      <c r="B93" s="68"/>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44"/>
    </row>
  </sheetData>
  <sheetProtection sheet="1" formatColumns="0" formatRows="0" objects="1" scenarios="1" spinCount="100000" saltValue="ZPE7M0yll7I/XolTxQ/4+3dp+X7IVH2/JXmJqvHtybURO1aFm6OXY3/U5rIC5fOIDkyVBypmpZPxK2YhK7lRhw==" hashValue="R0C++srEucxm8ulw3/dOpJf2t/vc2Lk6YYgd84pqk2cYwmWAN9QFC/foezbkXs+YSRI08cXzM7YOSWQQ6lWhjw==" algorithmName="SHA-512" password="CC35"/>
  <mergeCells count="30">
    <mergeCell ref="AR2:BE2"/>
    <mergeCell ref="K5:AJ5"/>
    <mergeCell ref="BE5:BE30"/>
    <mergeCell ref="K6:AJ6"/>
    <mergeCell ref="E14:AI14"/>
    <mergeCell ref="E23:AN23"/>
    <mergeCell ref="AK26:AO26"/>
    <mergeCell ref="L28:P28"/>
    <mergeCell ref="W28:AE28"/>
    <mergeCell ref="AK28:AO28"/>
    <mergeCell ref="L29:P29"/>
    <mergeCell ref="W29:AE29"/>
    <mergeCell ref="AK29:AO29"/>
    <mergeCell ref="X31:AB31"/>
    <mergeCell ref="AK31:AO31"/>
    <mergeCell ref="L81:AJ81"/>
    <mergeCell ref="AM83:AN83"/>
    <mergeCell ref="AM85:AP85"/>
    <mergeCell ref="AS85:AT87"/>
    <mergeCell ref="AM86:AP86"/>
    <mergeCell ref="C88:G88"/>
    <mergeCell ref="I88:AF88"/>
    <mergeCell ref="AG88:AM88"/>
    <mergeCell ref="AN88:AP88"/>
    <mergeCell ref="AG90:AM90"/>
    <mergeCell ref="AN90:AP90"/>
    <mergeCell ref="D91:H91"/>
    <mergeCell ref="J91:AF91"/>
    <mergeCell ref="AG91:AM91"/>
    <mergeCell ref="AN91:AP91"/>
  </mergeCells>
  <hyperlinks>
    <hyperlink ref="A91" location="'20220609-1B - Dodávka IT vybave'!A1" display="/"/>
    <hyperlink ref="AZ91" location="'20220609-1B - Dodávka IT vybave'!F33" display="'20220609-1B - Dodávka IT vybave'!F33"/>
  </hyperlinks>
  <pageMargins left="0.39375" right="0.39375" top="0.39375" bottom="0.39375" header="0" footer="0"/>
  <pageSetup paperSize="9" orientation="portrait" fitToHeight="100"/>
  <headerFooter>
    <oddFooter>&amp;C&amp;"-,Regular"&amp;8Strana &amp;P z &amp;N</oddFooter>
    <evenFooter>&amp;C&amp;"-,Regular"&amp;8Strana &amp;P z &amp;N</evenFooter>
    <firstFooter>&amp;C&amp;"-,Regular"&amp;8Strana &amp;P z &amp;N</firstFooter>
  </headerFooter>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sheetFormatPr defaultColWidth="9.144531" defaultRowHeight="15"/>
  <cols>
    <col min="1" max="1" width="7.1289062" style="128" customWidth="1"/>
    <col min="2" max="2" width="0.94140625" style="128" customWidth="1"/>
    <col min="3" max="3" width="3.6289062" style="128" customWidth="1"/>
    <col min="4" max="4" width="4.1679688" style="128" customWidth="1"/>
    <col min="5" max="5" width="17.753906" style="128" customWidth="1"/>
    <col min="6" max="6" width="55.691406" style="128" customWidth="1"/>
    <col min="7" max="7" width="6.7226562" style="128" customWidth="1"/>
    <col min="8" max="9" width="14.660156" style="128" customWidth="1"/>
    <col min="10" max="10" width="20.714844" style="128" customWidth="1"/>
    <col min="11" max="11" width="20.714844" style="128" hidden="1" customWidth="1"/>
    <col min="12" max="12" width="7.9335938" style="128" customWidth="1"/>
    <col min="13" max="13" width="9.28125" style="128" hidden="1" customWidth="1"/>
    <col min="14" max="14" width="7.9335938" style="128" hidden="1" customWidth="1"/>
    <col min="15" max="20" width="12.105469" style="128" hidden="1" customWidth="1"/>
    <col min="21" max="21" width="13.988281" style="128" hidden="1" customWidth="1"/>
    <col min="22" max="22" width="10.625" style="128" customWidth="1"/>
    <col min="23" max="23" width="13.988281" style="128" customWidth="1"/>
    <col min="24" max="24" width="10.625" style="128" customWidth="1"/>
    <col min="25" max="25" width="12.9140625" style="128" customWidth="1"/>
    <col min="26" max="26" width="9.4140625" style="128" customWidth="1"/>
    <col min="27" max="27" width="94.83594" style="128" hidden="1" customWidth="1"/>
    <col min="28" max="28" width="13.988281" style="128" customWidth="1"/>
    <col min="29" max="29" width="9.4140625" style="128" customWidth="1"/>
    <col min="30" max="30" width="12.9140625" style="128" customWidth="1"/>
    <col min="31" max="31" width="13.988281" style="128" customWidth="1"/>
    <col min="32" max="43" width="9.144531" style="128"/>
    <col min="44" max="65" width="9.144531" style="128" hidden="1"/>
    <col min="66" max="16384" width="9.144531" style="128"/>
  </cols>
  <sheetData>
    <row r="1" ht="11.25" customHeight="1"/>
    <row r="2" ht="36.75" customHeight="1">
      <c r="L2" s="129" t="s">
        <v>5</v>
      </c>
      <c r="M2" s="128"/>
      <c r="N2" s="128"/>
      <c r="O2" s="128"/>
      <c r="P2" s="128"/>
      <c r="Q2" s="128"/>
      <c r="R2" s="128"/>
      <c r="S2" s="128"/>
      <c r="T2" s="128"/>
      <c r="U2" s="128"/>
      <c r="V2" s="128"/>
      <c r="AT2" s="128" t="s">
        <v>72</v>
      </c>
    </row>
    <row r="3" ht="6.95" customHeight="1">
      <c r="B3" s="130"/>
      <c r="C3" s="131"/>
      <c r="D3" s="131"/>
      <c r="E3" s="131"/>
      <c r="F3" s="131"/>
      <c r="G3" s="131"/>
      <c r="H3" s="131"/>
      <c r="I3" s="131"/>
      <c r="J3" s="131"/>
      <c r="K3" s="131"/>
      <c r="L3" s="132"/>
      <c r="AT3" s="128">
        <v>2</v>
      </c>
    </row>
    <row r="4" ht="24.95" customHeight="1">
      <c r="B4" s="132"/>
      <c r="D4" s="133" t="s">
        <v>73</v>
      </c>
      <c r="L4" s="132"/>
      <c r="AT4" s="128" t="b">
        <v>0</v>
      </c>
    </row>
    <row r="5" ht="6.95" customHeight="1">
      <c r="B5" s="132"/>
      <c r="L5" s="132"/>
    </row>
    <row r="6" ht="12" customHeight="1">
      <c r="B6" s="132"/>
      <c r="D6" s="134" t="s">
        <v>12</v>
      </c>
      <c r="L6" s="132"/>
    </row>
    <row r="7">
      <c r="B7" s="132"/>
      <c r="E7" s="135" t="s">
        <v>13</v>
      </c>
      <c r="F7" s="134"/>
      <c r="G7" s="134"/>
      <c r="H7" s="134"/>
      <c r="L7" s="132"/>
      <c r="AA7" s="135" t="str">
        <f>E7</f>
        <v>ZŠ a ZÚŠ Šmeralova – půdní vestavba, Karlovy Vary</v>
      </c>
    </row>
    <row r="8">
      <c r="B8" s="132"/>
      <c r="D8" s="134" t="s">
        <v>74</v>
      </c>
      <c r="L8" s="132"/>
    </row>
    <row r="9" s="7" customFormat="1">
      <c r="B9" s="136"/>
      <c r="E9" s="137" t="s">
        <v>75</v>
      </c>
      <c r="F9" s="7"/>
      <c r="G9" s="7"/>
      <c r="H9" s="7"/>
      <c r="L9" s="136"/>
      <c r="AA9" s="138" t="str">
        <f>E9</f>
        <v>20220609-1B - Dodávka IT vybavení</v>
      </c>
    </row>
    <row r="10" s="7" customFormat="1">
      <c r="B10" s="136"/>
      <c r="L10" s="136"/>
    </row>
    <row r="11" s="7" customFormat="1">
      <c r="B11" s="136"/>
      <c r="D11" s="134" t="s">
        <v>14</v>
      </c>
      <c r="F11" s="139" t="s">
        <v>16</v>
      </c>
      <c r="I11" s="134" t="s">
        <v>15</v>
      </c>
      <c r="J11" s="140" t="s">
        <v>16</v>
      </c>
      <c r="L11" s="136"/>
    </row>
    <row r="12" s="7" customFormat="1">
      <c r="B12" s="136"/>
      <c r="D12" s="134" t="s">
        <v>17</v>
      </c>
      <c r="F12" s="141" t="s">
        <v>18</v>
      </c>
      <c r="I12" s="134" t="s">
        <v>19</v>
      </c>
      <c r="J12" s="142">
        <f>'Rekapitulace stavby'!AN8</f>
        <v>46086</v>
      </c>
      <c r="L12" s="136"/>
    </row>
    <row r="13" s="7" customFormat="1">
      <c r="B13" s="136"/>
      <c r="D13" s="143" t="s">
        <v>16</v>
      </c>
      <c r="E13" s="144"/>
      <c r="F13" s="145" t="s">
        <v>16</v>
      </c>
      <c r="I13" s="143" t="s">
        <v>16</v>
      </c>
      <c r="J13" s="145" t="s">
        <v>16</v>
      </c>
      <c r="L13" s="136"/>
    </row>
    <row r="14" s="7" customFormat="1">
      <c r="B14" s="136"/>
      <c r="D14" s="134" t="s">
        <v>20</v>
      </c>
      <c r="I14" s="134" t="s">
        <v>21</v>
      </c>
      <c r="J14" s="139" t="s">
        <v>16</v>
      </c>
      <c r="L14" s="136"/>
    </row>
    <row r="15" s="7" customFormat="1">
      <c r="B15" s="136"/>
      <c r="E15" s="139" t="s">
        <v>16</v>
      </c>
      <c r="F15" s="139"/>
      <c r="G15" s="139"/>
      <c r="H15" s="139"/>
      <c r="I15" s="134" t="s">
        <v>22</v>
      </c>
      <c r="J15" s="139" t="s">
        <v>16</v>
      </c>
      <c r="L15" s="136"/>
    </row>
    <row r="16" s="7" customFormat="1">
      <c r="B16" s="136"/>
      <c r="L16" s="136"/>
    </row>
    <row r="17" s="7" customFormat="1">
      <c r="B17" s="136"/>
      <c r="D17" s="134" t="s">
        <v>23</v>
      </c>
      <c r="I17" s="134" t="str">
        <f>I14</f>
        <v>IČ:</v>
      </c>
      <c r="J17" s="146" t="str">
        <f>'Rekapitulace stavby'!AN13</f>
        <v>Vyplň údaj</v>
      </c>
      <c r="L17" s="136"/>
    </row>
    <row r="18" s="7" customFormat="1">
      <c r="B18" s="136"/>
      <c r="E18" s="146" t="str">
        <f>'Rekapitulace stavby'!E14</f>
        <v>Vyplň údaj</v>
      </c>
      <c r="F18" s="140"/>
      <c r="G18" s="140"/>
      <c r="H18" s="140"/>
      <c r="I18" s="134" t="str">
        <f>I15</f>
        <v>DIČ:</v>
      </c>
      <c r="J18" s="146" t="str">
        <f>'Rekapitulace stavby'!AN14</f>
        <v>Vyplň údaj</v>
      </c>
      <c r="L18" s="136"/>
    </row>
    <row r="19" s="7" customFormat="1">
      <c r="B19" s="136"/>
      <c r="L19" s="136"/>
    </row>
    <row r="20" s="7" customFormat="1">
      <c r="B20" s="136"/>
      <c r="D20" s="134" t="s">
        <v>25</v>
      </c>
      <c r="I20" s="134" t="str">
        <f>I14</f>
        <v>IČ:</v>
      </c>
      <c r="J20" s="139" t="s">
        <v>26</v>
      </c>
      <c r="L20" s="136"/>
    </row>
    <row r="21" s="7" customFormat="1">
      <c r="B21" s="136"/>
      <c r="E21" s="139" t="s">
        <v>27</v>
      </c>
      <c r="F21" s="139"/>
      <c r="G21" s="139"/>
      <c r="H21" s="139"/>
      <c r="I21" s="134" t="str">
        <f>I15</f>
        <v>DIČ:</v>
      </c>
      <c r="J21" s="139" t="s">
        <v>16</v>
      </c>
      <c r="L21" s="136"/>
    </row>
    <row r="22" s="7" customFormat="1">
      <c r="B22" s="136"/>
      <c r="L22" s="136"/>
    </row>
    <row r="23" s="7" customFormat="1">
      <c r="B23" s="136"/>
      <c r="D23" s="134" t="s">
        <v>28</v>
      </c>
      <c r="I23" s="134" t="str">
        <f>I14</f>
        <v>IČ:</v>
      </c>
      <c r="J23" s="139" t="s">
        <v>16</v>
      </c>
      <c r="L23" s="136"/>
    </row>
    <row r="24" s="7" customFormat="1">
      <c r="B24" s="136"/>
      <c r="E24" s="139" t="s">
        <v>29</v>
      </c>
      <c r="F24" s="139"/>
      <c r="G24" s="139"/>
      <c r="H24" s="139"/>
      <c r="I24" s="134" t="str">
        <f>I15</f>
        <v>DIČ:</v>
      </c>
      <c r="J24" s="139" t="s">
        <v>16</v>
      </c>
      <c r="L24" s="136"/>
    </row>
    <row r="25" s="7" customFormat="1">
      <c r="B25" s="136"/>
      <c r="L25" s="136"/>
    </row>
    <row r="26" s="7" customFormat="1">
      <c r="B26" s="136"/>
      <c r="D26" s="134" t="s">
        <v>30</v>
      </c>
      <c r="L26" s="136"/>
    </row>
    <row r="27" s="8" customFormat="1" ht="54">
      <c r="B27" s="147"/>
      <c r="E27" s="148" t="s">
        <v>31</v>
      </c>
      <c r="F27" s="148"/>
      <c r="G27" s="148"/>
      <c r="H27" s="148"/>
      <c r="L27" s="147"/>
      <c r="AA27" s="149" t="str">
        <f>E27</f>
        <v>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v>
      </c>
    </row>
    <row r="28" s="7" customFormat="1">
      <c r="B28" s="136"/>
      <c r="L28" s="136"/>
    </row>
    <row r="29" s="7" customFormat="1" ht="6.95" customHeight="1">
      <c r="B29" s="136"/>
      <c r="D29" s="150"/>
      <c r="E29" s="150"/>
      <c r="F29" s="150"/>
      <c r="G29" s="150"/>
      <c r="H29" s="150"/>
      <c r="I29" s="150"/>
      <c r="J29" s="150"/>
      <c r="K29" s="150"/>
      <c r="L29" s="136"/>
    </row>
    <row r="30" s="7" customFormat="1" ht="25.35" customHeight="1">
      <c r="B30" s="136"/>
      <c r="D30" s="151" t="s">
        <v>32</v>
      </c>
      <c r="F30" s="152"/>
      <c r="J30" s="153">
        <f>ROUND(J88,2)</f>
        <v>0</v>
      </c>
      <c r="L30" s="136"/>
    </row>
    <row r="31" s="7" customFormat="1" ht="6.95" customHeight="1">
      <c r="B31" s="136"/>
      <c r="D31" s="150"/>
      <c r="E31" s="150"/>
      <c r="F31" s="154"/>
      <c r="G31" s="150"/>
      <c r="H31" s="150"/>
      <c r="I31" s="150"/>
      <c r="J31" s="154"/>
      <c r="K31" s="150"/>
      <c r="L31" s="136"/>
    </row>
    <row r="32" s="7" customFormat="1" ht="14.45" customHeight="1">
      <c r="B32" s="136"/>
      <c r="F32" s="155" t="s">
        <v>34</v>
      </c>
      <c r="I32" s="156" t="s">
        <v>33</v>
      </c>
      <c r="J32" s="155" t="s">
        <v>35</v>
      </c>
      <c r="L32" s="136"/>
    </row>
    <row r="33" s="7" customFormat="1" ht="14.45" customHeight="1">
      <c r="B33" s="136"/>
      <c r="D33" s="134" t="s">
        <v>36</v>
      </c>
      <c r="E33" s="134" t="s">
        <v>37</v>
      </c>
      <c r="F33" s="155">
        <f>SUM(BE88:BE131)</f>
        <v>0</v>
      </c>
      <c r="I33" s="157">
        <v>0.20999999999999999</v>
      </c>
      <c r="J33" s="158">
        <f>ROUND(F33*I33,2)</f>
        <v>0</v>
      </c>
      <c r="L33" s="136"/>
    </row>
    <row r="34" s="7" customFormat="1" ht="14.45" customHeight="1">
      <c r="B34" s="136"/>
      <c r="D34" s="134"/>
      <c r="E34" s="134"/>
      <c r="F34" s="155"/>
      <c r="I34" s="157"/>
      <c r="J34" s="158"/>
      <c r="L34" s="136"/>
    </row>
    <row r="35" s="7" customFormat="1" ht="6.95" customHeight="1">
      <c r="B35" s="136"/>
      <c r="F35" s="152"/>
      <c r="J35" s="152"/>
      <c r="L35" s="136"/>
    </row>
    <row r="36" s="7" customFormat="1" ht="25.35" customHeight="1">
      <c r="B36" s="136"/>
      <c r="C36" s="159"/>
      <c r="D36" s="160" t="s">
        <v>38</v>
      </c>
      <c r="E36" s="161"/>
      <c r="F36" s="162"/>
      <c r="G36" s="163" t="s">
        <v>39</v>
      </c>
      <c r="H36" s="164" t="s">
        <v>40</v>
      </c>
      <c r="I36" s="161"/>
      <c r="J36" s="165">
        <f>SUM(J30:J34)</f>
        <v>0</v>
      </c>
      <c r="K36" s="166"/>
      <c r="L36" s="136"/>
    </row>
    <row r="37" s="7" customFormat="1" ht="14.45" customHeight="1">
      <c r="B37" s="136"/>
      <c r="L37" s="136"/>
    </row>
    <row r="38" ht="14.45" customHeight="1">
      <c r="B38" s="132"/>
      <c r="L38" s="132"/>
    </row>
    <row r="39" ht="14.45" customHeight="1">
      <c r="B39" s="132"/>
      <c r="L39" s="132"/>
    </row>
    <row r="40" ht="14.45" customHeight="1">
      <c r="B40" s="132"/>
      <c r="L40" s="132"/>
    </row>
    <row r="41" ht="14.45" customHeight="1">
      <c r="B41" s="132"/>
      <c r="L41" s="132"/>
    </row>
    <row r="42" ht="14.45" customHeight="1">
      <c r="B42" s="132"/>
      <c r="L42" s="132"/>
    </row>
    <row r="43" s="7" customFormat="1" ht="14.45" customHeight="1">
      <c r="B43" s="136"/>
      <c r="D43" s="167" t="str">
        <f>D20</f>
        <v>Projektant:</v>
      </c>
      <c r="E43" s="168"/>
      <c r="F43" s="168"/>
      <c r="G43" s="167" t="str">
        <f>D23</f>
        <v>Zpracovatel:</v>
      </c>
      <c r="H43" s="168"/>
      <c r="I43" s="168"/>
      <c r="J43" s="168"/>
      <c r="K43" s="168"/>
      <c r="L43" s="136"/>
    </row>
    <row r="44">
      <c r="B44" s="132"/>
      <c r="L44" s="132"/>
    </row>
    <row r="45">
      <c r="B45" s="132"/>
      <c r="L45" s="132"/>
    </row>
    <row r="46">
      <c r="B46" s="132"/>
      <c r="L46" s="132"/>
    </row>
    <row r="47">
      <c r="B47" s="132"/>
      <c r="L47" s="132"/>
    </row>
    <row r="48">
      <c r="B48" s="132"/>
      <c r="L48" s="132"/>
    </row>
    <row r="49">
      <c r="B49" s="132"/>
      <c r="L49" s="132"/>
    </row>
    <row r="50">
      <c r="B50" s="132"/>
      <c r="L50" s="132"/>
    </row>
    <row r="51">
      <c r="B51" s="132"/>
      <c r="L51" s="132"/>
    </row>
    <row r="52">
      <c r="B52" s="132"/>
      <c r="L52" s="132"/>
    </row>
    <row r="53">
      <c r="B53" s="132"/>
      <c r="L53" s="132"/>
    </row>
    <row r="54" s="7" customFormat="1">
      <c r="B54" s="136"/>
      <c r="D54" s="169" t="s">
        <v>41</v>
      </c>
      <c r="E54" s="170"/>
      <c r="F54" s="171" t="s">
        <v>42</v>
      </c>
      <c r="G54" s="169" t="str">
        <f>D54</f>
        <v>Datum a podpis:</v>
      </c>
      <c r="H54" s="170"/>
      <c r="I54" s="170"/>
      <c r="J54" s="172" t="str">
        <f>F54</f>
        <v>Razítko</v>
      </c>
      <c r="K54" s="170"/>
      <c r="L54" s="136"/>
    </row>
    <row r="55">
      <c r="B55" s="132"/>
      <c r="L55" s="132"/>
    </row>
    <row r="56">
      <c r="B56" s="132"/>
      <c r="L56" s="132"/>
    </row>
    <row r="57">
      <c r="B57" s="132"/>
      <c r="L57" s="132"/>
    </row>
    <row r="58" s="7" customFormat="1">
      <c r="B58" s="136"/>
      <c r="D58" s="167" t="str">
        <f>D14</f>
        <v>Zadavatel:</v>
      </c>
      <c r="E58" s="168"/>
      <c r="F58" s="168"/>
      <c r="G58" s="167" t="str">
        <f>D17</f>
        <v>Zhotovitel:</v>
      </c>
      <c r="H58" s="168"/>
      <c r="I58" s="168"/>
      <c r="J58" s="168"/>
      <c r="K58" s="168"/>
      <c r="L58" s="136"/>
    </row>
    <row r="59">
      <c r="B59" s="132"/>
      <c r="L59" s="132"/>
    </row>
    <row r="60">
      <c r="B60" s="132"/>
      <c r="L60" s="132"/>
    </row>
    <row r="61">
      <c r="B61" s="132"/>
      <c r="L61" s="132"/>
    </row>
    <row r="62">
      <c r="B62" s="132"/>
      <c r="L62" s="132"/>
    </row>
    <row r="63">
      <c r="B63" s="132"/>
      <c r="L63" s="132"/>
    </row>
    <row r="64">
      <c r="B64" s="132"/>
      <c r="L64" s="132"/>
    </row>
    <row r="65">
      <c r="B65" s="132"/>
      <c r="L65" s="132"/>
    </row>
    <row r="66">
      <c r="B66" s="132"/>
      <c r="L66" s="132"/>
    </row>
    <row r="67">
      <c r="B67" s="132"/>
      <c r="L67" s="132"/>
    </row>
    <row r="68">
      <c r="B68" s="132"/>
      <c r="L68" s="132"/>
    </row>
    <row r="69" s="7" customFormat="1">
      <c r="B69" s="136"/>
      <c r="D69" s="169" t="str">
        <f>D54</f>
        <v>Datum a podpis:</v>
      </c>
      <c r="E69" s="170"/>
      <c r="F69" s="171" t="str">
        <f>F54</f>
        <v>Razítko</v>
      </c>
      <c r="G69" s="169" t="str">
        <f>D54</f>
        <v>Datum a podpis:</v>
      </c>
      <c r="H69" s="170"/>
      <c r="I69" s="170"/>
      <c r="J69" s="172" t="str">
        <f>F54</f>
        <v>Razítko</v>
      </c>
      <c r="K69" s="170"/>
      <c r="L69" s="136"/>
    </row>
    <row r="70" s="7" customFormat="1" ht="14.45" customHeight="1">
      <c r="B70" s="173"/>
      <c r="C70" s="174"/>
      <c r="D70" s="174"/>
      <c r="E70" s="174"/>
      <c r="F70" s="174"/>
      <c r="G70" s="174"/>
      <c r="H70" s="174"/>
      <c r="I70" s="174"/>
      <c r="J70" s="174"/>
      <c r="K70" s="174"/>
      <c r="L70" s="136"/>
    </row>
    <row r="71" ht="11.25" customHeight="1">
      <c r="L71" s="175"/>
    </row>
    <row r="72" ht="11.25" customHeight="1">
      <c r="L72" s="175"/>
    </row>
    <row r="73" ht="11.25" customHeight="1">
      <c r="L73" s="175"/>
    </row>
    <row r="74" s="7" customFormat="1" ht="6.95" customHeight="1">
      <c r="B74" s="176"/>
      <c r="C74" s="177"/>
      <c r="D74" s="177"/>
      <c r="E74" s="177"/>
      <c r="F74" s="177"/>
      <c r="G74" s="177"/>
      <c r="H74" s="177"/>
      <c r="I74" s="177"/>
      <c r="J74" s="177"/>
      <c r="K74" s="177"/>
      <c r="L74" s="136"/>
    </row>
    <row r="75" s="7" customFormat="1" ht="24.95" customHeight="1">
      <c r="B75" s="136"/>
      <c r="C75" s="133" t="s">
        <v>76</v>
      </c>
      <c r="L75" s="136"/>
      <c r="M75" s="178" t="s">
        <v>7</v>
      </c>
    </row>
    <row r="76" s="7" customFormat="1" ht="6.95" customHeight="1">
      <c r="B76" s="136"/>
      <c r="L76" s="136"/>
    </row>
    <row r="77" s="7" customFormat="1" ht="12" customHeight="1">
      <c r="B77" s="136"/>
      <c r="C77" s="134" t="str">
        <f>D6</f>
        <v>Stavba:</v>
      </c>
      <c r="L77" s="136"/>
    </row>
    <row r="78" s="7" customFormat="1" ht="16.5" customHeight="1">
      <c r="B78" s="136"/>
      <c r="E78" s="135" t="str">
        <f>IF(E7="","",E7)</f>
        <v>ZŠ a ZÚŠ Šmeralova – půdní vestavba, Karlovy Vary</v>
      </c>
      <c r="F78" s="135"/>
      <c r="G78" s="135"/>
      <c r="H78" s="135"/>
      <c r="L78" s="136"/>
      <c r="AA78" s="135" t="str">
        <f>IF(AA7="","",AA7)</f>
        <v>ZŠ a ZÚŠ Šmeralova – půdní vestavba, Karlovy Vary</v>
      </c>
    </row>
    <row r="79" ht="12" customHeight="1">
      <c r="B79" s="132"/>
      <c r="C79" s="134" t="str">
        <f>D8</f>
        <v>Objekt:</v>
      </c>
      <c r="L79" s="132"/>
    </row>
    <row r="80" s="7" customFormat="1" ht="16.5" customHeight="1">
      <c r="B80" s="136"/>
      <c r="E80" s="137" t="str">
        <f>E9</f>
        <v>20220609-1B - Dodávka IT vybavení</v>
      </c>
      <c r="F80" s="137"/>
      <c r="G80" s="137"/>
      <c r="H80" s="137"/>
      <c r="L80" s="136"/>
      <c r="AA80" s="138" t="str">
        <f>AA9</f>
        <v>20220609-1B - Dodávka IT vybavení</v>
      </c>
    </row>
    <row r="81" s="7" customFormat="1" ht="6.95" customHeight="1">
      <c r="B81" s="136"/>
      <c r="L81" s="136"/>
    </row>
    <row r="82" s="7" customFormat="1" ht="12" customHeight="1">
      <c r="B82" s="136"/>
      <c r="C82" s="134" t="str">
        <f>D12</f>
        <v>Místo:</v>
      </c>
      <c r="F82" s="139" t="str">
        <f>IF(F12="","",F12)</f>
        <v>Základní škola a Základní umělecká škola Karlovy</v>
      </c>
      <c r="I82" s="134" t="str">
        <f>I12</f>
        <v>Datum:</v>
      </c>
      <c r="J82" s="142">
        <f>J12</f>
        <v>46086</v>
      </c>
      <c r="L82" s="136"/>
    </row>
    <row r="83" s="7" customFormat="1" ht="6.95" customHeight="1">
      <c r="B83" s="136"/>
      <c r="L83" s="136"/>
    </row>
    <row r="84" s="7" customFormat="1">
      <c r="B84" s="136"/>
      <c r="C84" s="134" t="str">
        <f>D14</f>
        <v>Zadavatel:</v>
      </c>
      <c r="F84" s="139" t="str">
        <f>IF(E15="","",E15)</f>
        <v/>
      </c>
      <c r="I84" s="134" t="str">
        <f>D20</f>
        <v>Projektant:</v>
      </c>
      <c r="J84" s="179" t="str">
        <f>IF(E21="","",E21)</f>
        <v>DESIGN 4AVI, s.r.o</v>
      </c>
      <c r="L84" s="136"/>
    </row>
    <row r="85" s="7" customFormat="1">
      <c r="B85" s="136"/>
      <c r="C85" s="134" t="str">
        <f>D17</f>
        <v>Zhotovitel:</v>
      </c>
      <c r="F85" s="139" t="str">
        <f>IF(E18="Vyplň údaj","",E18)</f>
        <v/>
      </c>
      <c r="I85" s="134" t="str">
        <f>D23</f>
        <v>Zpracovatel:</v>
      </c>
      <c r="J85" s="179" t="str">
        <f>IF(E24="","",E24)</f>
        <v>Sebastian Fenyk</v>
      </c>
      <c r="L85" s="136"/>
    </row>
    <row r="86" s="7" customFormat="1">
      <c r="B86" s="136"/>
      <c r="L86" s="136"/>
    </row>
    <row r="87" s="9" customFormat="1" ht="24">
      <c r="B87" s="180"/>
      <c r="C87" s="181" t="s">
        <v>77</v>
      </c>
      <c r="D87" s="182" t="s">
        <v>49</v>
      </c>
      <c r="E87" s="182" t="s">
        <v>44</v>
      </c>
      <c r="F87" s="182" t="s">
        <v>46</v>
      </c>
      <c r="G87" s="182" t="s">
        <v>78</v>
      </c>
      <c r="H87" s="182" t="s">
        <v>79</v>
      </c>
      <c r="I87" s="182" t="s">
        <v>80</v>
      </c>
      <c r="J87" s="183" t="s">
        <v>81</v>
      </c>
      <c r="K87" s="183" t="s">
        <v>82</v>
      </c>
      <c r="L87" s="184"/>
      <c r="M87" s="185" t="s">
        <v>16</v>
      </c>
      <c r="N87" s="186" t="s">
        <v>36</v>
      </c>
      <c r="O87" s="186" t="s">
        <v>83</v>
      </c>
      <c r="P87" s="186" t="s">
        <v>52</v>
      </c>
      <c r="Q87" s="186" t="s">
        <v>84</v>
      </c>
      <c r="R87" s="186" t="s">
        <v>85</v>
      </c>
      <c r="S87" s="186" t="s">
        <v>86</v>
      </c>
      <c r="T87" s="187" t="s">
        <v>87</v>
      </c>
    </row>
    <row r="88" s="7" customFormat="1" ht="15.75">
      <c r="B88" s="136"/>
      <c r="C88" s="188" t="s">
        <v>62</v>
      </c>
      <c r="J88" s="189">
        <f>J89</f>
        <v>0</v>
      </c>
      <c r="L88" s="136"/>
      <c r="M88" s="190"/>
      <c r="N88" s="191"/>
      <c r="O88" s="191"/>
      <c r="P88" s="192">
        <f>P89</f>
        <v>0</v>
      </c>
      <c r="Q88" s="191"/>
      <c r="R88" s="192">
        <f>R89</f>
        <v>0</v>
      </c>
      <c r="S88" s="191"/>
      <c r="T88" s="193">
        <f>T89</f>
        <v>0</v>
      </c>
      <c r="U88" s="194"/>
    </row>
    <row r="89" s="10" customFormat="1" ht="15.75">
      <c r="B89" s="195"/>
      <c r="C89" s="196"/>
      <c r="D89" s="197" t="s">
        <v>63</v>
      </c>
      <c r="E89" s="198" t="s">
        <v>88</v>
      </c>
      <c r="F89" s="10" t="s">
        <v>88</v>
      </c>
      <c r="G89" s="199"/>
      <c r="H89" s="200"/>
      <c r="I89" s="201"/>
      <c r="J89" s="201">
        <f>J90</f>
        <v>0</v>
      </c>
      <c r="L89" s="195"/>
      <c r="M89" s="202"/>
      <c r="N89" s="203"/>
      <c r="O89" s="204"/>
      <c r="P89" s="204">
        <f>P90</f>
        <v>0</v>
      </c>
      <c r="Q89" s="204"/>
      <c r="R89" s="204">
        <f>R90</f>
        <v>0</v>
      </c>
      <c r="S89" s="204"/>
      <c r="T89" s="205">
        <f>T90</f>
        <v>0</v>
      </c>
      <c r="U89" s="206"/>
      <c r="AR89" s="10">
        <v>2</v>
      </c>
      <c r="AT89" s="10" t="s">
        <v>63</v>
      </c>
      <c r="AU89" s="10">
        <v>0</v>
      </c>
      <c r="AY89" s="10" t="s">
        <v>89</v>
      </c>
      <c r="BJ89" s="10">
        <v>0</v>
      </c>
    </row>
    <row r="90" s="11" customFormat="1" ht="23.1" customHeight="1">
      <c r="B90" s="207"/>
      <c r="C90" s="208"/>
      <c r="D90" s="197" t="s">
        <v>63</v>
      </c>
      <c r="E90" s="209" t="s">
        <v>90</v>
      </c>
      <c r="F90" s="210" t="s">
        <v>91</v>
      </c>
      <c r="G90" s="211"/>
      <c r="H90" s="212"/>
      <c r="I90" s="213"/>
      <c r="J90" s="213">
        <f>J91 + J97</f>
        <v>0</v>
      </c>
      <c r="K90" s="210"/>
      <c r="L90" s="207"/>
      <c r="M90" s="214"/>
      <c r="N90" s="203"/>
      <c r="O90" s="204"/>
      <c r="P90" s="204">
        <f>P91 + P97</f>
        <v>0</v>
      </c>
      <c r="Q90" s="204"/>
      <c r="R90" s="204">
        <f>R91 + R97</f>
        <v>0</v>
      </c>
      <c r="S90" s="204"/>
      <c r="T90" s="205">
        <f>T91 + T97</f>
        <v>0</v>
      </c>
      <c r="U90" s="215"/>
      <c r="AR90" s="11">
        <v>1</v>
      </c>
      <c r="AT90" s="11" t="s">
        <v>63</v>
      </c>
      <c r="AU90" s="11">
        <v>1</v>
      </c>
      <c r="AY90" s="11" t="s">
        <v>89</v>
      </c>
      <c r="BJ90" s="11">
        <v>0</v>
      </c>
    </row>
    <row r="91" s="12" customFormat="1" ht="21" customHeight="1">
      <c r="B91" s="216"/>
      <c r="C91" s="217"/>
      <c r="D91" s="217" t="s">
        <v>63</v>
      </c>
      <c r="E91" s="218" t="s">
        <v>92</v>
      </c>
      <c r="F91" s="219" t="s">
        <v>93</v>
      </c>
      <c r="G91" s="220"/>
      <c r="H91" s="221"/>
      <c r="I91" s="222"/>
      <c r="J91" s="222">
        <f>SUM(J92:J96)</f>
        <v>0</v>
      </c>
      <c r="K91" s="219"/>
      <c r="L91" s="216"/>
      <c r="M91" s="223"/>
      <c r="N91" s="219"/>
      <c r="O91" s="224"/>
      <c r="P91" s="224">
        <f>SUM(P92:P96)</f>
        <v>0</v>
      </c>
      <c r="Q91" s="224"/>
      <c r="R91" s="224">
        <f>SUM(R92:R96)</f>
        <v>0</v>
      </c>
      <c r="S91" s="224"/>
      <c r="T91" s="225">
        <f>SUM(T92:T96)</f>
        <v>0</v>
      </c>
      <c r="U91" s="226"/>
      <c r="AR91" s="12">
        <v>1</v>
      </c>
      <c r="AT91" s="12" t="s">
        <v>63</v>
      </c>
      <c r="AU91" s="12">
        <v>2</v>
      </c>
      <c r="AY91" s="12" t="s">
        <v>89</v>
      </c>
      <c r="BJ91" s="12">
        <v>0</v>
      </c>
    </row>
    <row r="92" s="13" customFormat="1" ht="120">
      <c r="B92" s="227"/>
      <c r="C92" s="228" t="s">
        <v>94</v>
      </c>
      <c r="D92" s="228" t="s">
        <v>95</v>
      </c>
      <c r="E92" s="229" t="s">
        <v>96</v>
      </c>
      <c r="F92" s="229" t="s">
        <v>97</v>
      </c>
      <c r="G92" s="230" t="s">
        <v>98</v>
      </c>
      <c r="H92" s="231">
        <v>3</v>
      </c>
      <c r="I92" s="232"/>
      <c r="J92" s="233">
        <f>ROUND(H92*I92,2)</f>
        <v>0</v>
      </c>
      <c r="K92" s="234"/>
      <c r="L92" s="227"/>
      <c r="M92" s="235"/>
      <c r="N92" s="236" t="s">
        <v>37</v>
      </c>
      <c r="O92" s="237"/>
      <c r="P92" s="237">
        <f>H92*O92</f>
        <v>0</v>
      </c>
      <c r="Q92" s="237">
        <v>0</v>
      </c>
      <c r="R92" s="237">
        <f>H92*Q92</f>
        <v>0</v>
      </c>
      <c r="S92" s="237">
        <v>0</v>
      </c>
      <c r="T92" s="238">
        <f>H92*S92</f>
        <v>0</v>
      </c>
      <c r="U92" s="239"/>
      <c r="AR92" s="13">
        <v>8</v>
      </c>
      <c r="AT92" s="13" t="s">
        <v>95</v>
      </c>
      <c r="AU92" s="13">
        <v>3</v>
      </c>
      <c r="AY92" s="13" t="s">
        <v>89</v>
      </c>
      <c r="BE92" s="13">
        <f>IF(N92="základní",J92,0)</f>
        <v>0</v>
      </c>
      <c r="BF92" s="13">
        <f>IF(N92="snížená",J92,0)</f>
        <v>0</v>
      </c>
      <c r="BG92" s="13">
        <f>IF(N92="zákl. přenesená",J92,0)</f>
        <v>0</v>
      </c>
      <c r="BH92" s="13">
        <f>IF(N92="sníž. přenesená",J92,0)</f>
        <v>0</v>
      </c>
      <c r="BI92" s="13">
        <f>IF(N92="nulová",J92,0)</f>
        <v>0</v>
      </c>
      <c r="BJ92" s="13">
        <v>1</v>
      </c>
    </row>
    <row r="93" s="13" customFormat="1" ht="36">
      <c r="B93" s="227"/>
      <c r="C93" s="228" t="s">
        <v>99</v>
      </c>
      <c r="D93" s="228" t="s">
        <v>95</v>
      </c>
      <c r="E93" s="229" t="s">
        <v>100</v>
      </c>
      <c r="F93" s="229" t="s">
        <v>101</v>
      </c>
      <c r="G93" s="230" t="s">
        <v>98</v>
      </c>
      <c r="H93" s="231">
        <v>4</v>
      </c>
      <c r="I93" s="232"/>
      <c r="J93" s="233">
        <f>ROUND(H93*I93,2)</f>
        <v>0</v>
      </c>
      <c r="K93" s="234"/>
      <c r="L93" s="227"/>
      <c r="M93" s="235"/>
      <c r="N93" s="236" t="s">
        <v>37</v>
      </c>
      <c r="O93" s="237"/>
      <c r="P93" s="237">
        <f>H93*O93</f>
        <v>0</v>
      </c>
      <c r="Q93" s="237">
        <v>0</v>
      </c>
      <c r="R93" s="237">
        <f>H93*Q93</f>
        <v>0</v>
      </c>
      <c r="S93" s="237">
        <v>0</v>
      </c>
      <c r="T93" s="238">
        <f>H93*S93</f>
        <v>0</v>
      </c>
      <c r="U93" s="239"/>
      <c r="AR93" s="13">
        <v>8</v>
      </c>
      <c r="AT93" s="13" t="s">
        <v>95</v>
      </c>
      <c r="AU93" s="13">
        <v>3</v>
      </c>
      <c r="AY93" s="13" t="s">
        <v>89</v>
      </c>
      <c r="BE93" s="13">
        <f>IF(N93="základní",J93,0)</f>
        <v>0</v>
      </c>
      <c r="BF93" s="13">
        <f>IF(N93="snížená",J93,0)</f>
        <v>0</v>
      </c>
      <c r="BG93" s="13">
        <f>IF(N93="zákl. přenesená",J93,0)</f>
        <v>0</v>
      </c>
      <c r="BH93" s="13">
        <f>IF(N93="sníž. přenesená",J93,0)</f>
        <v>0</v>
      </c>
      <c r="BI93" s="13">
        <f>IF(N93="nulová",J93,0)</f>
        <v>0</v>
      </c>
      <c r="BJ93" s="13">
        <v>1</v>
      </c>
    </row>
    <row r="94" s="13" customFormat="1" ht="48">
      <c r="B94" s="227"/>
      <c r="C94" s="228" t="s">
        <v>102</v>
      </c>
      <c r="D94" s="228" t="s">
        <v>95</v>
      </c>
      <c r="E94" s="229" t="s">
        <v>103</v>
      </c>
      <c r="F94" s="229" t="s">
        <v>104</v>
      </c>
      <c r="G94" s="230" t="s">
        <v>98</v>
      </c>
      <c r="H94" s="231">
        <v>4</v>
      </c>
      <c r="I94" s="232"/>
      <c r="J94" s="233">
        <f>ROUND(H94*I94,2)</f>
        <v>0</v>
      </c>
      <c r="K94" s="234"/>
      <c r="L94" s="227"/>
      <c r="M94" s="235"/>
      <c r="N94" s="236" t="s">
        <v>37</v>
      </c>
      <c r="O94" s="237"/>
      <c r="P94" s="237">
        <f>H94*O94</f>
        <v>0</v>
      </c>
      <c r="Q94" s="237">
        <v>0</v>
      </c>
      <c r="R94" s="237">
        <f>H94*Q94</f>
        <v>0</v>
      </c>
      <c r="S94" s="237">
        <v>0</v>
      </c>
      <c r="T94" s="238">
        <f>H94*S94</f>
        <v>0</v>
      </c>
      <c r="U94" s="239"/>
      <c r="AR94" s="13">
        <v>8</v>
      </c>
      <c r="AT94" s="13" t="s">
        <v>95</v>
      </c>
      <c r="AU94" s="13">
        <v>3</v>
      </c>
      <c r="AY94" s="13" t="s">
        <v>89</v>
      </c>
      <c r="BE94" s="13">
        <f>IF(N94="základní",J94,0)</f>
        <v>0</v>
      </c>
      <c r="BF94" s="13">
        <f>IF(N94="snížená",J94,0)</f>
        <v>0</v>
      </c>
      <c r="BG94" s="13">
        <f>IF(N94="zákl. přenesená",J94,0)</f>
        <v>0</v>
      </c>
      <c r="BH94" s="13">
        <f>IF(N94="sníž. přenesená",J94,0)</f>
        <v>0</v>
      </c>
      <c r="BI94" s="13">
        <f>IF(N94="nulová",J94,0)</f>
        <v>0</v>
      </c>
      <c r="BJ94" s="13">
        <v>1</v>
      </c>
    </row>
    <row r="95" s="13" customFormat="1" ht="48">
      <c r="B95" s="227"/>
      <c r="C95" s="228" t="s">
        <v>105</v>
      </c>
      <c r="D95" s="228" t="s">
        <v>95</v>
      </c>
      <c r="E95" s="229" t="s">
        <v>106</v>
      </c>
      <c r="F95" s="229" t="s">
        <v>107</v>
      </c>
      <c r="G95" s="230" t="s">
        <v>98</v>
      </c>
      <c r="H95" s="231">
        <v>5</v>
      </c>
      <c r="I95" s="232"/>
      <c r="J95" s="233">
        <f>ROUND(H95*I95,2)</f>
        <v>0</v>
      </c>
      <c r="K95" s="234"/>
      <c r="L95" s="227"/>
      <c r="M95" s="235"/>
      <c r="N95" s="236" t="s">
        <v>37</v>
      </c>
      <c r="O95" s="237"/>
      <c r="P95" s="237">
        <f>H95*O95</f>
        <v>0</v>
      </c>
      <c r="Q95" s="237">
        <v>0</v>
      </c>
      <c r="R95" s="237">
        <f>H95*Q95</f>
        <v>0</v>
      </c>
      <c r="S95" s="237">
        <v>0</v>
      </c>
      <c r="T95" s="238">
        <f>H95*S95</f>
        <v>0</v>
      </c>
      <c r="U95" s="239"/>
      <c r="AR95" s="13">
        <v>8</v>
      </c>
      <c r="AT95" s="13" t="s">
        <v>95</v>
      </c>
      <c r="AU95" s="13">
        <v>3</v>
      </c>
      <c r="AY95" s="13" t="s">
        <v>89</v>
      </c>
      <c r="BE95" s="13">
        <f>IF(N95="základní",J95,0)</f>
        <v>0</v>
      </c>
      <c r="BF95" s="13">
        <f>IF(N95="snížená",J95,0)</f>
        <v>0</v>
      </c>
      <c r="BG95" s="13">
        <f>IF(N95="zákl. přenesená",J95,0)</f>
        <v>0</v>
      </c>
      <c r="BH95" s="13">
        <f>IF(N95="sníž. přenesená",J95,0)</f>
        <v>0</v>
      </c>
      <c r="BI95" s="13">
        <f>IF(N95="nulová",J95,0)</f>
        <v>0</v>
      </c>
      <c r="BJ95" s="13">
        <v>1</v>
      </c>
    </row>
    <row r="96" s="13" customFormat="1" ht="48">
      <c r="B96" s="227"/>
      <c r="C96" s="228" t="s">
        <v>108</v>
      </c>
      <c r="D96" s="228" t="s">
        <v>95</v>
      </c>
      <c r="E96" s="229" t="s">
        <v>109</v>
      </c>
      <c r="F96" s="229" t="s">
        <v>110</v>
      </c>
      <c r="G96" s="230" t="s">
        <v>98</v>
      </c>
      <c r="H96" s="231">
        <v>1</v>
      </c>
      <c r="I96" s="232"/>
      <c r="J96" s="233">
        <f>ROUND(H96*I96,2)</f>
        <v>0</v>
      </c>
      <c r="K96" s="234"/>
      <c r="L96" s="227"/>
      <c r="M96" s="235"/>
      <c r="N96" s="236" t="s">
        <v>37</v>
      </c>
      <c r="O96" s="237"/>
      <c r="P96" s="237">
        <f>H96*O96</f>
        <v>0</v>
      </c>
      <c r="Q96" s="237">
        <v>0</v>
      </c>
      <c r="R96" s="237">
        <f>H96*Q96</f>
        <v>0</v>
      </c>
      <c r="S96" s="237">
        <v>0</v>
      </c>
      <c r="T96" s="238">
        <f>H96*S96</f>
        <v>0</v>
      </c>
      <c r="U96" s="239"/>
      <c r="AR96" s="13">
        <v>8</v>
      </c>
      <c r="AT96" s="13" t="s">
        <v>95</v>
      </c>
      <c r="AU96" s="13">
        <v>3</v>
      </c>
      <c r="AY96" s="13" t="s">
        <v>89</v>
      </c>
      <c r="BE96" s="13">
        <f>IF(N96="základní",J96,0)</f>
        <v>0</v>
      </c>
      <c r="BF96" s="13">
        <f>IF(N96="snížená",J96,0)</f>
        <v>0</v>
      </c>
      <c r="BG96" s="13">
        <f>IF(N96="zákl. přenesená",J96,0)</f>
        <v>0</v>
      </c>
      <c r="BH96" s="13">
        <f>IF(N96="sníž. přenesená",J96,0)</f>
        <v>0</v>
      </c>
      <c r="BI96" s="13">
        <f>IF(N96="nulová",J96,0)</f>
        <v>0</v>
      </c>
      <c r="BJ96" s="13">
        <v>1</v>
      </c>
    </row>
    <row r="97" s="12" customFormat="1" ht="21" customHeight="1">
      <c r="B97" s="216"/>
      <c r="C97" s="217"/>
      <c r="D97" s="217" t="s">
        <v>63</v>
      </c>
      <c r="E97" s="218" t="s">
        <v>111</v>
      </c>
      <c r="F97" s="219" t="s">
        <v>112</v>
      </c>
      <c r="G97" s="220"/>
      <c r="H97" s="221"/>
      <c r="I97" s="222"/>
      <c r="J97" s="222">
        <f>SUM(J98:J131)</f>
        <v>0</v>
      </c>
      <c r="K97" s="219"/>
      <c r="L97" s="216"/>
      <c r="M97" s="223"/>
      <c r="N97" s="219"/>
      <c r="O97" s="224"/>
      <c r="P97" s="224">
        <f>SUM(P98:P131)</f>
        <v>0</v>
      </c>
      <c r="Q97" s="224"/>
      <c r="R97" s="224">
        <f>SUM(R98:R131)</f>
        <v>0</v>
      </c>
      <c r="S97" s="224"/>
      <c r="T97" s="225">
        <f>SUM(T98:T131)</f>
        <v>0</v>
      </c>
      <c r="U97" s="226"/>
      <c r="AR97" s="12">
        <v>1</v>
      </c>
      <c r="AT97" s="12" t="s">
        <v>63</v>
      </c>
      <c r="AU97" s="12">
        <v>2</v>
      </c>
      <c r="AY97" s="12" t="s">
        <v>89</v>
      </c>
      <c r="BJ97" s="12">
        <v>0</v>
      </c>
    </row>
    <row r="98" s="13" customFormat="1" ht="48">
      <c r="B98" s="227"/>
      <c r="C98" s="228" t="s">
        <v>113</v>
      </c>
      <c r="D98" s="228" t="s">
        <v>95</v>
      </c>
      <c r="E98" s="229" t="s">
        <v>114</v>
      </c>
      <c r="F98" s="229" t="s">
        <v>115</v>
      </c>
      <c r="G98" s="230" t="s">
        <v>98</v>
      </c>
      <c r="H98" s="231">
        <v>62</v>
      </c>
      <c r="I98" s="232"/>
      <c r="J98" s="233">
        <f>ROUND(H98*I98,2)</f>
        <v>0</v>
      </c>
      <c r="K98" s="234"/>
      <c r="L98" s="227"/>
      <c r="M98" s="235"/>
      <c r="N98" s="236" t="s">
        <v>37</v>
      </c>
      <c r="O98" s="237"/>
      <c r="P98" s="237">
        <f>H98*O98</f>
        <v>0</v>
      </c>
      <c r="Q98" s="237">
        <v>0</v>
      </c>
      <c r="R98" s="237">
        <f>H98*Q98</f>
        <v>0</v>
      </c>
      <c r="S98" s="237">
        <v>0</v>
      </c>
      <c r="T98" s="238">
        <f>H98*S98</f>
        <v>0</v>
      </c>
      <c r="U98" s="239"/>
      <c r="AR98" s="13">
        <v>8</v>
      </c>
      <c r="AT98" s="13" t="s">
        <v>95</v>
      </c>
      <c r="AU98" s="13">
        <v>3</v>
      </c>
      <c r="AY98" s="13" t="s">
        <v>89</v>
      </c>
      <c r="BE98" s="13">
        <f>IF(N98="základní",J98,0)</f>
        <v>0</v>
      </c>
      <c r="BF98" s="13">
        <f>IF(N98="snížená",J98,0)</f>
        <v>0</v>
      </c>
      <c r="BG98" s="13">
        <f>IF(N98="zákl. přenesená",J98,0)</f>
        <v>0</v>
      </c>
      <c r="BH98" s="13">
        <f>IF(N98="sníž. přenesená",J98,0)</f>
        <v>0</v>
      </c>
      <c r="BI98" s="13">
        <f>IF(N98="nulová",J98,0)</f>
        <v>0</v>
      </c>
      <c r="BJ98" s="13">
        <v>1</v>
      </c>
    </row>
    <row r="99" s="13" customFormat="1" ht="24">
      <c r="B99" s="227"/>
      <c r="C99" s="228" t="s">
        <v>116</v>
      </c>
      <c r="D99" s="228" t="s">
        <v>95</v>
      </c>
      <c r="E99" s="229" t="s">
        <v>117</v>
      </c>
      <c r="F99" s="229" t="s">
        <v>118</v>
      </c>
      <c r="G99" s="230" t="s">
        <v>98</v>
      </c>
      <c r="H99" s="231">
        <v>62</v>
      </c>
      <c r="I99" s="232"/>
      <c r="J99" s="233">
        <f>ROUND(H99*I99,2)</f>
        <v>0</v>
      </c>
      <c r="K99" s="234"/>
      <c r="L99" s="227"/>
      <c r="M99" s="235"/>
      <c r="N99" s="236" t="s">
        <v>37</v>
      </c>
      <c r="O99" s="237"/>
      <c r="P99" s="237">
        <f>H99*O99</f>
        <v>0</v>
      </c>
      <c r="Q99" s="237">
        <v>0</v>
      </c>
      <c r="R99" s="237">
        <f>H99*Q99</f>
        <v>0</v>
      </c>
      <c r="S99" s="237">
        <v>0</v>
      </c>
      <c r="T99" s="238">
        <f>H99*S99</f>
        <v>0</v>
      </c>
      <c r="U99" s="239"/>
      <c r="AR99" s="13">
        <v>8</v>
      </c>
      <c r="AT99" s="13" t="s">
        <v>95</v>
      </c>
      <c r="AU99" s="13">
        <v>3</v>
      </c>
      <c r="AY99" s="13" t="s">
        <v>89</v>
      </c>
      <c r="BE99" s="13">
        <f>IF(N99="základní",J99,0)</f>
        <v>0</v>
      </c>
      <c r="BF99" s="13">
        <f>IF(N99="snížená",J99,0)</f>
        <v>0</v>
      </c>
      <c r="BG99" s="13">
        <f>IF(N99="zákl. přenesená",J99,0)</f>
        <v>0</v>
      </c>
      <c r="BH99" s="13">
        <f>IF(N99="sníž. přenesená",J99,0)</f>
        <v>0</v>
      </c>
      <c r="BI99" s="13">
        <f>IF(N99="nulová",J99,0)</f>
        <v>0</v>
      </c>
      <c r="BJ99" s="13">
        <v>1</v>
      </c>
    </row>
    <row r="100" s="13" customFormat="1" ht="24">
      <c r="B100" s="227"/>
      <c r="C100" s="228" t="s">
        <v>119</v>
      </c>
      <c r="D100" s="228" t="s">
        <v>95</v>
      </c>
      <c r="E100" s="229" t="s">
        <v>120</v>
      </c>
      <c r="F100" s="229" t="s">
        <v>121</v>
      </c>
      <c r="G100" s="230" t="s">
        <v>98</v>
      </c>
      <c r="H100" s="231">
        <v>62</v>
      </c>
      <c r="I100" s="232"/>
      <c r="J100" s="233">
        <f>ROUND(H100*I100,2)</f>
        <v>0</v>
      </c>
      <c r="K100" s="234"/>
      <c r="L100" s="227"/>
      <c r="M100" s="235"/>
      <c r="N100" s="236" t="s">
        <v>37</v>
      </c>
      <c r="O100" s="237"/>
      <c r="P100" s="237">
        <f>H100*O100</f>
        <v>0</v>
      </c>
      <c r="Q100" s="237">
        <v>0</v>
      </c>
      <c r="R100" s="237">
        <f>H100*Q100</f>
        <v>0</v>
      </c>
      <c r="S100" s="237">
        <v>0</v>
      </c>
      <c r="T100" s="238">
        <f>H100*S100</f>
        <v>0</v>
      </c>
      <c r="U100" s="239"/>
      <c r="AR100" s="13">
        <v>8</v>
      </c>
      <c r="AT100" s="13" t="s">
        <v>95</v>
      </c>
      <c r="AU100" s="13">
        <v>3</v>
      </c>
      <c r="AY100" s="13" t="s">
        <v>89</v>
      </c>
      <c r="BE100" s="13">
        <f>IF(N100="základní",J100,0)</f>
        <v>0</v>
      </c>
      <c r="BF100" s="13">
        <f>IF(N100="snížená",J100,0)</f>
        <v>0</v>
      </c>
      <c r="BG100" s="13">
        <f>IF(N100="zákl. přenesená",J100,0)</f>
        <v>0</v>
      </c>
      <c r="BH100" s="13">
        <f>IF(N100="sníž. přenesená",J100,0)</f>
        <v>0</v>
      </c>
      <c r="BI100" s="13">
        <f>IF(N100="nulová",J100,0)</f>
        <v>0</v>
      </c>
      <c r="BJ100" s="13">
        <v>1</v>
      </c>
    </row>
    <row r="101" s="13" customFormat="1" ht="24">
      <c r="B101" s="227"/>
      <c r="C101" s="228" t="s">
        <v>122</v>
      </c>
      <c r="D101" s="228" t="s">
        <v>95</v>
      </c>
      <c r="E101" s="229" t="s">
        <v>123</v>
      </c>
      <c r="F101" s="229" t="s">
        <v>124</v>
      </c>
      <c r="G101" s="230" t="s">
        <v>98</v>
      </c>
      <c r="H101" s="231">
        <v>62</v>
      </c>
      <c r="I101" s="232"/>
      <c r="J101" s="233">
        <f>ROUND(H101*I101,2)</f>
        <v>0</v>
      </c>
      <c r="K101" s="234"/>
      <c r="L101" s="227"/>
      <c r="M101" s="235"/>
      <c r="N101" s="236" t="s">
        <v>37</v>
      </c>
      <c r="O101" s="237"/>
      <c r="P101" s="237">
        <f>H101*O101</f>
        <v>0</v>
      </c>
      <c r="Q101" s="237">
        <v>0</v>
      </c>
      <c r="R101" s="237">
        <f>H101*Q101</f>
        <v>0</v>
      </c>
      <c r="S101" s="237">
        <v>0</v>
      </c>
      <c r="T101" s="238">
        <f>H101*S101</f>
        <v>0</v>
      </c>
      <c r="U101" s="239"/>
      <c r="AR101" s="13">
        <v>8</v>
      </c>
      <c r="AT101" s="13" t="s">
        <v>95</v>
      </c>
      <c r="AU101" s="13">
        <v>3</v>
      </c>
      <c r="AY101" s="13" t="s">
        <v>89</v>
      </c>
      <c r="BE101" s="13">
        <f>IF(N101="základní",J101,0)</f>
        <v>0</v>
      </c>
      <c r="BF101" s="13">
        <f>IF(N101="snížená",J101,0)</f>
        <v>0</v>
      </c>
      <c r="BG101" s="13">
        <f>IF(N101="zákl. přenesená",J101,0)</f>
        <v>0</v>
      </c>
      <c r="BH101" s="13">
        <f>IF(N101="sníž. přenesená",J101,0)</f>
        <v>0</v>
      </c>
      <c r="BI101" s="13">
        <f>IF(N101="nulová",J101,0)</f>
        <v>0</v>
      </c>
      <c r="BJ101" s="13">
        <v>1</v>
      </c>
    </row>
    <row r="102" s="13" customFormat="1" ht="108">
      <c r="B102" s="227"/>
      <c r="C102" s="228" t="s">
        <v>125</v>
      </c>
      <c r="D102" s="228" t="s">
        <v>95</v>
      </c>
      <c r="E102" s="229" t="s">
        <v>126</v>
      </c>
      <c r="F102" s="229" t="s">
        <v>127</v>
      </c>
      <c r="G102" s="230" t="s">
        <v>98</v>
      </c>
      <c r="H102" s="231">
        <v>3</v>
      </c>
      <c r="I102" s="232"/>
      <c r="J102" s="233">
        <f>ROUND(H102*I102,2)</f>
        <v>0</v>
      </c>
      <c r="K102" s="234"/>
      <c r="L102" s="227"/>
      <c r="M102" s="235"/>
      <c r="N102" s="236" t="s">
        <v>37</v>
      </c>
      <c r="O102" s="237"/>
      <c r="P102" s="237">
        <f>H102*O102</f>
        <v>0</v>
      </c>
      <c r="Q102" s="237">
        <v>0</v>
      </c>
      <c r="R102" s="237">
        <f>H102*Q102</f>
        <v>0</v>
      </c>
      <c r="S102" s="237">
        <v>0</v>
      </c>
      <c r="T102" s="238">
        <f>H102*S102</f>
        <v>0</v>
      </c>
      <c r="U102" s="239"/>
      <c r="AR102" s="13">
        <v>8</v>
      </c>
      <c r="AT102" s="13" t="s">
        <v>95</v>
      </c>
      <c r="AU102" s="13">
        <v>3</v>
      </c>
      <c r="AY102" s="13" t="s">
        <v>89</v>
      </c>
      <c r="BE102" s="13">
        <f>IF(N102="základní",J102,0)</f>
        <v>0</v>
      </c>
      <c r="BF102" s="13">
        <f>IF(N102="snížená",J102,0)</f>
        <v>0</v>
      </c>
      <c r="BG102" s="13">
        <f>IF(N102="zákl. přenesená",J102,0)</f>
        <v>0</v>
      </c>
      <c r="BH102" s="13">
        <f>IF(N102="sníž. přenesená",J102,0)</f>
        <v>0</v>
      </c>
      <c r="BI102" s="13">
        <f>IF(N102="nulová",J102,0)</f>
        <v>0</v>
      </c>
      <c r="BJ102" s="13">
        <v>1</v>
      </c>
    </row>
    <row r="103" s="13" customFormat="1" ht="156">
      <c r="B103" s="227"/>
      <c r="C103" s="228" t="s">
        <v>128</v>
      </c>
      <c r="D103" s="228" t="s">
        <v>95</v>
      </c>
      <c r="E103" s="229" t="s">
        <v>129</v>
      </c>
      <c r="F103" s="229" t="s">
        <v>130</v>
      </c>
      <c r="G103" s="230" t="s">
        <v>98</v>
      </c>
      <c r="H103" s="231">
        <v>1</v>
      </c>
      <c r="I103" s="232"/>
      <c r="J103" s="233">
        <f>ROUND(H103*I103,2)</f>
        <v>0</v>
      </c>
      <c r="K103" s="234"/>
      <c r="L103" s="227"/>
      <c r="M103" s="235"/>
      <c r="N103" s="236" t="s">
        <v>37</v>
      </c>
      <c r="O103" s="237"/>
      <c r="P103" s="237">
        <f>H103*O103</f>
        <v>0</v>
      </c>
      <c r="Q103" s="237">
        <v>0</v>
      </c>
      <c r="R103" s="237">
        <f>H103*Q103</f>
        <v>0</v>
      </c>
      <c r="S103" s="237">
        <v>0</v>
      </c>
      <c r="T103" s="238">
        <f>H103*S103</f>
        <v>0</v>
      </c>
      <c r="U103" s="239"/>
      <c r="AR103" s="13">
        <v>8</v>
      </c>
      <c r="AT103" s="13" t="s">
        <v>95</v>
      </c>
      <c r="AU103" s="13">
        <v>3</v>
      </c>
      <c r="AY103" s="13" t="s">
        <v>89</v>
      </c>
      <c r="BE103" s="13">
        <f>IF(N103="základní",J103,0)</f>
        <v>0</v>
      </c>
      <c r="BF103" s="13">
        <f>IF(N103="snížená",J103,0)</f>
        <v>0</v>
      </c>
      <c r="BG103" s="13">
        <f>IF(N103="zákl. přenesená",J103,0)</f>
        <v>0</v>
      </c>
      <c r="BH103" s="13">
        <f>IF(N103="sníž. přenesená",J103,0)</f>
        <v>0</v>
      </c>
      <c r="BI103" s="13">
        <f>IF(N103="nulová",J103,0)</f>
        <v>0</v>
      </c>
      <c r="BJ103" s="13">
        <v>1</v>
      </c>
    </row>
    <row r="104" s="13" customFormat="1" ht="156">
      <c r="B104" s="227"/>
      <c r="C104" s="228" t="s">
        <v>131</v>
      </c>
      <c r="D104" s="228" t="s">
        <v>95</v>
      </c>
      <c r="E104" s="229" t="s">
        <v>132</v>
      </c>
      <c r="F104" s="229" t="s">
        <v>133</v>
      </c>
      <c r="G104" s="230" t="s">
        <v>98</v>
      </c>
      <c r="H104" s="231">
        <v>1</v>
      </c>
      <c r="I104" s="232"/>
      <c r="J104" s="233">
        <f>ROUND(H104*I104,2)</f>
        <v>0</v>
      </c>
      <c r="K104" s="234"/>
      <c r="L104" s="227"/>
      <c r="M104" s="235"/>
      <c r="N104" s="236" t="s">
        <v>37</v>
      </c>
      <c r="O104" s="237"/>
      <c r="P104" s="237">
        <f>H104*O104</f>
        <v>0</v>
      </c>
      <c r="Q104" s="237">
        <v>0</v>
      </c>
      <c r="R104" s="237">
        <f>H104*Q104</f>
        <v>0</v>
      </c>
      <c r="S104" s="237">
        <v>0</v>
      </c>
      <c r="T104" s="238">
        <f>H104*S104</f>
        <v>0</v>
      </c>
      <c r="U104" s="239"/>
      <c r="AR104" s="13">
        <v>8</v>
      </c>
      <c r="AT104" s="13" t="s">
        <v>95</v>
      </c>
      <c r="AU104" s="13">
        <v>3</v>
      </c>
      <c r="AY104" s="13" t="s">
        <v>89</v>
      </c>
      <c r="BE104" s="13">
        <f>IF(N104="základní",J104,0)</f>
        <v>0</v>
      </c>
      <c r="BF104" s="13">
        <f>IF(N104="snížená",J104,0)</f>
        <v>0</v>
      </c>
      <c r="BG104" s="13">
        <f>IF(N104="zákl. přenesená",J104,0)</f>
        <v>0</v>
      </c>
      <c r="BH104" s="13">
        <f>IF(N104="sníž. přenesená",J104,0)</f>
        <v>0</v>
      </c>
      <c r="BI104" s="13">
        <f>IF(N104="nulová",J104,0)</f>
        <v>0</v>
      </c>
      <c r="BJ104" s="13">
        <v>1</v>
      </c>
    </row>
    <row r="105" s="13" customFormat="1" ht="108">
      <c r="B105" s="227"/>
      <c r="C105" s="228" t="s">
        <v>134</v>
      </c>
      <c r="D105" s="228" t="s">
        <v>95</v>
      </c>
      <c r="E105" s="229" t="s">
        <v>135</v>
      </c>
      <c r="F105" s="229" t="s">
        <v>136</v>
      </c>
      <c r="G105" s="230" t="s">
        <v>98</v>
      </c>
      <c r="H105" s="231">
        <v>15</v>
      </c>
      <c r="I105" s="232"/>
      <c r="J105" s="233">
        <f>ROUND(H105*I105,2)</f>
        <v>0</v>
      </c>
      <c r="K105" s="234"/>
      <c r="L105" s="227"/>
      <c r="M105" s="235"/>
      <c r="N105" s="236" t="s">
        <v>37</v>
      </c>
      <c r="O105" s="237"/>
      <c r="P105" s="237">
        <f>H105*O105</f>
        <v>0</v>
      </c>
      <c r="Q105" s="237">
        <v>0</v>
      </c>
      <c r="R105" s="237">
        <f>H105*Q105</f>
        <v>0</v>
      </c>
      <c r="S105" s="237">
        <v>0</v>
      </c>
      <c r="T105" s="238">
        <f>H105*S105</f>
        <v>0</v>
      </c>
      <c r="U105" s="239"/>
      <c r="AR105" s="13">
        <v>8</v>
      </c>
      <c r="AT105" s="13" t="s">
        <v>95</v>
      </c>
      <c r="AU105" s="13">
        <v>3</v>
      </c>
      <c r="AY105" s="13" t="s">
        <v>89</v>
      </c>
      <c r="BE105" s="13">
        <f>IF(N105="základní",J105,0)</f>
        <v>0</v>
      </c>
      <c r="BF105" s="13">
        <f>IF(N105="snížená",J105,0)</f>
        <v>0</v>
      </c>
      <c r="BG105" s="13">
        <f>IF(N105="zákl. přenesená",J105,0)</f>
        <v>0</v>
      </c>
      <c r="BH105" s="13">
        <f>IF(N105="sníž. přenesená",J105,0)</f>
        <v>0</v>
      </c>
      <c r="BI105" s="13">
        <f>IF(N105="nulová",J105,0)</f>
        <v>0</v>
      </c>
      <c r="BJ105" s="13">
        <v>1</v>
      </c>
    </row>
    <row r="106" s="13" customFormat="1" ht="132">
      <c r="B106" s="227"/>
      <c r="C106" s="228" t="s">
        <v>137</v>
      </c>
      <c r="D106" s="228" t="s">
        <v>95</v>
      </c>
      <c r="E106" s="229" t="s">
        <v>138</v>
      </c>
      <c r="F106" s="229" t="s">
        <v>139</v>
      </c>
      <c r="G106" s="230" t="s">
        <v>98</v>
      </c>
      <c r="H106" s="231">
        <v>8</v>
      </c>
      <c r="I106" s="232"/>
      <c r="J106" s="233">
        <f>ROUND(H106*I106,2)</f>
        <v>0</v>
      </c>
      <c r="K106" s="234"/>
      <c r="L106" s="227"/>
      <c r="M106" s="235"/>
      <c r="N106" s="236" t="s">
        <v>37</v>
      </c>
      <c r="O106" s="237"/>
      <c r="P106" s="237">
        <f>H106*O106</f>
        <v>0</v>
      </c>
      <c r="Q106" s="237">
        <v>0</v>
      </c>
      <c r="R106" s="237">
        <f>H106*Q106</f>
        <v>0</v>
      </c>
      <c r="S106" s="237">
        <v>0</v>
      </c>
      <c r="T106" s="238">
        <f>H106*S106</f>
        <v>0</v>
      </c>
      <c r="U106" s="239"/>
      <c r="AR106" s="13">
        <v>8</v>
      </c>
      <c r="AT106" s="13" t="s">
        <v>95</v>
      </c>
      <c r="AU106" s="13">
        <v>3</v>
      </c>
      <c r="AY106" s="13" t="s">
        <v>89</v>
      </c>
      <c r="BE106" s="13">
        <f>IF(N106="základní",J106,0)</f>
        <v>0</v>
      </c>
      <c r="BF106" s="13">
        <f>IF(N106="snížená",J106,0)</f>
        <v>0</v>
      </c>
      <c r="BG106" s="13">
        <f>IF(N106="zákl. přenesená",J106,0)</f>
        <v>0</v>
      </c>
      <c r="BH106" s="13">
        <f>IF(N106="sníž. přenesená",J106,0)</f>
        <v>0</v>
      </c>
      <c r="BI106" s="13">
        <f>IF(N106="nulová",J106,0)</f>
        <v>0</v>
      </c>
      <c r="BJ106" s="13">
        <v>1</v>
      </c>
    </row>
    <row r="107" s="13" customFormat="1" ht="48">
      <c r="B107" s="227"/>
      <c r="C107" s="228" t="s">
        <v>140</v>
      </c>
      <c r="D107" s="228" t="s">
        <v>95</v>
      </c>
      <c r="E107" s="229" t="s">
        <v>141</v>
      </c>
      <c r="F107" s="229" t="s">
        <v>142</v>
      </c>
      <c r="G107" s="230" t="s">
        <v>98</v>
      </c>
      <c r="H107" s="231">
        <v>1</v>
      </c>
      <c r="I107" s="232"/>
      <c r="J107" s="233">
        <f>ROUND(H107*I107,2)</f>
        <v>0</v>
      </c>
      <c r="K107" s="234"/>
      <c r="L107" s="227"/>
      <c r="M107" s="235"/>
      <c r="N107" s="236" t="s">
        <v>37</v>
      </c>
      <c r="O107" s="237"/>
      <c r="P107" s="237">
        <f>H107*O107</f>
        <v>0</v>
      </c>
      <c r="Q107" s="237">
        <v>0</v>
      </c>
      <c r="R107" s="237">
        <f>H107*Q107</f>
        <v>0</v>
      </c>
      <c r="S107" s="237">
        <v>0</v>
      </c>
      <c r="T107" s="238">
        <f>H107*S107</f>
        <v>0</v>
      </c>
      <c r="U107" s="239"/>
      <c r="AR107" s="13">
        <v>8</v>
      </c>
      <c r="AT107" s="13" t="s">
        <v>95</v>
      </c>
      <c r="AU107" s="13">
        <v>3</v>
      </c>
      <c r="AY107" s="13" t="s">
        <v>89</v>
      </c>
      <c r="BE107" s="13">
        <f>IF(N107="základní",J107,0)</f>
        <v>0</v>
      </c>
      <c r="BF107" s="13">
        <f>IF(N107="snížená",J107,0)</f>
        <v>0</v>
      </c>
      <c r="BG107" s="13">
        <f>IF(N107="zákl. přenesená",J107,0)</f>
        <v>0</v>
      </c>
      <c r="BH107" s="13">
        <f>IF(N107="sníž. přenesená",J107,0)</f>
        <v>0</v>
      </c>
      <c r="BI107" s="13">
        <f>IF(N107="nulová",J107,0)</f>
        <v>0</v>
      </c>
      <c r="BJ107" s="13">
        <v>1</v>
      </c>
    </row>
    <row r="108" s="13" customFormat="1" ht="24">
      <c r="B108" s="227"/>
      <c r="C108" s="228" t="s">
        <v>143</v>
      </c>
      <c r="D108" s="228" t="s">
        <v>95</v>
      </c>
      <c r="E108" s="229" t="s">
        <v>144</v>
      </c>
      <c r="F108" s="229" t="s">
        <v>145</v>
      </c>
      <c r="G108" s="230" t="s">
        <v>98</v>
      </c>
      <c r="H108" s="231">
        <v>2</v>
      </c>
      <c r="I108" s="232"/>
      <c r="J108" s="233">
        <f>ROUND(H108*I108,2)</f>
        <v>0</v>
      </c>
      <c r="K108" s="234"/>
      <c r="L108" s="227"/>
      <c r="M108" s="235"/>
      <c r="N108" s="236" t="s">
        <v>37</v>
      </c>
      <c r="O108" s="237"/>
      <c r="P108" s="237">
        <f>H108*O108</f>
        <v>0</v>
      </c>
      <c r="Q108" s="237">
        <v>0</v>
      </c>
      <c r="R108" s="237">
        <f>H108*Q108</f>
        <v>0</v>
      </c>
      <c r="S108" s="237">
        <v>0</v>
      </c>
      <c r="T108" s="238">
        <f>H108*S108</f>
        <v>0</v>
      </c>
      <c r="U108" s="239"/>
      <c r="AR108" s="13">
        <v>8</v>
      </c>
      <c r="AT108" s="13" t="s">
        <v>95</v>
      </c>
      <c r="AU108" s="13">
        <v>3</v>
      </c>
      <c r="AY108" s="13" t="s">
        <v>89</v>
      </c>
      <c r="BE108" s="13">
        <f>IF(N108="základní",J108,0)</f>
        <v>0</v>
      </c>
      <c r="BF108" s="13">
        <f>IF(N108="snížená",J108,0)</f>
        <v>0</v>
      </c>
      <c r="BG108" s="13">
        <f>IF(N108="zákl. přenesená",J108,0)</f>
        <v>0</v>
      </c>
      <c r="BH108" s="13">
        <f>IF(N108="sníž. přenesená",J108,0)</f>
        <v>0</v>
      </c>
      <c r="BI108" s="13">
        <f>IF(N108="nulová",J108,0)</f>
        <v>0</v>
      </c>
      <c r="BJ108" s="13">
        <v>1</v>
      </c>
    </row>
    <row r="109" s="13" customFormat="1" ht="144">
      <c r="B109" s="227"/>
      <c r="C109" s="228" t="s">
        <v>146</v>
      </c>
      <c r="D109" s="228" t="s">
        <v>95</v>
      </c>
      <c r="E109" s="229" t="s">
        <v>147</v>
      </c>
      <c r="F109" s="229" t="s">
        <v>148</v>
      </c>
      <c r="G109" s="230" t="s">
        <v>98</v>
      </c>
      <c r="H109" s="231">
        <v>1</v>
      </c>
      <c r="I109" s="232"/>
      <c r="J109" s="233">
        <f>ROUND(H109*I109,2)</f>
        <v>0</v>
      </c>
      <c r="K109" s="234"/>
      <c r="L109" s="227"/>
      <c r="M109" s="235"/>
      <c r="N109" s="236" t="s">
        <v>37</v>
      </c>
      <c r="O109" s="237"/>
      <c r="P109" s="237">
        <f>H109*O109</f>
        <v>0</v>
      </c>
      <c r="Q109" s="237">
        <v>0</v>
      </c>
      <c r="R109" s="237">
        <f>H109*Q109</f>
        <v>0</v>
      </c>
      <c r="S109" s="237">
        <v>0</v>
      </c>
      <c r="T109" s="238">
        <f>H109*S109</f>
        <v>0</v>
      </c>
      <c r="U109" s="239"/>
      <c r="AR109" s="13">
        <v>8</v>
      </c>
      <c r="AT109" s="13" t="s">
        <v>95</v>
      </c>
      <c r="AU109" s="13">
        <v>3</v>
      </c>
      <c r="AY109" s="13" t="s">
        <v>89</v>
      </c>
      <c r="BE109" s="13">
        <f>IF(N109="základní",J109,0)</f>
        <v>0</v>
      </c>
      <c r="BF109" s="13">
        <f>IF(N109="snížená",J109,0)</f>
        <v>0</v>
      </c>
      <c r="BG109" s="13">
        <f>IF(N109="zákl. přenesená",J109,0)</f>
        <v>0</v>
      </c>
      <c r="BH109" s="13">
        <f>IF(N109="sníž. přenesená",J109,0)</f>
        <v>0</v>
      </c>
      <c r="BI109" s="13">
        <f>IF(N109="nulová",J109,0)</f>
        <v>0</v>
      </c>
      <c r="BJ109" s="13">
        <v>1</v>
      </c>
    </row>
    <row r="110" s="13" customFormat="1" ht="48">
      <c r="B110" s="227"/>
      <c r="C110" s="228" t="s">
        <v>149</v>
      </c>
      <c r="D110" s="228" t="s">
        <v>95</v>
      </c>
      <c r="E110" s="229" t="s">
        <v>150</v>
      </c>
      <c r="F110" s="229" t="s">
        <v>151</v>
      </c>
      <c r="G110" s="230" t="s">
        <v>98</v>
      </c>
      <c r="H110" s="231">
        <v>5</v>
      </c>
      <c r="I110" s="232"/>
      <c r="J110" s="233">
        <f>ROUND(H110*I110,2)</f>
        <v>0</v>
      </c>
      <c r="K110" s="234"/>
      <c r="L110" s="227"/>
      <c r="M110" s="235"/>
      <c r="N110" s="236" t="s">
        <v>37</v>
      </c>
      <c r="O110" s="237"/>
      <c r="P110" s="237">
        <f>H110*O110</f>
        <v>0</v>
      </c>
      <c r="Q110" s="237">
        <v>0</v>
      </c>
      <c r="R110" s="237">
        <f>H110*Q110</f>
        <v>0</v>
      </c>
      <c r="S110" s="237">
        <v>0</v>
      </c>
      <c r="T110" s="238">
        <f>H110*S110</f>
        <v>0</v>
      </c>
      <c r="U110" s="239"/>
      <c r="AR110" s="13">
        <v>8</v>
      </c>
      <c r="AT110" s="13" t="s">
        <v>95</v>
      </c>
      <c r="AU110" s="13">
        <v>3</v>
      </c>
      <c r="AY110" s="13" t="s">
        <v>89</v>
      </c>
      <c r="BE110" s="13">
        <f>IF(N110="základní",J110,0)</f>
        <v>0</v>
      </c>
      <c r="BF110" s="13">
        <f>IF(N110="snížená",J110,0)</f>
        <v>0</v>
      </c>
      <c r="BG110" s="13">
        <f>IF(N110="zákl. přenesená",J110,0)</f>
        <v>0</v>
      </c>
      <c r="BH110" s="13">
        <f>IF(N110="sníž. přenesená",J110,0)</f>
        <v>0</v>
      </c>
      <c r="BI110" s="13">
        <f>IF(N110="nulová",J110,0)</f>
        <v>0</v>
      </c>
      <c r="BJ110" s="13">
        <v>1</v>
      </c>
    </row>
    <row r="111" s="13" customFormat="1" ht="144">
      <c r="B111" s="227"/>
      <c r="C111" s="228" t="s">
        <v>152</v>
      </c>
      <c r="D111" s="228" t="s">
        <v>95</v>
      </c>
      <c r="E111" s="229" t="s">
        <v>153</v>
      </c>
      <c r="F111" s="229" t="s">
        <v>154</v>
      </c>
      <c r="G111" s="230" t="s">
        <v>98</v>
      </c>
      <c r="H111" s="231">
        <v>2</v>
      </c>
      <c r="I111" s="232"/>
      <c r="J111" s="233">
        <f>ROUND(H111*I111,2)</f>
        <v>0</v>
      </c>
      <c r="K111" s="234"/>
      <c r="L111" s="227"/>
      <c r="M111" s="235"/>
      <c r="N111" s="236" t="s">
        <v>37</v>
      </c>
      <c r="O111" s="237"/>
      <c r="P111" s="237">
        <f>H111*O111</f>
        <v>0</v>
      </c>
      <c r="Q111" s="237">
        <v>0</v>
      </c>
      <c r="R111" s="237">
        <f>H111*Q111</f>
        <v>0</v>
      </c>
      <c r="S111" s="237">
        <v>0</v>
      </c>
      <c r="T111" s="238">
        <f>H111*S111</f>
        <v>0</v>
      </c>
      <c r="U111" s="239"/>
      <c r="AR111" s="13">
        <v>8</v>
      </c>
      <c r="AT111" s="13" t="s">
        <v>95</v>
      </c>
      <c r="AU111" s="13">
        <v>3</v>
      </c>
      <c r="AY111" s="13" t="s">
        <v>89</v>
      </c>
      <c r="BE111" s="13">
        <f>IF(N111="základní",J111,0)</f>
        <v>0</v>
      </c>
      <c r="BF111" s="13">
        <f>IF(N111="snížená",J111,0)</f>
        <v>0</v>
      </c>
      <c r="BG111" s="13">
        <f>IF(N111="zákl. přenesená",J111,0)</f>
        <v>0</v>
      </c>
      <c r="BH111" s="13">
        <f>IF(N111="sníž. přenesená",J111,0)</f>
        <v>0</v>
      </c>
      <c r="BI111" s="13">
        <f>IF(N111="nulová",J111,0)</f>
        <v>0</v>
      </c>
      <c r="BJ111" s="13">
        <v>1</v>
      </c>
    </row>
    <row r="112" s="13" customFormat="1" ht="24">
      <c r="B112" s="227"/>
      <c r="C112" s="228" t="s">
        <v>155</v>
      </c>
      <c r="D112" s="228" t="s">
        <v>95</v>
      </c>
      <c r="E112" s="229" t="s">
        <v>156</v>
      </c>
      <c r="F112" s="229" t="s">
        <v>157</v>
      </c>
      <c r="G112" s="230" t="s">
        <v>98</v>
      </c>
      <c r="H112" s="231">
        <v>1</v>
      </c>
      <c r="I112" s="232"/>
      <c r="J112" s="233">
        <f>ROUND(H112*I112,2)</f>
        <v>0</v>
      </c>
      <c r="K112" s="234"/>
      <c r="L112" s="227"/>
      <c r="M112" s="235"/>
      <c r="N112" s="236" t="s">
        <v>37</v>
      </c>
      <c r="O112" s="237"/>
      <c r="P112" s="237">
        <f>H112*O112</f>
        <v>0</v>
      </c>
      <c r="Q112" s="237">
        <v>0</v>
      </c>
      <c r="R112" s="237">
        <f>H112*Q112</f>
        <v>0</v>
      </c>
      <c r="S112" s="237">
        <v>0</v>
      </c>
      <c r="T112" s="238">
        <f>H112*S112</f>
        <v>0</v>
      </c>
      <c r="U112" s="239"/>
      <c r="AR112" s="13">
        <v>8</v>
      </c>
      <c r="AT112" s="13" t="s">
        <v>95</v>
      </c>
      <c r="AU112" s="13">
        <v>3</v>
      </c>
      <c r="AY112" s="13" t="s">
        <v>89</v>
      </c>
      <c r="BE112" s="13">
        <f>IF(N112="základní",J112,0)</f>
        <v>0</v>
      </c>
      <c r="BF112" s="13">
        <f>IF(N112="snížená",J112,0)</f>
        <v>0</v>
      </c>
      <c r="BG112" s="13">
        <f>IF(N112="zákl. přenesená",J112,0)</f>
        <v>0</v>
      </c>
      <c r="BH112" s="13">
        <f>IF(N112="sníž. přenesená",J112,0)</f>
        <v>0</v>
      </c>
      <c r="BI112" s="13">
        <f>IF(N112="nulová",J112,0)</f>
        <v>0</v>
      </c>
      <c r="BJ112" s="13">
        <v>1</v>
      </c>
    </row>
    <row r="113" s="13" customFormat="1" ht="36">
      <c r="B113" s="227"/>
      <c r="C113" s="228" t="s">
        <v>158</v>
      </c>
      <c r="D113" s="228" t="s">
        <v>95</v>
      </c>
      <c r="E113" s="229" t="s">
        <v>159</v>
      </c>
      <c r="F113" s="229" t="s">
        <v>160</v>
      </c>
      <c r="G113" s="230" t="s">
        <v>98</v>
      </c>
      <c r="H113" s="231">
        <v>1</v>
      </c>
      <c r="I113" s="232"/>
      <c r="J113" s="233">
        <f>ROUND(H113*I113,2)</f>
        <v>0</v>
      </c>
      <c r="K113" s="234"/>
      <c r="L113" s="227"/>
      <c r="M113" s="235"/>
      <c r="N113" s="236" t="s">
        <v>37</v>
      </c>
      <c r="O113" s="237"/>
      <c r="P113" s="237">
        <f>H113*O113</f>
        <v>0</v>
      </c>
      <c r="Q113" s="237">
        <v>0</v>
      </c>
      <c r="R113" s="237">
        <f>H113*Q113</f>
        <v>0</v>
      </c>
      <c r="S113" s="237">
        <v>0</v>
      </c>
      <c r="T113" s="238">
        <f>H113*S113</f>
        <v>0</v>
      </c>
      <c r="U113" s="239"/>
      <c r="AR113" s="13">
        <v>8</v>
      </c>
      <c r="AT113" s="13" t="s">
        <v>95</v>
      </c>
      <c r="AU113" s="13">
        <v>3</v>
      </c>
      <c r="AY113" s="13" t="s">
        <v>89</v>
      </c>
      <c r="BE113" s="13">
        <f>IF(N113="základní",J113,0)</f>
        <v>0</v>
      </c>
      <c r="BF113" s="13">
        <f>IF(N113="snížená",J113,0)</f>
        <v>0</v>
      </c>
      <c r="BG113" s="13">
        <f>IF(N113="zákl. přenesená",J113,0)</f>
        <v>0</v>
      </c>
      <c r="BH113" s="13">
        <f>IF(N113="sníž. přenesená",J113,0)</f>
        <v>0</v>
      </c>
      <c r="BI113" s="13">
        <f>IF(N113="nulová",J113,0)</f>
        <v>0</v>
      </c>
      <c r="BJ113" s="13">
        <v>1</v>
      </c>
    </row>
    <row r="114" s="13" customFormat="1" ht="108">
      <c r="B114" s="227"/>
      <c r="C114" s="228" t="s">
        <v>161</v>
      </c>
      <c r="D114" s="228" t="s">
        <v>95</v>
      </c>
      <c r="E114" s="229" t="s">
        <v>162</v>
      </c>
      <c r="F114" s="229" t="s">
        <v>163</v>
      </c>
      <c r="G114" s="230" t="s">
        <v>98</v>
      </c>
      <c r="H114" s="231">
        <v>3</v>
      </c>
      <c r="I114" s="232"/>
      <c r="J114" s="233">
        <f>ROUND(H114*I114,2)</f>
        <v>0</v>
      </c>
      <c r="K114" s="234"/>
      <c r="L114" s="227"/>
      <c r="M114" s="235"/>
      <c r="N114" s="236" t="s">
        <v>37</v>
      </c>
      <c r="O114" s="237"/>
      <c r="P114" s="237">
        <f>H114*O114</f>
        <v>0</v>
      </c>
      <c r="Q114" s="237">
        <v>0</v>
      </c>
      <c r="R114" s="237">
        <f>H114*Q114</f>
        <v>0</v>
      </c>
      <c r="S114" s="237">
        <v>0</v>
      </c>
      <c r="T114" s="238">
        <f>H114*S114</f>
        <v>0</v>
      </c>
      <c r="U114" s="239"/>
      <c r="AR114" s="13">
        <v>8</v>
      </c>
      <c r="AT114" s="13" t="s">
        <v>95</v>
      </c>
      <c r="AU114" s="13">
        <v>3</v>
      </c>
      <c r="AY114" s="13" t="s">
        <v>89</v>
      </c>
      <c r="BE114" s="13">
        <f>IF(N114="základní",J114,0)</f>
        <v>0</v>
      </c>
      <c r="BF114" s="13">
        <f>IF(N114="snížená",J114,0)</f>
        <v>0</v>
      </c>
      <c r="BG114" s="13">
        <f>IF(N114="zákl. přenesená",J114,0)</f>
        <v>0</v>
      </c>
      <c r="BH114" s="13">
        <f>IF(N114="sníž. přenesená",J114,0)</f>
        <v>0</v>
      </c>
      <c r="BI114" s="13">
        <f>IF(N114="nulová",J114,0)</f>
        <v>0</v>
      </c>
      <c r="BJ114" s="13">
        <v>1</v>
      </c>
    </row>
    <row r="115" s="13" customFormat="1" ht="48">
      <c r="B115" s="227"/>
      <c r="C115" s="228" t="s">
        <v>164</v>
      </c>
      <c r="D115" s="228" t="s">
        <v>95</v>
      </c>
      <c r="E115" s="229" t="s">
        <v>165</v>
      </c>
      <c r="F115" s="229" t="s">
        <v>166</v>
      </c>
      <c r="G115" s="230" t="s">
        <v>98</v>
      </c>
      <c r="H115" s="231">
        <v>3</v>
      </c>
      <c r="I115" s="232"/>
      <c r="J115" s="233">
        <f>ROUND(H115*I115,2)</f>
        <v>0</v>
      </c>
      <c r="K115" s="234"/>
      <c r="L115" s="227"/>
      <c r="M115" s="235"/>
      <c r="N115" s="236" t="s">
        <v>37</v>
      </c>
      <c r="O115" s="237"/>
      <c r="P115" s="237">
        <f>H115*O115</f>
        <v>0</v>
      </c>
      <c r="Q115" s="237">
        <v>0</v>
      </c>
      <c r="R115" s="237">
        <f>H115*Q115</f>
        <v>0</v>
      </c>
      <c r="S115" s="237">
        <v>0</v>
      </c>
      <c r="T115" s="238">
        <f>H115*S115</f>
        <v>0</v>
      </c>
      <c r="U115" s="239"/>
      <c r="AR115" s="13">
        <v>8</v>
      </c>
      <c r="AT115" s="13" t="s">
        <v>95</v>
      </c>
      <c r="AU115" s="13">
        <v>3</v>
      </c>
      <c r="AY115" s="13" t="s">
        <v>89</v>
      </c>
      <c r="BE115" s="13">
        <f>IF(N115="základní",J115,0)</f>
        <v>0</v>
      </c>
      <c r="BF115" s="13">
        <f>IF(N115="snížená",J115,0)</f>
        <v>0</v>
      </c>
      <c r="BG115" s="13">
        <f>IF(N115="zákl. přenesená",J115,0)</f>
        <v>0</v>
      </c>
      <c r="BH115" s="13">
        <f>IF(N115="sníž. přenesená",J115,0)</f>
        <v>0</v>
      </c>
      <c r="BI115" s="13">
        <f>IF(N115="nulová",J115,0)</f>
        <v>0</v>
      </c>
      <c r="BJ115" s="13">
        <v>1</v>
      </c>
    </row>
    <row r="116" s="13" customFormat="1" ht="36">
      <c r="B116" s="227"/>
      <c r="C116" s="228" t="s">
        <v>167</v>
      </c>
      <c r="D116" s="228" t="s">
        <v>95</v>
      </c>
      <c r="E116" s="229" t="s">
        <v>168</v>
      </c>
      <c r="F116" s="229" t="s">
        <v>169</v>
      </c>
      <c r="G116" s="230" t="s">
        <v>98</v>
      </c>
      <c r="H116" s="231">
        <v>1</v>
      </c>
      <c r="I116" s="232"/>
      <c r="J116" s="233">
        <f>ROUND(H116*I116,2)</f>
        <v>0</v>
      </c>
      <c r="K116" s="234"/>
      <c r="L116" s="227"/>
      <c r="M116" s="235"/>
      <c r="N116" s="236" t="s">
        <v>37</v>
      </c>
      <c r="O116" s="237"/>
      <c r="P116" s="237">
        <f>H116*O116</f>
        <v>0</v>
      </c>
      <c r="Q116" s="237">
        <v>0</v>
      </c>
      <c r="R116" s="237">
        <f>H116*Q116</f>
        <v>0</v>
      </c>
      <c r="S116" s="237">
        <v>0</v>
      </c>
      <c r="T116" s="238">
        <f>H116*S116</f>
        <v>0</v>
      </c>
      <c r="U116" s="239"/>
      <c r="AR116" s="13">
        <v>8</v>
      </c>
      <c r="AT116" s="13" t="s">
        <v>95</v>
      </c>
      <c r="AU116" s="13">
        <v>3</v>
      </c>
      <c r="AY116" s="13" t="s">
        <v>89</v>
      </c>
      <c r="BE116" s="13">
        <f>IF(N116="základní",J116,0)</f>
        <v>0</v>
      </c>
      <c r="BF116" s="13">
        <f>IF(N116="snížená",J116,0)</f>
        <v>0</v>
      </c>
      <c r="BG116" s="13">
        <f>IF(N116="zákl. přenesená",J116,0)</f>
        <v>0</v>
      </c>
      <c r="BH116" s="13">
        <f>IF(N116="sníž. přenesená",J116,0)</f>
        <v>0</v>
      </c>
      <c r="BI116" s="13">
        <f>IF(N116="nulová",J116,0)</f>
        <v>0</v>
      </c>
      <c r="BJ116" s="13">
        <v>1</v>
      </c>
    </row>
    <row r="117" s="13" customFormat="1" ht="36">
      <c r="B117" s="227"/>
      <c r="C117" s="228" t="s">
        <v>170</v>
      </c>
      <c r="D117" s="228" t="s">
        <v>95</v>
      </c>
      <c r="E117" s="229" t="s">
        <v>171</v>
      </c>
      <c r="F117" s="229" t="s">
        <v>172</v>
      </c>
      <c r="G117" s="230" t="s">
        <v>98</v>
      </c>
      <c r="H117" s="231">
        <v>2</v>
      </c>
      <c r="I117" s="232"/>
      <c r="J117" s="233">
        <f>ROUND(H117*I117,2)</f>
        <v>0</v>
      </c>
      <c r="K117" s="234"/>
      <c r="L117" s="227"/>
      <c r="M117" s="235"/>
      <c r="N117" s="236" t="s">
        <v>37</v>
      </c>
      <c r="O117" s="237"/>
      <c r="P117" s="237">
        <f>H117*O117</f>
        <v>0</v>
      </c>
      <c r="Q117" s="237">
        <v>0</v>
      </c>
      <c r="R117" s="237">
        <f>H117*Q117</f>
        <v>0</v>
      </c>
      <c r="S117" s="237">
        <v>0</v>
      </c>
      <c r="T117" s="238">
        <f>H117*S117</f>
        <v>0</v>
      </c>
      <c r="U117" s="239"/>
      <c r="AR117" s="13">
        <v>8</v>
      </c>
      <c r="AT117" s="13" t="s">
        <v>95</v>
      </c>
      <c r="AU117" s="13">
        <v>3</v>
      </c>
      <c r="AY117" s="13" t="s">
        <v>89</v>
      </c>
      <c r="BE117" s="13">
        <f>IF(N117="základní",J117,0)</f>
        <v>0</v>
      </c>
      <c r="BF117" s="13">
        <f>IF(N117="snížená",J117,0)</f>
        <v>0</v>
      </c>
      <c r="BG117" s="13">
        <f>IF(N117="zákl. přenesená",J117,0)</f>
        <v>0</v>
      </c>
      <c r="BH117" s="13">
        <f>IF(N117="sníž. přenesená",J117,0)</f>
        <v>0</v>
      </c>
      <c r="BI117" s="13">
        <f>IF(N117="nulová",J117,0)</f>
        <v>0</v>
      </c>
      <c r="BJ117" s="13">
        <v>1</v>
      </c>
    </row>
    <row r="118" s="13" customFormat="1" ht="48">
      <c r="B118" s="227"/>
      <c r="C118" s="228" t="s">
        <v>173</v>
      </c>
      <c r="D118" s="228" t="s">
        <v>95</v>
      </c>
      <c r="E118" s="229" t="s">
        <v>174</v>
      </c>
      <c r="F118" s="229" t="s">
        <v>175</v>
      </c>
      <c r="G118" s="230" t="s">
        <v>98</v>
      </c>
      <c r="H118" s="231">
        <v>5</v>
      </c>
      <c r="I118" s="232"/>
      <c r="J118" s="233">
        <f>ROUND(H118*I118,2)</f>
        <v>0</v>
      </c>
      <c r="K118" s="234"/>
      <c r="L118" s="227"/>
      <c r="M118" s="235"/>
      <c r="N118" s="236" t="s">
        <v>37</v>
      </c>
      <c r="O118" s="237"/>
      <c r="P118" s="237">
        <f>H118*O118</f>
        <v>0</v>
      </c>
      <c r="Q118" s="237">
        <v>0</v>
      </c>
      <c r="R118" s="237">
        <f>H118*Q118</f>
        <v>0</v>
      </c>
      <c r="S118" s="237">
        <v>0</v>
      </c>
      <c r="T118" s="238">
        <f>H118*S118</f>
        <v>0</v>
      </c>
      <c r="U118" s="239"/>
      <c r="AR118" s="13">
        <v>8</v>
      </c>
      <c r="AT118" s="13" t="s">
        <v>95</v>
      </c>
      <c r="AU118" s="13">
        <v>3</v>
      </c>
      <c r="AY118" s="13" t="s">
        <v>89</v>
      </c>
      <c r="BE118" s="13">
        <f>IF(N118="základní",J118,0)</f>
        <v>0</v>
      </c>
      <c r="BF118" s="13">
        <f>IF(N118="snížená",J118,0)</f>
        <v>0</v>
      </c>
      <c r="BG118" s="13">
        <f>IF(N118="zákl. přenesená",J118,0)</f>
        <v>0</v>
      </c>
      <c r="BH118" s="13">
        <f>IF(N118="sníž. přenesená",J118,0)</f>
        <v>0</v>
      </c>
      <c r="BI118" s="13">
        <f>IF(N118="nulová",J118,0)</f>
        <v>0</v>
      </c>
      <c r="BJ118" s="13">
        <v>1</v>
      </c>
    </row>
    <row r="119" s="13" customFormat="1" ht="24">
      <c r="B119" s="227"/>
      <c r="C119" s="228" t="s">
        <v>176</v>
      </c>
      <c r="D119" s="228" t="s">
        <v>95</v>
      </c>
      <c r="E119" s="229" t="s">
        <v>177</v>
      </c>
      <c r="F119" s="229" t="s">
        <v>178</v>
      </c>
      <c r="G119" s="230" t="s">
        <v>98</v>
      </c>
      <c r="H119" s="231">
        <v>5</v>
      </c>
      <c r="I119" s="232"/>
      <c r="J119" s="233">
        <f>ROUND(H119*I119,2)</f>
        <v>0</v>
      </c>
      <c r="K119" s="234"/>
      <c r="L119" s="227"/>
      <c r="M119" s="235"/>
      <c r="N119" s="236" t="s">
        <v>37</v>
      </c>
      <c r="O119" s="237"/>
      <c r="P119" s="237">
        <f>H119*O119</f>
        <v>0</v>
      </c>
      <c r="Q119" s="237">
        <v>0</v>
      </c>
      <c r="R119" s="237">
        <f>H119*Q119</f>
        <v>0</v>
      </c>
      <c r="S119" s="237">
        <v>0</v>
      </c>
      <c r="T119" s="238">
        <f>H119*S119</f>
        <v>0</v>
      </c>
      <c r="U119" s="239"/>
      <c r="AR119" s="13">
        <v>8</v>
      </c>
      <c r="AT119" s="13" t="s">
        <v>95</v>
      </c>
      <c r="AU119" s="13">
        <v>3</v>
      </c>
      <c r="AY119" s="13" t="s">
        <v>89</v>
      </c>
      <c r="BE119" s="13">
        <f>IF(N119="základní",J119,0)</f>
        <v>0</v>
      </c>
      <c r="BF119" s="13">
        <f>IF(N119="snížená",J119,0)</f>
        <v>0</v>
      </c>
      <c r="BG119" s="13">
        <f>IF(N119="zákl. přenesená",J119,0)</f>
        <v>0</v>
      </c>
      <c r="BH119" s="13">
        <f>IF(N119="sníž. přenesená",J119,0)</f>
        <v>0</v>
      </c>
      <c r="BI119" s="13">
        <f>IF(N119="nulová",J119,0)</f>
        <v>0</v>
      </c>
      <c r="BJ119" s="13">
        <v>1</v>
      </c>
    </row>
    <row r="120" s="13" customFormat="1" ht="60">
      <c r="B120" s="227"/>
      <c r="C120" s="228" t="s">
        <v>179</v>
      </c>
      <c r="D120" s="228" t="s">
        <v>95</v>
      </c>
      <c r="E120" s="229" t="s">
        <v>180</v>
      </c>
      <c r="F120" s="229" t="s">
        <v>181</v>
      </c>
      <c r="G120" s="230" t="s">
        <v>98</v>
      </c>
      <c r="H120" s="231">
        <v>3</v>
      </c>
      <c r="I120" s="232"/>
      <c r="J120" s="233">
        <f>ROUND(H120*I120,2)</f>
        <v>0</v>
      </c>
      <c r="K120" s="234"/>
      <c r="L120" s="227"/>
      <c r="M120" s="235"/>
      <c r="N120" s="236" t="s">
        <v>37</v>
      </c>
      <c r="O120" s="237"/>
      <c r="P120" s="237">
        <f>H120*O120</f>
        <v>0</v>
      </c>
      <c r="Q120" s="237">
        <v>0</v>
      </c>
      <c r="R120" s="237">
        <f>H120*Q120</f>
        <v>0</v>
      </c>
      <c r="S120" s="237">
        <v>0</v>
      </c>
      <c r="T120" s="238">
        <f>H120*S120</f>
        <v>0</v>
      </c>
      <c r="U120" s="239"/>
      <c r="AR120" s="13">
        <v>8</v>
      </c>
      <c r="AT120" s="13" t="s">
        <v>95</v>
      </c>
      <c r="AU120" s="13">
        <v>3</v>
      </c>
      <c r="AY120" s="13" t="s">
        <v>89</v>
      </c>
      <c r="BE120" s="13">
        <f>IF(N120="základní",J120,0)</f>
        <v>0</v>
      </c>
      <c r="BF120" s="13">
        <f>IF(N120="snížená",J120,0)</f>
        <v>0</v>
      </c>
      <c r="BG120" s="13">
        <f>IF(N120="zákl. přenesená",J120,0)</f>
        <v>0</v>
      </c>
      <c r="BH120" s="13">
        <f>IF(N120="sníž. přenesená",J120,0)</f>
        <v>0</v>
      </c>
      <c r="BI120" s="13">
        <f>IF(N120="nulová",J120,0)</f>
        <v>0</v>
      </c>
      <c r="BJ120" s="13">
        <v>1</v>
      </c>
    </row>
    <row r="121" s="13" customFormat="1" ht="144">
      <c r="B121" s="227"/>
      <c r="C121" s="228" t="s">
        <v>182</v>
      </c>
      <c r="D121" s="228" t="s">
        <v>95</v>
      </c>
      <c r="E121" s="229" t="s">
        <v>183</v>
      </c>
      <c r="F121" s="229" t="s">
        <v>184</v>
      </c>
      <c r="G121" s="230" t="s">
        <v>98</v>
      </c>
      <c r="H121" s="231">
        <v>3</v>
      </c>
      <c r="I121" s="232"/>
      <c r="J121" s="233">
        <f>ROUND(H121*I121,2)</f>
        <v>0</v>
      </c>
      <c r="K121" s="234"/>
      <c r="L121" s="227"/>
      <c r="M121" s="235"/>
      <c r="N121" s="236" t="s">
        <v>37</v>
      </c>
      <c r="O121" s="237"/>
      <c r="P121" s="237">
        <f>H121*O121</f>
        <v>0</v>
      </c>
      <c r="Q121" s="237">
        <v>0</v>
      </c>
      <c r="R121" s="237">
        <f>H121*Q121</f>
        <v>0</v>
      </c>
      <c r="S121" s="237">
        <v>0</v>
      </c>
      <c r="T121" s="238">
        <f>H121*S121</f>
        <v>0</v>
      </c>
      <c r="U121" s="239"/>
      <c r="AR121" s="13">
        <v>8</v>
      </c>
      <c r="AT121" s="13" t="s">
        <v>95</v>
      </c>
      <c r="AU121" s="13">
        <v>3</v>
      </c>
      <c r="AY121" s="13" t="s">
        <v>89</v>
      </c>
      <c r="BE121" s="13">
        <f>IF(N121="základní",J121,0)</f>
        <v>0</v>
      </c>
      <c r="BF121" s="13">
        <f>IF(N121="snížená",J121,0)</f>
        <v>0</v>
      </c>
      <c r="BG121" s="13">
        <f>IF(N121="zákl. přenesená",J121,0)</f>
        <v>0</v>
      </c>
      <c r="BH121" s="13">
        <f>IF(N121="sníž. přenesená",J121,0)</f>
        <v>0</v>
      </c>
      <c r="BI121" s="13">
        <f>IF(N121="nulová",J121,0)</f>
        <v>0</v>
      </c>
      <c r="BJ121" s="13">
        <v>1</v>
      </c>
    </row>
    <row r="122" s="13" customFormat="1" ht="144">
      <c r="B122" s="227"/>
      <c r="C122" s="228" t="s">
        <v>185</v>
      </c>
      <c r="D122" s="228" t="s">
        <v>95</v>
      </c>
      <c r="E122" s="229" t="s">
        <v>186</v>
      </c>
      <c r="F122" s="229" t="s">
        <v>187</v>
      </c>
      <c r="G122" s="230" t="s">
        <v>98</v>
      </c>
      <c r="H122" s="231">
        <v>2</v>
      </c>
      <c r="I122" s="232"/>
      <c r="J122" s="233">
        <f>ROUND(H122*I122,2)</f>
        <v>0</v>
      </c>
      <c r="K122" s="234"/>
      <c r="L122" s="227"/>
      <c r="M122" s="235"/>
      <c r="N122" s="236" t="s">
        <v>37</v>
      </c>
      <c r="O122" s="237"/>
      <c r="P122" s="237">
        <f>H122*O122</f>
        <v>0</v>
      </c>
      <c r="Q122" s="237">
        <v>0</v>
      </c>
      <c r="R122" s="237">
        <f>H122*Q122</f>
        <v>0</v>
      </c>
      <c r="S122" s="237">
        <v>0</v>
      </c>
      <c r="T122" s="238">
        <f>H122*S122</f>
        <v>0</v>
      </c>
      <c r="U122" s="239"/>
      <c r="AR122" s="13">
        <v>8</v>
      </c>
      <c r="AT122" s="13" t="s">
        <v>95</v>
      </c>
      <c r="AU122" s="13">
        <v>3</v>
      </c>
      <c r="AY122" s="13" t="s">
        <v>89</v>
      </c>
      <c r="BE122" s="13">
        <f>IF(N122="základní",J122,0)</f>
        <v>0</v>
      </c>
      <c r="BF122" s="13">
        <f>IF(N122="snížená",J122,0)</f>
        <v>0</v>
      </c>
      <c r="BG122" s="13">
        <f>IF(N122="zákl. přenesená",J122,0)</f>
        <v>0</v>
      </c>
      <c r="BH122" s="13">
        <f>IF(N122="sníž. přenesená",J122,0)</f>
        <v>0</v>
      </c>
      <c r="BI122" s="13">
        <f>IF(N122="nulová",J122,0)</f>
        <v>0</v>
      </c>
      <c r="BJ122" s="13">
        <v>1</v>
      </c>
    </row>
    <row r="123" s="13" customFormat="1" ht="24">
      <c r="B123" s="227"/>
      <c r="C123" s="228" t="s">
        <v>188</v>
      </c>
      <c r="D123" s="228" t="s">
        <v>95</v>
      </c>
      <c r="E123" s="229" t="s">
        <v>189</v>
      </c>
      <c r="F123" s="229" t="s">
        <v>190</v>
      </c>
      <c r="G123" s="230" t="s">
        <v>98</v>
      </c>
      <c r="H123" s="231">
        <v>4</v>
      </c>
      <c r="I123" s="232"/>
      <c r="J123" s="233">
        <f>ROUND(H123*I123,2)</f>
        <v>0</v>
      </c>
      <c r="K123" s="234"/>
      <c r="L123" s="227"/>
      <c r="M123" s="235"/>
      <c r="N123" s="236" t="s">
        <v>37</v>
      </c>
      <c r="O123" s="237"/>
      <c r="P123" s="237">
        <f>H123*O123</f>
        <v>0</v>
      </c>
      <c r="Q123" s="237">
        <v>0</v>
      </c>
      <c r="R123" s="237">
        <f>H123*Q123</f>
        <v>0</v>
      </c>
      <c r="S123" s="237">
        <v>0</v>
      </c>
      <c r="T123" s="238">
        <f>H123*S123</f>
        <v>0</v>
      </c>
      <c r="U123" s="239"/>
      <c r="AR123" s="13">
        <v>8</v>
      </c>
      <c r="AT123" s="13" t="s">
        <v>95</v>
      </c>
      <c r="AU123" s="13">
        <v>3</v>
      </c>
      <c r="AY123" s="13" t="s">
        <v>89</v>
      </c>
      <c r="BE123" s="13">
        <f>IF(N123="základní",J123,0)</f>
        <v>0</v>
      </c>
      <c r="BF123" s="13">
        <f>IF(N123="snížená",J123,0)</f>
        <v>0</v>
      </c>
      <c r="BG123" s="13">
        <f>IF(N123="zákl. přenesená",J123,0)</f>
        <v>0</v>
      </c>
      <c r="BH123" s="13">
        <f>IF(N123="sníž. přenesená",J123,0)</f>
        <v>0</v>
      </c>
      <c r="BI123" s="13">
        <f>IF(N123="nulová",J123,0)</f>
        <v>0</v>
      </c>
      <c r="BJ123" s="13">
        <v>1</v>
      </c>
    </row>
    <row r="124" s="13" customFormat="1" ht="300">
      <c r="B124" s="227"/>
      <c r="C124" s="228" t="s">
        <v>191</v>
      </c>
      <c r="D124" s="228" t="s">
        <v>95</v>
      </c>
      <c r="E124" s="229" t="s">
        <v>192</v>
      </c>
      <c r="F124" s="229" t="s">
        <v>193</v>
      </c>
      <c r="G124" s="230" t="s">
        <v>98</v>
      </c>
      <c r="H124" s="231">
        <v>1</v>
      </c>
      <c r="I124" s="232"/>
      <c r="J124" s="233">
        <f>ROUND(H124*I124,2)</f>
        <v>0</v>
      </c>
      <c r="K124" s="234"/>
      <c r="L124" s="227"/>
      <c r="M124" s="235"/>
      <c r="N124" s="236" t="s">
        <v>37</v>
      </c>
      <c r="O124" s="237"/>
      <c r="P124" s="237">
        <f>H124*O124</f>
        <v>0</v>
      </c>
      <c r="Q124" s="237">
        <v>0</v>
      </c>
      <c r="R124" s="237">
        <f>H124*Q124</f>
        <v>0</v>
      </c>
      <c r="S124" s="237">
        <v>0</v>
      </c>
      <c r="T124" s="238">
        <f>H124*S124</f>
        <v>0</v>
      </c>
      <c r="U124" s="239"/>
      <c r="AR124" s="13">
        <v>8</v>
      </c>
      <c r="AT124" s="13" t="s">
        <v>95</v>
      </c>
      <c r="AU124" s="13">
        <v>3</v>
      </c>
      <c r="AY124" s="13" t="s">
        <v>89</v>
      </c>
      <c r="BE124" s="13">
        <f>IF(N124="základní",J124,0)</f>
        <v>0</v>
      </c>
      <c r="BF124" s="13">
        <f>IF(N124="snížená",J124,0)</f>
        <v>0</v>
      </c>
      <c r="BG124" s="13">
        <f>IF(N124="zákl. přenesená",J124,0)</f>
        <v>0</v>
      </c>
      <c r="BH124" s="13">
        <f>IF(N124="sníž. přenesená",J124,0)</f>
        <v>0</v>
      </c>
      <c r="BI124" s="13">
        <f>IF(N124="nulová",J124,0)</f>
        <v>0</v>
      </c>
      <c r="BJ124" s="13">
        <v>1</v>
      </c>
    </row>
    <row r="125" s="13" customFormat="1" ht="108">
      <c r="B125" s="227"/>
      <c r="C125" s="228" t="s">
        <v>194</v>
      </c>
      <c r="D125" s="228" t="s">
        <v>95</v>
      </c>
      <c r="E125" s="229" t="s">
        <v>195</v>
      </c>
      <c r="F125" s="229" t="s">
        <v>196</v>
      </c>
      <c r="G125" s="230" t="s">
        <v>98</v>
      </c>
      <c r="H125" s="231">
        <v>30</v>
      </c>
      <c r="I125" s="232"/>
      <c r="J125" s="233">
        <f>ROUND(H125*I125,2)</f>
        <v>0</v>
      </c>
      <c r="K125" s="234"/>
      <c r="L125" s="227"/>
      <c r="M125" s="235"/>
      <c r="N125" s="236" t="s">
        <v>37</v>
      </c>
      <c r="O125" s="237"/>
      <c r="P125" s="237">
        <f>H125*O125</f>
        <v>0</v>
      </c>
      <c r="Q125" s="237">
        <v>0</v>
      </c>
      <c r="R125" s="237">
        <f>H125*Q125</f>
        <v>0</v>
      </c>
      <c r="S125" s="237">
        <v>0</v>
      </c>
      <c r="T125" s="238">
        <f>H125*S125</f>
        <v>0</v>
      </c>
      <c r="U125" s="239"/>
      <c r="AR125" s="13">
        <v>8</v>
      </c>
      <c r="AT125" s="13" t="s">
        <v>95</v>
      </c>
      <c r="AU125" s="13">
        <v>3</v>
      </c>
      <c r="AY125" s="13" t="s">
        <v>89</v>
      </c>
      <c r="BE125" s="13">
        <f>IF(N125="základní",J125,0)</f>
        <v>0</v>
      </c>
      <c r="BF125" s="13">
        <f>IF(N125="snížená",J125,0)</f>
        <v>0</v>
      </c>
      <c r="BG125" s="13">
        <f>IF(N125="zákl. přenesená",J125,0)</f>
        <v>0</v>
      </c>
      <c r="BH125" s="13">
        <f>IF(N125="sníž. přenesená",J125,0)</f>
        <v>0</v>
      </c>
      <c r="BI125" s="13">
        <f>IF(N125="nulová",J125,0)</f>
        <v>0</v>
      </c>
      <c r="BJ125" s="13">
        <v>1</v>
      </c>
    </row>
    <row r="126" s="13" customFormat="1" ht="84">
      <c r="B126" s="227"/>
      <c r="C126" s="228" t="s">
        <v>197</v>
      </c>
      <c r="D126" s="228" t="s">
        <v>95</v>
      </c>
      <c r="E126" s="229" t="s">
        <v>198</v>
      </c>
      <c r="F126" s="229" t="s">
        <v>199</v>
      </c>
      <c r="G126" s="230" t="s">
        <v>98</v>
      </c>
      <c r="H126" s="231">
        <v>3</v>
      </c>
      <c r="I126" s="232"/>
      <c r="J126" s="233">
        <f>ROUND(H126*I126,2)</f>
        <v>0</v>
      </c>
      <c r="K126" s="234"/>
      <c r="L126" s="227"/>
      <c r="M126" s="235"/>
      <c r="N126" s="236" t="s">
        <v>37</v>
      </c>
      <c r="O126" s="237"/>
      <c r="P126" s="237">
        <f>H126*O126</f>
        <v>0</v>
      </c>
      <c r="Q126" s="237">
        <v>0</v>
      </c>
      <c r="R126" s="237">
        <f>H126*Q126</f>
        <v>0</v>
      </c>
      <c r="S126" s="237">
        <v>0</v>
      </c>
      <c r="T126" s="238">
        <f>H126*S126</f>
        <v>0</v>
      </c>
      <c r="U126" s="239"/>
      <c r="AR126" s="13">
        <v>8</v>
      </c>
      <c r="AT126" s="13" t="s">
        <v>95</v>
      </c>
      <c r="AU126" s="13">
        <v>3</v>
      </c>
      <c r="AY126" s="13" t="s">
        <v>89</v>
      </c>
      <c r="BE126" s="13">
        <f>IF(N126="základní",J126,0)</f>
        <v>0</v>
      </c>
      <c r="BF126" s="13">
        <f>IF(N126="snížená",J126,0)</f>
        <v>0</v>
      </c>
      <c r="BG126" s="13">
        <f>IF(N126="zákl. přenesená",J126,0)</f>
        <v>0</v>
      </c>
      <c r="BH126" s="13">
        <f>IF(N126="sníž. přenesená",J126,0)</f>
        <v>0</v>
      </c>
      <c r="BI126" s="13">
        <f>IF(N126="nulová",J126,0)</f>
        <v>0</v>
      </c>
      <c r="BJ126" s="13">
        <v>1</v>
      </c>
    </row>
    <row r="127" s="13" customFormat="1" ht="132">
      <c r="B127" s="227"/>
      <c r="C127" s="228" t="s">
        <v>200</v>
      </c>
      <c r="D127" s="228" t="s">
        <v>95</v>
      </c>
      <c r="E127" s="229" t="s">
        <v>201</v>
      </c>
      <c r="F127" s="229" t="s">
        <v>202</v>
      </c>
      <c r="G127" s="230" t="s">
        <v>98</v>
      </c>
      <c r="H127" s="231">
        <v>1</v>
      </c>
      <c r="I127" s="232"/>
      <c r="J127" s="233">
        <f>ROUND(H127*I127,2)</f>
        <v>0</v>
      </c>
      <c r="K127" s="234"/>
      <c r="L127" s="227"/>
      <c r="M127" s="235"/>
      <c r="N127" s="236" t="s">
        <v>37</v>
      </c>
      <c r="O127" s="237"/>
      <c r="P127" s="237">
        <f>H127*O127</f>
        <v>0</v>
      </c>
      <c r="Q127" s="237">
        <v>0</v>
      </c>
      <c r="R127" s="237">
        <f>H127*Q127</f>
        <v>0</v>
      </c>
      <c r="S127" s="237">
        <v>0</v>
      </c>
      <c r="T127" s="238">
        <f>H127*S127</f>
        <v>0</v>
      </c>
      <c r="U127" s="239"/>
      <c r="AR127" s="13">
        <v>8</v>
      </c>
      <c r="AT127" s="13" t="s">
        <v>95</v>
      </c>
      <c r="AU127" s="13">
        <v>3</v>
      </c>
      <c r="AY127" s="13" t="s">
        <v>89</v>
      </c>
      <c r="BE127" s="13">
        <f>IF(N127="základní",J127,0)</f>
        <v>0</v>
      </c>
      <c r="BF127" s="13">
        <f>IF(N127="snížená",J127,0)</f>
        <v>0</v>
      </c>
      <c r="BG127" s="13">
        <f>IF(N127="zákl. přenesená",J127,0)</f>
        <v>0</v>
      </c>
      <c r="BH127" s="13">
        <f>IF(N127="sníž. přenesená",J127,0)</f>
        <v>0</v>
      </c>
      <c r="BI127" s="13">
        <f>IF(N127="nulová",J127,0)</f>
        <v>0</v>
      </c>
      <c r="BJ127" s="13">
        <v>1</v>
      </c>
    </row>
    <row r="128" s="13" customFormat="1" ht="108">
      <c r="B128" s="227"/>
      <c r="C128" s="228" t="s">
        <v>203</v>
      </c>
      <c r="D128" s="228" t="s">
        <v>95</v>
      </c>
      <c r="E128" s="229" t="s">
        <v>204</v>
      </c>
      <c r="F128" s="229" t="s">
        <v>205</v>
      </c>
      <c r="G128" s="230" t="s">
        <v>98</v>
      </c>
      <c r="H128" s="231">
        <v>250</v>
      </c>
      <c r="I128" s="232"/>
      <c r="J128" s="233">
        <f>ROUND(H128*I128,2)</f>
        <v>0</v>
      </c>
      <c r="K128" s="234"/>
      <c r="L128" s="227"/>
      <c r="M128" s="235"/>
      <c r="N128" s="236" t="s">
        <v>37</v>
      </c>
      <c r="O128" s="237"/>
      <c r="P128" s="237">
        <f>H128*O128</f>
        <v>0</v>
      </c>
      <c r="Q128" s="237">
        <v>0</v>
      </c>
      <c r="R128" s="237">
        <f>H128*Q128</f>
        <v>0</v>
      </c>
      <c r="S128" s="237">
        <v>0</v>
      </c>
      <c r="T128" s="238">
        <f>H128*S128</f>
        <v>0</v>
      </c>
      <c r="U128" s="239"/>
      <c r="AR128" s="13">
        <v>8</v>
      </c>
      <c r="AT128" s="13" t="s">
        <v>95</v>
      </c>
      <c r="AU128" s="13">
        <v>3</v>
      </c>
      <c r="AY128" s="13" t="s">
        <v>89</v>
      </c>
      <c r="BE128" s="13">
        <f>IF(N128="základní",J128,0)</f>
        <v>0</v>
      </c>
      <c r="BF128" s="13">
        <f>IF(N128="snížená",J128,0)</f>
        <v>0</v>
      </c>
      <c r="BG128" s="13">
        <f>IF(N128="zákl. přenesená",J128,0)</f>
        <v>0</v>
      </c>
      <c r="BH128" s="13">
        <f>IF(N128="sníž. přenesená",J128,0)</f>
        <v>0</v>
      </c>
      <c r="BI128" s="13">
        <f>IF(N128="nulová",J128,0)</f>
        <v>0</v>
      </c>
      <c r="BJ128" s="13">
        <v>1</v>
      </c>
    </row>
    <row r="129" s="13" customFormat="1" ht="60">
      <c r="B129" s="227"/>
      <c r="C129" s="228" t="s">
        <v>206</v>
      </c>
      <c r="D129" s="228" t="s">
        <v>95</v>
      </c>
      <c r="E129" s="229" t="s">
        <v>207</v>
      </c>
      <c r="F129" s="229" t="s">
        <v>208</v>
      </c>
      <c r="G129" s="230" t="s">
        <v>98</v>
      </c>
      <c r="H129" s="231">
        <v>250</v>
      </c>
      <c r="I129" s="232"/>
      <c r="J129" s="233">
        <f>ROUND(H129*I129,2)</f>
        <v>0</v>
      </c>
      <c r="K129" s="234"/>
      <c r="L129" s="227"/>
      <c r="M129" s="235"/>
      <c r="N129" s="236" t="s">
        <v>37</v>
      </c>
      <c r="O129" s="237"/>
      <c r="P129" s="237">
        <f>H129*O129</f>
        <v>0</v>
      </c>
      <c r="Q129" s="237">
        <v>0</v>
      </c>
      <c r="R129" s="237">
        <f>H129*Q129</f>
        <v>0</v>
      </c>
      <c r="S129" s="237">
        <v>0</v>
      </c>
      <c r="T129" s="238">
        <f>H129*S129</f>
        <v>0</v>
      </c>
      <c r="U129" s="239"/>
      <c r="AR129" s="13">
        <v>8</v>
      </c>
      <c r="AT129" s="13" t="s">
        <v>95</v>
      </c>
      <c r="AU129" s="13">
        <v>3</v>
      </c>
      <c r="AY129" s="13" t="s">
        <v>89</v>
      </c>
      <c r="BE129" s="13">
        <f>IF(N129="základní",J129,0)</f>
        <v>0</v>
      </c>
      <c r="BF129" s="13">
        <f>IF(N129="snížená",J129,0)</f>
        <v>0</v>
      </c>
      <c r="BG129" s="13">
        <f>IF(N129="zákl. přenesená",J129,0)</f>
        <v>0</v>
      </c>
      <c r="BH129" s="13">
        <f>IF(N129="sníž. přenesená",J129,0)</f>
        <v>0</v>
      </c>
      <c r="BI129" s="13">
        <f>IF(N129="nulová",J129,0)</f>
        <v>0</v>
      </c>
      <c r="BJ129" s="13">
        <v>1</v>
      </c>
    </row>
    <row r="130" s="13" customFormat="1" ht="72">
      <c r="B130" s="227"/>
      <c r="C130" s="228" t="s">
        <v>209</v>
      </c>
      <c r="D130" s="228" t="s">
        <v>95</v>
      </c>
      <c r="E130" s="229" t="s">
        <v>210</v>
      </c>
      <c r="F130" s="229" t="s">
        <v>211</v>
      </c>
      <c r="G130" s="230" t="s">
        <v>98</v>
      </c>
      <c r="H130" s="231">
        <v>32</v>
      </c>
      <c r="I130" s="232"/>
      <c r="J130" s="233">
        <f>ROUND(H130*I130,2)</f>
        <v>0</v>
      </c>
      <c r="K130" s="234"/>
      <c r="L130" s="227"/>
      <c r="M130" s="235"/>
      <c r="N130" s="236" t="s">
        <v>37</v>
      </c>
      <c r="O130" s="237"/>
      <c r="P130" s="237">
        <f>H130*O130</f>
        <v>0</v>
      </c>
      <c r="Q130" s="237">
        <v>0</v>
      </c>
      <c r="R130" s="237">
        <f>H130*Q130</f>
        <v>0</v>
      </c>
      <c r="S130" s="237">
        <v>0</v>
      </c>
      <c r="T130" s="238">
        <f>H130*S130</f>
        <v>0</v>
      </c>
      <c r="U130" s="239"/>
      <c r="AR130" s="13">
        <v>8</v>
      </c>
      <c r="AT130" s="13" t="s">
        <v>95</v>
      </c>
      <c r="AU130" s="13">
        <v>3</v>
      </c>
      <c r="AY130" s="13" t="s">
        <v>89</v>
      </c>
      <c r="BE130" s="13">
        <f>IF(N130="základní",J130,0)</f>
        <v>0</v>
      </c>
      <c r="BF130" s="13">
        <f>IF(N130="snížená",J130,0)</f>
        <v>0</v>
      </c>
      <c r="BG130" s="13">
        <f>IF(N130="zákl. přenesená",J130,0)</f>
        <v>0</v>
      </c>
      <c r="BH130" s="13">
        <f>IF(N130="sníž. přenesená",J130,0)</f>
        <v>0</v>
      </c>
      <c r="BI130" s="13">
        <f>IF(N130="nulová",J130,0)</f>
        <v>0</v>
      </c>
      <c r="BJ130" s="13">
        <v>1</v>
      </c>
    </row>
    <row r="131" s="13" customFormat="1" ht="108">
      <c r="B131" s="227"/>
      <c r="C131" s="228" t="s">
        <v>212</v>
      </c>
      <c r="D131" s="228" t="s">
        <v>95</v>
      </c>
      <c r="E131" s="229" t="s">
        <v>213</v>
      </c>
      <c r="F131" s="229" t="s">
        <v>214</v>
      </c>
      <c r="G131" s="230" t="s">
        <v>98</v>
      </c>
      <c r="H131" s="231">
        <v>2</v>
      </c>
      <c r="I131" s="232"/>
      <c r="J131" s="233">
        <f>ROUND(H131*I131,2)</f>
        <v>0</v>
      </c>
      <c r="K131" s="234"/>
      <c r="L131" s="227"/>
      <c r="M131" s="235"/>
      <c r="N131" s="236" t="s">
        <v>37</v>
      </c>
      <c r="O131" s="237"/>
      <c r="P131" s="237">
        <f>H131*O131</f>
        <v>0</v>
      </c>
      <c r="Q131" s="237">
        <v>0</v>
      </c>
      <c r="R131" s="237">
        <f>H131*Q131</f>
        <v>0</v>
      </c>
      <c r="S131" s="237">
        <v>0</v>
      </c>
      <c r="T131" s="238">
        <f>H131*S131</f>
        <v>0</v>
      </c>
      <c r="U131" s="239"/>
      <c r="AR131" s="13">
        <v>8</v>
      </c>
      <c r="AT131" s="13" t="s">
        <v>95</v>
      </c>
      <c r="AU131" s="13">
        <v>3</v>
      </c>
      <c r="AY131" s="13" t="s">
        <v>89</v>
      </c>
      <c r="BE131" s="13">
        <f>IF(N131="základní",J131,0)</f>
        <v>0</v>
      </c>
      <c r="BF131" s="13">
        <f>IF(N131="snížená",J131,0)</f>
        <v>0</v>
      </c>
      <c r="BG131" s="13">
        <f>IF(N131="zákl. přenesená",J131,0)</f>
        <v>0</v>
      </c>
      <c r="BH131" s="13">
        <f>IF(N131="sníž. přenesená",J131,0)</f>
        <v>0</v>
      </c>
      <c r="BI131" s="13">
        <f>IF(N131="nulová",J131,0)</f>
        <v>0</v>
      </c>
      <c r="BJ131" s="13">
        <v>1</v>
      </c>
    </row>
    <row r="132" s="14" customFormat="1" ht="14.45" customHeight="1">
      <c r="B132" s="240"/>
      <c r="C132" s="241"/>
      <c r="D132" s="241"/>
      <c r="E132" s="242"/>
      <c r="F132" s="243"/>
      <c r="G132" s="244"/>
      <c r="H132" s="245"/>
      <c r="I132" s="246"/>
      <c r="J132" s="246"/>
      <c r="K132" s="247"/>
      <c r="L132" s="240"/>
      <c r="M132" s="248"/>
      <c r="N132" s="247"/>
      <c r="O132" s="249"/>
      <c r="P132" s="249"/>
      <c r="Q132" s="249"/>
      <c r="R132" s="249"/>
      <c r="S132" s="249"/>
      <c r="T132" s="250"/>
      <c r="U132" s="251"/>
    </row>
    <row r="133" s="7" customFormat="1">
      <c r="B133" s="173"/>
      <c r="C133" s="174"/>
      <c r="D133" s="174"/>
      <c r="E133" s="174"/>
      <c r="F133" s="174"/>
      <c r="G133" s="174"/>
      <c r="H133" s="174"/>
      <c r="I133" s="174"/>
      <c r="J133" s="174"/>
      <c r="K133" s="174"/>
      <c r="L133" s="136"/>
      <c r="M133" s="252"/>
      <c r="N133" s="252"/>
      <c r="O133" s="252"/>
      <c r="P133" s="252"/>
      <c r="Q133" s="252"/>
      <c r="R133" s="252"/>
      <c r="S133" s="252"/>
      <c r="T133" s="252"/>
    </row>
  </sheetData>
  <sheetProtection sheet="1" formatColumns="0" formatRows="0" objects="1" scenarios="1" spinCount="100000" saltValue="Ti8kzEzuB1WFSFs4/7n02xwjG3l1d3hLAjvUmYpidms7cyJxMf18NJ0hNbxihxXCN2EoemIi6pMs9BP87lDG1g==" hashValue="mJmpYwouonjstBfwOmSkyRZ/DPlsC3AgdJO22QAp67/WTzpO1jxFbWufWwmiRCWDfKKxXh6Nzar7nL2mEtyKgQ==" algorithmName="SHA-512" password="CC35"/>
  <autoFilter ref="C87:K88"/>
  <mergeCells count="10">
    <mergeCell ref="L2:V2"/>
    <mergeCell ref="E78:H78"/>
    <mergeCell ref="E80:H80"/>
    <mergeCell ref="E7:H7"/>
    <mergeCell ref="E9:H9"/>
    <mergeCell ref="E15:H15"/>
    <mergeCell ref="E21:H21"/>
    <mergeCell ref="E24:H24"/>
    <mergeCell ref="E27:H27"/>
    <mergeCell ref="E18:H18"/>
  </mergeCells>
  <pageMargins left="0.39375" right="0.39375" top="0.39375" bottom="0.39375" header="0" footer="0"/>
  <pageSetup r:id="rId1" paperSize="9" orientation="portrait" scale="60" fitToHeight="100"/>
  <headerFooter>
    <oddFooter>&amp;C&amp;8 Strana &amp;P z &amp;N</oddFooter>
    <evenFooter>&amp;C&amp;8 Strana &amp;P z &amp;N</evenFooter>
    <firstFooter>&amp;C&amp;8 Strana &amp;P z &amp;N</firstFooter>
  </headerFooter>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2"/>
  </sheetViews>
  <sheetFormatPr defaultRowHeight="15"/>
  <cols>
    <col min="1" max="1" width="6.1875" customWidth="1"/>
    <col min="2" max="2" width="1.6132812" customWidth="1"/>
    <col min="3" max="4" width="4.9765625" customWidth="1"/>
    <col min="5" max="5" width="11.566406" customWidth="1"/>
    <col min="6" max="6" width="9.144531" customWidth="1"/>
    <col min="7" max="7" width="4.9765625" customWidth="1"/>
    <col min="8" max="8" width="77.88672" customWidth="1"/>
    <col min="9" max="10" width="20.042969" customWidth="1"/>
    <col min="11" max="11" width="1.6132812" customWidth="1"/>
  </cols>
  <sheetData>
    <row r="1" ht="37.5" customHeight="1"/>
    <row r="2" ht="7.5" customHeight="1">
      <c r="B2" s="253"/>
      <c r="C2" s="254"/>
      <c r="D2" s="254"/>
      <c r="E2" s="254"/>
      <c r="F2" s="254"/>
      <c r="G2" s="254"/>
      <c r="H2" s="254"/>
      <c r="I2" s="254"/>
      <c r="J2" s="254"/>
      <c r="K2" s="255"/>
    </row>
    <row r="3" s="15" customFormat="1" ht="45" customHeight="1">
      <c r="B3" s="256"/>
      <c r="C3" s="257" t="s">
        <v>215</v>
      </c>
      <c r="D3" s="257"/>
      <c r="E3" s="257"/>
      <c r="F3" s="257"/>
      <c r="G3" s="257"/>
      <c r="H3" s="257"/>
      <c r="I3" s="257"/>
      <c r="J3" s="257"/>
      <c r="K3" s="258"/>
    </row>
    <row r="4" ht="25.5" customHeight="1">
      <c r="B4" s="259"/>
      <c r="C4" s="260" t="s">
        <v>216</v>
      </c>
      <c r="D4" s="260"/>
      <c r="E4" s="260"/>
      <c r="F4" s="260"/>
      <c r="G4" s="260"/>
      <c r="H4" s="260"/>
      <c r="I4" s="260"/>
      <c r="J4" s="260"/>
      <c r="K4" s="261"/>
    </row>
    <row r="5" ht="5.25" customHeight="1">
      <c r="B5" s="259"/>
      <c r="C5" s="262"/>
      <c r="D5" s="262"/>
      <c r="E5" s="262"/>
      <c r="F5" s="262"/>
      <c r="G5" s="262"/>
      <c r="H5" s="262"/>
      <c r="I5" s="262"/>
      <c r="J5" s="262"/>
      <c r="K5" s="261"/>
    </row>
    <row r="6" ht="15" customHeight="1">
      <c r="B6" s="259"/>
      <c r="C6" s="263" t="s">
        <v>217</v>
      </c>
      <c r="D6" s="263"/>
      <c r="E6" s="263"/>
      <c r="F6" s="263"/>
      <c r="G6" s="263"/>
      <c r="H6" s="263"/>
      <c r="I6" s="263"/>
      <c r="J6" s="263"/>
      <c r="K6" s="261"/>
    </row>
    <row r="7" ht="15" customHeight="1">
      <c r="B7" s="264"/>
      <c r="C7" s="263" t="s">
        <v>218</v>
      </c>
      <c r="D7" s="263"/>
      <c r="E7" s="263"/>
      <c r="F7" s="263"/>
      <c r="G7" s="263"/>
      <c r="H7" s="263"/>
      <c r="I7" s="263"/>
      <c r="J7" s="263"/>
      <c r="K7" s="261"/>
    </row>
    <row r="8" ht="12.75" customHeight="1">
      <c r="B8" s="264"/>
      <c r="C8" s="263"/>
      <c r="D8" s="263"/>
      <c r="E8" s="263"/>
      <c r="F8" s="263"/>
      <c r="G8" s="263"/>
      <c r="H8" s="263"/>
      <c r="I8" s="263"/>
      <c r="J8" s="263"/>
      <c r="K8" s="261"/>
    </row>
    <row r="9" ht="15" customHeight="1">
      <c r="B9" s="264"/>
      <c r="C9" s="263" t="s">
        <v>219</v>
      </c>
      <c r="D9" s="263"/>
      <c r="E9" s="263"/>
      <c r="F9" s="263"/>
      <c r="G9" s="263"/>
      <c r="H9" s="263"/>
      <c r="I9" s="263"/>
      <c r="J9" s="263"/>
      <c r="K9" s="261"/>
    </row>
    <row r="10" ht="15" customHeight="1">
      <c r="B10" s="264"/>
      <c r="C10" s="263"/>
      <c r="D10" s="263" t="s">
        <v>220</v>
      </c>
      <c r="E10" s="263"/>
      <c r="F10" s="263"/>
      <c r="G10" s="263"/>
      <c r="H10" s="263"/>
      <c r="I10" s="263"/>
      <c r="J10" s="263"/>
      <c r="K10" s="261"/>
    </row>
    <row r="11" ht="15" customHeight="1">
      <c r="B11" s="264"/>
      <c r="C11" s="265"/>
      <c r="D11" s="263" t="s">
        <v>221</v>
      </c>
      <c r="E11" s="263"/>
      <c r="F11" s="263"/>
      <c r="G11" s="263"/>
      <c r="H11" s="263"/>
      <c r="I11" s="263"/>
      <c r="J11" s="263"/>
      <c r="K11" s="261"/>
    </row>
    <row r="12" ht="15" customHeight="1">
      <c r="B12" s="264"/>
      <c r="C12" s="265"/>
      <c r="D12" s="263"/>
      <c r="E12" s="263"/>
      <c r="F12" s="263"/>
      <c r="G12" s="263"/>
      <c r="H12" s="263"/>
      <c r="I12" s="263"/>
      <c r="J12" s="263"/>
      <c r="K12" s="261"/>
    </row>
    <row r="13" ht="15" customHeight="1">
      <c r="B13" s="264"/>
      <c r="C13" s="265"/>
      <c r="D13" s="266" t="s">
        <v>222</v>
      </c>
      <c r="E13" s="263"/>
      <c r="F13" s="263"/>
      <c r="G13" s="263"/>
      <c r="H13" s="263"/>
      <c r="I13" s="263"/>
      <c r="J13" s="263"/>
      <c r="K13" s="261"/>
    </row>
    <row r="14" ht="12.75" customHeight="1">
      <c r="B14" s="264"/>
      <c r="C14" s="265"/>
      <c r="D14" s="265"/>
      <c r="E14" s="265"/>
      <c r="F14" s="265"/>
      <c r="G14" s="265"/>
      <c r="H14" s="265"/>
      <c r="I14" s="265"/>
      <c r="J14" s="265"/>
      <c r="K14" s="261"/>
    </row>
    <row r="15" ht="15" customHeight="1">
      <c r="B15" s="264"/>
      <c r="C15" s="265"/>
      <c r="D15" s="263" t="s">
        <v>223</v>
      </c>
      <c r="E15" s="263"/>
      <c r="F15" s="263"/>
      <c r="G15" s="263"/>
      <c r="H15" s="263"/>
      <c r="I15" s="263"/>
      <c r="J15" s="263"/>
      <c r="K15" s="261"/>
    </row>
    <row r="16" ht="15" customHeight="1">
      <c r="B16" s="264"/>
      <c r="C16" s="265"/>
      <c r="D16" s="263" t="s">
        <v>224</v>
      </c>
      <c r="E16" s="263"/>
      <c r="F16" s="263"/>
      <c r="G16" s="263"/>
      <c r="H16" s="263"/>
      <c r="I16" s="263"/>
      <c r="J16" s="263"/>
      <c r="K16" s="261"/>
    </row>
    <row r="17" ht="15" customHeight="1">
      <c r="B17" s="264"/>
      <c r="C17" s="265"/>
      <c r="D17" s="263" t="s">
        <v>225</v>
      </c>
      <c r="E17" s="263"/>
      <c r="F17" s="263"/>
      <c r="G17" s="263"/>
      <c r="H17" s="263"/>
      <c r="I17" s="263"/>
      <c r="J17" s="263"/>
      <c r="K17" s="261"/>
    </row>
    <row r="18" ht="15" customHeight="1">
      <c r="B18" s="264"/>
      <c r="C18" s="265"/>
      <c r="D18" s="265"/>
      <c r="E18" s="267" t="s">
        <v>71</v>
      </c>
      <c r="F18" s="263" t="s">
        <v>226</v>
      </c>
      <c r="G18" s="263"/>
      <c r="H18" s="263"/>
      <c r="I18" s="263"/>
      <c r="J18" s="263"/>
      <c r="K18" s="261"/>
    </row>
    <row r="19" ht="15" customHeight="1">
      <c r="B19" s="264"/>
      <c r="C19" s="265"/>
      <c r="D19" s="265"/>
      <c r="E19" s="267" t="s">
        <v>227</v>
      </c>
      <c r="F19" s="263" t="s">
        <v>228</v>
      </c>
      <c r="G19" s="263"/>
      <c r="H19" s="263"/>
      <c r="I19" s="263"/>
      <c r="J19" s="263"/>
      <c r="K19" s="261"/>
    </row>
    <row r="20" ht="15" customHeight="1">
      <c r="B20" s="264"/>
      <c r="C20" s="265"/>
      <c r="D20" s="265"/>
      <c r="E20" s="267" t="s">
        <v>229</v>
      </c>
      <c r="F20" s="263" t="s">
        <v>230</v>
      </c>
      <c r="G20" s="263"/>
      <c r="H20" s="263"/>
      <c r="I20" s="263"/>
      <c r="J20" s="263"/>
      <c r="K20" s="261"/>
    </row>
    <row r="21" ht="15" customHeight="1">
      <c r="B21" s="264"/>
      <c r="C21" s="265"/>
      <c r="D21" s="265"/>
      <c r="E21" s="267" t="s">
        <v>231</v>
      </c>
      <c r="F21" s="263" t="s">
        <v>232</v>
      </c>
      <c r="G21" s="263"/>
      <c r="H21" s="263"/>
      <c r="I21" s="263"/>
      <c r="J21" s="263"/>
      <c r="K21" s="261"/>
    </row>
    <row r="22" ht="15" customHeight="1">
      <c r="B22" s="264"/>
      <c r="C22" s="265"/>
      <c r="D22" s="265"/>
      <c r="E22" s="267" t="s">
        <v>233</v>
      </c>
      <c r="F22" s="263" t="s">
        <v>234</v>
      </c>
      <c r="G22" s="263"/>
      <c r="H22" s="263"/>
      <c r="I22" s="263"/>
      <c r="J22" s="263"/>
      <c r="K22" s="261"/>
    </row>
    <row r="23" ht="15" customHeight="1">
      <c r="B23" s="264"/>
      <c r="C23" s="265"/>
      <c r="D23" s="265"/>
      <c r="E23" s="267" t="s">
        <v>235</v>
      </c>
      <c r="F23" s="263" t="s">
        <v>236</v>
      </c>
      <c r="G23" s="263"/>
      <c r="H23" s="263"/>
      <c r="I23" s="263"/>
      <c r="J23" s="263"/>
      <c r="K23" s="261"/>
    </row>
    <row r="24" ht="12.75" customHeight="1">
      <c r="B24" s="264"/>
      <c r="C24" s="265"/>
      <c r="D24" s="265"/>
      <c r="E24" s="265"/>
      <c r="F24" s="265"/>
      <c r="G24" s="265"/>
      <c r="H24" s="265"/>
      <c r="I24" s="265"/>
      <c r="J24" s="265"/>
      <c r="K24" s="261"/>
    </row>
    <row r="25" ht="15" customHeight="1">
      <c r="B25" s="264"/>
      <c r="C25" s="263" t="s">
        <v>237</v>
      </c>
      <c r="D25" s="263"/>
      <c r="E25" s="263"/>
      <c r="F25" s="263"/>
      <c r="G25" s="263"/>
      <c r="H25" s="263"/>
      <c r="I25" s="263"/>
      <c r="J25" s="263"/>
      <c r="K25" s="261"/>
    </row>
    <row r="26" ht="15" customHeight="1">
      <c r="B26" s="264"/>
      <c r="C26" s="263" t="s">
        <v>238</v>
      </c>
      <c r="D26" s="263"/>
      <c r="E26" s="263"/>
      <c r="F26" s="263"/>
      <c r="G26" s="263"/>
      <c r="H26" s="263"/>
      <c r="I26" s="263"/>
      <c r="J26" s="263"/>
      <c r="K26" s="261"/>
    </row>
    <row r="27" ht="15" customHeight="1">
      <c r="B27" s="264"/>
      <c r="C27" s="263"/>
      <c r="D27" s="263" t="s">
        <v>239</v>
      </c>
      <c r="E27" s="263"/>
      <c r="F27" s="263"/>
      <c r="G27" s="263"/>
      <c r="H27" s="263"/>
      <c r="I27" s="263"/>
      <c r="J27" s="263"/>
      <c r="K27" s="261"/>
    </row>
    <row r="28" ht="15" customHeight="1">
      <c r="B28" s="264"/>
      <c r="C28" s="265"/>
      <c r="D28" s="263" t="s">
        <v>240</v>
      </c>
      <c r="E28" s="263"/>
      <c r="F28" s="263"/>
      <c r="G28" s="263"/>
      <c r="H28" s="263"/>
      <c r="I28" s="263"/>
      <c r="J28" s="263"/>
      <c r="K28" s="261"/>
    </row>
    <row r="29" ht="12.75" customHeight="1">
      <c r="B29" s="264"/>
      <c r="C29" s="265"/>
      <c r="D29" s="265"/>
      <c r="E29" s="265"/>
      <c r="F29" s="265"/>
      <c r="G29" s="265"/>
      <c r="H29" s="265"/>
      <c r="I29" s="265"/>
      <c r="J29" s="265"/>
      <c r="K29" s="261"/>
    </row>
    <row r="30" ht="15" customHeight="1">
      <c r="B30" s="264"/>
      <c r="C30" s="265"/>
      <c r="D30" s="263" t="s">
        <v>241</v>
      </c>
      <c r="E30" s="263"/>
      <c r="F30" s="263"/>
      <c r="G30" s="263"/>
      <c r="H30" s="263"/>
      <c r="I30" s="263"/>
      <c r="J30" s="263"/>
      <c r="K30" s="261"/>
    </row>
    <row r="31" ht="15" customHeight="1">
      <c r="B31" s="264"/>
      <c r="C31" s="265"/>
      <c r="D31" s="263" t="s">
        <v>242</v>
      </c>
      <c r="E31" s="263"/>
      <c r="F31" s="263"/>
      <c r="G31" s="263"/>
      <c r="H31" s="263"/>
      <c r="I31" s="263"/>
      <c r="J31" s="263"/>
      <c r="K31" s="261"/>
    </row>
    <row r="32" ht="12.75" customHeight="1">
      <c r="B32" s="264"/>
      <c r="C32" s="265"/>
      <c r="D32" s="265"/>
      <c r="E32" s="265"/>
      <c r="F32" s="265"/>
      <c r="G32" s="265"/>
      <c r="H32" s="265"/>
      <c r="I32" s="265"/>
      <c r="J32" s="265"/>
      <c r="K32" s="261"/>
    </row>
    <row r="33" ht="15" customHeight="1">
      <c r="B33" s="264"/>
      <c r="C33" s="265"/>
      <c r="D33" s="263" t="s">
        <v>243</v>
      </c>
      <c r="E33" s="263"/>
      <c r="F33" s="263"/>
      <c r="G33" s="263"/>
      <c r="H33" s="263"/>
      <c r="I33" s="263"/>
      <c r="J33" s="263"/>
      <c r="K33" s="261"/>
    </row>
    <row r="34" ht="15" customHeight="1">
      <c r="B34" s="264"/>
      <c r="C34" s="265"/>
      <c r="D34" s="263" t="s">
        <v>244</v>
      </c>
      <c r="E34" s="263"/>
      <c r="F34" s="263"/>
      <c r="G34" s="263"/>
      <c r="H34" s="263"/>
      <c r="I34" s="263"/>
      <c r="J34" s="263"/>
      <c r="K34" s="261"/>
    </row>
    <row r="35" ht="15" customHeight="1">
      <c r="B35" s="264"/>
      <c r="C35" s="265"/>
      <c r="D35" s="263" t="s">
        <v>245</v>
      </c>
      <c r="E35" s="263"/>
      <c r="F35" s="263"/>
      <c r="G35" s="263"/>
      <c r="H35" s="263"/>
      <c r="I35" s="263"/>
      <c r="J35" s="263"/>
      <c r="K35" s="261"/>
    </row>
    <row r="36" ht="15" customHeight="1">
      <c r="B36" s="264"/>
      <c r="C36" s="265"/>
      <c r="D36" s="263"/>
      <c r="E36" s="266" t="s">
        <v>77</v>
      </c>
      <c r="F36" s="263"/>
      <c r="G36" s="263" t="s">
        <v>246</v>
      </c>
      <c r="H36" s="263"/>
      <c r="I36" s="263"/>
      <c r="J36" s="263"/>
      <c r="K36" s="261"/>
    </row>
    <row r="37" ht="30.75" customHeight="1">
      <c r="B37" s="264"/>
      <c r="C37" s="265"/>
      <c r="D37" s="263"/>
      <c r="E37" s="266" t="s">
        <v>247</v>
      </c>
      <c r="F37" s="263"/>
      <c r="G37" s="263" t="s">
        <v>248</v>
      </c>
      <c r="H37" s="263"/>
      <c r="I37" s="263"/>
      <c r="J37" s="263"/>
      <c r="K37" s="261"/>
    </row>
    <row r="38" ht="15" customHeight="1">
      <c r="B38" s="264"/>
      <c r="C38" s="265"/>
      <c r="D38" s="263"/>
      <c r="E38" s="266" t="s">
        <v>44</v>
      </c>
      <c r="F38" s="263"/>
      <c r="G38" s="263" t="s">
        <v>249</v>
      </c>
      <c r="H38" s="263"/>
      <c r="I38" s="263"/>
      <c r="J38" s="263"/>
      <c r="K38" s="261"/>
    </row>
    <row r="39" ht="15" customHeight="1">
      <c r="B39" s="264"/>
      <c r="C39" s="265"/>
      <c r="D39" s="263"/>
      <c r="E39" s="266" t="s">
        <v>46</v>
      </c>
      <c r="F39" s="263"/>
      <c r="G39" s="263" t="s">
        <v>250</v>
      </c>
      <c r="H39" s="263"/>
      <c r="I39" s="263"/>
      <c r="J39" s="263"/>
      <c r="K39" s="261"/>
    </row>
    <row r="40" ht="15" customHeight="1">
      <c r="B40" s="264"/>
      <c r="C40" s="265"/>
      <c r="D40" s="263"/>
      <c r="E40" s="266" t="s">
        <v>78</v>
      </c>
      <c r="F40" s="263"/>
      <c r="G40" s="263" t="s">
        <v>251</v>
      </c>
      <c r="H40" s="263"/>
      <c r="I40" s="263"/>
      <c r="J40" s="263"/>
      <c r="K40" s="261"/>
    </row>
    <row r="41" ht="15" customHeight="1">
      <c r="B41" s="264"/>
      <c r="C41" s="265"/>
      <c r="D41" s="263"/>
      <c r="E41" s="266" t="s">
        <v>79</v>
      </c>
      <c r="F41" s="263"/>
      <c r="G41" s="263" t="s">
        <v>252</v>
      </c>
      <c r="H41" s="263"/>
      <c r="I41" s="263"/>
      <c r="J41" s="263"/>
      <c r="K41" s="261"/>
    </row>
    <row r="42" ht="15" customHeight="1">
      <c r="B42" s="264"/>
      <c r="C42" s="265"/>
      <c r="D42" s="263"/>
      <c r="E42" s="266" t="s">
        <v>253</v>
      </c>
      <c r="F42" s="263"/>
      <c r="G42" s="263" t="s">
        <v>254</v>
      </c>
      <c r="H42" s="263"/>
      <c r="I42" s="263"/>
      <c r="J42" s="263"/>
      <c r="K42" s="261"/>
    </row>
    <row r="43" ht="15" customHeight="1">
      <c r="B43" s="264"/>
      <c r="C43" s="265"/>
      <c r="D43" s="263"/>
      <c r="E43" s="266"/>
      <c r="F43" s="263"/>
      <c r="G43" s="263" t="s">
        <v>255</v>
      </c>
      <c r="H43" s="263"/>
      <c r="I43" s="263"/>
      <c r="J43" s="263"/>
      <c r="K43" s="261"/>
    </row>
    <row r="44" ht="15" customHeight="1">
      <c r="B44" s="264"/>
      <c r="C44" s="265"/>
      <c r="D44" s="263"/>
      <c r="E44" s="266" t="s">
        <v>256</v>
      </c>
      <c r="F44" s="263"/>
      <c r="G44" s="263" t="s">
        <v>257</v>
      </c>
      <c r="H44" s="263"/>
      <c r="I44" s="263"/>
      <c r="J44" s="263"/>
      <c r="K44" s="261"/>
    </row>
    <row r="45" ht="15" customHeight="1">
      <c r="B45" s="264"/>
      <c r="C45" s="265"/>
      <c r="D45" s="263"/>
      <c r="E45" s="266" t="s">
        <v>82</v>
      </c>
      <c r="F45" s="263"/>
      <c r="G45" s="263" t="s">
        <v>258</v>
      </c>
      <c r="H45" s="263"/>
      <c r="I45" s="263"/>
      <c r="J45" s="263"/>
      <c r="K45" s="261"/>
    </row>
    <row r="46" ht="12.75" customHeight="1">
      <c r="B46" s="264"/>
      <c r="C46" s="265"/>
      <c r="D46" s="263"/>
      <c r="E46" s="263"/>
      <c r="F46" s="263"/>
      <c r="G46" s="263"/>
      <c r="H46" s="263"/>
      <c r="I46" s="263"/>
      <c r="J46" s="263"/>
      <c r="K46" s="261"/>
    </row>
    <row r="47" ht="15" customHeight="1">
      <c r="B47" s="264"/>
      <c r="C47" s="265"/>
      <c r="D47" s="263" t="s">
        <v>259</v>
      </c>
      <c r="E47" s="263"/>
      <c r="F47" s="263"/>
      <c r="G47" s="263"/>
      <c r="H47" s="263"/>
      <c r="I47" s="263"/>
      <c r="J47" s="263"/>
      <c r="K47" s="261"/>
    </row>
    <row r="48" ht="15" customHeight="1">
      <c r="B48" s="264"/>
      <c r="C48" s="265"/>
      <c r="D48" s="265"/>
      <c r="E48" s="263" t="s">
        <v>260</v>
      </c>
      <c r="F48" s="263"/>
      <c r="G48" s="263"/>
      <c r="H48" s="263"/>
      <c r="I48" s="263"/>
      <c r="J48" s="263"/>
      <c r="K48" s="261"/>
    </row>
    <row r="49" ht="15" customHeight="1">
      <c r="B49" s="264"/>
      <c r="C49" s="265"/>
      <c r="D49" s="265"/>
      <c r="E49" s="263" t="s">
        <v>261</v>
      </c>
      <c r="F49" s="263"/>
      <c r="G49" s="263"/>
      <c r="H49" s="263"/>
      <c r="I49" s="263"/>
      <c r="J49" s="263"/>
      <c r="K49" s="261"/>
    </row>
    <row r="50" ht="15" customHeight="1">
      <c r="B50" s="264"/>
      <c r="C50" s="265"/>
      <c r="D50" s="265"/>
      <c r="E50" s="263" t="s">
        <v>262</v>
      </c>
      <c r="F50" s="263"/>
      <c r="G50" s="263"/>
      <c r="H50" s="263"/>
      <c r="I50" s="263"/>
      <c r="J50" s="263"/>
      <c r="K50" s="261"/>
    </row>
    <row r="51" ht="15" customHeight="1">
      <c r="B51" s="264"/>
      <c r="C51" s="265"/>
      <c r="D51" s="263" t="s">
        <v>263</v>
      </c>
      <c r="E51" s="263"/>
      <c r="F51" s="263"/>
      <c r="G51" s="263"/>
      <c r="H51" s="263"/>
      <c r="I51" s="263"/>
      <c r="J51" s="263"/>
      <c r="K51" s="261"/>
    </row>
    <row r="52" ht="25.5" customHeight="1">
      <c r="B52" s="259"/>
      <c r="C52" s="260" t="s">
        <v>264</v>
      </c>
      <c r="D52" s="260"/>
      <c r="E52" s="260"/>
      <c r="F52" s="260"/>
      <c r="G52" s="260"/>
      <c r="H52" s="260"/>
      <c r="I52" s="260"/>
      <c r="J52" s="260"/>
      <c r="K52" s="261"/>
    </row>
    <row r="53" ht="5.25" customHeight="1">
      <c r="B53" s="259"/>
      <c r="C53" s="262"/>
      <c r="D53" s="262"/>
      <c r="E53" s="262"/>
      <c r="F53" s="262"/>
      <c r="G53" s="262"/>
      <c r="H53" s="262"/>
      <c r="I53" s="262"/>
      <c r="J53" s="262"/>
      <c r="K53" s="261"/>
    </row>
    <row r="54" ht="15" customHeight="1">
      <c r="B54" s="259"/>
      <c r="C54" s="263" t="s">
        <v>265</v>
      </c>
      <c r="D54" s="263"/>
      <c r="E54" s="263"/>
      <c r="F54" s="263"/>
      <c r="G54" s="263"/>
      <c r="H54" s="263"/>
      <c r="I54" s="263"/>
      <c r="J54" s="263"/>
      <c r="K54" s="261"/>
    </row>
    <row r="55" ht="15" customHeight="1">
      <c r="B55" s="259"/>
      <c r="C55" s="263" t="s">
        <v>266</v>
      </c>
      <c r="D55" s="263"/>
      <c r="E55" s="263"/>
      <c r="F55" s="263"/>
      <c r="G55" s="263"/>
      <c r="H55" s="263"/>
      <c r="I55" s="263"/>
      <c r="J55" s="263"/>
      <c r="K55" s="261"/>
    </row>
    <row r="56" ht="12.75" customHeight="1">
      <c r="B56" s="259"/>
      <c r="C56" s="263"/>
      <c r="D56" s="263"/>
      <c r="E56" s="263"/>
      <c r="F56" s="263"/>
      <c r="G56" s="263"/>
      <c r="H56" s="263"/>
      <c r="I56" s="263"/>
      <c r="J56" s="263"/>
      <c r="K56" s="261"/>
    </row>
    <row r="57" ht="15" customHeight="1">
      <c r="B57" s="259"/>
      <c r="C57" s="263" t="s">
        <v>267</v>
      </c>
      <c r="D57" s="263"/>
      <c r="E57" s="263"/>
      <c r="F57" s="263"/>
      <c r="G57" s="263"/>
      <c r="H57" s="263"/>
      <c r="I57" s="263"/>
      <c r="J57" s="263"/>
      <c r="K57" s="261"/>
    </row>
    <row r="58" ht="15" customHeight="1">
      <c r="B58" s="259"/>
      <c r="C58" s="265"/>
      <c r="D58" s="263" t="s">
        <v>268</v>
      </c>
      <c r="E58" s="263"/>
      <c r="F58" s="263"/>
      <c r="G58" s="263"/>
      <c r="H58" s="263"/>
      <c r="I58" s="263"/>
      <c r="J58" s="263"/>
      <c r="K58" s="261"/>
    </row>
    <row r="59" ht="15" customHeight="1">
      <c r="B59" s="259"/>
      <c r="C59" s="265"/>
      <c r="D59" s="263" t="s">
        <v>269</v>
      </c>
      <c r="E59" s="263"/>
      <c r="F59" s="263"/>
      <c r="G59" s="263"/>
      <c r="H59" s="263"/>
      <c r="I59" s="263"/>
      <c r="J59" s="263"/>
      <c r="K59" s="261"/>
    </row>
    <row r="60" ht="15" customHeight="1">
      <c r="B60" s="259"/>
      <c r="C60" s="265"/>
      <c r="D60" s="263" t="s">
        <v>270</v>
      </c>
      <c r="E60" s="263"/>
      <c r="F60" s="263"/>
      <c r="G60" s="263"/>
      <c r="H60" s="263"/>
      <c r="I60" s="263"/>
      <c r="J60" s="263"/>
      <c r="K60" s="261"/>
    </row>
    <row r="61" ht="15" customHeight="1">
      <c r="B61" s="259"/>
      <c r="C61" s="265"/>
      <c r="D61" s="263" t="s">
        <v>271</v>
      </c>
      <c r="E61" s="263"/>
      <c r="F61" s="263"/>
      <c r="G61" s="263"/>
      <c r="H61" s="263"/>
      <c r="I61" s="263"/>
      <c r="J61" s="263"/>
      <c r="K61" s="261"/>
    </row>
    <row r="62" ht="15" customHeight="1">
      <c r="B62" s="259"/>
      <c r="C62" s="265"/>
      <c r="D62" s="268" t="s">
        <v>272</v>
      </c>
      <c r="E62" s="268"/>
      <c r="F62" s="268"/>
      <c r="G62" s="268"/>
      <c r="H62" s="268"/>
      <c r="I62" s="268"/>
      <c r="J62" s="268"/>
      <c r="K62" s="261"/>
    </row>
    <row r="63" ht="15" customHeight="1">
      <c r="B63" s="259"/>
      <c r="C63" s="265"/>
      <c r="D63" s="263" t="s">
        <v>273</v>
      </c>
      <c r="E63" s="263"/>
      <c r="F63" s="263"/>
      <c r="G63" s="263"/>
      <c r="H63" s="263"/>
      <c r="I63" s="263"/>
      <c r="J63" s="263"/>
      <c r="K63" s="261"/>
    </row>
    <row r="64" ht="12.75" customHeight="1">
      <c r="B64" s="259"/>
      <c r="C64" s="265"/>
      <c r="D64" s="265"/>
      <c r="E64" s="269"/>
      <c r="F64" s="265"/>
      <c r="G64" s="265"/>
      <c r="H64" s="265"/>
      <c r="I64" s="265"/>
      <c r="J64" s="265"/>
      <c r="K64" s="261"/>
    </row>
    <row r="65" ht="15" customHeight="1">
      <c r="B65" s="259"/>
      <c r="C65" s="265"/>
      <c r="D65" s="263" t="s">
        <v>274</v>
      </c>
      <c r="E65" s="263"/>
      <c r="F65" s="263"/>
      <c r="G65" s="263"/>
      <c r="H65" s="263"/>
      <c r="I65" s="263"/>
      <c r="J65" s="263"/>
      <c r="K65" s="261"/>
    </row>
    <row r="66" ht="15" customHeight="1">
      <c r="B66" s="259"/>
      <c r="C66" s="265"/>
      <c r="D66" s="268" t="s">
        <v>275</v>
      </c>
      <c r="E66" s="268"/>
      <c r="F66" s="268"/>
      <c r="G66" s="268"/>
      <c r="H66" s="268"/>
      <c r="I66" s="268"/>
      <c r="J66" s="268"/>
      <c r="K66" s="261"/>
    </row>
    <row r="67" ht="15" customHeight="1">
      <c r="B67" s="259"/>
      <c r="C67" s="265"/>
      <c r="D67" s="263" t="s">
        <v>276</v>
      </c>
      <c r="E67" s="263"/>
      <c r="F67" s="263"/>
      <c r="G67" s="263"/>
      <c r="H67" s="263"/>
      <c r="I67" s="263"/>
      <c r="J67" s="263"/>
      <c r="K67" s="261"/>
    </row>
    <row r="68" ht="15" customHeight="1">
      <c r="B68" s="259"/>
      <c r="C68" s="265"/>
      <c r="D68" s="263" t="s">
        <v>277</v>
      </c>
      <c r="E68" s="263"/>
      <c r="F68" s="263"/>
      <c r="G68" s="263"/>
      <c r="H68" s="263"/>
      <c r="I68" s="263"/>
      <c r="J68" s="263"/>
      <c r="K68" s="261"/>
    </row>
    <row r="69" ht="15" customHeight="1">
      <c r="B69" s="259"/>
      <c r="C69" s="265"/>
      <c r="D69" s="263" t="s">
        <v>278</v>
      </c>
      <c r="E69" s="263"/>
      <c r="F69" s="263"/>
      <c r="G69" s="263"/>
      <c r="H69" s="263"/>
      <c r="I69" s="263"/>
      <c r="J69" s="263"/>
      <c r="K69" s="261"/>
    </row>
    <row r="70" ht="15" customHeight="1">
      <c r="B70" s="259"/>
      <c r="C70" s="265"/>
      <c r="D70" s="263" t="s">
        <v>279</v>
      </c>
      <c r="E70" s="263"/>
      <c r="F70" s="263"/>
      <c r="G70" s="263"/>
      <c r="H70" s="263"/>
      <c r="I70" s="263"/>
      <c r="J70" s="263"/>
      <c r="K70" s="261"/>
    </row>
    <row r="71" ht="12.75" customHeight="1">
      <c r="B71" s="270"/>
      <c r="C71" s="271"/>
      <c r="D71" s="271"/>
      <c r="E71" s="271"/>
      <c r="F71" s="271"/>
      <c r="G71" s="271"/>
      <c r="H71" s="271"/>
      <c r="I71" s="271"/>
      <c r="J71" s="271"/>
      <c r="K71" s="272"/>
    </row>
    <row r="72" ht="18.75" customHeight="1">
      <c r="B72" s="273"/>
      <c r="C72" s="273"/>
      <c r="D72" s="273"/>
      <c r="E72" s="273"/>
      <c r="F72" s="273"/>
      <c r="G72" s="273"/>
      <c r="H72" s="273"/>
      <c r="I72" s="273"/>
      <c r="J72" s="273"/>
      <c r="K72" s="274"/>
    </row>
    <row r="73" ht="18.75" customHeight="1">
      <c r="B73" s="274"/>
      <c r="C73" s="274"/>
      <c r="D73" s="274"/>
      <c r="E73" s="274"/>
      <c r="F73" s="274"/>
      <c r="G73" s="274"/>
      <c r="H73" s="274"/>
      <c r="I73" s="274"/>
      <c r="J73" s="274"/>
      <c r="K73" s="274"/>
    </row>
    <row r="74" ht="7.5" customHeight="1">
      <c r="B74" s="275"/>
      <c r="C74" s="276"/>
      <c r="D74" s="276"/>
      <c r="E74" s="276"/>
      <c r="F74" s="276"/>
      <c r="G74" s="276"/>
      <c r="H74" s="276"/>
      <c r="I74" s="276"/>
      <c r="J74" s="276"/>
      <c r="K74" s="277"/>
    </row>
    <row r="75" ht="45" customHeight="1">
      <c r="B75" s="278"/>
      <c r="C75" s="279" t="s">
        <v>280</v>
      </c>
      <c r="D75" s="279"/>
      <c r="E75" s="279"/>
      <c r="F75" s="279"/>
      <c r="G75" s="279"/>
      <c r="H75" s="279"/>
      <c r="I75" s="279"/>
      <c r="J75" s="279"/>
      <c r="K75" s="280"/>
    </row>
    <row r="76" ht="17.25" customHeight="1">
      <c r="B76" s="278"/>
      <c r="C76" s="281" t="s">
        <v>281</v>
      </c>
      <c r="D76" s="281"/>
      <c r="E76" s="281"/>
      <c r="F76" s="281" t="s">
        <v>282</v>
      </c>
      <c r="G76" s="282"/>
      <c r="H76" s="281" t="s">
        <v>46</v>
      </c>
      <c r="I76" s="281" t="s">
        <v>49</v>
      </c>
      <c r="J76" s="281" t="s">
        <v>283</v>
      </c>
      <c r="K76" s="280"/>
    </row>
    <row r="77" ht="17.25" customHeight="1">
      <c r="B77" s="278"/>
      <c r="C77" s="283" t="s">
        <v>284</v>
      </c>
      <c r="D77" s="283"/>
      <c r="E77" s="283"/>
      <c r="F77" s="284" t="s">
        <v>285</v>
      </c>
      <c r="G77" s="285"/>
      <c r="H77" s="283"/>
      <c r="I77" s="283"/>
      <c r="J77" s="283" t="s">
        <v>286</v>
      </c>
      <c r="K77" s="280"/>
    </row>
    <row r="78" ht="5.25" customHeight="1">
      <c r="B78" s="278"/>
      <c r="C78" s="286"/>
      <c r="D78" s="286"/>
      <c r="E78" s="286"/>
      <c r="F78" s="286"/>
      <c r="G78" s="287"/>
      <c r="H78" s="286"/>
      <c r="I78" s="286"/>
      <c r="J78" s="286"/>
      <c r="K78" s="280"/>
    </row>
    <row r="79" ht="15" customHeight="1">
      <c r="B79" s="278"/>
      <c r="C79" s="266" t="s">
        <v>44</v>
      </c>
      <c r="D79" s="288"/>
      <c r="E79" s="288"/>
      <c r="F79" s="289" t="s">
        <v>287</v>
      </c>
      <c r="G79" s="290"/>
      <c r="H79" s="266" t="s">
        <v>288</v>
      </c>
      <c r="I79" s="266" t="s">
        <v>289</v>
      </c>
      <c r="J79" s="266">
        <v>20</v>
      </c>
      <c r="K79" s="280"/>
    </row>
    <row r="80" ht="15" customHeight="1">
      <c r="B80" s="278"/>
      <c r="C80" s="266" t="s">
        <v>290</v>
      </c>
      <c r="D80" s="266"/>
      <c r="E80" s="266"/>
      <c r="F80" s="289" t="s">
        <v>287</v>
      </c>
      <c r="G80" s="290"/>
      <c r="H80" s="266" t="s">
        <v>291</v>
      </c>
      <c r="I80" s="266" t="s">
        <v>289</v>
      </c>
      <c r="J80" s="266">
        <v>120</v>
      </c>
      <c r="K80" s="280"/>
    </row>
    <row r="81" ht="15" customHeight="1">
      <c r="B81" s="291"/>
      <c r="C81" s="266" t="s">
        <v>292</v>
      </c>
      <c r="D81" s="266"/>
      <c r="E81" s="266"/>
      <c r="F81" s="289" t="s">
        <v>293</v>
      </c>
      <c r="G81" s="290"/>
      <c r="H81" s="266" t="s">
        <v>294</v>
      </c>
      <c r="I81" s="266" t="s">
        <v>289</v>
      </c>
      <c r="J81" s="266">
        <v>50</v>
      </c>
      <c r="K81" s="280"/>
    </row>
    <row r="82" ht="15" customHeight="1">
      <c r="B82" s="291"/>
      <c r="C82" s="266" t="s">
        <v>295</v>
      </c>
      <c r="D82" s="266"/>
      <c r="E82" s="266"/>
      <c r="F82" s="289" t="s">
        <v>287</v>
      </c>
      <c r="G82" s="290"/>
      <c r="H82" s="266" t="s">
        <v>296</v>
      </c>
      <c r="I82" s="266" t="s">
        <v>297</v>
      </c>
      <c r="J82" s="266"/>
      <c r="K82" s="280"/>
    </row>
    <row r="83" ht="15" customHeight="1">
      <c r="B83" s="291"/>
      <c r="C83" s="292" t="s">
        <v>298</v>
      </c>
      <c r="D83" s="292"/>
      <c r="E83" s="292"/>
      <c r="F83" s="293" t="s">
        <v>293</v>
      </c>
      <c r="G83" s="292"/>
      <c r="H83" s="292" t="s">
        <v>299</v>
      </c>
      <c r="I83" s="292" t="s">
        <v>289</v>
      </c>
      <c r="J83" s="292">
        <v>15</v>
      </c>
      <c r="K83" s="280"/>
    </row>
    <row r="84" ht="15" customHeight="1">
      <c r="B84" s="291"/>
      <c r="C84" s="292" t="s">
        <v>300</v>
      </c>
      <c r="D84" s="292"/>
      <c r="E84" s="292"/>
      <c r="F84" s="293" t="s">
        <v>293</v>
      </c>
      <c r="G84" s="292"/>
      <c r="H84" s="292" t="s">
        <v>301</v>
      </c>
      <c r="I84" s="292" t="s">
        <v>289</v>
      </c>
      <c r="J84" s="292">
        <v>15</v>
      </c>
      <c r="K84" s="280"/>
    </row>
    <row r="85" ht="15" customHeight="1">
      <c r="B85" s="291"/>
      <c r="C85" s="292" t="s">
        <v>302</v>
      </c>
      <c r="D85" s="292"/>
      <c r="E85" s="292"/>
      <c r="F85" s="293" t="s">
        <v>293</v>
      </c>
      <c r="G85" s="292"/>
      <c r="H85" s="292" t="s">
        <v>303</v>
      </c>
      <c r="I85" s="292" t="s">
        <v>289</v>
      </c>
      <c r="J85" s="292">
        <v>20</v>
      </c>
      <c r="K85" s="280"/>
    </row>
    <row r="86" ht="15" customHeight="1">
      <c r="B86" s="291"/>
      <c r="C86" s="292" t="s">
        <v>304</v>
      </c>
      <c r="D86" s="292"/>
      <c r="E86" s="292"/>
      <c r="F86" s="293" t="s">
        <v>293</v>
      </c>
      <c r="G86" s="292"/>
      <c r="H86" s="292" t="s">
        <v>305</v>
      </c>
      <c r="I86" s="292" t="s">
        <v>289</v>
      </c>
      <c r="J86" s="292">
        <v>20</v>
      </c>
      <c r="K86" s="280"/>
    </row>
    <row r="87" ht="15" customHeight="1">
      <c r="B87" s="291"/>
      <c r="C87" s="266" t="s">
        <v>306</v>
      </c>
      <c r="D87" s="266"/>
      <c r="E87" s="266"/>
      <c r="F87" s="289" t="s">
        <v>293</v>
      </c>
      <c r="G87" s="290"/>
      <c r="H87" s="266" t="s">
        <v>307</v>
      </c>
      <c r="I87" s="266" t="s">
        <v>289</v>
      </c>
      <c r="J87" s="266">
        <v>50</v>
      </c>
      <c r="K87" s="280"/>
    </row>
    <row r="88" ht="15" customHeight="1">
      <c r="B88" s="291"/>
      <c r="C88" s="266" t="s">
        <v>308</v>
      </c>
      <c r="D88" s="266"/>
      <c r="E88" s="266"/>
      <c r="F88" s="289" t="s">
        <v>293</v>
      </c>
      <c r="G88" s="290"/>
      <c r="H88" s="266" t="s">
        <v>309</v>
      </c>
      <c r="I88" s="266" t="s">
        <v>289</v>
      </c>
      <c r="J88" s="266">
        <v>20</v>
      </c>
      <c r="K88" s="280"/>
    </row>
    <row r="89" ht="15" customHeight="1">
      <c r="B89" s="291"/>
      <c r="C89" s="266" t="s">
        <v>310</v>
      </c>
      <c r="D89" s="266"/>
      <c r="E89" s="266"/>
      <c r="F89" s="289" t="s">
        <v>293</v>
      </c>
      <c r="G89" s="290"/>
      <c r="H89" s="266" t="s">
        <v>311</v>
      </c>
      <c r="I89" s="266" t="s">
        <v>289</v>
      </c>
      <c r="J89" s="266">
        <v>20</v>
      </c>
      <c r="K89" s="280"/>
    </row>
    <row r="90" ht="15" customHeight="1">
      <c r="B90" s="291"/>
      <c r="C90" s="266" t="s">
        <v>312</v>
      </c>
      <c r="D90" s="266"/>
      <c r="E90" s="266"/>
      <c r="F90" s="289" t="s">
        <v>293</v>
      </c>
      <c r="G90" s="290"/>
      <c r="H90" s="266" t="s">
        <v>313</v>
      </c>
      <c r="I90" s="266" t="s">
        <v>289</v>
      </c>
      <c r="J90" s="266">
        <v>50</v>
      </c>
      <c r="K90" s="280"/>
    </row>
    <row r="91" ht="15" customHeight="1">
      <c r="B91" s="291"/>
      <c r="C91" s="266" t="s">
        <v>314</v>
      </c>
      <c r="D91" s="266"/>
      <c r="E91" s="266"/>
      <c r="F91" s="289" t="s">
        <v>293</v>
      </c>
      <c r="G91" s="290"/>
      <c r="H91" s="266" t="s">
        <v>314</v>
      </c>
      <c r="I91" s="266" t="s">
        <v>289</v>
      </c>
      <c r="J91" s="266">
        <v>50</v>
      </c>
      <c r="K91" s="280"/>
    </row>
    <row r="92" ht="15" customHeight="1">
      <c r="B92" s="291"/>
      <c r="C92" s="266" t="s">
        <v>315</v>
      </c>
      <c r="D92" s="266"/>
      <c r="E92" s="266"/>
      <c r="F92" s="289" t="s">
        <v>293</v>
      </c>
      <c r="G92" s="290"/>
      <c r="H92" s="266" t="s">
        <v>316</v>
      </c>
      <c r="I92" s="266" t="s">
        <v>289</v>
      </c>
      <c r="J92" s="266">
        <v>255</v>
      </c>
      <c r="K92" s="280"/>
    </row>
    <row r="93" ht="15" customHeight="1">
      <c r="B93" s="291"/>
      <c r="C93" s="266" t="s">
        <v>317</v>
      </c>
      <c r="D93" s="266"/>
      <c r="E93" s="266"/>
      <c r="F93" s="289" t="s">
        <v>287</v>
      </c>
      <c r="G93" s="290"/>
      <c r="H93" s="266" t="s">
        <v>318</v>
      </c>
      <c r="I93" s="266" t="s">
        <v>319</v>
      </c>
      <c r="J93" s="266"/>
      <c r="K93" s="280"/>
    </row>
    <row r="94" ht="15" customHeight="1">
      <c r="B94" s="291"/>
      <c r="C94" s="266" t="s">
        <v>320</v>
      </c>
      <c r="D94" s="266"/>
      <c r="E94" s="266"/>
      <c r="F94" s="289" t="s">
        <v>287</v>
      </c>
      <c r="G94" s="290"/>
      <c r="H94" s="266" t="s">
        <v>321</v>
      </c>
      <c r="I94" s="266" t="s">
        <v>322</v>
      </c>
      <c r="J94" s="266"/>
      <c r="K94" s="280"/>
    </row>
    <row r="95" ht="15" customHeight="1">
      <c r="B95" s="291"/>
      <c r="C95" s="266" t="s">
        <v>323</v>
      </c>
      <c r="D95" s="266"/>
      <c r="E95" s="266"/>
      <c r="F95" s="289" t="s">
        <v>287</v>
      </c>
      <c r="G95" s="290"/>
      <c r="H95" s="266" t="s">
        <v>323</v>
      </c>
      <c r="I95" s="266" t="s">
        <v>322</v>
      </c>
      <c r="J95" s="266"/>
      <c r="K95" s="280"/>
    </row>
    <row r="96" ht="15" customHeight="1">
      <c r="B96" s="291"/>
      <c r="C96" s="266" t="s">
        <v>32</v>
      </c>
      <c r="D96" s="266"/>
      <c r="E96" s="266"/>
      <c r="F96" s="289" t="s">
        <v>287</v>
      </c>
      <c r="G96" s="290"/>
      <c r="H96" s="266" t="s">
        <v>324</v>
      </c>
      <c r="I96" s="266" t="s">
        <v>322</v>
      </c>
      <c r="J96" s="266"/>
      <c r="K96" s="280"/>
    </row>
    <row r="97" ht="15" customHeight="1">
      <c r="B97" s="291"/>
      <c r="C97" s="266" t="s">
        <v>38</v>
      </c>
      <c r="D97" s="266"/>
      <c r="E97" s="266"/>
      <c r="F97" s="289" t="s">
        <v>287</v>
      </c>
      <c r="G97" s="290"/>
      <c r="H97" s="266" t="s">
        <v>325</v>
      </c>
      <c r="I97" s="266" t="s">
        <v>322</v>
      </c>
      <c r="J97" s="266"/>
      <c r="K97" s="280"/>
    </row>
    <row r="98" ht="15" customHeight="1">
      <c r="B98" s="294"/>
      <c r="C98" s="295"/>
      <c r="D98" s="295"/>
      <c r="E98" s="295"/>
      <c r="F98" s="295"/>
      <c r="G98" s="295"/>
      <c r="H98" s="295"/>
      <c r="I98" s="295"/>
      <c r="J98" s="295"/>
      <c r="K98" s="296"/>
    </row>
    <row r="99" ht="18.75" customHeight="1">
      <c r="B99" s="297"/>
      <c r="C99" s="298"/>
      <c r="D99" s="298"/>
      <c r="E99" s="298"/>
      <c r="F99" s="298"/>
      <c r="G99" s="298"/>
      <c r="H99" s="298"/>
      <c r="I99" s="298"/>
      <c r="J99" s="298"/>
      <c r="K99" s="297"/>
    </row>
    <row r="100" ht="18.75" customHeight="1">
      <c r="B100" s="274"/>
      <c r="C100" s="274"/>
      <c r="D100" s="274"/>
      <c r="E100" s="274"/>
      <c r="F100" s="274"/>
      <c r="G100" s="274"/>
      <c r="H100" s="274"/>
      <c r="I100" s="274"/>
      <c r="J100" s="274"/>
      <c r="K100" s="274"/>
    </row>
    <row r="101" ht="7.5" customHeight="1">
      <c r="B101" s="275"/>
      <c r="C101" s="276"/>
      <c r="D101" s="276"/>
      <c r="E101" s="276"/>
      <c r="F101" s="276"/>
      <c r="G101" s="276"/>
      <c r="H101" s="276"/>
      <c r="I101" s="276"/>
      <c r="J101" s="276"/>
      <c r="K101" s="277"/>
    </row>
    <row r="102" ht="45" customHeight="1">
      <c r="B102" s="278"/>
      <c r="C102" s="279" t="s">
        <v>326</v>
      </c>
      <c r="D102" s="279"/>
      <c r="E102" s="279"/>
      <c r="F102" s="279"/>
      <c r="G102" s="279"/>
      <c r="H102" s="279"/>
      <c r="I102" s="279"/>
      <c r="J102" s="279"/>
      <c r="K102" s="280"/>
    </row>
    <row r="103" ht="17.25" customHeight="1">
      <c r="B103" s="278"/>
      <c r="C103" s="281" t="s">
        <v>281</v>
      </c>
      <c r="D103" s="281"/>
      <c r="E103" s="281"/>
      <c r="F103" s="281" t="s">
        <v>282</v>
      </c>
      <c r="G103" s="282"/>
      <c r="H103" s="281" t="s">
        <v>46</v>
      </c>
      <c r="I103" s="281" t="s">
        <v>49</v>
      </c>
      <c r="J103" s="281" t="s">
        <v>283</v>
      </c>
      <c r="K103" s="280"/>
    </row>
    <row r="104" ht="17.25" customHeight="1">
      <c r="B104" s="278"/>
      <c r="C104" s="283" t="s">
        <v>284</v>
      </c>
      <c r="D104" s="283"/>
      <c r="E104" s="283"/>
      <c r="F104" s="284" t="s">
        <v>285</v>
      </c>
      <c r="G104" s="285"/>
      <c r="H104" s="283"/>
      <c r="I104" s="283"/>
      <c r="J104" s="283" t="s">
        <v>286</v>
      </c>
      <c r="K104" s="280"/>
    </row>
    <row r="105" ht="5.25" customHeight="1">
      <c r="B105" s="278"/>
      <c r="C105" s="281"/>
      <c r="D105" s="281"/>
      <c r="E105" s="281"/>
      <c r="F105" s="281"/>
      <c r="G105" s="299"/>
      <c r="H105" s="281"/>
      <c r="I105" s="281"/>
      <c r="J105" s="281"/>
      <c r="K105" s="280"/>
    </row>
    <row r="106" ht="15" customHeight="1">
      <c r="B106" s="278"/>
      <c r="C106" s="266" t="s">
        <v>44</v>
      </c>
      <c r="D106" s="288"/>
      <c r="E106" s="288"/>
      <c r="F106" s="289" t="s">
        <v>287</v>
      </c>
      <c r="G106" s="266"/>
      <c r="H106" s="266" t="s">
        <v>327</v>
      </c>
      <c r="I106" s="266" t="s">
        <v>289</v>
      </c>
      <c r="J106" s="266">
        <v>20</v>
      </c>
      <c r="K106" s="280"/>
    </row>
    <row r="107" ht="15" customHeight="1">
      <c r="B107" s="278"/>
      <c r="C107" s="266" t="s">
        <v>290</v>
      </c>
      <c r="D107" s="266"/>
      <c r="E107" s="266"/>
      <c r="F107" s="289" t="s">
        <v>287</v>
      </c>
      <c r="G107" s="266"/>
      <c r="H107" s="266" t="s">
        <v>327</v>
      </c>
      <c r="I107" s="266" t="s">
        <v>289</v>
      </c>
      <c r="J107" s="266">
        <v>120</v>
      </c>
      <c r="K107" s="280"/>
    </row>
    <row r="108" ht="15" customHeight="1">
      <c r="B108" s="291"/>
      <c r="C108" s="266" t="s">
        <v>292</v>
      </c>
      <c r="D108" s="266"/>
      <c r="E108" s="266"/>
      <c r="F108" s="289" t="s">
        <v>293</v>
      </c>
      <c r="G108" s="266"/>
      <c r="H108" s="266" t="s">
        <v>327</v>
      </c>
      <c r="I108" s="266" t="s">
        <v>289</v>
      </c>
      <c r="J108" s="266">
        <v>50</v>
      </c>
      <c r="K108" s="280"/>
    </row>
    <row r="109" ht="15" customHeight="1">
      <c r="B109" s="291"/>
      <c r="C109" s="266" t="s">
        <v>295</v>
      </c>
      <c r="D109" s="266"/>
      <c r="E109" s="266"/>
      <c r="F109" s="289" t="s">
        <v>287</v>
      </c>
      <c r="G109" s="266"/>
      <c r="H109" s="266" t="s">
        <v>327</v>
      </c>
      <c r="I109" s="266" t="s">
        <v>297</v>
      </c>
      <c r="J109" s="266"/>
      <c r="K109" s="280"/>
    </row>
    <row r="110" ht="15" customHeight="1">
      <c r="B110" s="291"/>
      <c r="C110" s="266" t="s">
        <v>306</v>
      </c>
      <c r="D110" s="266"/>
      <c r="E110" s="266"/>
      <c r="F110" s="289" t="s">
        <v>293</v>
      </c>
      <c r="G110" s="266"/>
      <c r="H110" s="266" t="s">
        <v>327</v>
      </c>
      <c r="I110" s="266" t="s">
        <v>289</v>
      </c>
      <c r="J110" s="266">
        <v>50</v>
      </c>
      <c r="K110" s="280"/>
    </row>
    <row r="111" ht="15" customHeight="1">
      <c r="B111" s="291"/>
      <c r="C111" s="266" t="s">
        <v>314</v>
      </c>
      <c r="D111" s="266"/>
      <c r="E111" s="266"/>
      <c r="F111" s="289" t="s">
        <v>293</v>
      </c>
      <c r="G111" s="266"/>
      <c r="H111" s="266" t="s">
        <v>327</v>
      </c>
      <c r="I111" s="266" t="s">
        <v>289</v>
      </c>
      <c r="J111" s="266">
        <v>50</v>
      </c>
      <c r="K111" s="280"/>
    </row>
    <row r="112" ht="15" customHeight="1">
      <c r="B112" s="291"/>
      <c r="C112" s="266" t="s">
        <v>312</v>
      </c>
      <c r="D112" s="266"/>
      <c r="E112" s="266"/>
      <c r="F112" s="289" t="s">
        <v>293</v>
      </c>
      <c r="G112" s="266"/>
      <c r="H112" s="266" t="s">
        <v>327</v>
      </c>
      <c r="I112" s="266" t="s">
        <v>289</v>
      </c>
      <c r="J112" s="266">
        <v>50</v>
      </c>
      <c r="K112" s="280"/>
    </row>
    <row r="113" ht="15" customHeight="1">
      <c r="B113" s="291"/>
      <c r="C113" s="266" t="s">
        <v>44</v>
      </c>
      <c r="D113" s="266"/>
      <c r="E113" s="266"/>
      <c r="F113" s="289" t="s">
        <v>287</v>
      </c>
      <c r="G113" s="266"/>
      <c r="H113" s="266" t="s">
        <v>328</v>
      </c>
      <c r="I113" s="266" t="s">
        <v>289</v>
      </c>
      <c r="J113" s="266">
        <v>20</v>
      </c>
      <c r="K113" s="280"/>
    </row>
    <row r="114" ht="15" customHeight="1">
      <c r="B114" s="291"/>
      <c r="C114" s="266" t="s">
        <v>329</v>
      </c>
      <c r="D114" s="266"/>
      <c r="E114" s="266"/>
      <c r="F114" s="289" t="s">
        <v>287</v>
      </c>
      <c r="G114" s="266"/>
      <c r="H114" s="266" t="s">
        <v>330</v>
      </c>
      <c r="I114" s="266" t="s">
        <v>289</v>
      </c>
      <c r="J114" s="266">
        <v>120</v>
      </c>
      <c r="K114" s="280"/>
    </row>
    <row r="115" ht="15" customHeight="1">
      <c r="B115" s="291"/>
      <c r="C115" s="266" t="s">
        <v>32</v>
      </c>
      <c r="D115" s="266"/>
      <c r="E115" s="266"/>
      <c r="F115" s="289" t="s">
        <v>287</v>
      </c>
      <c r="G115" s="266"/>
      <c r="H115" s="266" t="s">
        <v>331</v>
      </c>
      <c r="I115" s="266" t="s">
        <v>322</v>
      </c>
      <c r="J115" s="266"/>
      <c r="K115" s="280"/>
    </row>
    <row r="116" ht="15" customHeight="1">
      <c r="B116" s="291"/>
      <c r="C116" s="266" t="s">
        <v>38</v>
      </c>
      <c r="D116" s="266"/>
      <c r="E116" s="266"/>
      <c r="F116" s="289" t="s">
        <v>287</v>
      </c>
      <c r="G116" s="266"/>
      <c r="H116" s="266" t="s">
        <v>332</v>
      </c>
      <c r="I116" s="266" t="s">
        <v>322</v>
      </c>
      <c r="J116" s="266"/>
      <c r="K116" s="280"/>
    </row>
    <row r="117" ht="15" customHeight="1">
      <c r="B117" s="291"/>
      <c r="C117" s="266" t="s">
        <v>49</v>
      </c>
      <c r="D117" s="266"/>
      <c r="E117" s="266"/>
      <c r="F117" s="289" t="s">
        <v>287</v>
      </c>
      <c r="G117" s="266"/>
      <c r="H117" s="266" t="s">
        <v>333</v>
      </c>
      <c r="I117" s="266" t="s">
        <v>334</v>
      </c>
      <c r="J117" s="266"/>
      <c r="K117" s="280"/>
    </row>
    <row r="118" ht="15" customHeight="1">
      <c r="B118" s="294"/>
      <c r="C118" s="300"/>
      <c r="D118" s="300"/>
      <c r="E118" s="300"/>
      <c r="F118" s="300"/>
      <c r="G118" s="300"/>
      <c r="H118" s="300"/>
      <c r="I118" s="300"/>
      <c r="J118" s="300"/>
      <c r="K118" s="296"/>
    </row>
    <row r="119" ht="18.75" customHeight="1">
      <c r="B119" s="301"/>
      <c r="C119" s="302"/>
      <c r="D119" s="302"/>
      <c r="E119" s="302"/>
      <c r="F119" s="303"/>
      <c r="G119" s="302"/>
      <c r="H119" s="302"/>
      <c r="I119" s="302"/>
      <c r="J119" s="302"/>
      <c r="K119" s="301"/>
    </row>
    <row r="120" ht="18.75" customHeight="1">
      <c r="B120" s="274"/>
      <c r="C120" s="274"/>
      <c r="D120" s="274"/>
      <c r="E120" s="274"/>
      <c r="F120" s="274"/>
      <c r="G120" s="274"/>
      <c r="H120" s="274"/>
      <c r="I120" s="274"/>
      <c r="J120" s="274"/>
      <c r="K120" s="274"/>
    </row>
    <row r="121" ht="7.5" customHeight="1">
      <c r="B121" s="304"/>
      <c r="C121" s="305"/>
      <c r="D121" s="305"/>
      <c r="E121" s="305"/>
      <c r="F121" s="305"/>
      <c r="G121" s="305"/>
      <c r="H121" s="305"/>
      <c r="I121" s="305"/>
      <c r="J121" s="305"/>
      <c r="K121" s="306"/>
    </row>
    <row r="122" ht="45" customHeight="1">
      <c r="B122" s="307"/>
      <c r="C122" s="257" t="s">
        <v>335</v>
      </c>
      <c r="D122" s="257"/>
      <c r="E122" s="257"/>
      <c r="F122" s="257"/>
      <c r="G122" s="257"/>
      <c r="H122" s="257"/>
      <c r="I122" s="257"/>
      <c r="J122" s="257"/>
      <c r="K122" s="308"/>
    </row>
    <row r="123" ht="17.25" customHeight="1">
      <c r="B123" s="309"/>
      <c r="C123" s="281" t="s">
        <v>281</v>
      </c>
      <c r="D123" s="281"/>
      <c r="E123" s="281"/>
      <c r="F123" s="281" t="s">
        <v>282</v>
      </c>
      <c r="G123" s="282"/>
      <c r="H123" s="281" t="s">
        <v>46</v>
      </c>
      <c r="I123" s="281" t="s">
        <v>49</v>
      </c>
      <c r="J123" s="281" t="s">
        <v>283</v>
      </c>
      <c r="K123" s="310"/>
    </row>
    <row r="124" ht="17.25" customHeight="1">
      <c r="B124" s="309"/>
      <c r="C124" s="283" t="s">
        <v>284</v>
      </c>
      <c r="D124" s="283"/>
      <c r="E124" s="283"/>
      <c r="F124" s="284" t="s">
        <v>285</v>
      </c>
      <c r="G124" s="285"/>
      <c r="H124" s="283"/>
      <c r="I124" s="283"/>
      <c r="J124" s="283" t="s">
        <v>286</v>
      </c>
      <c r="K124" s="310"/>
    </row>
    <row r="125" ht="5.25" customHeight="1">
      <c r="B125" s="311"/>
      <c r="C125" s="286"/>
      <c r="D125" s="286"/>
      <c r="E125" s="286"/>
      <c r="F125" s="286"/>
      <c r="G125" s="312"/>
      <c r="H125" s="286"/>
      <c r="I125" s="286"/>
      <c r="J125" s="286"/>
      <c r="K125" s="313"/>
    </row>
    <row r="126" ht="15" customHeight="1">
      <c r="B126" s="311"/>
      <c r="C126" s="266" t="s">
        <v>290</v>
      </c>
      <c r="D126" s="288"/>
      <c r="E126" s="288"/>
      <c r="F126" s="289" t="s">
        <v>287</v>
      </c>
      <c r="G126" s="266"/>
      <c r="H126" s="266" t="s">
        <v>327</v>
      </c>
      <c r="I126" s="266" t="s">
        <v>289</v>
      </c>
      <c r="J126" s="266">
        <v>120</v>
      </c>
      <c r="K126" s="314"/>
    </row>
    <row r="127" ht="15" customHeight="1">
      <c r="B127" s="311"/>
      <c r="C127" s="266" t="s">
        <v>336</v>
      </c>
      <c r="D127" s="266"/>
      <c r="E127" s="266"/>
      <c r="F127" s="289" t="s">
        <v>287</v>
      </c>
      <c r="G127" s="266"/>
      <c r="H127" s="266" t="s">
        <v>337</v>
      </c>
      <c r="I127" s="266" t="s">
        <v>289</v>
      </c>
      <c r="J127" s="266" t="s">
        <v>338</v>
      </c>
      <c r="K127" s="314"/>
    </row>
    <row r="128" ht="15" customHeight="1">
      <c r="B128" s="311"/>
      <c r="C128" s="266" t="s">
        <v>235</v>
      </c>
      <c r="D128" s="266"/>
      <c r="E128" s="266"/>
      <c r="F128" s="289" t="s">
        <v>287</v>
      </c>
      <c r="G128" s="266"/>
      <c r="H128" s="266" t="s">
        <v>339</v>
      </c>
      <c r="I128" s="266" t="s">
        <v>289</v>
      </c>
      <c r="J128" s="266" t="s">
        <v>338</v>
      </c>
      <c r="K128" s="314"/>
    </row>
    <row r="129" ht="15" customHeight="1">
      <c r="B129" s="311"/>
      <c r="C129" s="266" t="s">
        <v>298</v>
      </c>
      <c r="D129" s="266"/>
      <c r="E129" s="266"/>
      <c r="F129" s="289" t="s">
        <v>293</v>
      </c>
      <c r="G129" s="266"/>
      <c r="H129" s="266" t="s">
        <v>299</v>
      </c>
      <c r="I129" s="266" t="s">
        <v>289</v>
      </c>
      <c r="J129" s="266">
        <v>15</v>
      </c>
      <c r="K129" s="314"/>
    </row>
    <row r="130" ht="15" customHeight="1">
      <c r="B130" s="311"/>
      <c r="C130" s="292" t="s">
        <v>300</v>
      </c>
      <c r="D130" s="292"/>
      <c r="E130" s="292"/>
      <c r="F130" s="293" t="s">
        <v>293</v>
      </c>
      <c r="G130" s="292"/>
      <c r="H130" s="292" t="s">
        <v>301</v>
      </c>
      <c r="I130" s="292" t="s">
        <v>289</v>
      </c>
      <c r="J130" s="292">
        <v>15</v>
      </c>
      <c r="K130" s="314"/>
    </row>
    <row r="131" ht="15" customHeight="1">
      <c r="B131" s="311"/>
      <c r="C131" s="292" t="s">
        <v>302</v>
      </c>
      <c r="D131" s="292"/>
      <c r="E131" s="292"/>
      <c r="F131" s="293" t="s">
        <v>293</v>
      </c>
      <c r="G131" s="292"/>
      <c r="H131" s="292" t="s">
        <v>303</v>
      </c>
      <c r="I131" s="292" t="s">
        <v>289</v>
      </c>
      <c r="J131" s="292">
        <v>20</v>
      </c>
      <c r="K131" s="314"/>
    </row>
    <row r="132" ht="15" customHeight="1">
      <c r="B132" s="311"/>
      <c r="C132" s="292" t="s">
        <v>304</v>
      </c>
      <c r="D132" s="292"/>
      <c r="E132" s="292"/>
      <c r="F132" s="293" t="s">
        <v>293</v>
      </c>
      <c r="G132" s="292"/>
      <c r="H132" s="292" t="s">
        <v>305</v>
      </c>
      <c r="I132" s="292" t="s">
        <v>289</v>
      </c>
      <c r="J132" s="292">
        <v>20</v>
      </c>
      <c r="K132" s="314"/>
    </row>
    <row r="133" ht="15" customHeight="1">
      <c r="B133" s="311"/>
      <c r="C133" s="266" t="s">
        <v>292</v>
      </c>
      <c r="D133" s="266"/>
      <c r="E133" s="266"/>
      <c r="F133" s="289" t="s">
        <v>293</v>
      </c>
      <c r="G133" s="266"/>
      <c r="H133" s="266" t="s">
        <v>327</v>
      </c>
      <c r="I133" s="266" t="s">
        <v>289</v>
      </c>
      <c r="J133" s="266">
        <v>50</v>
      </c>
      <c r="K133" s="314"/>
    </row>
    <row r="134" ht="15" customHeight="1">
      <c r="B134" s="311"/>
      <c r="C134" s="266" t="s">
        <v>306</v>
      </c>
      <c r="D134" s="266"/>
      <c r="E134" s="266"/>
      <c r="F134" s="289" t="s">
        <v>293</v>
      </c>
      <c r="G134" s="266"/>
      <c r="H134" s="266" t="s">
        <v>327</v>
      </c>
      <c r="I134" s="266" t="s">
        <v>289</v>
      </c>
      <c r="J134" s="266">
        <v>50</v>
      </c>
      <c r="K134" s="314"/>
    </row>
    <row r="135" ht="15" customHeight="1">
      <c r="B135" s="311"/>
      <c r="C135" s="266" t="s">
        <v>312</v>
      </c>
      <c r="D135" s="266"/>
      <c r="E135" s="266"/>
      <c r="F135" s="289" t="s">
        <v>293</v>
      </c>
      <c r="G135" s="266"/>
      <c r="H135" s="266" t="s">
        <v>327</v>
      </c>
      <c r="I135" s="266" t="s">
        <v>289</v>
      </c>
      <c r="J135" s="266">
        <v>50</v>
      </c>
      <c r="K135" s="314"/>
    </row>
    <row r="136" ht="15" customHeight="1">
      <c r="B136" s="311"/>
      <c r="C136" s="266" t="s">
        <v>314</v>
      </c>
      <c r="D136" s="266"/>
      <c r="E136" s="266"/>
      <c r="F136" s="289" t="s">
        <v>293</v>
      </c>
      <c r="G136" s="266"/>
      <c r="H136" s="266" t="s">
        <v>327</v>
      </c>
      <c r="I136" s="266" t="s">
        <v>289</v>
      </c>
      <c r="J136" s="266">
        <v>50</v>
      </c>
      <c r="K136" s="314"/>
    </row>
    <row r="137" ht="15" customHeight="1">
      <c r="B137" s="311"/>
      <c r="C137" s="266" t="s">
        <v>315</v>
      </c>
      <c r="D137" s="266"/>
      <c r="E137" s="266"/>
      <c r="F137" s="289" t="s">
        <v>293</v>
      </c>
      <c r="G137" s="266"/>
      <c r="H137" s="266" t="s">
        <v>340</v>
      </c>
      <c r="I137" s="266" t="s">
        <v>289</v>
      </c>
      <c r="J137" s="266">
        <v>255</v>
      </c>
      <c r="K137" s="314"/>
    </row>
    <row r="138" ht="15" customHeight="1">
      <c r="B138" s="311"/>
      <c r="C138" s="266" t="s">
        <v>317</v>
      </c>
      <c r="D138" s="266"/>
      <c r="E138" s="266"/>
      <c r="F138" s="289" t="s">
        <v>287</v>
      </c>
      <c r="G138" s="266"/>
      <c r="H138" s="266" t="s">
        <v>341</v>
      </c>
      <c r="I138" s="266" t="s">
        <v>319</v>
      </c>
      <c r="J138" s="266"/>
      <c r="K138" s="314"/>
    </row>
    <row r="139" ht="15" customHeight="1">
      <c r="B139" s="311"/>
      <c r="C139" s="266" t="s">
        <v>320</v>
      </c>
      <c r="D139" s="266"/>
      <c r="E139" s="266"/>
      <c r="F139" s="289" t="s">
        <v>287</v>
      </c>
      <c r="G139" s="266"/>
      <c r="H139" s="266" t="s">
        <v>342</v>
      </c>
      <c r="I139" s="266" t="s">
        <v>322</v>
      </c>
      <c r="J139" s="266"/>
      <c r="K139" s="314"/>
    </row>
    <row r="140" ht="15" customHeight="1">
      <c r="B140" s="311"/>
      <c r="C140" s="266" t="s">
        <v>323</v>
      </c>
      <c r="D140" s="266"/>
      <c r="E140" s="266"/>
      <c r="F140" s="289" t="s">
        <v>287</v>
      </c>
      <c r="G140" s="266"/>
      <c r="H140" s="266" t="s">
        <v>323</v>
      </c>
      <c r="I140" s="266" t="s">
        <v>322</v>
      </c>
      <c r="J140" s="266"/>
      <c r="K140" s="314"/>
    </row>
    <row r="141" ht="15" customHeight="1">
      <c r="B141" s="311"/>
      <c r="C141" s="266" t="s">
        <v>32</v>
      </c>
      <c r="D141" s="266"/>
      <c r="E141" s="266"/>
      <c r="F141" s="289" t="s">
        <v>287</v>
      </c>
      <c r="G141" s="266"/>
      <c r="H141" s="266" t="s">
        <v>343</v>
      </c>
      <c r="I141" s="266" t="s">
        <v>322</v>
      </c>
      <c r="J141" s="266"/>
      <c r="K141" s="314"/>
    </row>
    <row r="142" ht="15" customHeight="1">
      <c r="B142" s="311"/>
      <c r="C142" s="266" t="s">
        <v>344</v>
      </c>
      <c r="D142" s="266"/>
      <c r="E142" s="266"/>
      <c r="F142" s="289" t="s">
        <v>287</v>
      </c>
      <c r="G142" s="266"/>
      <c r="H142" s="266" t="s">
        <v>345</v>
      </c>
      <c r="I142" s="266" t="s">
        <v>322</v>
      </c>
      <c r="J142" s="266"/>
      <c r="K142" s="314"/>
    </row>
    <row r="143" ht="15" customHeight="1">
      <c r="B143" s="315"/>
      <c r="C143" s="316"/>
      <c r="D143" s="316"/>
      <c r="E143" s="316"/>
      <c r="F143" s="316"/>
      <c r="G143" s="316"/>
      <c r="H143" s="316"/>
      <c r="I143" s="316"/>
      <c r="J143" s="316"/>
      <c r="K143" s="317"/>
    </row>
    <row r="144" ht="18.75" customHeight="1">
      <c r="B144" s="302"/>
      <c r="C144" s="302"/>
      <c r="D144" s="302"/>
      <c r="E144" s="302"/>
      <c r="F144" s="303"/>
      <c r="G144" s="302"/>
      <c r="H144" s="302"/>
      <c r="I144" s="302"/>
      <c r="J144" s="302"/>
      <c r="K144" s="302"/>
    </row>
    <row r="145" ht="18.75" customHeight="1">
      <c r="B145" s="274"/>
      <c r="C145" s="274"/>
      <c r="D145" s="274"/>
      <c r="E145" s="274"/>
      <c r="F145" s="274"/>
      <c r="G145" s="274"/>
      <c r="H145" s="274"/>
      <c r="I145" s="274"/>
      <c r="J145" s="274"/>
      <c r="K145" s="274"/>
    </row>
    <row r="146" ht="7.5" customHeight="1">
      <c r="B146" s="275"/>
      <c r="C146" s="276"/>
      <c r="D146" s="276"/>
      <c r="E146" s="276"/>
      <c r="F146" s="276"/>
      <c r="G146" s="276"/>
      <c r="H146" s="276"/>
      <c r="I146" s="276"/>
      <c r="J146" s="276"/>
      <c r="K146" s="277"/>
    </row>
    <row r="147" ht="45" customHeight="1">
      <c r="B147" s="278"/>
      <c r="C147" s="279" t="s">
        <v>346</v>
      </c>
      <c r="D147" s="279"/>
      <c r="E147" s="279"/>
      <c r="F147" s="279"/>
      <c r="G147" s="279"/>
      <c r="H147" s="279"/>
      <c r="I147" s="279"/>
      <c r="J147" s="279"/>
      <c r="K147" s="280"/>
    </row>
    <row r="148" ht="17.25" customHeight="1">
      <c r="B148" s="278"/>
      <c r="C148" s="281" t="s">
        <v>281</v>
      </c>
      <c r="D148" s="281"/>
      <c r="E148" s="281"/>
      <c r="F148" s="281" t="s">
        <v>282</v>
      </c>
      <c r="G148" s="282"/>
      <c r="H148" s="281" t="s">
        <v>46</v>
      </c>
      <c r="I148" s="281" t="s">
        <v>49</v>
      </c>
      <c r="J148" s="281" t="s">
        <v>283</v>
      </c>
      <c r="K148" s="280"/>
    </row>
    <row r="149" ht="17.25" customHeight="1">
      <c r="B149" s="278"/>
      <c r="C149" s="283" t="s">
        <v>284</v>
      </c>
      <c r="D149" s="283"/>
      <c r="E149" s="283"/>
      <c r="F149" s="284" t="s">
        <v>285</v>
      </c>
      <c r="G149" s="285"/>
      <c r="H149" s="283"/>
      <c r="I149" s="283"/>
      <c r="J149" s="283" t="s">
        <v>286</v>
      </c>
      <c r="K149" s="280"/>
    </row>
    <row r="150" ht="5.25" customHeight="1">
      <c r="B150" s="291"/>
      <c r="C150" s="286"/>
      <c r="D150" s="286"/>
      <c r="E150" s="286"/>
      <c r="F150" s="286"/>
      <c r="G150" s="287"/>
      <c r="H150" s="286"/>
      <c r="I150" s="286"/>
      <c r="J150" s="286"/>
      <c r="K150" s="314"/>
    </row>
    <row r="151" ht="15" customHeight="1">
      <c r="B151" s="291"/>
      <c r="C151" s="318" t="s">
        <v>290</v>
      </c>
      <c r="D151" s="266"/>
      <c r="E151" s="266"/>
      <c r="F151" s="319" t="s">
        <v>287</v>
      </c>
      <c r="G151" s="266"/>
      <c r="H151" s="318" t="s">
        <v>327</v>
      </c>
      <c r="I151" s="318" t="s">
        <v>289</v>
      </c>
      <c r="J151" s="318">
        <v>120</v>
      </c>
      <c r="K151" s="314"/>
    </row>
    <row r="152" ht="15" customHeight="1">
      <c r="B152" s="291"/>
      <c r="C152" s="318" t="s">
        <v>336</v>
      </c>
      <c r="D152" s="266"/>
      <c r="E152" s="266"/>
      <c r="F152" s="319" t="s">
        <v>287</v>
      </c>
      <c r="G152" s="266"/>
      <c r="H152" s="318" t="s">
        <v>347</v>
      </c>
      <c r="I152" s="318" t="s">
        <v>289</v>
      </c>
      <c r="J152" s="318" t="s">
        <v>338</v>
      </c>
      <c r="K152" s="314"/>
    </row>
    <row r="153" ht="15" customHeight="1">
      <c r="B153" s="291"/>
      <c r="C153" s="318" t="s">
        <v>235</v>
      </c>
      <c r="D153" s="266"/>
      <c r="E153" s="266"/>
      <c r="F153" s="319" t="s">
        <v>287</v>
      </c>
      <c r="G153" s="266"/>
      <c r="H153" s="318" t="s">
        <v>348</v>
      </c>
      <c r="I153" s="318" t="s">
        <v>289</v>
      </c>
      <c r="J153" s="318" t="s">
        <v>338</v>
      </c>
      <c r="K153" s="314"/>
    </row>
    <row r="154" ht="15" customHeight="1">
      <c r="B154" s="291"/>
      <c r="C154" s="318" t="s">
        <v>292</v>
      </c>
      <c r="D154" s="266"/>
      <c r="E154" s="266"/>
      <c r="F154" s="319" t="s">
        <v>293</v>
      </c>
      <c r="G154" s="266"/>
      <c r="H154" s="318" t="s">
        <v>327</v>
      </c>
      <c r="I154" s="318" t="s">
        <v>289</v>
      </c>
      <c r="J154" s="318">
        <v>50</v>
      </c>
      <c r="K154" s="314"/>
    </row>
    <row r="155" ht="15" customHeight="1">
      <c r="B155" s="291"/>
      <c r="C155" s="318" t="s">
        <v>295</v>
      </c>
      <c r="D155" s="266"/>
      <c r="E155" s="266"/>
      <c r="F155" s="319" t="s">
        <v>287</v>
      </c>
      <c r="G155" s="266"/>
      <c r="H155" s="318" t="s">
        <v>327</v>
      </c>
      <c r="I155" s="318" t="s">
        <v>297</v>
      </c>
      <c r="J155" s="318"/>
      <c r="K155" s="314"/>
    </row>
    <row r="156" ht="15" customHeight="1">
      <c r="B156" s="291"/>
      <c r="C156" s="318" t="s">
        <v>306</v>
      </c>
      <c r="D156" s="266"/>
      <c r="E156" s="266"/>
      <c r="F156" s="319" t="s">
        <v>293</v>
      </c>
      <c r="G156" s="266"/>
      <c r="H156" s="318" t="s">
        <v>327</v>
      </c>
      <c r="I156" s="318" t="s">
        <v>289</v>
      </c>
      <c r="J156" s="318">
        <v>50</v>
      </c>
      <c r="K156" s="314"/>
    </row>
    <row r="157" ht="15" customHeight="1">
      <c r="B157" s="291"/>
      <c r="C157" s="318" t="s">
        <v>314</v>
      </c>
      <c r="D157" s="266"/>
      <c r="E157" s="266"/>
      <c r="F157" s="319" t="s">
        <v>293</v>
      </c>
      <c r="G157" s="266"/>
      <c r="H157" s="318" t="s">
        <v>327</v>
      </c>
      <c r="I157" s="318" t="s">
        <v>289</v>
      </c>
      <c r="J157" s="318">
        <v>50</v>
      </c>
      <c r="K157" s="314"/>
    </row>
    <row r="158" ht="15" customHeight="1">
      <c r="B158" s="291"/>
      <c r="C158" s="318" t="s">
        <v>312</v>
      </c>
      <c r="D158" s="266"/>
      <c r="E158" s="266"/>
      <c r="F158" s="319" t="s">
        <v>293</v>
      </c>
      <c r="G158" s="266"/>
      <c r="H158" s="318" t="s">
        <v>327</v>
      </c>
      <c r="I158" s="318" t="s">
        <v>289</v>
      </c>
      <c r="J158" s="318">
        <v>50</v>
      </c>
      <c r="K158" s="314"/>
    </row>
    <row r="159" ht="15" customHeight="1">
      <c r="B159" s="291"/>
      <c r="C159" s="318" t="s">
        <v>349</v>
      </c>
      <c r="D159" s="266"/>
      <c r="E159" s="266"/>
      <c r="F159" s="319" t="s">
        <v>287</v>
      </c>
      <c r="G159" s="266"/>
      <c r="H159" s="318" t="s">
        <v>350</v>
      </c>
      <c r="I159" s="318" t="s">
        <v>289</v>
      </c>
      <c r="J159" s="318" t="s">
        <v>351</v>
      </c>
      <c r="K159" s="314"/>
    </row>
    <row r="160" ht="15" customHeight="1">
      <c r="B160" s="291"/>
      <c r="C160" s="318" t="s">
        <v>352</v>
      </c>
      <c r="D160" s="266"/>
      <c r="E160" s="266"/>
      <c r="F160" s="319" t="s">
        <v>287</v>
      </c>
      <c r="G160" s="266"/>
      <c r="H160" s="318" t="s">
        <v>353</v>
      </c>
      <c r="I160" s="318" t="s">
        <v>322</v>
      </c>
      <c r="J160" s="318"/>
      <c r="K160" s="314"/>
    </row>
    <row r="161" ht="15" customHeight="1">
      <c r="B161" s="320"/>
      <c r="C161" s="300"/>
      <c r="D161" s="300"/>
      <c r="E161" s="300"/>
      <c r="F161" s="300"/>
      <c r="G161" s="300"/>
      <c r="H161" s="300"/>
      <c r="I161" s="300"/>
      <c r="J161" s="300"/>
      <c r="K161" s="321"/>
    </row>
    <row r="162" ht="18.75" customHeight="1">
      <c r="B162" s="302"/>
      <c r="C162" s="312"/>
      <c r="D162" s="312"/>
      <c r="E162" s="312"/>
      <c r="F162" s="322"/>
      <c r="G162" s="312"/>
      <c r="H162" s="312"/>
      <c r="I162" s="312"/>
      <c r="J162" s="312"/>
      <c r="K162" s="302"/>
    </row>
    <row r="163" ht="18.75" customHeight="1">
      <c r="B163" s="274"/>
      <c r="C163" s="274"/>
      <c r="D163" s="274"/>
      <c r="E163" s="274"/>
      <c r="F163" s="274"/>
      <c r="G163" s="274"/>
      <c r="H163" s="274"/>
      <c r="I163" s="274"/>
      <c r="J163" s="274"/>
      <c r="K163" s="274"/>
    </row>
    <row r="164" ht="7.5" customHeight="1">
      <c r="B164" s="253"/>
      <c r="C164" s="254"/>
      <c r="D164" s="254"/>
      <c r="E164" s="254"/>
      <c r="F164" s="254"/>
      <c r="G164" s="254"/>
      <c r="H164" s="254"/>
      <c r="I164" s="254"/>
      <c r="J164" s="254"/>
      <c r="K164" s="255"/>
    </row>
    <row r="165" ht="45" customHeight="1">
      <c r="B165" s="256"/>
      <c r="C165" s="257" t="s">
        <v>354</v>
      </c>
      <c r="D165" s="257"/>
      <c r="E165" s="257"/>
      <c r="F165" s="257"/>
      <c r="G165" s="257"/>
      <c r="H165" s="257"/>
      <c r="I165" s="257"/>
      <c r="J165" s="257"/>
      <c r="K165" s="258"/>
    </row>
    <row r="166" ht="17.25" customHeight="1">
      <c r="B166" s="256"/>
      <c r="C166" s="281" t="s">
        <v>281</v>
      </c>
      <c r="D166" s="281"/>
      <c r="E166" s="281"/>
      <c r="F166" s="281" t="s">
        <v>282</v>
      </c>
      <c r="G166" s="323"/>
      <c r="H166" s="324" t="s">
        <v>46</v>
      </c>
      <c r="I166" s="324" t="s">
        <v>49</v>
      </c>
      <c r="J166" s="281" t="s">
        <v>283</v>
      </c>
      <c r="K166" s="258"/>
    </row>
    <row r="167" ht="17.25" customHeight="1">
      <c r="B167" s="259"/>
      <c r="C167" s="283" t="s">
        <v>284</v>
      </c>
      <c r="D167" s="283"/>
      <c r="E167" s="283"/>
      <c r="F167" s="284" t="s">
        <v>285</v>
      </c>
      <c r="G167" s="325"/>
      <c r="H167" s="326"/>
      <c r="I167" s="326"/>
      <c r="J167" s="283" t="s">
        <v>286</v>
      </c>
      <c r="K167" s="261"/>
    </row>
    <row r="168" ht="5.25" customHeight="1">
      <c r="B168" s="291"/>
      <c r="C168" s="286"/>
      <c r="D168" s="286"/>
      <c r="E168" s="286"/>
      <c r="F168" s="286"/>
      <c r="G168" s="287"/>
      <c r="H168" s="286"/>
      <c r="I168" s="286"/>
      <c r="J168" s="286"/>
      <c r="K168" s="314"/>
    </row>
    <row r="169" ht="15" customHeight="1">
      <c r="B169" s="291"/>
      <c r="C169" s="266" t="s">
        <v>290</v>
      </c>
      <c r="D169" s="266"/>
      <c r="E169" s="266"/>
      <c r="F169" s="289" t="s">
        <v>287</v>
      </c>
      <c r="G169" s="266"/>
      <c r="H169" s="266" t="s">
        <v>327</v>
      </c>
      <c r="I169" s="266" t="s">
        <v>289</v>
      </c>
      <c r="J169" s="266">
        <v>120</v>
      </c>
      <c r="K169" s="314"/>
    </row>
    <row r="170" ht="15" customHeight="1">
      <c r="B170" s="291"/>
      <c r="C170" s="266" t="s">
        <v>336</v>
      </c>
      <c r="D170" s="266"/>
      <c r="E170" s="266"/>
      <c r="F170" s="289" t="s">
        <v>287</v>
      </c>
      <c r="G170" s="266"/>
      <c r="H170" s="266" t="s">
        <v>337</v>
      </c>
      <c r="I170" s="266" t="s">
        <v>289</v>
      </c>
      <c r="J170" s="266" t="s">
        <v>338</v>
      </c>
      <c r="K170" s="314"/>
    </row>
    <row r="171" ht="15" customHeight="1">
      <c r="B171" s="291"/>
      <c r="C171" s="266" t="s">
        <v>235</v>
      </c>
      <c r="D171" s="266"/>
      <c r="E171" s="266"/>
      <c r="F171" s="289" t="s">
        <v>287</v>
      </c>
      <c r="G171" s="266"/>
      <c r="H171" s="266" t="s">
        <v>355</v>
      </c>
      <c r="I171" s="266" t="s">
        <v>289</v>
      </c>
      <c r="J171" s="266" t="s">
        <v>338</v>
      </c>
      <c r="K171" s="314"/>
    </row>
    <row r="172" ht="15" customHeight="1">
      <c r="B172" s="291"/>
      <c r="C172" s="266" t="s">
        <v>292</v>
      </c>
      <c r="D172" s="266"/>
      <c r="E172" s="266"/>
      <c r="F172" s="289" t="s">
        <v>293</v>
      </c>
      <c r="G172" s="266"/>
      <c r="H172" s="266" t="s">
        <v>355</v>
      </c>
      <c r="I172" s="266" t="s">
        <v>289</v>
      </c>
      <c r="J172" s="266">
        <v>50</v>
      </c>
      <c r="K172" s="314"/>
    </row>
    <row r="173" ht="15" customHeight="1">
      <c r="B173" s="291"/>
      <c r="C173" s="266" t="s">
        <v>295</v>
      </c>
      <c r="D173" s="266"/>
      <c r="E173" s="266"/>
      <c r="F173" s="289" t="s">
        <v>287</v>
      </c>
      <c r="G173" s="266"/>
      <c r="H173" s="266" t="s">
        <v>355</v>
      </c>
      <c r="I173" s="266" t="s">
        <v>297</v>
      </c>
      <c r="J173" s="266"/>
      <c r="K173" s="314"/>
    </row>
    <row r="174" ht="15" customHeight="1">
      <c r="B174" s="291"/>
      <c r="C174" s="266" t="s">
        <v>306</v>
      </c>
      <c r="D174" s="266"/>
      <c r="E174" s="266"/>
      <c r="F174" s="289" t="s">
        <v>293</v>
      </c>
      <c r="G174" s="266"/>
      <c r="H174" s="266" t="s">
        <v>355</v>
      </c>
      <c r="I174" s="266" t="s">
        <v>289</v>
      </c>
      <c r="J174" s="266">
        <v>50</v>
      </c>
      <c r="K174" s="314"/>
    </row>
    <row r="175" ht="15" customHeight="1">
      <c r="B175" s="291"/>
      <c r="C175" s="266" t="s">
        <v>314</v>
      </c>
      <c r="D175" s="266"/>
      <c r="E175" s="266"/>
      <c r="F175" s="289" t="s">
        <v>293</v>
      </c>
      <c r="G175" s="266"/>
      <c r="H175" s="266" t="s">
        <v>355</v>
      </c>
      <c r="I175" s="266" t="s">
        <v>289</v>
      </c>
      <c r="J175" s="266">
        <v>50</v>
      </c>
      <c r="K175" s="314"/>
    </row>
    <row r="176" ht="15" customHeight="1">
      <c r="B176" s="291"/>
      <c r="C176" s="266" t="s">
        <v>312</v>
      </c>
      <c r="D176" s="266"/>
      <c r="E176" s="266"/>
      <c r="F176" s="289" t="s">
        <v>293</v>
      </c>
      <c r="G176" s="266"/>
      <c r="H176" s="266" t="s">
        <v>355</v>
      </c>
      <c r="I176" s="266" t="s">
        <v>289</v>
      </c>
      <c r="J176" s="266">
        <v>50</v>
      </c>
      <c r="K176" s="314"/>
    </row>
    <row r="177" ht="15" customHeight="1">
      <c r="B177" s="291"/>
      <c r="C177" s="266" t="s">
        <v>77</v>
      </c>
      <c r="D177" s="266"/>
      <c r="E177" s="266"/>
      <c r="F177" s="289" t="s">
        <v>287</v>
      </c>
      <c r="G177" s="266"/>
      <c r="H177" s="266" t="s">
        <v>356</v>
      </c>
      <c r="I177" s="266" t="s">
        <v>357</v>
      </c>
      <c r="J177" s="266"/>
      <c r="K177" s="314"/>
    </row>
    <row r="178" ht="15" customHeight="1">
      <c r="B178" s="291"/>
      <c r="C178" s="266" t="s">
        <v>49</v>
      </c>
      <c r="D178" s="266"/>
      <c r="E178" s="266"/>
      <c r="F178" s="289" t="s">
        <v>287</v>
      </c>
      <c r="G178" s="266"/>
      <c r="H178" s="266" t="s">
        <v>358</v>
      </c>
      <c r="I178" s="266" t="s">
        <v>359</v>
      </c>
      <c r="J178" s="266">
        <v>1</v>
      </c>
      <c r="K178" s="314"/>
    </row>
    <row r="179" ht="15" customHeight="1">
      <c r="B179" s="291"/>
      <c r="C179" s="266" t="s">
        <v>44</v>
      </c>
      <c r="D179" s="266"/>
      <c r="E179" s="266"/>
      <c r="F179" s="289" t="s">
        <v>287</v>
      </c>
      <c r="G179" s="266"/>
      <c r="H179" s="266" t="s">
        <v>360</v>
      </c>
      <c r="I179" s="266" t="s">
        <v>289</v>
      </c>
      <c r="J179" s="266">
        <v>20</v>
      </c>
      <c r="K179" s="314"/>
    </row>
    <row r="180" ht="15" customHeight="1">
      <c r="B180" s="291"/>
      <c r="C180" s="266" t="s">
        <v>46</v>
      </c>
      <c r="D180" s="266"/>
      <c r="E180" s="266"/>
      <c r="F180" s="289" t="s">
        <v>287</v>
      </c>
      <c r="G180" s="266"/>
      <c r="H180" s="266" t="s">
        <v>361</v>
      </c>
      <c r="I180" s="266" t="s">
        <v>289</v>
      </c>
      <c r="J180" s="266">
        <v>255</v>
      </c>
      <c r="K180" s="314"/>
    </row>
    <row r="181" ht="15" customHeight="1">
      <c r="B181" s="291"/>
      <c r="C181" s="266" t="s">
        <v>78</v>
      </c>
      <c r="D181" s="266"/>
      <c r="E181" s="266"/>
      <c r="F181" s="289" t="s">
        <v>287</v>
      </c>
      <c r="G181" s="266"/>
      <c r="H181" s="266" t="s">
        <v>251</v>
      </c>
      <c r="I181" s="266" t="s">
        <v>289</v>
      </c>
      <c r="J181" s="266">
        <v>10</v>
      </c>
      <c r="K181" s="314"/>
    </row>
    <row r="182" ht="15" customHeight="1">
      <c r="B182" s="291"/>
      <c r="C182" s="266" t="s">
        <v>79</v>
      </c>
      <c r="D182" s="266"/>
      <c r="E182" s="266"/>
      <c r="F182" s="289" t="s">
        <v>287</v>
      </c>
      <c r="G182" s="266"/>
      <c r="H182" s="266" t="s">
        <v>362</v>
      </c>
      <c r="I182" s="266" t="s">
        <v>322</v>
      </c>
      <c r="J182" s="266"/>
      <c r="K182" s="314"/>
    </row>
    <row r="183" ht="15" customHeight="1">
      <c r="B183" s="291"/>
      <c r="C183" s="266" t="s">
        <v>363</v>
      </c>
      <c r="D183" s="266"/>
      <c r="E183" s="266"/>
      <c r="F183" s="289" t="s">
        <v>287</v>
      </c>
      <c r="G183" s="266"/>
      <c r="H183" s="266" t="s">
        <v>364</v>
      </c>
      <c r="I183" s="266" t="s">
        <v>322</v>
      </c>
      <c r="J183" s="266"/>
      <c r="K183" s="314"/>
    </row>
    <row r="184" ht="15" customHeight="1">
      <c r="B184" s="291"/>
      <c r="C184" s="266" t="s">
        <v>352</v>
      </c>
      <c r="D184" s="266"/>
      <c r="E184" s="266"/>
      <c r="F184" s="289" t="s">
        <v>287</v>
      </c>
      <c r="G184" s="266"/>
      <c r="H184" s="266" t="s">
        <v>365</v>
      </c>
      <c r="I184" s="266" t="s">
        <v>322</v>
      </c>
      <c r="J184" s="266"/>
      <c r="K184" s="314"/>
    </row>
    <row r="185" ht="15" customHeight="1">
      <c r="B185" s="291"/>
      <c r="C185" s="266" t="s">
        <v>82</v>
      </c>
      <c r="D185" s="266"/>
      <c r="E185" s="266"/>
      <c r="F185" s="289" t="s">
        <v>293</v>
      </c>
      <c r="G185" s="266"/>
      <c r="H185" s="266" t="s">
        <v>366</v>
      </c>
      <c r="I185" s="266" t="s">
        <v>289</v>
      </c>
      <c r="J185" s="266">
        <v>50</v>
      </c>
      <c r="K185" s="314"/>
    </row>
    <row r="186" ht="15" customHeight="1">
      <c r="B186" s="291"/>
      <c r="C186" s="266" t="s">
        <v>367</v>
      </c>
      <c r="D186" s="266"/>
      <c r="E186" s="266"/>
      <c r="F186" s="289" t="s">
        <v>293</v>
      </c>
      <c r="G186" s="266"/>
      <c r="H186" s="266" t="s">
        <v>368</v>
      </c>
      <c r="I186" s="266" t="s">
        <v>369</v>
      </c>
      <c r="J186" s="266"/>
      <c r="K186" s="314"/>
    </row>
    <row r="187" ht="15" customHeight="1">
      <c r="B187" s="291"/>
      <c r="C187" s="266" t="s">
        <v>370</v>
      </c>
      <c r="D187" s="266"/>
      <c r="E187" s="266"/>
      <c r="F187" s="289" t="s">
        <v>293</v>
      </c>
      <c r="G187" s="266"/>
      <c r="H187" s="266" t="s">
        <v>371</v>
      </c>
      <c r="I187" s="266" t="s">
        <v>369</v>
      </c>
      <c r="J187" s="266"/>
      <c r="K187" s="314"/>
    </row>
    <row r="188" ht="15" customHeight="1">
      <c r="B188" s="291"/>
      <c r="C188" s="266" t="s">
        <v>372</v>
      </c>
      <c r="D188" s="266"/>
      <c r="E188" s="266"/>
      <c r="F188" s="289" t="s">
        <v>293</v>
      </c>
      <c r="G188" s="266"/>
      <c r="H188" s="266" t="s">
        <v>373</v>
      </c>
      <c r="I188" s="266" t="s">
        <v>369</v>
      </c>
      <c r="J188" s="266"/>
      <c r="K188" s="314"/>
    </row>
    <row r="189" ht="15" customHeight="1">
      <c r="B189" s="291"/>
      <c r="C189" s="327" t="s">
        <v>374</v>
      </c>
      <c r="D189" s="266"/>
      <c r="E189" s="266"/>
      <c r="F189" s="289" t="s">
        <v>293</v>
      </c>
      <c r="G189" s="266"/>
      <c r="H189" s="266" t="s">
        <v>375</v>
      </c>
      <c r="I189" s="266" t="s">
        <v>376</v>
      </c>
      <c r="J189" s="328" t="s">
        <v>377</v>
      </c>
      <c r="K189" s="314"/>
    </row>
    <row r="190" s="16" customFormat="1" ht="15" customHeight="1">
      <c r="B190" s="329"/>
      <c r="C190" s="330" t="s">
        <v>378</v>
      </c>
      <c r="D190" s="331"/>
      <c r="E190" s="331"/>
      <c r="F190" s="332" t="s">
        <v>293</v>
      </c>
      <c r="G190" s="331"/>
      <c r="H190" s="331" t="s">
        <v>379</v>
      </c>
      <c r="I190" s="331" t="s">
        <v>376</v>
      </c>
      <c r="J190" s="333" t="s">
        <v>377</v>
      </c>
      <c r="K190" s="334"/>
    </row>
    <row r="191" ht="15" customHeight="1">
      <c r="B191" s="291"/>
      <c r="C191" s="327" t="s">
        <v>36</v>
      </c>
      <c r="D191" s="266"/>
      <c r="E191" s="266"/>
      <c r="F191" s="289" t="s">
        <v>287</v>
      </c>
      <c r="G191" s="266"/>
      <c r="H191" s="263" t="s">
        <v>380</v>
      </c>
      <c r="I191" s="266" t="s">
        <v>381</v>
      </c>
      <c r="J191" s="266"/>
      <c r="K191" s="314"/>
    </row>
    <row r="192" ht="15" customHeight="1">
      <c r="B192" s="291"/>
      <c r="C192" s="327" t="s">
        <v>382</v>
      </c>
      <c r="D192" s="266"/>
      <c r="E192" s="266"/>
      <c r="F192" s="289" t="s">
        <v>287</v>
      </c>
      <c r="G192" s="266"/>
      <c r="H192" s="266" t="s">
        <v>383</v>
      </c>
      <c r="I192" s="266" t="s">
        <v>322</v>
      </c>
      <c r="J192" s="266"/>
      <c r="K192" s="314"/>
    </row>
    <row r="193" ht="15" customHeight="1">
      <c r="B193" s="291"/>
      <c r="C193" s="327" t="s">
        <v>384</v>
      </c>
      <c r="D193" s="266"/>
      <c r="E193" s="266"/>
      <c r="F193" s="289" t="s">
        <v>287</v>
      </c>
      <c r="G193" s="266"/>
      <c r="H193" s="266" t="s">
        <v>385</v>
      </c>
      <c r="I193" s="266" t="s">
        <v>322</v>
      </c>
      <c r="J193" s="266"/>
      <c r="K193" s="314"/>
    </row>
    <row r="194" ht="15" customHeight="1">
      <c r="B194" s="291"/>
      <c r="C194" s="327" t="s">
        <v>386</v>
      </c>
      <c r="D194" s="266"/>
      <c r="E194" s="266"/>
      <c r="F194" s="289" t="s">
        <v>293</v>
      </c>
      <c r="G194" s="266"/>
      <c r="H194" s="266" t="s">
        <v>387</v>
      </c>
      <c r="I194" s="266" t="s">
        <v>322</v>
      </c>
      <c r="J194" s="266"/>
      <c r="K194" s="314"/>
    </row>
    <row r="195" ht="15" customHeight="1">
      <c r="B195" s="320"/>
      <c r="C195" s="335"/>
      <c r="D195" s="300"/>
      <c r="E195" s="300"/>
      <c r="F195" s="300"/>
      <c r="G195" s="300"/>
      <c r="H195" s="300"/>
      <c r="I195" s="300"/>
      <c r="J195" s="300"/>
      <c r="K195" s="321"/>
    </row>
    <row r="196" ht="18.75" customHeight="1">
      <c r="B196" s="302"/>
      <c r="C196" s="312"/>
      <c r="D196" s="312"/>
      <c r="E196" s="312"/>
      <c r="F196" s="322"/>
      <c r="G196" s="312"/>
      <c r="H196" s="312"/>
      <c r="I196" s="312"/>
      <c r="J196" s="312"/>
      <c r="K196" s="302"/>
    </row>
    <row r="197" ht="18.75" customHeight="1">
      <c r="B197" s="302"/>
      <c r="C197" s="312"/>
      <c r="D197" s="312"/>
      <c r="E197" s="312"/>
      <c r="F197" s="322"/>
      <c r="G197" s="312"/>
      <c r="H197" s="312"/>
      <c r="I197" s="312"/>
      <c r="J197" s="312"/>
      <c r="K197" s="302"/>
    </row>
    <row r="198" ht="18.75" customHeight="1">
      <c r="B198" s="274"/>
      <c r="C198" s="274"/>
      <c r="D198" s="274"/>
      <c r="E198" s="274"/>
      <c r="F198" s="274"/>
      <c r="G198" s="274"/>
      <c r="H198" s="274"/>
      <c r="I198" s="274"/>
      <c r="J198" s="274"/>
      <c r="K198" s="274"/>
    </row>
    <row r="199">
      <c r="B199" s="253"/>
      <c r="C199" s="254"/>
      <c r="D199" s="254"/>
      <c r="E199" s="254"/>
      <c r="F199" s="254"/>
      <c r="G199" s="254"/>
      <c r="H199" s="254"/>
      <c r="I199" s="254"/>
      <c r="J199" s="254"/>
      <c r="K199" s="255"/>
    </row>
    <row r="200" ht="20.25">
      <c r="B200" s="256"/>
      <c r="C200" s="257" t="s">
        <v>388</v>
      </c>
      <c r="D200" s="257"/>
      <c r="E200" s="257"/>
      <c r="F200" s="257"/>
      <c r="G200" s="257"/>
      <c r="H200" s="257"/>
      <c r="I200" s="257"/>
      <c r="J200" s="257"/>
      <c r="K200" s="258"/>
    </row>
    <row r="201" ht="25.5" customHeight="1">
      <c r="B201" s="256"/>
      <c r="C201" s="336" t="s">
        <v>389</v>
      </c>
      <c r="D201" s="336"/>
      <c r="E201" s="336"/>
      <c r="F201" s="336" t="s">
        <v>390</v>
      </c>
      <c r="G201" s="337"/>
      <c r="H201" s="336" t="s">
        <v>391</v>
      </c>
      <c r="I201" s="336"/>
      <c r="J201" s="336"/>
      <c r="K201" s="258"/>
    </row>
    <row r="202" ht="5.25" customHeight="1">
      <c r="B202" s="291"/>
      <c r="C202" s="286"/>
      <c r="D202" s="286"/>
      <c r="E202" s="286"/>
      <c r="F202" s="286"/>
      <c r="G202" s="312"/>
      <c r="H202" s="286"/>
      <c r="I202" s="286"/>
      <c r="J202" s="286"/>
      <c r="K202" s="314"/>
    </row>
    <row r="203" ht="15" customHeight="1">
      <c r="B203" s="291"/>
      <c r="C203" s="266" t="s">
        <v>381</v>
      </c>
      <c r="D203" s="266"/>
      <c r="E203" s="266"/>
      <c r="F203" s="289" t="s">
        <v>37</v>
      </c>
      <c r="G203" s="266"/>
      <c r="H203" s="266" t="s">
        <v>392</v>
      </c>
      <c r="I203" s="266"/>
      <c r="J203" s="266"/>
      <c r="K203" s="314"/>
    </row>
    <row r="204" ht="15" customHeight="1">
      <c r="B204" s="291"/>
      <c r="C204" s="266"/>
      <c r="D204" s="266"/>
      <c r="E204" s="266"/>
      <c r="F204" s="289" t="s">
        <v>393</v>
      </c>
      <c r="G204" s="266"/>
      <c r="H204" s="266" t="s">
        <v>394</v>
      </c>
      <c r="I204" s="266"/>
      <c r="J204" s="266"/>
      <c r="K204" s="314"/>
    </row>
    <row r="205" ht="15" customHeight="1">
      <c r="B205" s="291"/>
      <c r="C205" s="266"/>
      <c r="D205" s="266"/>
      <c r="E205" s="266"/>
      <c r="F205" s="289" t="s">
        <v>395</v>
      </c>
      <c r="G205" s="266"/>
      <c r="H205" s="266" t="s">
        <v>396</v>
      </c>
      <c r="I205" s="266"/>
      <c r="J205" s="266"/>
      <c r="K205" s="314"/>
    </row>
    <row r="206" ht="15" customHeight="1">
      <c r="B206" s="291"/>
      <c r="C206" s="266"/>
      <c r="D206" s="266"/>
      <c r="E206" s="266"/>
      <c r="F206" s="289" t="s">
        <v>397</v>
      </c>
      <c r="G206" s="266"/>
      <c r="H206" s="266" t="s">
        <v>398</v>
      </c>
      <c r="I206" s="266"/>
      <c r="J206" s="266"/>
      <c r="K206" s="314"/>
    </row>
    <row r="207" ht="15" customHeight="1">
      <c r="B207" s="291"/>
      <c r="C207" s="266"/>
      <c r="D207" s="266"/>
      <c r="E207" s="266"/>
      <c r="F207" s="289" t="s">
        <v>399</v>
      </c>
      <c r="G207" s="266"/>
      <c r="H207" s="266" t="s">
        <v>400</v>
      </c>
      <c r="I207" s="266"/>
      <c r="J207" s="266"/>
      <c r="K207" s="314"/>
    </row>
    <row r="208" ht="15" customHeight="1">
      <c r="B208" s="291"/>
      <c r="C208" s="266"/>
      <c r="D208" s="266"/>
      <c r="E208" s="266"/>
      <c r="F208" s="289"/>
      <c r="G208" s="266"/>
      <c r="H208" s="266"/>
      <c r="I208" s="266"/>
      <c r="J208" s="266"/>
      <c r="K208" s="314"/>
    </row>
    <row r="209" ht="15" customHeight="1">
      <c r="B209" s="291"/>
      <c r="C209" s="266" t="s">
        <v>334</v>
      </c>
      <c r="D209" s="266"/>
      <c r="E209" s="266"/>
      <c r="F209" s="289" t="s">
        <v>71</v>
      </c>
      <c r="G209" s="266"/>
      <c r="H209" s="266" t="s">
        <v>401</v>
      </c>
      <c r="I209" s="266"/>
      <c r="J209" s="266"/>
      <c r="K209" s="314"/>
    </row>
    <row r="210" ht="15" customHeight="1">
      <c r="B210" s="291"/>
      <c r="C210" s="266"/>
      <c r="D210" s="266"/>
      <c r="E210" s="266"/>
      <c r="F210" s="289" t="s">
        <v>229</v>
      </c>
      <c r="G210" s="266"/>
      <c r="H210" s="266" t="s">
        <v>230</v>
      </c>
      <c r="I210" s="266"/>
      <c r="J210" s="266"/>
      <c r="K210" s="314"/>
    </row>
    <row r="211" ht="15" customHeight="1">
      <c r="B211" s="291"/>
      <c r="C211" s="266"/>
      <c r="D211" s="266"/>
      <c r="E211" s="266"/>
      <c r="F211" s="289" t="s">
        <v>227</v>
      </c>
      <c r="G211" s="266"/>
      <c r="H211" s="266" t="s">
        <v>402</v>
      </c>
      <c r="I211" s="266"/>
      <c r="J211" s="266"/>
      <c r="K211" s="314"/>
    </row>
    <row r="212" ht="15" customHeight="1">
      <c r="B212" s="338"/>
      <c r="C212" s="266"/>
      <c r="D212" s="266"/>
      <c r="E212" s="266"/>
      <c r="F212" s="289" t="s">
        <v>231</v>
      </c>
      <c r="G212" s="327"/>
      <c r="H212" s="318" t="s">
        <v>232</v>
      </c>
      <c r="I212" s="318"/>
      <c r="J212" s="318"/>
      <c r="K212" s="339"/>
    </row>
    <row r="213" ht="15" customHeight="1">
      <c r="B213" s="338"/>
      <c r="C213" s="266"/>
      <c r="D213" s="266"/>
      <c r="E213" s="266"/>
      <c r="F213" s="289" t="s">
        <v>233</v>
      </c>
      <c r="G213" s="327"/>
      <c r="H213" s="318" t="s">
        <v>403</v>
      </c>
      <c r="I213" s="318"/>
      <c r="J213" s="318"/>
      <c r="K213" s="339"/>
    </row>
    <row r="214" ht="15" customHeight="1">
      <c r="B214" s="338"/>
      <c r="C214" s="266"/>
      <c r="D214" s="266"/>
      <c r="E214" s="266"/>
      <c r="F214" s="289"/>
      <c r="G214" s="327"/>
      <c r="H214" s="318"/>
      <c r="I214" s="318"/>
      <c r="J214" s="318"/>
      <c r="K214" s="339"/>
    </row>
    <row r="215" ht="15" customHeight="1">
      <c r="B215" s="338"/>
      <c r="C215" s="266" t="s">
        <v>359</v>
      </c>
      <c r="D215" s="266"/>
      <c r="E215" s="266"/>
      <c r="F215" s="289">
        <v>1</v>
      </c>
      <c r="G215" s="327"/>
      <c r="H215" s="318" t="s">
        <v>404</v>
      </c>
      <c r="I215" s="318"/>
      <c r="J215" s="318"/>
      <c r="K215" s="339"/>
    </row>
    <row r="216" ht="15" customHeight="1">
      <c r="B216" s="338"/>
      <c r="C216" s="266"/>
      <c r="D216" s="266"/>
      <c r="E216" s="266"/>
      <c r="F216" s="289">
        <v>2</v>
      </c>
      <c r="G216" s="327"/>
      <c r="H216" s="318" t="s">
        <v>405</v>
      </c>
      <c r="I216" s="318"/>
      <c r="J216" s="318"/>
      <c r="K216" s="339"/>
    </row>
    <row r="217" ht="15" customHeight="1">
      <c r="B217" s="338"/>
      <c r="C217" s="266"/>
      <c r="D217" s="266"/>
      <c r="E217" s="266"/>
      <c r="F217" s="289">
        <v>3</v>
      </c>
      <c r="G217" s="327"/>
      <c r="H217" s="318" t="s">
        <v>406</v>
      </c>
      <c r="I217" s="318"/>
      <c r="J217" s="318"/>
      <c r="K217" s="339"/>
    </row>
    <row r="218" ht="15" customHeight="1">
      <c r="B218" s="338"/>
      <c r="C218" s="266"/>
      <c r="D218" s="266"/>
      <c r="E218" s="266"/>
      <c r="F218" s="289">
        <v>4</v>
      </c>
      <c r="G218" s="327"/>
      <c r="H218" s="318" t="s">
        <v>407</v>
      </c>
      <c r="I218" s="318"/>
      <c r="J218" s="318"/>
      <c r="K218" s="339"/>
    </row>
    <row r="219" ht="12.75" customHeight="1">
      <c r="B219" s="340"/>
      <c r="C219" s="341"/>
      <c r="D219" s="341"/>
      <c r="E219" s="341"/>
      <c r="F219" s="341"/>
      <c r="G219" s="341"/>
      <c r="H219" s="341"/>
      <c r="I219" s="341"/>
      <c r="J219" s="341"/>
      <c r="K219" s="342"/>
    </row>
  </sheetData>
  <sheetProtection sheet="1" formatColumns="0" formatRows="0" objects="1" scenarios="1" spinCount="100000" saltValue="KERTpdN9aovv9lNNjXcQhLql6UF35c705yLREu8JbdjrmwSgvBgWvl4HOzfnMTEjWKoQPj+Cp6nI0YAYunaQMw==" hashValue="3uWpMGC5b0mvDqIJJcfCO2/s8esz5AmVk6uaq3HCNDhhxnTd6+eozyS5bTaNpzjZCbQvmzd/f8vxIhXADgcJ2Q==" algorithmName="SHA-512" password="CC35"/>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app.xml><?xml version="1.0" encoding="utf-8"?>
<Properties xmlns="http://schemas.openxmlformats.org/officeDocument/2006/extended-properties">
  <AppVersion>25.2</AppVersion>
</Properties>
</file>

<file path=docProps/core.xml><?xml version="1.0" encoding="utf-8"?>
<cp:coreProperties xmlns:dc="http://purl.org/dc/elements/1.1/" xmlns:dcterms="http://purl.org/dc/terms/" xmlns:xsi="http://www.w3.org/2001/XMLSchema-instance" xmlns:cp="http://schemas.openxmlformats.org/package/2006/metadata/core-properties">
  <cp:lastPrinted>2020-06-02T10:46:26Z</cp:lastPrinted>
  <dcterms:created xsi:type="dcterms:W3CDTF">2012-09-17T09:18:14Z</dcterms:created>
  <dcterms:modified xsi:type="dcterms:W3CDTF">2026-03-05T11:32:27Z</dcterms:modified>
</cp:coreProperties>
</file>